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18855" windowHeight="6600" activeTab="3"/>
  </bookViews>
  <sheets>
    <sheet name="Rekapitulace stavby" sheetId="1" r:id="rId1"/>
    <sheet name="01 - Oprava krovu a střechy" sheetId="2" r:id="rId2"/>
    <sheet name="02 - Hromosvod" sheetId="3" r:id="rId3"/>
    <sheet name="Pokyny pro vyplnění" sheetId="5" r:id="rId4"/>
  </sheets>
  <definedNames>
    <definedName name="_xlnm._FilterDatabase" localSheetId="1" hidden="1">'01 - Oprava krovu a střechy'!$C$103:$K$614</definedName>
    <definedName name="_xlnm._FilterDatabase" localSheetId="2" hidden="1">'02 - Hromosvod'!$C$85:$K$131</definedName>
    <definedName name="_xlnm.Print_Area" localSheetId="1">'01 - Oprava krovu a střechy'!$C$4:$J$39,'01 - Oprava krovu a střechy'!$C$45:$J$85,'01 - Oprava krovu a střechy'!$C$91:$K$614</definedName>
    <definedName name="_xlnm.Print_Area" localSheetId="2">'02 - Hromosvod'!$C$4:$J$39,'02 - Hromosvod'!$C$45:$J$67,'02 - Hromosvod'!$C$73:$K$131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Oprava krovu a střechy'!$103:$103</definedName>
    <definedName name="_xlnm.Print_Titles" localSheetId="2">'02 - Hromosvod'!$85:$85</definedName>
  </definedNames>
  <calcPr calcId="125725"/>
</workbook>
</file>

<file path=xl/sharedStrings.xml><?xml version="1.0" encoding="utf-8"?>
<sst xmlns="http://schemas.openxmlformats.org/spreadsheetml/2006/main" count="6603" uniqueCount="1540">
  <si>
    <t>Export Komplet</t>
  </si>
  <si>
    <t>VZ</t>
  </si>
  <si>
    <t>2.0</t>
  </si>
  <si>
    <t>ZAMOK</t>
  </si>
  <si>
    <t>False</t>
  </si>
  <si>
    <t>{17200e68-ec64-4b76-b0a4-58304c09d1a4}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</si>
  <si>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</si>
  <si>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</si>
  <si>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</si>
  <si>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</si>
  <si>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</si>
  <si>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</si>
  <si>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</si>
  <si>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</si>
  <si>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</si>
  <si>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</si>
  <si>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</si>
  <si>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Vrchlabí, Krkonošská č.p. 204 - Oprava krovu a střechy</t>
  </si>
  <si>
    <t>KSO:</t>
  </si>
  <si>
    <t/>
  </si>
  <si>
    <t>CC-CZ:</t>
  </si>
  <si>
    <t>Místo:</t>
  </si>
  <si>
    <t xml:space="preserve"> </t>
  </si>
  <si>
    <t>Datum:</t>
  </si>
  <si>
    <t>13. 5. 2022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</si>
  <si>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</si>
  <si>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</si>
  <si>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</si>
  <si>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</si>
  <si>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</si>
  <si>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</si>
  <si>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</si>
  <si>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</si>
  <si>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</si>
  <si>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</si>
  <si>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 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</si>
  <si>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</si>
  <si>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</si>
  <si>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</si>
  <si>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</si>
  <si>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</si>
  <si>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</si>
  <si>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</si>
  <si>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</si>
  <si>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</si>
  <si>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</si>
  <si>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</si>
  <si>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</si>
  <si>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</si>
  <si>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</si>
  <si>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</si>
  <si>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</si>
  <si>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</si>
  <si>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</si>
  <si>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</si>
  <si>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</si>
  <si>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</si>
  <si>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</si>
  <si>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</si>
  <si>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</si>
  <si>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</si>
  <si>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</si>
  <si>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</si>
  <si>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</si>
  <si>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</si>
  <si>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</si>
  <si>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</si>
  <si>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</si>
  <si>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</si>
  <si>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</si>
  <si>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</si>
  <si>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</si>
  <si>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</si>
  <si>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</si>
  <si>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</si>
  <si>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</si>
  <si>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</si>
  <si>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</si>
  <si>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krovu a střechy</t>
  </si>
  <si>
    <t>STA</t>
  </si>
  <si>
    <t>1</t>
  </si>
  <si>
    <t>{88792792-f615-4ca1-ac01-df12b7b06918}</t>
  </si>
  <si>
    <t>02</t>
  </si>
  <si>
    <t>Hromosvod</t>
  </si>
  <si>
    <t>{a1d607b8-a17c-4676-8c1b-bb3ab6193187}</t>
  </si>
  <si>
    <t>natOc</t>
  </si>
  <si>
    <t>65,454</t>
  </si>
  <si>
    <t>2</t>
  </si>
  <si>
    <t>plStr</t>
  </si>
  <si>
    <t>267,575</t>
  </si>
  <si>
    <t>KRYCÍ LIST SOUPISU PRACÍ</t>
  </si>
  <si>
    <t>rbed</t>
  </si>
  <si>
    <t>7,064</t>
  </si>
  <si>
    <t>rKl</t>
  </si>
  <si>
    <t>1,007</t>
  </si>
  <si>
    <t>plŠab</t>
  </si>
  <si>
    <t>238,845</t>
  </si>
  <si>
    <t>plFalc</t>
  </si>
  <si>
    <t>28,73</t>
  </si>
  <si>
    <t>Objekt:</t>
  </si>
  <si>
    <t>r1</t>
  </si>
  <si>
    <t>0,053</t>
  </si>
  <si>
    <t>01 - Oprava krovu a střechy</t>
  </si>
  <si>
    <t>les</t>
  </si>
  <si>
    <t>315,4</t>
  </si>
  <si>
    <t>rvým</t>
  </si>
  <si>
    <t>0,821</t>
  </si>
  <si>
    <t>kmozaik</t>
  </si>
  <si>
    <t>16,8</t>
  </si>
  <si>
    <t>kdlaž</t>
  </si>
  <si>
    <t>30,436</t>
  </si>
  <si>
    <t>kživ</t>
  </si>
  <si>
    <t>32,2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</si>
  <si>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</si>
  <si>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</si>
  <si>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</si>
  <si>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</si>
  <si>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</si>
  <si>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</si>
  <si>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</si>
  <si>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</si>
  <si>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</si>
  <si>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</si>
  <si>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</si>
  <si>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</si>
  <si>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</si>
  <si>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</si>
  <si>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</si>
  <si>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</si>
  <si>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</si>
  <si>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</si>
  <si>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</si>
  <si>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</si>
  <si>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</si>
  <si>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</si>
  <si>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</si>
  <si>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</si>
  <si>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</si>
  <si>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</si>
  <si>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</si>
  <si>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</si>
  <si>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</si>
  <si>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</si>
  <si>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</si>
  <si>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</si>
  <si>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</si>
  <si>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</si>
  <si>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</si>
  <si>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</si>
  <si>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</si>
  <si>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</si>
  <si>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</si>
  <si>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</si>
  <si>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</si>
  <si>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</si>
  <si>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</si>
  <si>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</si>
  <si>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</si>
  <si>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</si>
  <si>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</si>
  <si>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113106011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</si>
  <si>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mozaiky</t>
  </si>
  <si>
    <t>m2</t>
  </si>
  <si>
    <t>CS ÚRS 2022 01</t>
  </si>
  <si>
    <t>4</t>
  </si>
  <si>
    <t>-257491609</t>
  </si>
  <si>
    <t>Online PSC</t>
  </si>
  <si>
    <t>https://podminky.urs.cz/item/CS_URS_2022_01/113106011</t>
  </si>
  <si>
    <t>VV</t>
  </si>
  <si>
    <t>1,4*12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</si>
  <si>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</si>
  <si>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</si>
  <si>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1082035502</t>
  </si>
  <si>
    <t>https://podminky.urs.cz/item/CS_URS_2022_01/113106051</t>
  </si>
  <si>
    <t>1,4*21,74</t>
  </si>
  <si>
    <t>3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</si>
  <si>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</si>
  <si>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</si>
  <si>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2114673379</t>
  </si>
  <si>
    <t>https://podminky.urs.cz/item/CS_URS_2022_01/113107312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</si>
  <si>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</si>
  <si>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</si>
  <si>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-1010753056</t>
  </si>
  <si>
    <t>https://podminky.urs.cz/item/CS_URS_2022_01/113107313</t>
  </si>
  <si>
    <t>5</t>
  </si>
  <si>
    <t>113107431</t>
  </si>
  <si>
    <t>Odstranění podkladů nebo krytů při překopech inženýrských sítí s přemístěním hmot na skládku ve vzdálenosti do 3 m nebo s naložením na dopravní prostředek strojně plochy jednotlivě do 15 m2 z betonu prostého, o tl. vrstvy přes 100 do 150 mm</t>
  </si>
  <si>
    <t>387409993</t>
  </si>
  <si>
    <t>https://podminky.urs.cz/item/CS_URS_2022_01/113107431</t>
  </si>
  <si>
    <t>6</t>
  </si>
  <si>
    <t>113107443</t>
  </si>
  <si>
    <t>Odstranění podkladů nebo krytů při překopech inženýrských sítí s přemístěním hmot na skládku ve vzdálenosti do 3 m nebo s naložením na dopravní prostředek strojně plochy jednotlivě do 15 m2 živičných, o tl. vrstvy přes 100 do 150 mm</t>
  </si>
  <si>
    <t>1808595203</t>
  </si>
  <si>
    <t>https://podminky.urs.cz/item/CS_URS_2022_01/113107443</t>
  </si>
  <si>
    <t>23*1,4</t>
  </si>
  <si>
    <t>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</si>
  <si>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</si>
  <si>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</si>
  <si>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</si>
  <si>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217576537</t>
  </si>
  <si>
    <t>https://podminky.urs.cz/item/CS_URS_2022_01/113201112</t>
  </si>
  <si>
    <t>8</t>
  </si>
  <si>
    <t>16275111R0</t>
  </si>
  <si>
    <t>Vodorovné přemístění výkopku nebo sypaniny po suchu na obvyklém dopravním prostředku, bez naložení výkopku, avšak se složením bez rozhrnutí z horniny skupiny 1 až 4 na místo skládky (místo skládky zajišťuje zhotovitel)</t>
  </si>
  <si>
    <t>m3</t>
  </si>
  <si>
    <t>1376657796</t>
  </si>
  <si>
    <t>9</t>
  </si>
  <si>
    <t>171201225</t>
  </si>
  <si>
    <t>Poplatek za uložení na skládce (skládkovné) hlušiny a kamení</t>
  </si>
  <si>
    <t>-1653767365</t>
  </si>
  <si>
    <t>10</t>
  </si>
  <si>
    <t>171251201</t>
  </si>
  <si>
    <t>Uložení sypaniny na skládky nebo meziskládky bez hutnění s upravením uložené sypaniny do předepsaného tvaru</t>
  </si>
  <si>
    <t>62148518</t>
  </si>
  <si>
    <t>https://podminky.urs.cz/item/CS_URS_2022_01/171251201</t>
  </si>
  <si>
    <t>11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</si>
  <si>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</si>
  <si>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</si>
  <si>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1528838698</t>
  </si>
  <si>
    <t>https://podminky.urs.cz/item/CS_URS_2022_01/175111101</t>
  </si>
  <si>
    <t>"podsyp a zásyp PVC DN 120:" 6,66</t>
  </si>
  <si>
    <t>12</t>
  </si>
  <si>
    <t>M</t>
  </si>
  <si>
    <t>58331200</t>
  </si>
  <si>
    <t>štěrkopísek netříděný</t>
  </si>
  <si>
    <t>t</t>
  </si>
  <si>
    <t>-2121929489</t>
  </si>
  <si>
    <t>6,66*2 'Přepočtené koeficientem množství</t>
  </si>
  <si>
    <t>Svislé a kompletní konstrukce</t>
  </si>
  <si>
    <t>13</t>
  </si>
  <si>
    <t>310237251</t>
  </si>
  <si>
    <t>Zazdívka otvorů ve zdivu nadzákladovém cihlami pálenými plochy přes 0,09 m2 do 0,25 m2, ve zdi tl. přes 300 do 450 mm</t>
  </si>
  <si>
    <t>kus</t>
  </si>
  <si>
    <t>1111791768</t>
  </si>
  <si>
    <t>https://podminky.urs.cz/item/CS_URS_2022_01/310237251</t>
  </si>
  <si>
    <t>4+3</t>
  </si>
  <si>
    <t>14</t>
  </si>
  <si>
    <t>314231164</t>
  </si>
  <si>
    <t>Zdivo komínů a ventilací volně stojících z cihel pálených lícových včetně spárování, pevnosti P 60, na maltu MVC dl. 290 mm (český formát 290x140x65 mm) plných</t>
  </si>
  <si>
    <t>429334854</t>
  </si>
  <si>
    <t>https://podminky.urs.cz/item/CS_URS_2022_01/314231164</t>
  </si>
  <si>
    <t>(0,8*0,8-0,3*0,3)*1,2*3</t>
  </si>
  <si>
    <t>316381117</t>
  </si>
  <si>
    <t>Komínové krycí desky z betonu tř. C 12/15 až C 16/20 s případnou konstrukční obvodovou výztuží včetně bednění, s potěrem nebo s povrchem vyhlazeným ve spádu k okrajům, s přesahem do 70 mm sešikmeným v podhledu proti zatékání, tl. přes 100 do 120 mm</t>
  </si>
  <si>
    <t>-726020208</t>
  </si>
  <si>
    <t>https://podminky.urs.cz/item/CS_URS_2022_01/316381117</t>
  </si>
  <si>
    <t>1*1*3</t>
  </si>
  <si>
    <t>Vodorovné konstrukce</t>
  </si>
  <si>
    <t>16</t>
  </si>
  <si>
    <t>413941121</t>
  </si>
  <si>
    <t>Osazování ocelových válcovaných nosníků ve stropech I nebo IE nebo U nebo UE nebo L do č.12 nebo výšky do 120 mm</t>
  </si>
  <si>
    <t>1122148934</t>
  </si>
  <si>
    <t>https://podminky.urs.cz/item/CS_URS_2022_01/413941121</t>
  </si>
  <si>
    <t>"Uč.100:" 16,6*(2,85*2+2,85*6+2,7*4)*0,001</t>
  </si>
  <si>
    <t>17</t>
  </si>
  <si>
    <t>13010816</t>
  </si>
  <si>
    <t>ocel profilová jakost S235JR (11 375) průřez U (UPN) 100</t>
  </si>
  <si>
    <t>-1950874234</t>
  </si>
  <si>
    <t>0,558*1,008 'Přepočtené koeficientem množství</t>
  </si>
  <si>
    <t>18</t>
  </si>
  <si>
    <t>-1320326188</t>
  </si>
  <si>
    <t>"Uč.120:" 13,4*4,4*2*0,001</t>
  </si>
  <si>
    <t>19</t>
  </si>
  <si>
    <t>13010818</t>
  </si>
  <si>
    <t>ocel profilová jakost S235JR (11 375) průřez U (UPN) 120</t>
  </si>
  <si>
    <t>-1429027285</t>
  </si>
  <si>
    <t>0,118*1,08 'Přepočtené koeficientem množství</t>
  </si>
  <si>
    <t>20</t>
  </si>
  <si>
    <t>413941123</t>
  </si>
  <si>
    <t>Osazování ocelových válcovaných nosníků ve stropech I nebo IE nebo U nebo UE nebo L č. 14 až 22 nebo výšky přes 120 do 220 mm</t>
  </si>
  <si>
    <t>-1076053394</t>
  </si>
  <si>
    <t>https://podminky.urs.cz/item/CS_URS_2022_01/413941123</t>
  </si>
  <si>
    <t>"Uč.160:" 18,8*57*0,001</t>
  </si>
  <si>
    <t>13010822</t>
  </si>
  <si>
    <t>ocel profilová jakost S235JR (11 375) průřez U (UPN) 160</t>
  </si>
  <si>
    <t>1376554712</t>
  </si>
  <si>
    <t>1,072*1,008 'Přepočtené koeficientem množství</t>
  </si>
  <si>
    <t>22</t>
  </si>
  <si>
    <t>413941125</t>
  </si>
  <si>
    <t>Osazování ocelových válcovaných nosníků ve stropech I nebo IE nebo U nebo UE nebo L č. 24 a výše nebo výšky přes 220 mm</t>
  </si>
  <si>
    <t>483260117</t>
  </si>
  <si>
    <t>https://podminky.urs.cz/item/CS_URS_2022_01/413941125</t>
  </si>
  <si>
    <t xml:space="preserve">"viz. v.č. D12b1:" </t>
  </si>
  <si>
    <t>"Uč208:" 41,8*(5,32*2)*0,001</t>
  </si>
  <si>
    <t>"Uč300:" 46,2*(7+7,4)*0,001</t>
  </si>
  <si>
    <t>Mezisoučet</t>
  </si>
  <si>
    <t>23</t>
  </si>
  <si>
    <t>13010834</t>
  </si>
  <si>
    <t>ocel profilová jakost S235JR (11 375) průřez U (UPN) 280</t>
  </si>
  <si>
    <t>407154458</t>
  </si>
  <si>
    <t>0,445*1,08 'Přepočtené koeficientem množství</t>
  </si>
  <si>
    <t>24</t>
  </si>
  <si>
    <t>13010836</t>
  </si>
  <si>
    <t>ocel profilová jakost S235JR (11 375) průřez U (UPN) 300</t>
  </si>
  <si>
    <t>120030018</t>
  </si>
  <si>
    <t>0,665*1,08 'Přepočtené koeficientem množství</t>
  </si>
  <si>
    <t>25</t>
  </si>
  <si>
    <t>413941133</t>
  </si>
  <si>
    <t>Osazování ocelových válcovaných nosníků ve stropech HE-A nebo HE-B, výšky přes 120 do 220 mm</t>
  </si>
  <si>
    <t>990856065</t>
  </si>
  <si>
    <t>https://podminky.urs.cz/item/CS_URS_2022_01/413941133</t>
  </si>
  <si>
    <t>"HEB 160:" 42,6*(5,1+5,2)*0,001</t>
  </si>
  <si>
    <t>26</t>
  </si>
  <si>
    <t>13010976</t>
  </si>
  <si>
    <t>ocel profilová jakost S235JR (11 375) průřez HEB 160</t>
  </si>
  <si>
    <t>1057672095</t>
  </si>
  <si>
    <t>0,439*1,08 'Přepočtené koeficientem množství</t>
  </si>
  <si>
    <t>27</t>
  </si>
  <si>
    <t>417351115</t>
  </si>
  <si>
    <t>Bednění bočnic ztužujících pásů a věnců včetně vzpěr zřízení</t>
  </si>
  <si>
    <t>-1838340</t>
  </si>
  <si>
    <t>https://podminky.urs.cz/item/CS_URS_2022_01/417351115</t>
  </si>
  <si>
    <t>"roznášecí beton:"1*0,15*(4+3)</t>
  </si>
  <si>
    <t>28</t>
  </si>
  <si>
    <t>417351116</t>
  </si>
  <si>
    <t>Bednění bočnic ztužujících pásů a věnců včetně vzpěr odstranění</t>
  </si>
  <si>
    <t>-1919407442</t>
  </si>
  <si>
    <t>https://podminky.urs.cz/item/CS_URS_2022_01/417351116</t>
  </si>
  <si>
    <t>Komunikace pozemní</t>
  </si>
  <si>
    <t>29</t>
  </si>
  <si>
    <t>564271011</t>
  </si>
  <si>
    <t>Podklad nebo podsyp ze štěrkopísku ŠP s rozprostřením, vlhčením a zhutněním plochy jednotlivě do 100 m2, po zhutnění tl. 250 mm</t>
  </si>
  <si>
    <t>-1667252589</t>
  </si>
  <si>
    <t>https://podminky.urs.cz/item/CS_URS_2022_01/564271011</t>
  </si>
  <si>
    <t>30</t>
  </si>
  <si>
    <t>564750003</t>
  </si>
  <si>
    <t>Podklad nebo kryt z kameniva hrubého drceného vel. 8-16 mm s rozprostřením a zhutněním plochy jednotlivě do 100 m2, po zhutnění tl. 170 mm</t>
  </si>
  <si>
    <t>2146726697</t>
  </si>
  <si>
    <t>https://podminky.urs.cz/item/CS_URS_2022_01/564750003</t>
  </si>
  <si>
    <t>31</t>
  </si>
  <si>
    <t>564752111</t>
  </si>
  <si>
    <t>Podklad nebo kryt z vibrovaného štěrku VŠ s rozprostřením, vlhčením a zhutněním, po zhutnění tl. 150 mm</t>
  </si>
  <si>
    <t>-946843083</t>
  </si>
  <si>
    <t>https://podminky.urs.cz/item/CS_URS_2022_01/564752111</t>
  </si>
  <si>
    <t>32</t>
  </si>
  <si>
    <t>564762111</t>
  </si>
  <si>
    <t>Podklad nebo kryt z vibrovaného štěrku VŠ s rozprostřením, vlhčením a zhutněním, po zhutnění tl. 200 mm</t>
  </si>
  <si>
    <t>-548709</t>
  </si>
  <si>
    <t>https://podminky.urs.cz/item/CS_URS_2022_01/564762111</t>
  </si>
  <si>
    <t>33</t>
  </si>
  <si>
    <t>565155101</t>
  </si>
  <si>
    <t>Asfaltový beton vrstva podkladní ACP 16 (obalované kamenivo střednězrnné - OKS) s rozprostřením a zhutněním v pruhu šířky do 1,5 m, po zhutnění tl. 70 mm</t>
  </si>
  <si>
    <t>1600755301</t>
  </si>
  <si>
    <t>https://podminky.urs.cz/item/CS_URS_2022_01/565155101</t>
  </si>
  <si>
    <t>34</t>
  </si>
  <si>
    <t>567120111</t>
  </si>
  <si>
    <t>Podklad ze směsi stmelené cementem SC bez dilatačních spár, s rozprostřením a zhutněním SC C 1,5/2,0 (SC II), po zhutnění tl. 120 mm</t>
  </si>
  <si>
    <t>-64531541</t>
  </si>
  <si>
    <t>https://podminky.urs.cz/item/CS_URS_2022_01/567120111</t>
  </si>
  <si>
    <t>35</t>
  </si>
  <si>
    <t>573211111</t>
  </si>
  <si>
    <t>Postřik spojovací PS bez posypu kamenivem z asfaltu silničního, v množství 0,60 kg/m2</t>
  </si>
  <si>
    <t>-189389428</t>
  </si>
  <si>
    <t>https://podminky.urs.cz/item/CS_URS_2022_01/573211111</t>
  </si>
  <si>
    <t>36</t>
  </si>
  <si>
    <t>577144211</t>
  </si>
  <si>
    <t>Asfaltový beton vrstva obrusná ACO 11 (ABS) s rozprostřením a se zhutněním z nemodifikovaného asfaltu v pruhu šířky do 3 m tř. II, po zhutnění tl. 50 mm</t>
  </si>
  <si>
    <t>-1176446261</t>
  </si>
  <si>
    <t>https://podminky.urs.cz/item/CS_URS_2022_01/577144211</t>
  </si>
  <si>
    <t>37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</si>
  <si>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</si>
  <si>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</si>
  <si>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2076881002</t>
  </si>
  <si>
    <t>https://podminky.urs.cz/item/CS_URS_2022_01/591111111</t>
  </si>
  <si>
    <t>38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</si>
  <si>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</si>
  <si>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</si>
  <si>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-693870677</t>
  </si>
  <si>
    <t>https://podminky.urs.cz/item/CS_URS_2022_01/591411111</t>
  </si>
  <si>
    <t>39</t>
  </si>
  <si>
    <t>5991421R1</t>
  </si>
  <si>
    <t>Úprava zálivky dilatačních nebo pracovních spár zálivkou s elastomery</t>
  </si>
  <si>
    <t>-350787120</t>
  </si>
  <si>
    <t>Úpravy povrchů, podlahy a osazování výplní</t>
  </si>
  <si>
    <t>40</t>
  </si>
  <si>
    <t>612325101</t>
  </si>
  <si>
    <t>Vápenocementová omítka rýh hrubá ve stěnách, šířky rýhy do 150 mm</t>
  </si>
  <si>
    <t>-569456431</t>
  </si>
  <si>
    <t>https://podminky.urs.cz/item/CS_URS_2022_01/612325101</t>
  </si>
  <si>
    <t>0,15*2,85*4</t>
  </si>
  <si>
    <t>41</t>
  </si>
  <si>
    <t>622131121</t>
  </si>
  <si>
    <t>Podkladní a spojovací vrstva vnějších omítaných ploch penetrace nanášená ručně stěn</t>
  </si>
  <si>
    <t>-470715660</t>
  </si>
  <si>
    <t>https://podminky.urs.cz/item/CS_URS_2022_01/622131121</t>
  </si>
  <si>
    <t>"atika K08:" 0,3*14</t>
  </si>
  <si>
    <t>42</t>
  </si>
  <si>
    <t>631341151</t>
  </si>
  <si>
    <t>Doplnění dosavadních mazanin betonem lehkým keramickým (s dodáním hmot) plochy jednotlivě do 1 m2 a tl. do 80 mm</t>
  </si>
  <si>
    <t>-1209724625</t>
  </si>
  <si>
    <t>https://podminky.urs.cz/item/CS_URS_2022_01/631341151</t>
  </si>
  <si>
    <t>"roznášecí beton:" 0,08*(0,6*0,4)*(4+3)</t>
  </si>
  <si>
    <t>43</t>
  </si>
  <si>
    <t>632451023</t>
  </si>
  <si>
    <t>Potěr cementový vyrovnávací z malty (MC-15) v pásu o průměrné (střední) tl. přes 30 do 40 mm</t>
  </si>
  <si>
    <t>-731513286</t>
  </si>
  <si>
    <t>https://podminky.urs.cz/item/CS_URS_2022_01/632451023</t>
  </si>
  <si>
    <t>Trubní vedení</t>
  </si>
  <si>
    <t>44</t>
  </si>
  <si>
    <t>871142101</t>
  </si>
  <si>
    <t>Potrubí pro závlahy v otevřeném výkopu LDPE 40 SDR 11 PN6 PE 16x2,0</t>
  </si>
  <si>
    <t>1719678567</t>
  </si>
  <si>
    <t>https://podminky.urs.cz/item/CS_URS_2022_01/871142101</t>
  </si>
  <si>
    <t>45</t>
  </si>
  <si>
    <t>871275211</t>
  </si>
  <si>
    <t>Kanalizační potrubí z tvrdého PVC v otevřeném výkopu ve sklonu do 20 %, hladkého plnostěnného jednovrstvého, tuhost třídy SN 4 DN 125</t>
  </si>
  <si>
    <t>-653627660</t>
  </si>
  <si>
    <t>https://podminky.urs.cz/item/CS_URS_2022_01/871275211</t>
  </si>
  <si>
    <t>46</t>
  </si>
  <si>
    <t>871910R01</t>
  </si>
  <si>
    <t>Napojení nového potrubí PVC DN 120 na stávající bet.potrubí DN 600 navrtávkou (vč. materiálu)</t>
  </si>
  <si>
    <t>2042215346</t>
  </si>
  <si>
    <t>Ostatní konstrukce a práce, bourání</t>
  </si>
  <si>
    <t>47</t>
  </si>
  <si>
    <t>916241113</t>
  </si>
  <si>
    <t>Osazení obrubníku kamenného se zřízením lože, s vyplněním a zatřením spár cementovou maltou ležatého s boční opěrou z betonu prostého, do lože z betonu prostého</t>
  </si>
  <si>
    <t>-1647306907</t>
  </si>
  <si>
    <t>https://podminky.urs.cz/item/CS_URS_2022_01/916241113</t>
  </si>
  <si>
    <t>48</t>
  </si>
  <si>
    <t>919735113</t>
  </si>
  <si>
    <t>Řezání stávajícího živičného krytu nebo podkladu hloubky přes 100 do 150 mm</t>
  </si>
  <si>
    <t>754725872</t>
  </si>
  <si>
    <t>https://podminky.urs.cz/item/CS_URS_2022_01/919735113</t>
  </si>
  <si>
    <t>49</t>
  </si>
  <si>
    <t>919735123</t>
  </si>
  <si>
    <t>Řezání stávajícího betonového krytu nebo podkladu hloubky přes 100 do 150 mm</t>
  </si>
  <si>
    <t>-570837187</t>
  </si>
  <si>
    <t>https://podminky.urs.cz/item/CS_URS_2022_01/919735123</t>
  </si>
  <si>
    <t>50</t>
  </si>
  <si>
    <t>941112121</t>
  </si>
  <si>
    <t>Montáž lešení řadového trubkového lehkého pracovního bez podlah s provozním zatížením tř. 3 do 200 kg/m2 šířky tř. W09 přes 0,9 do 1,2 m, výšky do 10 m</t>
  </si>
  <si>
    <t>-1869397162</t>
  </si>
  <si>
    <t>https://podminky.urs.cz/item/CS_URS_2022_01/941112121</t>
  </si>
  <si>
    <t>8*(11+1,2*2+21)+3*(3,1+1,2*2+7,9)</t>
  </si>
  <si>
    <t>51</t>
  </si>
  <si>
    <t>94111223R3</t>
  </si>
  <si>
    <t>Příplatek k lešení řadovému trubkovému lehkému bez podlah š 1,5 m v 25m za použití po dobu realizace</t>
  </si>
  <si>
    <t>962937011</t>
  </si>
  <si>
    <t>52</t>
  </si>
  <si>
    <t>941112821</t>
  </si>
  <si>
    <t>Demontáž lešení řadového trubkového lehkého pracovního bez podlah s provozním zatížením tř. 3 do 200 kg/m2 šířky W09 přes 0,9 do 1,2 m, výšky do 10 m</t>
  </si>
  <si>
    <t>-65112989</t>
  </si>
  <si>
    <t>https://podminky.urs.cz/item/CS_URS_2022_01/941112821</t>
  </si>
  <si>
    <t>53</t>
  </si>
  <si>
    <t>944411111</t>
  </si>
  <si>
    <t>Montáž záchytné sítě umístěné max. 6 m pod chráněnou úrovní třída A</t>
  </si>
  <si>
    <t>31193638</t>
  </si>
  <si>
    <t>https://podminky.urs.cz/item/CS_URS_2022_01/944411111</t>
  </si>
  <si>
    <t>3*(11+21)</t>
  </si>
  <si>
    <t>54</t>
  </si>
  <si>
    <t>944411811</t>
  </si>
  <si>
    <t>Demontáž záchytné sítě umístěné max. 6 m pod chráněnou úrovní třída A</t>
  </si>
  <si>
    <t>-1901982828</t>
  </si>
  <si>
    <t>https://podminky.urs.cz/item/CS_URS_2022_01/944411811</t>
  </si>
  <si>
    <t>55</t>
  </si>
  <si>
    <t>944511111</t>
  </si>
  <si>
    <t>Montáž ochranné sítě zavěšené na konstrukci lešení z textilie z umělých vláken</t>
  </si>
  <si>
    <t>-1026427587</t>
  </si>
  <si>
    <t>https://podminky.urs.cz/item/CS_URS_2022_01/944511111</t>
  </si>
  <si>
    <t>56</t>
  </si>
  <si>
    <t>94451121R1</t>
  </si>
  <si>
    <t>Příplatek k ochranné síti za pronájem po dobu použití</t>
  </si>
  <si>
    <t>-18211944</t>
  </si>
  <si>
    <t>57</t>
  </si>
  <si>
    <t>944511811</t>
  </si>
  <si>
    <t>Demontáž ochranné sítě zavěšené na konstrukci lešení z textilie z umělých vláken</t>
  </si>
  <si>
    <t>-934247044</t>
  </si>
  <si>
    <t>https://podminky.urs.cz/item/CS_URS_2022_01/944511811</t>
  </si>
  <si>
    <t>58</t>
  </si>
  <si>
    <t>9454211R1</t>
  </si>
  <si>
    <t>Hydraulická zvedací plošina včetně obsluhy alt. lešení na stávající střeše pro práce ve štítu budovy (např. štítové prkno. klemp.práce)</t>
  </si>
  <si>
    <t>soub</t>
  </si>
  <si>
    <t>1627577391</t>
  </si>
  <si>
    <t>59</t>
  </si>
  <si>
    <t>94910111R5</t>
  </si>
  <si>
    <t>Lešení pomocné pro komín v 1,2m nad střešní rovinou (lešení+založení)</t>
  </si>
  <si>
    <t>-1334345439</t>
  </si>
  <si>
    <t>60</t>
  </si>
  <si>
    <t>949211111</t>
  </si>
  <si>
    <t>Montáž lešeňové podlahy pro trubková lešení z fošen, prken nebo dřevěných sbíjených lešeňových dílců s příčníky nebo podélníky, ve výšce do 10 m</t>
  </si>
  <si>
    <t>1389806527</t>
  </si>
  <si>
    <t>https://podminky.urs.cz/item/CS_URS_2022_01/949211111</t>
  </si>
  <si>
    <t>61</t>
  </si>
  <si>
    <t>94921121R1</t>
  </si>
  <si>
    <t>Příplatek k lešeňové podlaze s příčníky pro trubková lešení za použití po dobu výstavby</t>
  </si>
  <si>
    <t>1496207887</t>
  </si>
  <si>
    <t>62</t>
  </si>
  <si>
    <t>949211811</t>
  </si>
  <si>
    <t>Demontáž lešeňové podlahy pro trubková lešení z fošen, prken nebo dřevěných sbíjených lešeňových dílců s příčníky nebo podélníky, ve výšce do 10 m</t>
  </si>
  <si>
    <t>-1558212430</t>
  </si>
  <si>
    <t>https://podminky.urs.cz/item/CS_URS_2022_01/949211811</t>
  </si>
  <si>
    <t>63</t>
  </si>
  <si>
    <t>9495111R1</t>
  </si>
  <si>
    <t>Hlavní vstup do prodejny - obednění průchodu ke dveřím stavebními deskami (montáž,demontáž pronájem,materiál, bezpečnostní prvky)</t>
  </si>
  <si>
    <t>-816878929</t>
  </si>
  <si>
    <t>64</t>
  </si>
  <si>
    <t>9495111R2</t>
  </si>
  <si>
    <t>Další vstupy - zabezpečení dle norem (montáž,demontáž pronájem,materiál, bezpečnostní prvky)</t>
  </si>
  <si>
    <t>1579062611</t>
  </si>
  <si>
    <t>65</t>
  </si>
  <si>
    <t>962031133</t>
  </si>
  <si>
    <t>Bourání příček z cihel, tvárnic nebo příčkovek z cihel pálených, plných nebo dutých na maltu vápennou nebo vápenocementovou, tl. do 150 mm</t>
  </si>
  <si>
    <t>-761279029</t>
  </si>
  <si>
    <t>https://podminky.urs.cz/item/CS_URS_2022_01/962031133</t>
  </si>
  <si>
    <t>(3,85+3,05+1,65)*2,8</t>
  </si>
  <si>
    <t>66</t>
  </si>
  <si>
    <t>962032641</t>
  </si>
  <si>
    <t>Bourání zdiva nadzákladového z cihel nebo tvárnic komínového z cihel pálených, šamotových nebo vápenopískových nad střechou na maltu cementovou</t>
  </si>
  <si>
    <t>-291159685</t>
  </si>
  <si>
    <t>https://podminky.urs.cz/item/CS_URS_2022_01/962032641</t>
  </si>
  <si>
    <t>0,8*0,8*1,2*3</t>
  </si>
  <si>
    <t>67</t>
  </si>
  <si>
    <t>963051110</t>
  </si>
  <si>
    <t>Bourání železobetonových stropů deskových, tl. do 80 mm</t>
  </si>
  <si>
    <t>-1404142042</t>
  </si>
  <si>
    <t>https://podminky.urs.cz/item/CS_URS_2022_01/963051110</t>
  </si>
  <si>
    <t>"komínová hlava:" 0,08*(0,8*0,8-0,3*0,3)*3</t>
  </si>
  <si>
    <t>68</t>
  </si>
  <si>
    <t>965045111</t>
  </si>
  <si>
    <t>Bourání potěrů tl. do 50 mm cementových nebo pískocementových, plochy do 1 m2</t>
  </si>
  <si>
    <t>-1097258798</t>
  </si>
  <si>
    <t>https://podminky.urs.cz/item/CS_URS_2022_01/965045111</t>
  </si>
  <si>
    <t>69</t>
  </si>
  <si>
    <t>965045113</t>
  </si>
  <si>
    <t>Bourání potěrů tl. do 50 mm cementových nebo pískocementových, plochy přes 4 m2</t>
  </si>
  <si>
    <t>-1580384035</t>
  </si>
  <si>
    <t>https://podminky.urs.cz/item/CS_URS_2022_01/965045113</t>
  </si>
  <si>
    <t>70</t>
  </si>
  <si>
    <t>965081113</t>
  </si>
  <si>
    <t>Bourání podlah z dlaždic bez podkladního lože nebo mazaniny, s jakoukoliv výplní spár půdních, plochy přes 1 m2</t>
  </si>
  <si>
    <t>-767175869</t>
  </si>
  <si>
    <t>https://podminky.urs.cz/item/CS_URS_2022_01/965081113</t>
  </si>
  <si>
    <t>1,1*(13+9+6,3)</t>
  </si>
  <si>
    <t>71</t>
  </si>
  <si>
    <t>973031346</t>
  </si>
  <si>
    <t>Vysekání výklenků nebo kapes ve zdivu z cihel na maltu vápennou nebo vápenocementovou kapes, plochy do 0,25 m2, hl. do 450 mm</t>
  </si>
  <si>
    <t>118760969</t>
  </si>
  <si>
    <t>https://podminky.urs.cz/item/CS_URS_2022_01/973031346</t>
  </si>
  <si>
    <t>72</t>
  </si>
  <si>
    <t>975053131</t>
  </si>
  <si>
    <t>Víceřadové podchycení stropů pro osazení nosníků dřevěnou výztuhou v. podchycení do 3,5 m a při zatížení hmotností do 800 kg/m2</t>
  </si>
  <si>
    <t>1566468484</t>
  </si>
  <si>
    <t>https://podminky.urs.cz/item/CS_URS_2022_01/975053131</t>
  </si>
  <si>
    <t>56/2</t>
  </si>
  <si>
    <t>73</t>
  </si>
  <si>
    <t>978035117</t>
  </si>
  <si>
    <t>Odstranění tenkovrstvých omítek nebo štuku tloušťky do 2 mm obroušením, rozsahu přes 50 do 100%</t>
  </si>
  <si>
    <t>1749824770</t>
  </si>
  <si>
    <t>https://podminky.urs.cz/item/CS_URS_2022_01/978035117</t>
  </si>
  <si>
    <t>"z01- podklad:" 0,3*5,32*2</t>
  </si>
  <si>
    <t>"z03- podklad:" 0,35*(7+7,4)</t>
  </si>
  <si>
    <t>74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</si>
  <si>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</si>
  <si>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</si>
  <si>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-1454409580</t>
  </si>
  <si>
    <t>https://podminky.urs.cz/item/CS_URS_2022_01/979021113</t>
  </si>
  <si>
    <t>75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</si>
  <si>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</si>
  <si>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</si>
  <si>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1490037447</t>
  </si>
  <si>
    <t>https://podminky.urs.cz/item/CS_URS_2022_01/979071111</t>
  </si>
  <si>
    <t>76</t>
  </si>
  <si>
    <t>979071131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</si>
  <si>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</si>
  <si>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149649654</t>
  </si>
  <si>
    <t>https://podminky.urs.cz/item/CS_URS_2022_01/979071131</t>
  </si>
  <si>
    <t>997</t>
  </si>
  <si>
    <t>Přesun sutě</t>
  </si>
  <si>
    <t>77</t>
  </si>
  <si>
    <t>997013154</t>
  </si>
  <si>
    <t>Vnitrostaveništní doprava suti a vybouraných hmot vodorovně do 50 m svisle s omezením mechanizace pro budovy a haly výšky přes 12 do 15 m</t>
  </si>
  <si>
    <t>-207351608</t>
  </si>
  <si>
    <t>https://podminky.urs.cz/item/CS_URS_2022_01/997013154</t>
  </si>
  <si>
    <t>78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</si>
  <si>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</si>
  <si>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</si>
  <si>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793805817</t>
  </si>
  <si>
    <t>https://podminky.urs.cz/item/CS_URS_2022_01/997013609</t>
  </si>
  <si>
    <t>78,278-5-4,325-9,824-0,463-2,952-10,175-32,925</t>
  </si>
  <si>
    <t>79</t>
  </si>
  <si>
    <t>997013631</t>
  </si>
  <si>
    <t>Poplatek za uložení stavebního odpadu na skládce (skládkovné) směsného stavebního a demoličního zatříděného do Katalogu odpadů pod kódem 17 09 04</t>
  </si>
  <si>
    <t>1683322045</t>
  </si>
  <si>
    <t>https://podminky.urs.cz/item/CS_URS_2022_01/997013631</t>
  </si>
  <si>
    <t>80</t>
  </si>
  <si>
    <t>9970138R3</t>
  </si>
  <si>
    <t>Nakládka a odvoz suti z azbestocementu na řízenou skládku se složením, vč.poplatku za uložení</t>
  </si>
  <si>
    <t>-1775377305</t>
  </si>
  <si>
    <t>81</t>
  </si>
  <si>
    <t>9970138R4</t>
  </si>
  <si>
    <t>Nakládka a odvoz demontovaného dřevěného materiálu na řízenou skládku se složením, vč.poplatku za uložení</t>
  </si>
  <si>
    <t>-11509963</t>
  </si>
  <si>
    <t>82</t>
  </si>
  <si>
    <t>9970138R5</t>
  </si>
  <si>
    <t>Nakládka a odvoz demontovaných klempířských prvků na řízenou skládku se složením, vč.poplatku za uložení</t>
  </si>
  <si>
    <t>-680194028</t>
  </si>
  <si>
    <t>83</t>
  </si>
  <si>
    <t>9970138R6</t>
  </si>
  <si>
    <t>Nakládka a odvoz demontované povlakové krytiny na řízenou skládku se složením, vč.poplatku za uložení</t>
  </si>
  <si>
    <t>-1401230870</t>
  </si>
  <si>
    <t>84</t>
  </si>
  <si>
    <t>9970138R7</t>
  </si>
  <si>
    <t>Nakládka a odvoz demontovaného asfaltového krytu na řízenou skládku se složením, vč.poplatku za uložení</t>
  </si>
  <si>
    <t>383606790</t>
  </si>
  <si>
    <t>85</t>
  </si>
  <si>
    <t>9970138R8</t>
  </si>
  <si>
    <t>Nakládka a odvoz demontovaného podkladu chodníku a vozovek na řízenou skládku se složením, vč.poplatku za uložení</t>
  </si>
  <si>
    <t>471090344</t>
  </si>
  <si>
    <t>43,1-10,175</t>
  </si>
  <si>
    <t>998</t>
  </si>
  <si>
    <t>Přesun hmot</t>
  </si>
  <si>
    <t>86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</si>
  <si>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</si>
  <si>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</si>
  <si>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461839916</t>
  </si>
  <si>
    <t>https://podminky.urs.cz/item/CS_URS_2022_01/998017003</t>
  </si>
  <si>
    <t>87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</si>
  <si>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</si>
  <si>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</si>
  <si>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-358389990</t>
  </si>
  <si>
    <t>https://podminky.urs.cz/item/CS_URS_2022_01/998018002</t>
  </si>
  <si>
    <t>88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</si>
  <si>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</si>
  <si>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</si>
  <si>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351569746</t>
  </si>
  <si>
    <t>https://podminky.urs.cz/item/CS_URS_2022_01/998018011</t>
  </si>
  <si>
    <t>PSV</t>
  </si>
  <si>
    <t>Práce a dodávky PSV</t>
  </si>
  <si>
    <t>711</t>
  </si>
  <si>
    <t>Izolace proti vodě, vlhkosti a plynům</t>
  </si>
  <si>
    <t>89</t>
  </si>
  <si>
    <t>7117415R2</t>
  </si>
  <si>
    <t>Provedení detailů pásy přitavením - samostatné pásy položením pod konstrukcemi</t>
  </si>
  <si>
    <t>238065900</t>
  </si>
  <si>
    <t>90</t>
  </si>
  <si>
    <t>62821109</t>
  </si>
  <si>
    <t>asfaltový pás separační s krycí vrstvou tl do 1,0mm, typu R</t>
  </si>
  <si>
    <t>1378079929</t>
  </si>
  <si>
    <t>18*0,6 'Přepočtené koeficientem množství</t>
  </si>
  <si>
    <t>712</t>
  </si>
  <si>
    <t>Povlakové krytiny</t>
  </si>
  <si>
    <t>91</t>
  </si>
  <si>
    <t>712400851</t>
  </si>
  <si>
    <t>Ostatní práce při odstranění povlakové krytiny střech šikmých přes 10° do 30° doplňků sněhové zachytávače</t>
  </si>
  <si>
    <t>-1246736539</t>
  </si>
  <si>
    <t>https://podminky.urs.cz/item/CS_URS_2022_01/712400851</t>
  </si>
  <si>
    <t>92</t>
  </si>
  <si>
    <t>712631111</t>
  </si>
  <si>
    <t>Provedení povlakové krytiny střech šikmých přes 30° pásy na sucho na dřevěném podkladě s lištami podkladní samolepící asfaltový pás</t>
  </si>
  <si>
    <t>162771658</t>
  </si>
  <si>
    <t>https://podminky.urs.cz/item/CS_URS_2022_01/712631111</t>
  </si>
  <si>
    <t>93</t>
  </si>
  <si>
    <t>6286628R1</t>
  </si>
  <si>
    <t>pás asfaltový samolepicí modifikovaný SBS tl 1,7mm s vložkou ze skleněné tkaniny se spalitelnou fólií nebo jemnozrnným minerálním posypem nebo textilií na horním povrchu</t>
  </si>
  <si>
    <t>725536283</t>
  </si>
  <si>
    <t>267,575*1,15 'Přepočtené koeficientem množství</t>
  </si>
  <si>
    <t>94</t>
  </si>
  <si>
    <t>712640862</t>
  </si>
  <si>
    <t>Odstranění povlakové krytiny střech šikmých přes 30° z přitavených pásů NAIP v plné ploše dvouvrstvá</t>
  </si>
  <si>
    <t>-359239118</t>
  </si>
  <si>
    <t>https://podminky.urs.cz/item/CS_URS_2022_01/712640862</t>
  </si>
  <si>
    <t>(4,5+10,75)/2*8,2</t>
  </si>
  <si>
    <t>(14,4+20,85)/2*7,6</t>
  </si>
  <si>
    <t>(14,4+7,9)/2*3,8</t>
  </si>
  <si>
    <t>(6,6+3,1)/2*6,4-2,1*1,1</t>
  </si>
  <si>
    <t>plŠab+plFalc</t>
  </si>
  <si>
    <t>95</t>
  </si>
  <si>
    <t>998712103</t>
  </si>
  <si>
    <t>Přesun hmot pro povlakové krytiny stanovený z hmotnosti přesunovaného materiálu vodorovná dopravní vzdálenost do 50 m v objektech výšky přes 12 do 24 m</t>
  </si>
  <si>
    <t>-1868472439</t>
  </si>
  <si>
    <t>https://podminky.urs.cz/item/CS_URS_2022_01/998712103</t>
  </si>
  <si>
    <t>721</t>
  </si>
  <si>
    <t>Zdravotechnika - vnitřní kanalizace</t>
  </si>
  <si>
    <t>96</t>
  </si>
  <si>
    <t>721241102</t>
  </si>
  <si>
    <t>Lapače střešních splavenin litinové DN 125</t>
  </si>
  <si>
    <t>738098962</t>
  </si>
  <si>
    <t>https://podminky.urs.cz/item/CS_URS_2022_01/721241102</t>
  </si>
  <si>
    <t>762</t>
  </si>
  <si>
    <t>Konstrukce tesařské</t>
  </si>
  <si>
    <t>97</t>
  </si>
  <si>
    <t>762083122</t>
  </si>
  <si>
    <t>Impregnace řeziva máčením proti dřevokaznému hmyzu, houbám a plísním, třída ohrožení 3 a 4 (dřevo v exteriéru)</t>
  </si>
  <si>
    <t>38014691</t>
  </si>
  <si>
    <t>https://podminky.urs.cz/item/CS_URS_2022_01/762083122</t>
  </si>
  <si>
    <t>0,053+0,821</t>
  </si>
  <si>
    <t>50*0,024</t>
  </si>
  <si>
    <t>98</t>
  </si>
  <si>
    <t>7620851R41</t>
  </si>
  <si>
    <t>Stabilizace ponechané části vaz.trámu do dtropních trámů oc.pásovinou a stav. vruty (viz PD) , komplet vč.nátěru pásoviny</t>
  </si>
  <si>
    <t>-1333077424</t>
  </si>
  <si>
    <t>99</t>
  </si>
  <si>
    <t>762134811</t>
  </si>
  <si>
    <t>Demontáž bednění svislých stěn a nadstřešních stěn z fošen</t>
  </si>
  <si>
    <t>-426969131</t>
  </si>
  <si>
    <t>https://podminky.urs.cz/item/CS_URS_2022_01/762134811</t>
  </si>
  <si>
    <t>2,6*3</t>
  </si>
  <si>
    <t>100</t>
  </si>
  <si>
    <t>762331931</t>
  </si>
  <si>
    <t>Vyřezání části střešní vazby vázané konstrukce krovů průřezové plochy řeziva přes 224 do 288 cm2, délky vyřezané části krovového prvku do 3 m</t>
  </si>
  <si>
    <t>-944406196</t>
  </si>
  <si>
    <t>https://podminky.urs.cz/item/CS_URS_2022_01/762331931</t>
  </si>
  <si>
    <t>87,2</t>
  </si>
  <si>
    <t>"T06:" 3*2</t>
  </si>
  <si>
    <t>"T07:" 7</t>
  </si>
  <si>
    <t>101</t>
  </si>
  <si>
    <t>762331951</t>
  </si>
  <si>
    <t>Vyřezání části střešní vazby vázané konstrukce krovů průřezové plochy řeziva přes 450 cm2, délky vyřezané části krovového prvku do 3 m</t>
  </si>
  <si>
    <t>1935318294</t>
  </si>
  <si>
    <t>https://podminky.urs.cz/item/CS_URS_2022_01/762331951</t>
  </si>
  <si>
    <t>102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</si>
  <si>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</si>
  <si>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</si>
  <si>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-773285382</t>
  </si>
  <si>
    <t>https://podminky.urs.cz/item/CS_URS_2022_01/762332131</t>
  </si>
  <si>
    <t>"K2  překrývací fošna větrací mezery:"12</t>
  </si>
  <si>
    <t>103</t>
  </si>
  <si>
    <t>60512125R1</t>
  </si>
  <si>
    <t>hranol stavební řezivo průřezu do 120cm2 do dl 6m, povrchové opracování osekáním nebo broušením, sražené hrany</t>
  </si>
  <si>
    <t>-1007461180</t>
  </si>
  <si>
    <t>12*0,04*0,1*1,1</t>
  </si>
  <si>
    <t>104</t>
  </si>
  <si>
    <t>762332932</t>
  </si>
  <si>
    <t>Doplnění střešní vazby řezivem - montáž (materiál ve specifikaci) nehoblovaným, průřezové plochy přes 120 do 224 cm2</t>
  </si>
  <si>
    <t>-752297524</t>
  </si>
  <si>
    <t>https://podminky.urs.cz/item/CS_URS_2022_01/762332932</t>
  </si>
  <si>
    <t>"T05:" 3*2</t>
  </si>
  <si>
    <t>"T07:"7</t>
  </si>
  <si>
    <t>"T08:" 25</t>
  </si>
  <si>
    <t>105</t>
  </si>
  <si>
    <t>60512130R1</t>
  </si>
  <si>
    <t>hranol stavební řezivo průřezu do 224cm2 do dl 6m, povrchové opracování osekáním nebo broušením, sražené hrany</t>
  </si>
  <si>
    <t>1719766598</t>
  </si>
  <si>
    <t>"T05:" 3*2*0,16*0,16*1,1</t>
  </si>
  <si>
    <t>"T07:"7*0,14*0,16*1,1</t>
  </si>
  <si>
    <t>"T08:" 25*0,1*0,16*1,2</t>
  </si>
  <si>
    <t>106</t>
  </si>
  <si>
    <t>7623329R10</t>
  </si>
  <si>
    <t>Náhrada pozednice přes 190 do 256cm2 ( tj. statické zajištění, heverování, vyřezání, dodávka nového impreg.opr.trámu, tesařské spoje při provádění po částech, tesařský spoj se stáv.částí )</t>
  </si>
  <si>
    <t>-280854180</t>
  </si>
  <si>
    <t>107</t>
  </si>
  <si>
    <t>7623329R11</t>
  </si>
  <si>
    <t>Náhrada pozednice 140/140-180/180mm - lpátový lepený spoj se stávající částí zajištěný stavebními vruty (zhotovení plátového spoje, D+M lepidla, D+M 6kusů vrutů D8mm)</t>
  </si>
  <si>
    <t>-1805721821</t>
  </si>
  <si>
    <t>108</t>
  </si>
  <si>
    <t>7623329R21</t>
  </si>
  <si>
    <t>Náhrada koncové části krokve 210 -280 cm2 lepenou protézou zajištěnou stavebními vruty ( tj.vyřezání, dodávka nového impreg.opr.trámu, lepený spoj, 8xvrut d10mm, tesařský spoj se stávajícími trámy ), komplet dle T04</t>
  </si>
  <si>
    <t>444319777</t>
  </si>
  <si>
    <t>109</t>
  </si>
  <si>
    <t>7623329R51</t>
  </si>
  <si>
    <t>Náhrada kráčete 520-550 cm2, dl.cca 1-1,3 m ( tj.stabilizace okolních trámů, vyřezání, dodávka nového impreg.opr.trámu, stabilizace oc.úhelníky a stav.vruty, obnova spoů), komplet dle T02</t>
  </si>
  <si>
    <t>-1283330693</t>
  </si>
  <si>
    <t>110</t>
  </si>
  <si>
    <t>7623329R52</t>
  </si>
  <si>
    <t>Náhrada části V.T. 620-650 cm2, dl.cca 1,5 m ( tj.stabilizace okolních trámů, vyřezání, dodávka nového impreg.opr.trámu, stabilizace oc.úhelníky a stav.vruty, obnova spoů), komplet dle T04</t>
  </si>
  <si>
    <t>261447015</t>
  </si>
  <si>
    <t>111</t>
  </si>
  <si>
    <t>76233391R6</t>
  </si>
  <si>
    <t>Otesání části střešní vazby z hranolů povrchové - do max.tl.15mm</t>
  </si>
  <si>
    <t>1769193445</t>
  </si>
  <si>
    <t>112</t>
  </si>
  <si>
    <t>76233391R8</t>
  </si>
  <si>
    <t xml:space="preserve">Otesání hranolů při destrukci do 1/3 profilu +náhrada otesané části lepenou protezou z fošen s opracovanými hranami, zajištění spoje dubovými kolíky alt.stavebními vruty </t>
  </si>
  <si>
    <t>725651504</t>
  </si>
  <si>
    <t>113</t>
  </si>
  <si>
    <t>762341210</t>
  </si>
  <si>
    <t>Montáž bednění střech rovných a šikmých sklonu do 60° s vyřezáním otvorů z prken hrubých na sraz tl. do 32 mm</t>
  </si>
  <si>
    <t>455521225</t>
  </si>
  <si>
    <t>https://podminky.urs.cz/item/CS_URS_2022_01/762341210</t>
  </si>
  <si>
    <t>114</t>
  </si>
  <si>
    <t>60515111</t>
  </si>
  <si>
    <t>řezivo jehličnaté boční prkno 20-30mm</t>
  </si>
  <si>
    <t>2111903675</t>
  </si>
  <si>
    <t>plStr*0,024*1,1</t>
  </si>
  <si>
    <t>115</t>
  </si>
  <si>
    <t>762341931</t>
  </si>
  <si>
    <t>Vyřezání otvorů v bednění střech bez rozebrání krytiny z prken tl. do 32 mm, otvoru plochy jednotlivě do 1 m2</t>
  </si>
  <si>
    <t>-1518520998</t>
  </si>
  <si>
    <t>https://podminky.urs.cz/item/CS_URS_2022_01/762341931</t>
  </si>
  <si>
    <t>"nový výlez:"2,6*2</t>
  </si>
  <si>
    <t>"okna:" 4,6*8</t>
  </si>
  <si>
    <t>116</t>
  </si>
  <si>
    <t>762341932</t>
  </si>
  <si>
    <t>Vyřezání otvorů v bednění střech bez rozebrání krytiny z prken tl. do 32 mm, otvoru plochy jednotlivě přes 1 do 4 m2</t>
  </si>
  <si>
    <t>590102601</t>
  </si>
  <si>
    <t>https://podminky.urs.cz/item/CS_URS_2022_01/762341932</t>
  </si>
  <si>
    <t>117</t>
  </si>
  <si>
    <t>762342511</t>
  </si>
  <si>
    <t>Montáž laťování montáž kontralatí na podklad bez tepelné izolace</t>
  </si>
  <si>
    <t>-1138908053</t>
  </si>
  <si>
    <t>https://podminky.urs.cz/item/CS_URS_2022_01/762342511</t>
  </si>
  <si>
    <t>8,2*10+7,6*20+6,4*4+3,8*12</t>
  </si>
  <si>
    <t>118</t>
  </si>
  <si>
    <t>60514114</t>
  </si>
  <si>
    <t>řezivo jehličnaté lať impregnovaná dl 4 m</t>
  </si>
  <si>
    <t>327382164</t>
  </si>
  <si>
    <t>305,2*0,06*0,05*1,1</t>
  </si>
  <si>
    <t>119</t>
  </si>
  <si>
    <t>762343912</t>
  </si>
  <si>
    <t>Zabednění otvorů ve střeše prkny (materiál v ceně) tl. do 32 mm, otvoru plochy jednotlivě přes 1 do 4 m2</t>
  </si>
  <si>
    <t>567876702</t>
  </si>
  <si>
    <t>https://podminky.urs.cz/item/CS_URS_2022_01/762343912</t>
  </si>
  <si>
    <t>120</t>
  </si>
  <si>
    <t>762395000</t>
  </si>
  <si>
    <t>Spojovací prostředky krovů, bednění a laťování, nadstřešních konstrukcí svory, prkna, hřebíky, pásová ocel, vruty</t>
  </si>
  <si>
    <t>484473988</t>
  </si>
  <si>
    <t>https://podminky.urs.cz/item/CS_URS_2022_01/762395000</t>
  </si>
  <si>
    <t>rbed+rKl+r1+rvým</t>
  </si>
  <si>
    <t>121</t>
  </si>
  <si>
    <t>762521812</t>
  </si>
  <si>
    <t>Demontáž podlah bez polštářů z prken nebo fošen tl. přes 32 mm</t>
  </si>
  <si>
    <t>-1656196658</t>
  </si>
  <si>
    <t>https://podminky.urs.cz/item/CS_URS_2022_01/762521812</t>
  </si>
  <si>
    <t>164</t>
  </si>
  <si>
    <t>122</t>
  </si>
  <si>
    <t>762811923</t>
  </si>
  <si>
    <t>Vyřezání záklopu nebo podbíjení stropů z prken tl. do 32 mm, plochy jednotlivě přes 1,00 do 4,00 m2</t>
  </si>
  <si>
    <t>1017879071</t>
  </si>
  <si>
    <t>https://podminky.urs.cz/item/CS_URS_2022_01/762811923</t>
  </si>
  <si>
    <t>13+9+6,3</t>
  </si>
  <si>
    <t>123</t>
  </si>
  <si>
    <t>762841812</t>
  </si>
  <si>
    <t>Demontáž podbíjení obkladů stropů a střech sklonu do 60° z hrubých prken tl. do 35 mm s omítkou</t>
  </si>
  <si>
    <t>-1534772808</t>
  </si>
  <si>
    <t>https://podminky.urs.cz/item/CS_URS_2022_01/762841812</t>
  </si>
  <si>
    <t>"u Z01,Z03:" (5,3+7)*0,5*2</t>
  </si>
  <si>
    <t>124</t>
  </si>
  <si>
    <t>7628418R5</t>
  </si>
  <si>
    <t>Příplatek k demontáži podbíjení obkladů stropů a střech z hrubých prken tl. do 35 mm s omítkou - za řezání oddělovací spáry</t>
  </si>
  <si>
    <t>-607741166</t>
  </si>
  <si>
    <t>"u Z01,Z03:" (5,3+7)*2</t>
  </si>
  <si>
    <t>125</t>
  </si>
  <si>
    <t>762910R01</t>
  </si>
  <si>
    <t>Náběhový klín střešního okna (viz detail) - komplet dodávka a montáž</t>
  </si>
  <si>
    <t>1525201610</t>
  </si>
  <si>
    <t>126</t>
  </si>
  <si>
    <t>762910R11</t>
  </si>
  <si>
    <t>Konstrukční hranol 130x20-60 vč.spojovacích prvků (viz detail v.č. D1,2.b.2) - komplet dodávka a montáž</t>
  </si>
  <si>
    <t>967872955</t>
  </si>
  <si>
    <t>127</t>
  </si>
  <si>
    <t>762910R12</t>
  </si>
  <si>
    <t>Zesílení bednění v místech uchycení držáků sněhové zábrany (montáž, materiál, spojivací materiál)</t>
  </si>
  <si>
    <t>357586472</t>
  </si>
  <si>
    <t>128</t>
  </si>
  <si>
    <t>998762103</t>
  </si>
  <si>
    <t>Přesun hmot pro konstrukce tesařské stanovený z hmotnosti přesunovaného materiálu vodorovná dopravní vzdálenost do 50 m v objektech výšky přes 12 do 24 m</t>
  </si>
  <si>
    <t>289451503</t>
  </si>
  <si>
    <t>https://podminky.urs.cz/item/CS_URS_2022_01/998762103</t>
  </si>
  <si>
    <t>763</t>
  </si>
  <si>
    <t>Konstrukce suché výstavby</t>
  </si>
  <si>
    <t>129</t>
  </si>
  <si>
    <t>763131821</t>
  </si>
  <si>
    <t>Demontáž podhledu nebo samostatného požárního předělu ze sádrokartonových desek s nosnou konstrukcí dvouvrstvou z ocelových profilů, opláštění jednoduché</t>
  </si>
  <si>
    <t>-1181230508</t>
  </si>
  <si>
    <t>https://podminky.urs.cz/item/CS_URS_2022_01/763131821</t>
  </si>
  <si>
    <t>764</t>
  </si>
  <si>
    <t>Konstrukce klempířské</t>
  </si>
  <si>
    <t>130</t>
  </si>
  <si>
    <t>764001821</t>
  </si>
  <si>
    <t>Demontáž klempířských konstrukcí krytiny ze svitků nebo tabulí do suti</t>
  </si>
  <si>
    <t>1583783676</t>
  </si>
  <si>
    <t>https://podminky.urs.cz/item/CS_URS_2022_01/764001821</t>
  </si>
  <si>
    <t>131</t>
  </si>
  <si>
    <t>764001891</t>
  </si>
  <si>
    <t>Demontáž klempířských konstrukcí oplechování úžlabí do suti</t>
  </si>
  <si>
    <t>-329364420</t>
  </si>
  <si>
    <t>https://podminky.urs.cz/item/CS_URS_2022_01/764001891</t>
  </si>
  <si>
    <t>132</t>
  </si>
  <si>
    <t>764001911</t>
  </si>
  <si>
    <t>Napojení na stávající klempířské konstrukce délky spoje přes 0,5 m</t>
  </si>
  <si>
    <t>-1698069431</t>
  </si>
  <si>
    <t>https://podminky.urs.cz/item/CS_URS_2022_01/764001911</t>
  </si>
  <si>
    <t>"K8:"15,1</t>
  </si>
  <si>
    <t>"K1 - spoj na falcovanou krytinu:" 7</t>
  </si>
  <si>
    <t>133</t>
  </si>
  <si>
    <t>764001921</t>
  </si>
  <si>
    <t>Rozpojení klempířských konstrukcí na stávající délky spoje přes 0,5 m</t>
  </si>
  <si>
    <t>473302707</t>
  </si>
  <si>
    <t>"u K08:" 14</t>
  </si>
  <si>
    <t>"část K02:" 1,1</t>
  </si>
  <si>
    <t>134</t>
  </si>
  <si>
    <t>764002801</t>
  </si>
  <si>
    <t>Demontáž klempířských konstrukcí závětrné lišty do suti</t>
  </si>
  <si>
    <t>1084675221</t>
  </si>
  <si>
    <t>https://podminky.urs.cz/item/CS_URS_2022_01/764002801</t>
  </si>
  <si>
    <t>135</t>
  </si>
  <si>
    <t>764002821</t>
  </si>
  <si>
    <t>Demontáž klempířských konstrukcí střešního výlezu do suti</t>
  </si>
  <si>
    <t>-1913979586</t>
  </si>
  <si>
    <t>https://podminky.urs.cz/item/CS_URS_2022_01/764002821</t>
  </si>
  <si>
    <t>136</t>
  </si>
  <si>
    <t>764002841</t>
  </si>
  <si>
    <t>Demontáž klempířských konstrukcí oplechování horních ploch zdí a nadezdívek do suti</t>
  </si>
  <si>
    <t>-307246975</t>
  </si>
  <si>
    <t>https://podminky.urs.cz/item/CS_URS_2022_01/764002841</t>
  </si>
  <si>
    <t>137</t>
  </si>
  <si>
    <t>764002871</t>
  </si>
  <si>
    <t>Demontáž klempířských konstrukcí lemování zdí do suti</t>
  </si>
  <si>
    <t>1583436919</t>
  </si>
  <si>
    <t>https://podminky.urs.cz/item/CS_URS_2022_01/764002871</t>
  </si>
  <si>
    <t>138</t>
  </si>
  <si>
    <t>764004801</t>
  </si>
  <si>
    <t>Demontáž klempířských konstrukcí žlabu podokapního do suti</t>
  </si>
  <si>
    <t>-1773511039</t>
  </si>
  <si>
    <t>https://podminky.urs.cz/item/CS_URS_2022_01/764004801</t>
  </si>
  <si>
    <t>139</t>
  </si>
  <si>
    <t>764004861</t>
  </si>
  <si>
    <t>Demontáž klempířských konstrukcí svodu do suti</t>
  </si>
  <si>
    <t>-662409608</t>
  </si>
  <si>
    <t>https://podminky.urs.cz/item/CS_URS_2022_01/764004861</t>
  </si>
  <si>
    <t>140</t>
  </si>
  <si>
    <t>764021402</t>
  </si>
  <si>
    <t>Podkladní plech z hliníkového plechu rš 200 mm</t>
  </si>
  <si>
    <t>-647886678</t>
  </si>
  <si>
    <t>https://podminky.urs.cz/item/CS_URS_2022_01/764021402</t>
  </si>
  <si>
    <t>"K02:" 12</t>
  </si>
  <si>
    <t>"1.11:" 3,5</t>
  </si>
  <si>
    <t>141</t>
  </si>
  <si>
    <t>764021422</t>
  </si>
  <si>
    <t>Dilatační lišta z hliníkového plechu připojovací, včetně tmelení rš 120 mm</t>
  </si>
  <si>
    <t>859753425</t>
  </si>
  <si>
    <t>https://podminky.urs.cz/item/CS_URS_2022_01/764021422</t>
  </si>
  <si>
    <t>"K04:"12</t>
  </si>
  <si>
    <t>142</t>
  </si>
  <si>
    <t>764021423</t>
  </si>
  <si>
    <t>Dilatační lišta z hliníkového plechu připojovací, včetně tmelení rš 150 mm</t>
  </si>
  <si>
    <t>518351875</t>
  </si>
  <si>
    <t>https://podminky.urs.cz/item/CS_URS_2022_01/764021423</t>
  </si>
  <si>
    <t>"K05:" 6</t>
  </si>
  <si>
    <t>143</t>
  </si>
  <si>
    <t>764021448</t>
  </si>
  <si>
    <t>Podkladní plech z hliníkového plechu pod falcované šablony nebo šindele</t>
  </si>
  <si>
    <t>1720830059</t>
  </si>
  <si>
    <t>https://podminky.urs.cz/item/CS_URS_2022_01/764021448</t>
  </si>
  <si>
    <t>"1.5:"40</t>
  </si>
  <si>
    <t>144</t>
  </si>
  <si>
    <t>7640214R10</t>
  </si>
  <si>
    <t xml:space="preserve">Ochranná mřížka větrací mezery z Al děrovaného plechu </t>
  </si>
  <si>
    <t>-446321735</t>
  </si>
  <si>
    <t>145</t>
  </si>
  <si>
    <t>764121403</t>
  </si>
  <si>
    <t>Krytina z hliníkového plechu s úpravou u okapů, prostupů a výčnělků střechy rovné drážkováním ze svitků rš 500 mm, sklon střechy přes 30 do 60°</t>
  </si>
  <si>
    <t>1789297751</t>
  </si>
  <si>
    <t>https://podminky.urs.cz/item/CS_URS_2022_01/764121403</t>
  </si>
  <si>
    <t>146</t>
  </si>
  <si>
    <t>764121463</t>
  </si>
  <si>
    <t>Krytina z hliníkového plechu s úpravou u okapů, prostupů a výčnělků ze šablon, počet kusů přes 10 ks/m2 přes 30 do 60°</t>
  </si>
  <si>
    <t>-1617962316</t>
  </si>
  <si>
    <t>https://podminky.urs.cz/item/CS_URS_2022_01/764121463</t>
  </si>
  <si>
    <t>147</t>
  </si>
  <si>
    <t>764121491</t>
  </si>
  <si>
    <t>Krytina z hliníkového plechu s úpravou u okapů, prostupů a výčnělků Příplatek k cenám za těsnění drážek ve sklonu do 10°</t>
  </si>
  <si>
    <t>2098712036</t>
  </si>
  <si>
    <t>https://podminky.urs.cz/item/CS_URS_2022_01/764121491</t>
  </si>
  <si>
    <t>148</t>
  </si>
  <si>
    <t>764121R01</t>
  </si>
  <si>
    <t xml:space="preserve">Příplatek k cenám krytiny z Al plechu za cenový rozdíl pro startovací a ukončovací šablony </t>
  </si>
  <si>
    <t>388039586</t>
  </si>
  <si>
    <t>4,5+14,4*2</t>
  </si>
  <si>
    <t>149</t>
  </si>
  <si>
    <t>764221408</t>
  </si>
  <si>
    <t>Oplechování střešních prvků z hliníkového plechu hřebene větraného, včetně větrací mřížky z hřebenáčů</t>
  </si>
  <si>
    <t>1016539655</t>
  </si>
  <si>
    <t>https://podminky.urs.cz/item/CS_URS_2022_01/764221408</t>
  </si>
  <si>
    <t>150</t>
  </si>
  <si>
    <t>764221417</t>
  </si>
  <si>
    <t>Oplechování střešních prvků z hliníkového plechu hřebene nevětraného z hřebenáčů</t>
  </si>
  <si>
    <t>-1515908964</t>
  </si>
  <si>
    <t>https://podminky.urs.cz/item/CS_URS_2022_01/764221417</t>
  </si>
  <si>
    <t>151</t>
  </si>
  <si>
    <t>76422147R2</t>
  </si>
  <si>
    <t>Oplechování úžlabí z legovaného Al z bezpečnostních šablon s dvojitou drážkou</t>
  </si>
  <si>
    <t>-1816815506</t>
  </si>
  <si>
    <t>"K1:"7</t>
  </si>
  <si>
    <t>152</t>
  </si>
  <si>
    <t>764222404</t>
  </si>
  <si>
    <t>Oplechování střešních prvků z hliníkového plechu štítu závětrnou lištou rš 330 mm</t>
  </si>
  <si>
    <t>-492953410</t>
  </si>
  <si>
    <t>https://podminky.urs.cz/item/CS_URS_2022_01/764222404</t>
  </si>
  <si>
    <t>153</t>
  </si>
  <si>
    <t>764222433</t>
  </si>
  <si>
    <t>Oplechování střešních prvků z hliníkového plechu okapu okapovým plechem střechy rovné rš 250 mm</t>
  </si>
  <si>
    <t>-943318412</t>
  </si>
  <si>
    <t>https://podminky.urs.cz/item/CS_URS_2022_01/764222433</t>
  </si>
  <si>
    <t xml:space="preserve">"1.7 okapnička difuzní folie"43 </t>
  </si>
  <si>
    <t>"1.8 krycí plech okapu:" 43</t>
  </si>
  <si>
    <t>154</t>
  </si>
  <si>
    <t>764223451</t>
  </si>
  <si>
    <t>Oplechování střešních prvků z hliníkového plechu střešní výlez rozměru 600 x 600 mm, střechy s krytinou skládanou ze šablon</t>
  </si>
  <si>
    <t>-543188153</t>
  </si>
  <si>
    <t>https://podminky.urs.cz/item/CS_URS_2022_01/764223451</t>
  </si>
  <si>
    <t>155</t>
  </si>
  <si>
    <t>764223456</t>
  </si>
  <si>
    <t>Oplechování střešních prvků z hliníkového plechu sněhový zachytávač průbežný dvoutrubkový</t>
  </si>
  <si>
    <t>-1275348447</t>
  </si>
  <si>
    <t>https://podminky.urs.cz/item/CS_URS_2022_01/764223456</t>
  </si>
  <si>
    <t>156</t>
  </si>
  <si>
    <t>76422345R9</t>
  </si>
  <si>
    <t>Oplechování střešních prvků z hliníkového plechu sněhový zachytávač průbežný třítrubkový - komplet dle položky K10</t>
  </si>
  <si>
    <t>-652858832</t>
  </si>
  <si>
    <t>157</t>
  </si>
  <si>
    <t>764225407</t>
  </si>
  <si>
    <t>Oplechování horních ploch zdí a nadezdívek (atik) z hliníkového plechu celoplošně lepené rš 670 mm</t>
  </si>
  <si>
    <t>-1622917149</t>
  </si>
  <si>
    <t>https://podminky.urs.cz/item/CS_URS_2022_01/764225407</t>
  </si>
  <si>
    <t>14+2</t>
  </si>
  <si>
    <t>158</t>
  </si>
  <si>
    <t>764225409</t>
  </si>
  <si>
    <t>Oplechování horních ploch zdí a nadezdívek (atik) z hliníkového plechu celoplošně lepené rš 800 mm</t>
  </si>
  <si>
    <t>-1566963778</t>
  </si>
  <si>
    <t>https://podminky.urs.cz/item/CS_URS_2022_01/764225409</t>
  </si>
  <si>
    <t>"K07+K08:" 5</t>
  </si>
  <si>
    <t>159</t>
  </si>
  <si>
    <t>764225411</t>
  </si>
  <si>
    <t>Oplechování horních ploch zdí a nadezdívek (atik) z hliníkového plechu celoplošně lepené přes rš 800 mm</t>
  </si>
  <si>
    <t>1965969483</t>
  </si>
  <si>
    <t>https://podminky.urs.cz/item/CS_URS_2022_01/764225411</t>
  </si>
  <si>
    <t>"K06+K07:"1,1*8,5</t>
  </si>
  <si>
    <t>160</t>
  </si>
  <si>
    <t>764225445</t>
  </si>
  <si>
    <t>Oplechování horních ploch zdí a nadezdívek (atik) z hliníkového plechu Příplatek k cenám za zvýšenou pracnost při provedení rohu nebo koutu do rš 400 mm</t>
  </si>
  <si>
    <t>26818549</t>
  </si>
  <si>
    <t>https://podminky.urs.cz/item/CS_URS_2022_01/764225445</t>
  </si>
  <si>
    <t>161</t>
  </si>
  <si>
    <t>764321415</t>
  </si>
  <si>
    <t>Lemování zdí z hliníkového plechu boční nebo horní rovných, střech s krytinou skládanou mimo prejzovou rš 400 mm</t>
  </si>
  <si>
    <t>1265658777</t>
  </si>
  <si>
    <t>https://podminky.urs.cz/item/CS_URS_2022_01/764321415</t>
  </si>
  <si>
    <t>162</t>
  </si>
  <si>
    <t>764324412</t>
  </si>
  <si>
    <t>Lemování prostupů z hliníkového plechu bez lišty, střech s krytinou skládanou nebo z plechu</t>
  </si>
  <si>
    <t>1495232365</t>
  </si>
  <si>
    <t>https://podminky.urs.cz/item/CS_URS_2022_01/764324412</t>
  </si>
  <si>
    <t>"komíny:" 1,6*3</t>
  </si>
  <si>
    <t>163</t>
  </si>
  <si>
    <t>764521403</t>
  </si>
  <si>
    <t>Žlab podokapní z hliníkového plechu včetně háků a čel půlkruhový rš 250 mm</t>
  </si>
  <si>
    <t>-1682830104</t>
  </si>
  <si>
    <t>https://podminky.urs.cz/item/CS_URS_2022_01/764521403</t>
  </si>
  <si>
    <t>764521404</t>
  </si>
  <si>
    <t>Žlab podokapní z hliníkového plechu včetně háků a čel půlkruhový rš 330 mm</t>
  </si>
  <si>
    <t>1296585867</t>
  </si>
  <si>
    <t>https://podminky.urs.cz/item/CS_URS_2022_01/764521404</t>
  </si>
  <si>
    <t>165</t>
  </si>
  <si>
    <t>764521423</t>
  </si>
  <si>
    <t>Žlab podokapní z hliníkového plechu včetně háků a čel roh nebo kout, žlabu půlkruhového rš 250 mm</t>
  </si>
  <si>
    <t>-1177941056</t>
  </si>
  <si>
    <t>https://podminky.urs.cz/item/CS_URS_2022_01/764521423</t>
  </si>
  <si>
    <t>166</t>
  </si>
  <si>
    <t>764521424</t>
  </si>
  <si>
    <t>Žlab podokapní z hliníkového plechu včetně háků a čel roh nebo kout, žlabu půlkruhového rš 330 mm</t>
  </si>
  <si>
    <t>700196846</t>
  </si>
  <si>
    <t>https://podminky.urs.cz/item/CS_URS_2022_01/764521424</t>
  </si>
  <si>
    <t>167</t>
  </si>
  <si>
    <t>76452144R4</t>
  </si>
  <si>
    <t>Žlab podokapní z hliníkového plechu včetně háků a čel kotlík oválný (trychtýřový), rš žlabu/průměr svodu 250/100 mm</t>
  </si>
  <si>
    <t>-958279021</t>
  </si>
  <si>
    <t>168</t>
  </si>
  <si>
    <t>76452144R5</t>
  </si>
  <si>
    <t>Žlab podokapní z hliníkového plechu včetně háků a čel kotlík oválný (trychtýřový), rš žlabu/průměr svodu 330/120 mm</t>
  </si>
  <si>
    <t>-1015803908</t>
  </si>
  <si>
    <t>169</t>
  </si>
  <si>
    <t>764528423</t>
  </si>
  <si>
    <t>Svod z hliníkového plechu včetně objímek, kolen a odskoků kruhový, průměru 120 mm</t>
  </si>
  <si>
    <t>1506995309</t>
  </si>
  <si>
    <t>https://podminky.urs.cz/item/CS_URS_2022_01/764528423</t>
  </si>
  <si>
    <t>170</t>
  </si>
  <si>
    <t>764528432</t>
  </si>
  <si>
    <t>Svod z hliníkového plechu včetně objímek, kolen a odskoků sklápěcí výpust vody kruhového svodu, průměru 100 mm</t>
  </si>
  <si>
    <t>986162156</t>
  </si>
  <si>
    <t>https://podminky.urs.cz/item/CS_URS_2022_01/764528432</t>
  </si>
  <si>
    <t>171</t>
  </si>
  <si>
    <t>764528433</t>
  </si>
  <si>
    <t>Svod z hliníkového plechu včetně objímek, kolen a odskoků sklápěcí výpust vody kruhového svodu, průměru 120 mm</t>
  </si>
  <si>
    <t>1967435107</t>
  </si>
  <si>
    <t>https://podminky.urs.cz/item/CS_URS_2022_01/764528433</t>
  </si>
  <si>
    <t>172</t>
  </si>
  <si>
    <t>764910R01</t>
  </si>
  <si>
    <t>Stoupací plošina 250x600mm vč. upevňovacích prvků ( komplet dle K12)</t>
  </si>
  <si>
    <t>-1469123347</t>
  </si>
  <si>
    <t>173</t>
  </si>
  <si>
    <t>998764103</t>
  </si>
  <si>
    <t>Přesun hmot pro konstrukce klempířské stanovený z hmotnosti přesunovaného materiálu vodorovná dopravní vzdálenost do 50 m v objektech výšky přes 12 do 24 m</t>
  </si>
  <si>
    <t>2070763091</t>
  </si>
  <si>
    <t>https://podminky.urs.cz/item/CS_URS_2022_01/998764103</t>
  </si>
  <si>
    <t>765</t>
  </si>
  <si>
    <t>Krytina skládaná</t>
  </si>
  <si>
    <t>174</t>
  </si>
  <si>
    <t>765131803</t>
  </si>
  <si>
    <t>Demontáž azbestocementové krytiny skládané sklonu do 30° do suti</t>
  </si>
  <si>
    <t>-999135263</t>
  </si>
  <si>
    <t>https://podminky.urs.cz/item/CS_URS_2022_01/765131803</t>
  </si>
  <si>
    <t>175</t>
  </si>
  <si>
    <t>765131823</t>
  </si>
  <si>
    <t>Demontáž azbestocementové krytiny skládané sklonu do 30° hřebene nebo nároží z hřebenáčů do suti</t>
  </si>
  <si>
    <t>-1569079817</t>
  </si>
  <si>
    <t>https://podminky.urs.cz/item/CS_URS_2022_01/765131823</t>
  </si>
  <si>
    <t>176</t>
  </si>
  <si>
    <t>765131843</t>
  </si>
  <si>
    <t>Demontáž azbestocementové krytiny skládané Příplatek k cenám za sklon přes 30° demontáže krytiny</t>
  </si>
  <si>
    <t>681256143</t>
  </si>
  <si>
    <t>https://podminky.urs.cz/item/CS_URS_2022_01/765131843</t>
  </si>
  <si>
    <t>177</t>
  </si>
  <si>
    <t>765131853</t>
  </si>
  <si>
    <t>Demontáž azbestocementové krytiny skládané Příplatek k cenám za sklon přes 30° demontáže hřebene nebo nároží</t>
  </si>
  <si>
    <t>-73881799</t>
  </si>
  <si>
    <t>https://podminky.urs.cz/item/CS_URS_2022_01/765131853</t>
  </si>
  <si>
    <t>178</t>
  </si>
  <si>
    <t>765191023</t>
  </si>
  <si>
    <t>Montáž pojistné hydroizolační nebo parotěsné fólie kladené ve sklonu přes 20° s lepenými přesahy na bednění nebo tepelnou izolaci</t>
  </si>
  <si>
    <t>540268956</t>
  </si>
  <si>
    <t>https://podminky.urs.cz/item/CS_URS_2022_01/765191023</t>
  </si>
  <si>
    <t>179</t>
  </si>
  <si>
    <t>-1113869632</t>
  </si>
  <si>
    <t>180</t>
  </si>
  <si>
    <t>DRK.02202911</t>
  </si>
  <si>
    <t>DELTA FASSADE  S PLUS (1,5mx50m)</t>
  </si>
  <si>
    <t>-1568661967</t>
  </si>
  <si>
    <t>267,575*1,1 'Přepočtené koeficientem množství</t>
  </si>
  <si>
    <t>181</t>
  </si>
  <si>
    <t>2832904R10</t>
  </si>
  <si>
    <t>fólie kontaktní difuzně propustná pro doplňkovou hydroizolační vrstvu skládaných větraných fasád s otevřenými spárami (spára max 50 mm, max.40% plochy)</t>
  </si>
  <si>
    <t>1099071881</t>
  </si>
  <si>
    <t>182</t>
  </si>
  <si>
    <t>765192001</t>
  </si>
  <si>
    <t>Nouzové zakrytí střechy plachtou</t>
  </si>
  <si>
    <t>-217959597</t>
  </si>
  <si>
    <t>https://podminky.urs.cz/item/CS_URS_2022_01/765192001</t>
  </si>
  <si>
    <t>183</t>
  </si>
  <si>
    <t>998765103</t>
  </si>
  <si>
    <t>Přesun hmot pro krytiny skládané stanovený z hmotnosti přesunovaného materiálu vodorovná dopravní vzdálenost do 50 m na objektech výšky přes 12 do 24 m</t>
  </si>
  <si>
    <t>1370410962</t>
  </si>
  <si>
    <t>https://podminky.urs.cz/item/CS_URS_2022_01/998765103</t>
  </si>
  <si>
    <t>766</t>
  </si>
  <si>
    <t>Konstrukce truhlářské</t>
  </si>
  <si>
    <t>184</t>
  </si>
  <si>
    <t>766671005</t>
  </si>
  <si>
    <t>Montáž střešních oken dřevěných nebo plastových kyvných, výklopných/kyvných s okenním rámem a lemováním, s plisovaným límcem, s napojením na krytinu do krytiny ploché, rozměru 78 x 140 cm</t>
  </si>
  <si>
    <t>-1808687411</t>
  </si>
  <si>
    <t>https://podminky.urs.cz/item/CS_URS_2022_01/766671005</t>
  </si>
  <si>
    <t>185</t>
  </si>
  <si>
    <t>611248R10</t>
  </si>
  <si>
    <t>okno střešní 78x140cm zaskleno izolačním trojsklem, manuální ovládání, vnitřní povrch bezúdržbový, manžeta pro napojení na střešní hydroizolační folii</t>
  </si>
  <si>
    <t>828259043</t>
  </si>
  <si>
    <t>186</t>
  </si>
  <si>
    <t>611248R21</t>
  </si>
  <si>
    <t>lemování  pro hliníkovou falcovanou krytinu okno střešní 78x140cm - samostatné</t>
  </si>
  <si>
    <t>459837085</t>
  </si>
  <si>
    <t>187</t>
  </si>
  <si>
    <t>611248R22</t>
  </si>
  <si>
    <t xml:space="preserve">lemování  pro hliníkovou krytinu pro sestavu střešních oken dvakrát 78x140cm </t>
  </si>
  <si>
    <t>-388810574</t>
  </si>
  <si>
    <t>188</t>
  </si>
  <si>
    <t>998766203</t>
  </si>
  <si>
    <t>Přesun hmot pro konstrukce truhlářské stanovený procentní sazbou (%) z ceny vodorovná dopravní vzdálenost do 50 m v objektech výšky přes 12 do 24 m</t>
  </si>
  <si>
    <t>%</t>
  </si>
  <si>
    <t>1075841905</t>
  </si>
  <si>
    <t>https://podminky.urs.cz/item/CS_URS_2022_01/998766203</t>
  </si>
  <si>
    <t>767</t>
  </si>
  <si>
    <t>Konstrukce zámečnické</t>
  </si>
  <si>
    <t>189</t>
  </si>
  <si>
    <t>7673301R1</t>
  </si>
  <si>
    <t>Montáž tubusových světlovodů s lemováním do šikmé střechy - osazení do systému konstrukce střechy vč.lemovacích a dotěsňovacích prvků</t>
  </si>
  <si>
    <t>-1903289018</t>
  </si>
  <si>
    <t>190</t>
  </si>
  <si>
    <t>553810R01</t>
  </si>
  <si>
    <t>světlovod - sada ( referenční výrobek světlovod Velux OK 14)</t>
  </si>
  <si>
    <t>sada</t>
  </si>
  <si>
    <t>-1507115317</t>
  </si>
  <si>
    <t>191</t>
  </si>
  <si>
    <t>767995R01</t>
  </si>
  <si>
    <t>Prvek Z02 (P18 340x340mm, schema "1"), dodávka, osazení, připojení k Z01 a Z11, spojovací prostředky, přesuny, nátěr</t>
  </si>
  <si>
    <t>-1337090251</t>
  </si>
  <si>
    <t>192</t>
  </si>
  <si>
    <t>767995R02</t>
  </si>
  <si>
    <t>Spoj prvků Z04,Z05,Z03 (schema "2")provedení,spojovací prostředky, přesuny, nátěr</t>
  </si>
  <si>
    <t>-254679448</t>
  </si>
  <si>
    <t>193</t>
  </si>
  <si>
    <t>767995R03</t>
  </si>
  <si>
    <t>Prvek Z06 (P18 440x440mm, schema "3"), dodávka, osazení do cementové malty,4xM10 na chemickou kotvu,připojení k Z12, spojovací prostředky, přesuny, nátěr</t>
  </si>
  <si>
    <t>-1602143368</t>
  </si>
  <si>
    <t>194</t>
  </si>
  <si>
    <t>767995R11</t>
  </si>
  <si>
    <t>Sváření 2xUč100 do sloupku , oprava nátěru (cena za jednu stranu)</t>
  </si>
  <si>
    <t>2076514622</t>
  </si>
  <si>
    <t>"Z11,Z12,Z13:" 2,85*2+2,85*6+2,7*4</t>
  </si>
  <si>
    <t>195</t>
  </si>
  <si>
    <t>767995R12</t>
  </si>
  <si>
    <t>Spoj sloupků z 1xUč100 na vaznici 2xUč160</t>
  </si>
  <si>
    <t>3008655</t>
  </si>
  <si>
    <t>6+2</t>
  </si>
  <si>
    <t>196</t>
  </si>
  <si>
    <t>767995R13</t>
  </si>
  <si>
    <t>Sváření 2xUč160 do sloupku , oprava nátěru (cena za jednu stranu)</t>
  </si>
  <si>
    <t>781880459</t>
  </si>
  <si>
    <t>197</t>
  </si>
  <si>
    <t>767995R14</t>
  </si>
  <si>
    <t>Pracovní spoje 2xUč160 (dle technolohie zhotovitele)</t>
  </si>
  <si>
    <t>1791017997</t>
  </si>
  <si>
    <t>198</t>
  </si>
  <si>
    <t>767995R21</t>
  </si>
  <si>
    <t xml:space="preserve">Detail Z16 (viz. výkres č. D.1.2.b.2.), komplet ( tj.vč. 2x P12x160, svorníhů a tes.prací) </t>
  </si>
  <si>
    <t>-1410643056</t>
  </si>
  <si>
    <t>199</t>
  </si>
  <si>
    <t>9987672R1</t>
  </si>
  <si>
    <t>Přesun hmot pro zámečnické konstrukce - atyp. přesun do stávajícího objektu, na místo montáže</t>
  </si>
  <si>
    <t>329241477</t>
  </si>
  <si>
    <t>783</t>
  </si>
  <si>
    <t>Dokončovací práce - nátěry</t>
  </si>
  <si>
    <t>200</t>
  </si>
  <si>
    <t>783214101</t>
  </si>
  <si>
    <t>Základní nátěr tesařských konstrukcí jednonásobný syntetický</t>
  </si>
  <si>
    <t>233814683</t>
  </si>
  <si>
    <t>https://podminky.urs.cz/item/CS_URS_2022_01/783214101</t>
  </si>
  <si>
    <t>"zdivo a části krovu:" 180</t>
  </si>
  <si>
    <t>201</t>
  </si>
  <si>
    <t>783301311</t>
  </si>
  <si>
    <t>Příprava podkladu zámečnických konstrukcí před provedením nátěru odmaštění odmašťovačem vodou ředitelným</t>
  </si>
  <si>
    <t>-1584899196</t>
  </si>
  <si>
    <t>https://podminky.urs.cz/item/CS_URS_2022_01/783301311</t>
  </si>
  <si>
    <t>"U280:" 0,8*5,32*2</t>
  </si>
  <si>
    <t>"U300:" 0,9*(7+7,4)</t>
  </si>
  <si>
    <t>"HEB160:" 0,64*(5,1+5,2)</t>
  </si>
  <si>
    <t>"U100:" 0,3*(2,85*2+2,85*6+2,7)</t>
  </si>
  <si>
    <t>"U160:" 0,46*57</t>
  </si>
  <si>
    <t>"U120:"0,4*4,4*2</t>
  </si>
  <si>
    <t>202</t>
  </si>
  <si>
    <t>783314203</t>
  </si>
  <si>
    <t>Základní antikorozní nátěr zámečnických konstrukcí jednonásobný syntetický samozákladující</t>
  </si>
  <si>
    <t>228809665</t>
  </si>
  <si>
    <t>https://podminky.urs.cz/item/CS_URS_2022_01/783314203</t>
  </si>
  <si>
    <t>203</t>
  </si>
  <si>
    <t>783826605</t>
  </si>
  <si>
    <t>Hydrofobizační nátěr omítek silikonový, transparentní, povrchů hladkých betonových povrchů nebo povrchů z desek na bázi dřeva (dřevovláknitých apod.)</t>
  </si>
  <si>
    <t>-2042945795</t>
  </si>
  <si>
    <t>https://podminky.urs.cz/item/CS_URS_2022_01/783826605</t>
  </si>
  <si>
    <t xml:space="preserve">"komínová hlava:" </t>
  </si>
  <si>
    <t>3,5</t>
  </si>
  <si>
    <t>VRN</t>
  </si>
  <si>
    <t>Vedlejší rozpočtové náklady</t>
  </si>
  <si>
    <t>VRN3</t>
  </si>
  <si>
    <t>Zařízení staveniště</t>
  </si>
  <si>
    <t>204</t>
  </si>
  <si>
    <t>030001001</t>
  </si>
  <si>
    <t>Zařízení a zabezpežení staveniště (zřízení, pronájem, odstranění)</t>
  </si>
  <si>
    <t>1024</t>
  </si>
  <si>
    <t>-1968354666</t>
  </si>
  <si>
    <t>VRN4</t>
  </si>
  <si>
    <t>Inženýrská činnost</t>
  </si>
  <si>
    <t>205</t>
  </si>
  <si>
    <t>040001010</t>
  </si>
  <si>
    <t>Inženýrská a kompletační činnost</t>
  </si>
  <si>
    <t>-741717718</t>
  </si>
  <si>
    <t>VRN9</t>
  </si>
  <si>
    <t>Ostatní náklady</t>
  </si>
  <si>
    <t>206</t>
  </si>
  <si>
    <t>090001002</t>
  </si>
  <si>
    <t>Ostatní náklady zhotovitele (např.doprava/ubytování pracovníků, dopravné subdodavatelů, přeprava strojů .. a jiné...)</t>
  </si>
  <si>
    <t>-1606674465</t>
  </si>
  <si>
    <t>02 - Hromosvod</t>
  </si>
  <si>
    <t>M - Práce a dodávky M</t>
  </si>
  <si>
    <t xml:space="preserve">    21-M1 - Elektromontáže (montáž)</t>
  </si>
  <si>
    <t xml:space="preserve">    21-M2 - Elektromontáže (materiál nosný)</t>
  </si>
  <si>
    <t xml:space="preserve">    21-M3 - Elektromontáže (zemní práce)</t>
  </si>
  <si>
    <t xml:space="preserve">    21-M4 - Elektromontáže (ostatní)</t>
  </si>
  <si>
    <t>Práce a dodávky M</t>
  </si>
  <si>
    <t>21-M1</t>
  </si>
  <si>
    <t>Elektromontáže (montáž)</t>
  </si>
  <si>
    <t>210220020</t>
  </si>
  <si>
    <t>uzem. v zemi FeZn do 120 mm2 vč.svorek;propoj.aj.</t>
  </si>
  <si>
    <t>210220101</t>
  </si>
  <si>
    <t>svodové vodiče vč. podpěr FeZn (AlMgSi) do 10 mm</t>
  </si>
  <si>
    <t>210220201</t>
  </si>
  <si>
    <t>jímací tyč do 3m na hřeben (PJ)</t>
  </si>
  <si>
    <t>ks</t>
  </si>
  <si>
    <t>210220301</t>
  </si>
  <si>
    <t>svorky hromosvod. 2 šrouby SS, SR03</t>
  </si>
  <si>
    <t>210220302</t>
  </si>
  <si>
    <t>svorky hromosvod. 3 a více šroubů SK, SZ, SR01,02</t>
  </si>
  <si>
    <t>210220303</t>
  </si>
  <si>
    <t>svorky hromosvod. na okapové žlaby SO</t>
  </si>
  <si>
    <t>210220321</t>
  </si>
  <si>
    <t>svorka na potrubí Bernard</t>
  </si>
  <si>
    <t>210220372</t>
  </si>
  <si>
    <t>ochranný uhelník svodu s držáky do zdiva</t>
  </si>
  <si>
    <t>210220401</t>
  </si>
  <si>
    <t>označovací štítek svodu</t>
  </si>
  <si>
    <t>210220458</t>
  </si>
  <si>
    <t>pasivní antikorozní ochrana spojů a prostupů</t>
  </si>
  <si>
    <t>210220008</t>
  </si>
  <si>
    <t>dokumentace skutečného provedení</t>
  </si>
  <si>
    <t>210220009</t>
  </si>
  <si>
    <t>výchozí revize</t>
  </si>
  <si>
    <t>21-M2</t>
  </si>
  <si>
    <t>Elektromontáže (materiál nosný)</t>
  </si>
  <si>
    <t>01400</t>
  </si>
  <si>
    <t>pásek FeZn 30x4mm</t>
  </si>
  <si>
    <t>01402</t>
  </si>
  <si>
    <t>drát FeZn (AlMgSi) d=10mm</t>
  </si>
  <si>
    <t>01402.1</t>
  </si>
  <si>
    <t>drát FeZn (AlMgSi) d=8mm</t>
  </si>
  <si>
    <t>01424</t>
  </si>
  <si>
    <t>podpěra vedení - hřeben</t>
  </si>
  <si>
    <t>01425</t>
  </si>
  <si>
    <t>podpěra vedení - šikmá střecha</t>
  </si>
  <si>
    <t>01429</t>
  </si>
  <si>
    <t>podpěra vedení (příchytka) do zdiva</t>
  </si>
  <si>
    <t>01430</t>
  </si>
  <si>
    <t>svorka SS spojovací</t>
  </si>
  <si>
    <t>01432</t>
  </si>
  <si>
    <t>svorka křížová SK</t>
  </si>
  <si>
    <t>01433</t>
  </si>
  <si>
    <t>svorka připojovací SP</t>
  </si>
  <si>
    <t>01437</t>
  </si>
  <si>
    <t>svorka SO k připojení okapových žlabů</t>
  </si>
  <si>
    <t>01438</t>
  </si>
  <si>
    <t>svorka zkušební SZ</t>
  </si>
  <si>
    <t>01439</t>
  </si>
  <si>
    <t>svorka SR 02 pásek</t>
  </si>
  <si>
    <t>01440</t>
  </si>
  <si>
    <t>svorka SR 03 pásek/drát</t>
  </si>
  <si>
    <t>01487</t>
  </si>
  <si>
    <t>svorka na potrubí "Bernard" + pásek</t>
  </si>
  <si>
    <t>01466</t>
  </si>
  <si>
    <t>ochranný uhelník svodu - FeZn</t>
  </si>
  <si>
    <t>01467</t>
  </si>
  <si>
    <t>držák DUz do zdiva - FeZn</t>
  </si>
  <si>
    <t>01488</t>
  </si>
  <si>
    <t>21-M3</t>
  </si>
  <si>
    <t>Elektromontáže (zemní práce)</t>
  </si>
  <si>
    <t>460202143</t>
  </si>
  <si>
    <t>kabel.rýha 35cm šíř. 60cm hl. zem.tř.3 strojně</t>
  </si>
  <si>
    <t>460560143</t>
  </si>
  <si>
    <t>ruč.zához.kab.rýhy 35cm šíř.60cm hl. vč. hutnění zem.tř.3</t>
  </si>
  <si>
    <t>460620013</t>
  </si>
  <si>
    <t>provizor. úprava terénu zem. tř.3</t>
  </si>
  <si>
    <t>21-M4</t>
  </si>
  <si>
    <t>Elektromontáže (ostatní)</t>
  </si>
  <si>
    <t>00001</t>
  </si>
  <si>
    <t>Práce v HZS</t>
  </si>
  <si>
    <t>hod.</t>
  </si>
  <si>
    <t>00002</t>
  </si>
  <si>
    <t>Úklid pracoviště</t>
  </si>
  <si>
    <t>00101</t>
  </si>
  <si>
    <t>Podružný materiál</t>
  </si>
  <si>
    <t>830345190</t>
  </si>
  <si>
    <t>00102</t>
  </si>
  <si>
    <t>Doprava z C21M a návazného materiálu</t>
  </si>
  <si>
    <t>925158485</t>
  </si>
  <si>
    <t>00103</t>
  </si>
  <si>
    <t>Podíl přidružených výkonů z C21M a návazného materiálu</t>
  </si>
  <si>
    <t>1576933042</t>
  </si>
  <si>
    <t>049002110</t>
  </si>
  <si>
    <t>GZS z C21M a návazného materiálu</t>
  </si>
  <si>
    <t>-1751148888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</si>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</sst>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011" TargetMode="External" /><Relationship Id="rId2" Type="http://schemas.openxmlformats.org/officeDocument/2006/relationships/hyperlink" Target="https://podminky.urs.cz/item/CS_URS_2022_01/113106051" TargetMode="External" /><Relationship Id="rId3" Type="http://schemas.openxmlformats.org/officeDocument/2006/relationships/hyperlink" Target="https://podminky.urs.cz/item/CS_URS_2022_01/113107312" TargetMode="External" /><Relationship Id="rId4" Type="http://schemas.openxmlformats.org/officeDocument/2006/relationships/hyperlink" Target="https://podminky.urs.cz/item/CS_URS_2022_01/113107313" TargetMode="External" /><Relationship Id="rId5" Type="http://schemas.openxmlformats.org/officeDocument/2006/relationships/hyperlink" Target="https://podminky.urs.cz/item/CS_URS_2022_01/113107431" TargetMode="External" /><Relationship Id="rId6" Type="http://schemas.openxmlformats.org/officeDocument/2006/relationships/hyperlink" Target="https://podminky.urs.cz/item/CS_URS_2022_01/113107443" TargetMode="External" /><Relationship Id="rId7" Type="http://schemas.openxmlformats.org/officeDocument/2006/relationships/hyperlink" Target="https://podminky.urs.cz/item/CS_URS_2022_01/113201112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5111101" TargetMode="External" /><Relationship Id="rId10" Type="http://schemas.openxmlformats.org/officeDocument/2006/relationships/hyperlink" Target="https://podminky.urs.cz/item/CS_URS_2022_01/310237251" TargetMode="External" /><Relationship Id="rId11" Type="http://schemas.openxmlformats.org/officeDocument/2006/relationships/hyperlink" Target="https://podminky.urs.cz/item/CS_URS_2022_01/314231164" TargetMode="External" /><Relationship Id="rId12" Type="http://schemas.openxmlformats.org/officeDocument/2006/relationships/hyperlink" Target="https://podminky.urs.cz/item/CS_URS_2022_01/316381117" TargetMode="External" /><Relationship Id="rId13" Type="http://schemas.openxmlformats.org/officeDocument/2006/relationships/hyperlink" Target="https://podminky.urs.cz/item/CS_URS_2022_01/413941121" TargetMode="External" /><Relationship Id="rId14" Type="http://schemas.openxmlformats.org/officeDocument/2006/relationships/hyperlink" Target="https://podminky.urs.cz/item/CS_URS_2022_01/413941121" TargetMode="External" /><Relationship Id="rId15" Type="http://schemas.openxmlformats.org/officeDocument/2006/relationships/hyperlink" Target="https://podminky.urs.cz/item/CS_URS_2022_01/413941123" TargetMode="External" /><Relationship Id="rId16" Type="http://schemas.openxmlformats.org/officeDocument/2006/relationships/hyperlink" Target="https://podminky.urs.cz/item/CS_URS_2022_01/413941125" TargetMode="External" /><Relationship Id="rId17" Type="http://schemas.openxmlformats.org/officeDocument/2006/relationships/hyperlink" Target="https://podminky.urs.cz/item/CS_URS_2022_01/413941133" TargetMode="External" /><Relationship Id="rId18" Type="http://schemas.openxmlformats.org/officeDocument/2006/relationships/hyperlink" Target="https://podminky.urs.cz/item/CS_URS_2022_01/417351115" TargetMode="External" /><Relationship Id="rId19" Type="http://schemas.openxmlformats.org/officeDocument/2006/relationships/hyperlink" Target="https://podminky.urs.cz/item/CS_URS_2022_01/417351116" TargetMode="External" /><Relationship Id="rId20" Type="http://schemas.openxmlformats.org/officeDocument/2006/relationships/hyperlink" Target="https://podminky.urs.cz/item/CS_URS_2022_01/564271011" TargetMode="External" /><Relationship Id="rId21" Type="http://schemas.openxmlformats.org/officeDocument/2006/relationships/hyperlink" Target="https://podminky.urs.cz/item/CS_URS_2022_01/564750003" TargetMode="External" /><Relationship Id="rId22" Type="http://schemas.openxmlformats.org/officeDocument/2006/relationships/hyperlink" Target="https://podminky.urs.cz/item/CS_URS_2022_01/564752111" TargetMode="External" /><Relationship Id="rId23" Type="http://schemas.openxmlformats.org/officeDocument/2006/relationships/hyperlink" Target="https://podminky.urs.cz/item/CS_URS_2022_01/564762111" TargetMode="External" /><Relationship Id="rId24" Type="http://schemas.openxmlformats.org/officeDocument/2006/relationships/hyperlink" Target="https://podminky.urs.cz/item/CS_URS_2022_01/565155101" TargetMode="External" /><Relationship Id="rId25" Type="http://schemas.openxmlformats.org/officeDocument/2006/relationships/hyperlink" Target="https://podminky.urs.cz/item/CS_URS_2022_01/567120111" TargetMode="External" /><Relationship Id="rId26" Type="http://schemas.openxmlformats.org/officeDocument/2006/relationships/hyperlink" Target="https://podminky.urs.cz/item/CS_URS_2022_01/573211111" TargetMode="External" /><Relationship Id="rId27" Type="http://schemas.openxmlformats.org/officeDocument/2006/relationships/hyperlink" Target="https://podminky.urs.cz/item/CS_URS_2022_01/577144211" TargetMode="External" /><Relationship Id="rId28" Type="http://schemas.openxmlformats.org/officeDocument/2006/relationships/hyperlink" Target="https://podminky.urs.cz/item/CS_URS_2022_01/591111111" TargetMode="External" /><Relationship Id="rId29" Type="http://schemas.openxmlformats.org/officeDocument/2006/relationships/hyperlink" Target="https://podminky.urs.cz/item/CS_URS_2022_01/591411111" TargetMode="External" /><Relationship Id="rId30" Type="http://schemas.openxmlformats.org/officeDocument/2006/relationships/hyperlink" Target="https://podminky.urs.cz/item/CS_URS_2022_01/612325101" TargetMode="External" /><Relationship Id="rId31" Type="http://schemas.openxmlformats.org/officeDocument/2006/relationships/hyperlink" Target="https://podminky.urs.cz/item/CS_URS_2022_01/622131121" TargetMode="External" /><Relationship Id="rId32" Type="http://schemas.openxmlformats.org/officeDocument/2006/relationships/hyperlink" Target="https://podminky.urs.cz/item/CS_URS_2022_01/631341151" TargetMode="External" /><Relationship Id="rId33" Type="http://schemas.openxmlformats.org/officeDocument/2006/relationships/hyperlink" Target="https://podminky.urs.cz/item/CS_URS_2022_01/632451023" TargetMode="External" /><Relationship Id="rId34" Type="http://schemas.openxmlformats.org/officeDocument/2006/relationships/hyperlink" Target="https://podminky.urs.cz/item/CS_URS_2022_01/871142101" TargetMode="External" /><Relationship Id="rId35" Type="http://schemas.openxmlformats.org/officeDocument/2006/relationships/hyperlink" Target="https://podminky.urs.cz/item/CS_URS_2022_01/871275211" TargetMode="External" /><Relationship Id="rId36" Type="http://schemas.openxmlformats.org/officeDocument/2006/relationships/hyperlink" Target="https://podminky.urs.cz/item/CS_URS_2022_01/916241113" TargetMode="External" /><Relationship Id="rId37" Type="http://schemas.openxmlformats.org/officeDocument/2006/relationships/hyperlink" Target="https://podminky.urs.cz/item/CS_URS_2022_01/919735113" TargetMode="External" /><Relationship Id="rId38" Type="http://schemas.openxmlformats.org/officeDocument/2006/relationships/hyperlink" Target="https://podminky.urs.cz/item/CS_URS_2022_01/919735123" TargetMode="External" /><Relationship Id="rId39" Type="http://schemas.openxmlformats.org/officeDocument/2006/relationships/hyperlink" Target="https://podminky.urs.cz/item/CS_URS_2022_01/941112121" TargetMode="External" /><Relationship Id="rId40" Type="http://schemas.openxmlformats.org/officeDocument/2006/relationships/hyperlink" Target="https://podminky.urs.cz/item/CS_URS_2022_01/941112821" TargetMode="External" /><Relationship Id="rId41" Type="http://schemas.openxmlformats.org/officeDocument/2006/relationships/hyperlink" Target="https://podminky.urs.cz/item/CS_URS_2022_01/944411111" TargetMode="External" /><Relationship Id="rId42" Type="http://schemas.openxmlformats.org/officeDocument/2006/relationships/hyperlink" Target="https://podminky.urs.cz/item/CS_URS_2022_01/944411811" TargetMode="External" /><Relationship Id="rId43" Type="http://schemas.openxmlformats.org/officeDocument/2006/relationships/hyperlink" Target="https://podminky.urs.cz/item/CS_URS_2022_01/944511111" TargetMode="External" /><Relationship Id="rId44" Type="http://schemas.openxmlformats.org/officeDocument/2006/relationships/hyperlink" Target="https://podminky.urs.cz/item/CS_URS_2022_01/944511811" TargetMode="External" /><Relationship Id="rId45" Type="http://schemas.openxmlformats.org/officeDocument/2006/relationships/hyperlink" Target="https://podminky.urs.cz/item/CS_URS_2022_01/949211111" TargetMode="External" /><Relationship Id="rId46" Type="http://schemas.openxmlformats.org/officeDocument/2006/relationships/hyperlink" Target="https://podminky.urs.cz/item/CS_URS_2022_01/949211811" TargetMode="External" /><Relationship Id="rId47" Type="http://schemas.openxmlformats.org/officeDocument/2006/relationships/hyperlink" Target="https://podminky.urs.cz/item/CS_URS_2022_01/962031133" TargetMode="External" /><Relationship Id="rId48" Type="http://schemas.openxmlformats.org/officeDocument/2006/relationships/hyperlink" Target="https://podminky.urs.cz/item/CS_URS_2022_01/962032641" TargetMode="External" /><Relationship Id="rId49" Type="http://schemas.openxmlformats.org/officeDocument/2006/relationships/hyperlink" Target="https://podminky.urs.cz/item/CS_URS_2022_01/963051110" TargetMode="External" /><Relationship Id="rId50" Type="http://schemas.openxmlformats.org/officeDocument/2006/relationships/hyperlink" Target="https://podminky.urs.cz/item/CS_URS_2022_01/965045111" TargetMode="External" /><Relationship Id="rId51" Type="http://schemas.openxmlformats.org/officeDocument/2006/relationships/hyperlink" Target="https://podminky.urs.cz/item/CS_URS_2022_01/965045113" TargetMode="External" /><Relationship Id="rId52" Type="http://schemas.openxmlformats.org/officeDocument/2006/relationships/hyperlink" Target="https://podminky.urs.cz/item/CS_URS_2022_01/965081113" TargetMode="External" /><Relationship Id="rId53" Type="http://schemas.openxmlformats.org/officeDocument/2006/relationships/hyperlink" Target="https://podminky.urs.cz/item/CS_URS_2022_01/973031346" TargetMode="External" /><Relationship Id="rId54" Type="http://schemas.openxmlformats.org/officeDocument/2006/relationships/hyperlink" Target="https://podminky.urs.cz/item/CS_URS_2022_01/975053131" TargetMode="External" /><Relationship Id="rId55" Type="http://schemas.openxmlformats.org/officeDocument/2006/relationships/hyperlink" Target="https://podminky.urs.cz/item/CS_URS_2022_01/978035117" TargetMode="External" /><Relationship Id="rId56" Type="http://schemas.openxmlformats.org/officeDocument/2006/relationships/hyperlink" Target="https://podminky.urs.cz/item/CS_URS_2022_01/979021113" TargetMode="External" /><Relationship Id="rId57" Type="http://schemas.openxmlformats.org/officeDocument/2006/relationships/hyperlink" Target="https://podminky.urs.cz/item/CS_URS_2022_01/979071111" TargetMode="External" /><Relationship Id="rId58" Type="http://schemas.openxmlformats.org/officeDocument/2006/relationships/hyperlink" Target="https://podminky.urs.cz/item/CS_URS_2022_01/979071131" TargetMode="External" /><Relationship Id="rId59" Type="http://schemas.openxmlformats.org/officeDocument/2006/relationships/hyperlink" Target="https://podminky.urs.cz/item/CS_URS_2022_01/997013154" TargetMode="External" /><Relationship Id="rId60" Type="http://schemas.openxmlformats.org/officeDocument/2006/relationships/hyperlink" Target="https://podminky.urs.cz/item/CS_URS_2022_01/997013609" TargetMode="External" /><Relationship Id="rId61" Type="http://schemas.openxmlformats.org/officeDocument/2006/relationships/hyperlink" Target="https://podminky.urs.cz/item/CS_URS_2022_01/997013631" TargetMode="External" /><Relationship Id="rId62" Type="http://schemas.openxmlformats.org/officeDocument/2006/relationships/hyperlink" Target="https://podminky.urs.cz/item/CS_URS_2022_01/998017003" TargetMode="External" /><Relationship Id="rId63" Type="http://schemas.openxmlformats.org/officeDocument/2006/relationships/hyperlink" Target="https://podminky.urs.cz/item/CS_URS_2022_01/998018002" TargetMode="External" /><Relationship Id="rId64" Type="http://schemas.openxmlformats.org/officeDocument/2006/relationships/hyperlink" Target="https://podminky.urs.cz/item/CS_URS_2022_01/998018011" TargetMode="External" /><Relationship Id="rId65" Type="http://schemas.openxmlformats.org/officeDocument/2006/relationships/hyperlink" Target="https://podminky.urs.cz/item/CS_URS_2022_01/712400851" TargetMode="External" /><Relationship Id="rId66" Type="http://schemas.openxmlformats.org/officeDocument/2006/relationships/hyperlink" Target="https://podminky.urs.cz/item/CS_URS_2022_01/712631111" TargetMode="External" /><Relationship Id="rId67" Type="http://schemas.openxmlformats.org/officeDocument/2006/relationships/hyperlink" Target="https://podminky.urs.cz/item/CS_URS_2022_01/712640862" TargetMode="External" /><Relationship Id="rId68" Type="http://schemas.openxmlformats.org/officeDocument/2006/relationships/hyperlink" Target="https://podminky.urs.cz/item/CS_URS_2022_01/998712103" TargetMode="External" /><Relationship Id="rId69" Type="http://schemas.openxmlformats.org/officeDocument/2006/relationships/hyperlink" Target="https://podminky.urs.cz/item/CS_URS_2022_01/721241102" TargetMode="External" /><Relationship Id="rId70" Type="http://schemas.openxmlformats.org/officeDocument/2006/relationships/hyperlink" Target="https://podminky.urs.cz/item/CS_URS_2022_01/762083122" TargetMode="External" /><Relationship Id="rId71" Type="http://schemas.openxmlformats.org/officeDocument/2006/relationships/hyperlink" Target="https://podminky.urs.cz/item/CS_URS_2022_01/762134811" TargetMode="External" /><Relationship Id="rId72" Type="http://schemas.openxmlformats.org/officeDocument/2006/relationships/hyperlink" Target="https://podminky.urs.cz/item/CS_URS_2022_01/762331931" TargetMode="External" /><Relationship Id="rId73" Type="http://schemas.openxmlformats.org/officeDocument/2006/relationships/hyperlink" Target="https://podminky.urs.cz/item/CS_URS_2022_01/762331951" TargetMode="External" /><Relationship Id="rId74" Type="http://schemas.openxmlformats.org/officeDocument/2006/relationships/hyperlink" Target="https://podminky.urs.cz/item/CS_URS_2022_01/762332131" TargetMode="External" /><Relationship Id="rId75" Type="http://schemas.openxmlformats.org/officeDocument/2006/relationships/hyperlink" Target="https://podminky.urs.cz/item/CS_URS_2022_01/762332932" TargetMode="External" /><Relationship Id="rId76" Type="http://schemas.openxmlformats.org/officeDocument/2006/relationships/hyperlink" Target="https://podminky.urs.cz/item/CS_URS_2022_01/762341210" TargetMode="External" /><Relationship Id="rId77" Type="http://schemas.openxmlformats.org/officeDocument/2006/relationships/hyperlink" Target="https://podminky.urs.cz/item/CS_URS_2022_01/762341931" TargetMode="External" /><Relationship Id="rId78" Type="http://schemas.openxmlformats.org/officeDocument/2006/relationships/hyperlink" Target="https://podminky.urs.cz/item/CS_URS_2022_01/762341932" TargetMode="External" /><Relationship Id="rId79" Type="http://schemas.openxmlformats.org/officeDocument/2006/relationships/hyperlink" Target="https://podminky.urs.cz/item/CS_URS_2022_01/762342511" TargetMode="External" /><Relationship Id="rId80" Type="http://schemas.openxmlformats.org/officeDocument/2006/relationships/hyperlink" Target="https://podminky.urs.cz/item/CS_URS_2022_01/762343912" TargetMode="External" /><Relationship Id="rId81" Type="http://schemas.openxmlformats.org/officeDocument/2006/relationships/hyperlink" Target="https://podminky.urs.cz/item/CS_URS_2022_01/762395000" TargetMode="External" /><Relationship Id="rId82" Type="http://schemas.openxmlformats.org/officeDocument/2006/relationships/hyperlink" Target="https://podminky.urs.cz/item/CS_URS_2022_01/762521812" TargetMode="External" /><Relationship Id="rId83" Type="http://schemas.openxmlformats.org/officeDocument/2006/relationships/hyperlink" Target="https://podminky.urs.cz/item/CS_URS_2022_01/762811923" TargetMode="External" /><Relationship Id="rId84" Type="http://schemas.openxmlformats.org/officeDocument/2006/relationships/hyperlink" Target="https://podminky.urs.cz/item/CS_URS_2022_01/762841812" TargetMode="External" /><Relationship Id="rId85" Type="http://schemas.openxmlformats.org/officeDocument/2006/relationships/hyperlink" Target="https://podminky.urs.cz/item/CS_URS_2022_01/998762103" TargetMode="External" /><Relationship Id="rId86" Type="http://schemas.openxmlformats.org/officeDocument/2006/relationships/hyperlink" Target="https://podminky.urs.cz/item/CS_URS_2022_01/763131821" TargetMode="External" /><Relationship Id="rId87" Type="http://schemas.openxmlformats.org/officeDocument/2006/relationships/hyperlink" Target="https://podminky.urs.cz/item/CS_URS_2022_01/764001821" TargetMode="External" /><Relationship Id="rId88" Type="http://schemas.openxmlformats.org/officeDocument/2006/relationships/hyperlink" Target="https://podminky.urs.cz/item/CS_URS_2022_01/764001891" TargetMode="External" /><Relationship Id="rId89" Type="http://schemas.openxmlformats.org/officeDocument/2006/relationships/hyperlink" Target="https://podminky.urs.cz/item/CS_URS_2022_01/764001911" TargetMode="External" /><Relationship Id="rId90" Type="http://schemas.openxmlformats.org/officeDocument/2006/relationships/hyperlink" Target="https://podminky.urs.cz/item/CS_URS_2022_01/764002801" TargetMode="External" /><Relationship Id="rId91" Type="http://schemas.openxmlformats.org/officeDocument/2006/relationships/hyperlink" Target="https://podminky.urs.cz/item/CS_URS_2022_01/764002821" TargetMode="External" /><Relationship Id="rId92" Type="http://schemas.openxmlformats.org/officeDocument/2006/relationships/hyperlink" Target="https://podminky.urs.cz/item/CS_URS_2022_01/764002841" TargetMode="External" /><Relationship Id="rId93" Type="http://schemas.openxmlformats.org/officeDocument/2006/relationships/hyperlink" Target="https://podminky.urs.cz/item/CS_URS_2022_01/764002871" TargetMode="External" /><Relationship Id="rId94" Type="http://schemas.openxmlformats.org/officeDocument/2006/relationships/hyperlink" Target="https://podminky.urs.cz/item/CS_URS_2022_01/764004801" TargetMode="External" /><Relationship Id="rId95" Type="http://schemas.openxmlformats.org/officeDocument/2006/relationships/hyperlink" Target="https://podminky.urs.cz/item/CS_URS_2022_01/764004861" TargetMode="External" /><Relationship Id="rId96" Type="http://schemas.openxmlformats.org/officeDocument/2006/relationships/hyperlink" Target="https://podminky.urs.cz/item/CS_URS_2022_01/764021402" TargetMode="External" /><Relationship Id="rId97" Type="http://schemas.openxmlformats.org/officeDocument/2006/relationships/hyperlink" Target="https://podminky.urs.cz/item/CS_URS_2022_01/764021422" TargetMode="External" /><Relationship Id="rId98" Type="http://schemas.openxmlformats.org/officeDocument/2006/relationships/hyperlink" Target="https://podminky.urs.cz/item/CS_URS_2022_01/764021423" TargetMode="External" /><Relationship Id="rId99" Type="http://schemas.openxmlformats.org/officeDocument/2006/relationships/hyperlink" Target="https://podminky.urs.cz/item/CS_URS_2022_01/764021448" TargetMode="External" /><Relationship Id="rId100" Type="http://schemas.openxmlformats.org/officeDocument/2006/relationships/hyperlink" Target="https://podminky.urs.cz/item/CS_URS_2022_01/764121403" TargetMode="External" /><Relationship Id="rId101" Type="http://schemas.openxmlformats.org/officeDocument/2006/relationships/hyperlink" Target="https://podminky.urs.cz/item/CS_URS_2022_01/764121463" TargetMode="External" /><Relationship Id="rId102" Type="http://schemas.openxmlformats.org/officeDocument/2006/relationships/hyperlink" Target="https://podminky.urs.cz/item/CS_URS_2022_01/764121491" TargetMode="External" /><Relationship Id="rId103" Type="http://schemas.openxmlformats.org/officeDocument/2006/relationships/hyperlink" Target="https://podminky.urs.cz/item/CS_URS_2022_01/764221408" TargetMode="External" /><Relationship Id="rId104" Type="http://schemas.openxmlformats.org/officeDocument/2006/relationships/hyperlink" Target="https://podminky.urs.cz/item/CS_URS_2022_01/764221417" TargetMode="External" /><Relationship Id="rId105" Type="http://schemas.openxmlformats.org/officeDocument/2006/relationships/hyperlink" Target="https://podminky.urs.cz/item/CS_URS_2022_01/764222404" TargetMode="External" /><Relationship Id="rId106" Type="http://schemas.openxmlformats.org/officeDocument/2006/relationships/hyperlink" Target="https://podminky.urs.cz/item/CS_URS_2022_01/764222433" TargetMode="External" /><Relationship Id="rId107" Type="http://schemas.openxmlformats.org/officeDocument/2006/relationships/hyperlink" Target="https://podminky.urs.cz/item/CS_URS_2022_01/764223451" TargetMode="External" /><Relationship Id="rId108" Type="http://schemas.openxmlformats.org/officeDocument/2006/relationships/hyperlink" Target="https://podminky.urs.cz/item/CS_URS_2022_01/764223456" TargetMode="External" /><Relationship Id="rId109" Type="http://schemas.openxmlformats.org/officeDocument/2006/relationships/hyperlink" Target="https://podminky.urs.cz/item/CS_URS_2022_01/764225407" TargetMode="External" /><Relationship Id="rId110" Type="http://schemas.openxmlformats.org/officeDocument/2006/relationships/hyperlink" Target="https://podminky.urs.cz/item/CS_URS_2022_01/764225409" TargetMode="External" /><Relationship Id="rId111" Type="http://schemas.openxmlformats.org/officeDocument/2006/relationships/hyperlink" Target="https://podminky.urs.cz/item/CS_URS_2022_01/764225411" TargetMode="External" /><Relationship Id="rId112" Type="http://schemas.openxmlformats.org/officeDocument/2006/relationships/hyperlink" Target="https://podminky.urs.cz/item/CS_URS_2022_01/764225445" TargetMode="External" /><Relationship Id="rId113" Type="http://schemas.openxmlformats.org/officeDocument/2006/relationships/hyperlink" Target="https://podminky.urs.cz/item/CS_URS_2022_01/764321415" TargetMode="External" /><Relationship Id="rId114" Type="http://schemas.openxmlformats.org/officeDocument/2006/relationships/hyperlink" Target="https://podminky.urs.cz/item/CS_URS_2022_01/764324412" TargetMode="External" /><Relationship Id="rId115" Type="http://schemas.openxmlformats.org/officeDocument/2006/relationships/hyperlink" Target="https://podminky.urs.cz/item/CS_URS_2022_01/764521403" TargetMode="External" /><Relationship Id="rId116" Type="http://schemas.openxmlformats.org/officeDocument/2006/relationships/hyperlink" Target="https://podminky.urs.cz/item/CS_URS_2022_01/764521404" TargetMode="External" /><Relationship Id="rId117" Type="http://schemas.openxmlformats.org/officeDocument/2006/relationships/hyperlink" Target="https://podminky.urs.cz/item/CS_URS_2022_01/764521423" TargetMode="External" /><Relationship Id="rId118" Type="http://schemas.openxmlformats.org/officeDocument/2006/relationships/hyperlink" Target="https://podminky.urs.cz/item/CS_URS_2022_01/764521424" TargetMode="External" /><Relationship Id="rId119" Type="http://schemas.openxmlformats.org/officeDocument/2006/relationships/hyperlink" Target="https://podminky.urs.cz/item/CS_URS_2022_01/764528423" TargetMode="External" /><Relationship Id="rId120" Type="http://schemas.openxmlformats.org/officeDocument/2006/relationships/hyperlink" Target="https://podminky.urs.cz/item/CS_URS_2022_01/764528432" TargetMode="External" /><Relationship Id="rId121" Type="http://schemas.openxmlformats.org/officeDocument/2006/relationships/hyperlink" Target="https://podminky.urs.cz/item/CS_URS_2022_01/764528433" TargetMode="External" /><Relationship Id="rId122" Type="http://schemas.openxmlformats.org/officeDocument/2006/relationships/hyperlink" Target="https://podminky.urs.cz/item/CS_URS_2022_01/998764103" TargetMode="External" /><Relationship Id="rId123" Type="http://schemas.openxmlformats.org/officeDocument/2006/relationships/hyperlink" Target="https://podminky.urs.cz/item/CS_URS_2022_01/765131803" TargetMode="External" /><Relationship Id="rId124" Type="http://schemas.openxmlformats.org/officeDocument/2006/relationships/hyperlink" Target="https://podminky.urs.cz/item/CS_URS_2022_01/765131823" TargetMode="External" /><Relationship Id="rId125" Type="http://schemas.openxmlformats.org/officeDocument/2006/relationships/hyperlink" Target="https://podminky.urs.cz/item/CS_URS_2022_01/765131843" TargetMode="External" /><Relationship Id="rId126" Type="http://schemas.openxmlformats.org/officeDocument/2006/relationships/hyperlink" Target="https://podminky.urs.cz/item/CS_URS_2022_01/765131853" TargetMode="External" /><Relationship Id="rId127" Type="http://schemas.openxmlformats.org/officeDocument/2006/relationships/hyperlink" Target="https://podminky.urs.cz/item/CS_URS_2022_01/765191023" TargetMode="External" /><Relationship Id="rId128" Type="http://schemas.openxmlformats.org/officeDocument/2006/relationships/hyperlink" Target="https://podminky.urs.cz/item/CS_URS_2022_01/765191023" TargetMode="External" /><Relationship Id="rId129" Type="http://schemas.openxmlformats.org/officeDocument/2006/relationships/hyperlink" Target="https://podminky.urs.cz/item/CS_URS_2022_01/765192001" TargetMode="External" /><Relationship Id="rId130" Type="http://schemas.openxmlformats.org/officeDocument/2006/relationships/hyperlink" Target="https://podminky.urs.cz/item/CS_URS_2022_01/998765103" TargetMode="External" /><Relationship Id="rId131" Type="http://schemas.openxmlformats.org/officeDocument/2006/relationships/hyperlink" Target="https://podminky.urs.cz/item/CS_URS_2022_01/766671005" TargetMode="External" /><Relationship Id="rId132" Type="http://schemas.openxmlformats.org/officeDocument/2006/relationships/hyperlink" Target="https://podminky.urs.cz/item/CS_URS_2022_01/998766203" TargetMode="External" /><Relationship Id="rId133" Type="http://schemas.openxmlformats.org/officeDocument/2006/relationships/hyperlink" Target="https://podminky.urs.cz/item/CS_URS_2022_01/783214101" TargetMode="External" /><Relationship Id="rId134" Type="http://schemas.openxmlformats.org/officeDocument/2006/relationships/hyperlink" Target="https://podminky.urs.cz/item/CS_URS_2022_01/783301311" TargetMode="External" /><Relationship Id="rId135" Type="http://schemas.openxmlformats.org/officeDocument/2006/relationships/hyperlink" Target="https://podminky.urs.cz/item/CS_URS_2022_01/783314203" TargetMode="External" /><Relationship Id="rId136" Type="http://schemas.openxmlformats.org/officeDocument/2006/relationships/hyperlink" Target="https://podminky.urs.cz/item/CS_URS_2022_01/783826605" TargetMode="External" /><Relationship Id="rId1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4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4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4"/>
      <c r="BS13" s="18" t="s">
        <v>6</v>
      </c>
    </row>
    <row r="14" spans="2:71" ht="12.75">
      <c r="B14" s="22"/>
      <c r="C14" s="23"/>
      <c r="D14" s="23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4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4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4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4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4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4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2:57" s="1" customFormat="1" ht="47.25" customHeight="1">
      <c r="B23" s="22"/>
      <c r="C23" s="23"/>
      <c r="D23" s="23"/>
      <c r="E23" s="331" t="s">
        <v>37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3"/>
      <c r="AP23" s="23"/>
      <c r="AQ23" s="23"/>
      <c r="AR23" s="21"/>
      <c r="BE23" s="32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4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2">
        <f>ROUND(AG54,2)</f>
        <v>0</v>
      </c>
      <c r="AL26" s="333"/>
      <c r="AM26" s="333"/>
      <c r="AN26" s="333"/>
      <c r="AO26" s="333"/>
      <c r="AP26" s="37"/>
      <c r="AQ26" s="37"/>
      <c r="AR26" s="40"/>
      <c r="BE26" s="32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4" t="s">
        <v>39</v>
      </c>
      <c r="M28" s="334"/>
      <c r="N28" s="334"/>
      <c r="O28" s="334"/>
      <c r="P28" s="334"/>
      <c r="Q28" s="37"/>
      <c r="R28" s="37"/>
      <c r="S28" s="37"/>
      <c r="T28" s="37"/>
      <c r="U28" s="37"/>
      <c r="V28" s="37"/>
      <c r="W28" s="334" t="s">
        <v>40</v>
      </c>
      <c r="X28" s="334"/>
      <c r="Y28" s="334"/>
      <c r="Z28" s="334"/>
      <c r="AA28" s="334"/>
      <c r="AB28" s="334"/>
      <c r="AC28" s="334"/>
      <c r="AD28" s="334"/>
      <c r="AE28" s="334"/>
      <c r="AF28" s="37"/>
      <c r="AG28" s="37"/>
      <c r="AH28" s="37"/>
      <c r="AI28" s="37"/>
      <c r="AJ28" s="37"/>
      <c r="AK28" s="334" t="s">
        <v>41</v>
      </c>
      <c r="AL28" s="334"/>
      <c r="AM28" s="334"/>
      <c r="AN28" s="334"/>
      <c r="AO28" s="334"/>
      <c r="AP28" s="37"/>
      <c r="AQ28" s="37"/>
      <c r="AR28" s="40"/>
      <c r="BE28" s="324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7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25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7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25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7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25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7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25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7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8" t="s">
        <v>50</v>
      </c>
      <c r="Y35" s="339"/>
      <c r="Z35" s="339"/>
      <c r="AA35" s="339"/>
      <c r="AB35" s="339"/>
      <c r="AC35" s="46"/>
      <c r="AD35" s="46"/>
      <c r="AE35" s="46"/>
      <c r="AF35" s="46"/>
      <c r="AG35" s="46"/>
      <c r="AH35" s="46"/>
      <c r="AI35" s="46"/>
      <c r="AJ35" s="46"/>
      <c r="AK35" s="340">
        <f>SUM(AK26:AK33)</f>
        <v>0</v>
      </c>
      <c r="AL35" s="339"/>
      <c r="AM35" s="339"/>
      <c r="AN35" s="339"/>
      <c r="AO35" s="34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2212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2" t="str">
        <f>K6</f>
        <v>Vrchlabí, Krkonošská č.p. 204 - Oprava krovu a střechy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4" t="str">
        <f>IF(AN8="","",AN8)</f>
        <v>13. 5. 2022</v>
      </c>
      <c r="AN47" s="34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Vrchlabí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5" t="str">
        <f>IF(E17="","",E17)</f>
        <v>Ing. J.Chaloupský, Trutnov</v>
      </c>
      <c r="AN49" s="346"/>
      <c r="AO49" s="346"/>
      <c r="AP49" s="346"/>
      <c r="AQ49" s="37"/>
      <c r="AR49" s="40"/>
      <c r="AS49" s="347" t="s">
        <v>52</v>
      </c>
      <c r="AT49" s="34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5" t="str">
        <f>IF(E20="","",E20)</f>
        <v>Ing. Jiřičková</v>
      </c>
      <c r="AN50" s="346"/>
      <c r="AO50" s="346"/>
      <c r="AP50" s="346"/>
      <c r="AQ50" s="37"/>
      <c r="AR50" s="40"/>
      <c r="AS50" s="349"/>
      <c r="AT50" s="35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3" t="s">
        <v>53</v>
      </c>
      <c r="D52" s="354"/>
      <c r="E52" s="354"/>
      <c r="F52" s="354"/>
      <c r="G52" s="354"/>
      <c r="H52" s="67"/>
      <c r="I52" s="355" t="s">
        <v>54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6" t="s">
        <v>55</v>
      </c>
      <c r="AH52" s="354"/>
      <c r="AI52" s="354"/>
      <c r="AJ52" s="354"/>
      <c r="AK52" s="354"/>
      <c r="AL52" s="354"/>
      <c r="AM52" s="354"/>
      <c r="AN52" s="355" t="s">
        <v>56</v>
      </c>
      <c r="AO52" s="354"/>
      <c r="AP52" s="354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0">
        <f>ROUND(SUM(AG55:AG56),2)</f>
        <v>0</v>
      </c>
      <c r="AH54" s="360"/>
      <c r="AI54" s="360"/>
      <c r="AJ54" s="360"/>
      <c r="AK54" s="360"/>
      <c r="AL54" s="360"/>
      <c r="AM54" s="360"/>
      <c r="AN54" s="361">
        <f>SUM(AG54,AT54)</f>
        <v>0</v>
      </c>
      <c r="AO54" s="361"/>
      <c r="AP54" s="361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59" t="s">
        <v>77</v>
      </c>
      <c r="E55" s="359"/>
      <c r="F55" s="359"/>
      <c r="G55" s="359"/>
      <c r="H55" s="359"/>
      <c r="I55" s="90"/>
      <c r="J55" s="359" t="s">
        <v>78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7">
        <f>'01 - Oprava krovu a střechy'!J30</f>
        <v>0</v>
      </c>
      <c r="AH55" s="358"/>
      <c r="AI55" s="358"/>
      <c r="AJ55" s="358"/>
      <c r="AK55" s="358"/>
      <c r="AL55" s="358"/>
      <c r="AM55" s="358"/>
      <c r="AN55" s="357">
        <f>SUM(AG55,AT55)</f>
        <v>0</v>
      </c>
      <c r="AO55" s="358"/>
      <c r="AP55" s="358"/>
      <c r="AQ55" s="91" t="s">
        <v>79</v>
      </c>
      <c r="AR55" s="92"/>
      <c r="AS55" s="93">
        <v>0</v>
      </c>
      <c r="AT55" s="94">
        <f>ROUND(SUM(AV55:AW55),2)</f>
        <v>0</v>
      </c>
      <c r="AU55" s="95">
        <f>'01 - Oprava krovu a střechy'!P104</f>
        <v>0</v>
      </c>
      <c r="AV55" s="94">
        <f>'01 - Oprava krovu a střechy'!J33</f>
        <v>0</v>
      </c>
      <c r="AW55" s="94">
        <f>'01 - Oprava krovu a střechy'!J34</f>
        <v>0</v>
      </c>
      <c r="AX55" s="94">
        <f>'01 - Oprava krovu a střechy'!J35</f>
        <v>0</v>
      </c>
      <c r="AY55" s="94">
        <f>'01 - Oprava krovu a střechy'!J36</f>
        <v>0</v>
      </c>
      <c r="AZ55" s="94">
        <f>'01 - Oprava krovu a střechy'!F33</f>
        <v>0</v>
      </c>
      <c r="BA55" s="94">
        <f>'01 - Oprava krovu a střechy'!F34</f>
        <v>0</v>
      </c>
      <c r="BB55" s="94">
        <f>'01 - Oprava krovu a střechy'!F35</f>
        <v>0</v>
      </c>
      <c r="BC55" s="94">
        <f>'01 - Oprava krovu a střechy'!F36</f>
        <v>0</v>
      </c>
      <c r="BD55" s="96">
        <f>'01 - Oprava krovu a střechy'!F37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80</v>
      </c>
    </row>
    <row r="56" spans="1:91" s="7" customFormat="1" ht="16.5" customHeight="1">
      <c r="A56" s="87" t="s">
        <v>76</v>
      </c>
      <c r="B56" s="88"/>
      <c r="C56" s="89"/>
      <c r="D56" s="359" t="s">
        <v>82</v>
      </c>
      <c r="E56" s="359"/>
      <c r="F56" s="359"/>
      <c r="G56" s="359"/>
      <c r="H56" s="359"/>
      <c r="I56" s="90"/>
      <c r="J56" s="359" t="s">
        <v>83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7">
        <f>'02 - Hromosvod'!J30</f>
        <v>0</v>
      </c>
      <c r="AH56" s="358"/>
      <c r="AI56" s="358"/>
      <c r="AJ56" s="358"/>
      <c r="AK56" s="358"/>
      <c r="AL56" s="358"/>
      <c r="AM56" s="358"/>
      <c r="AN56" s="357">
        <f>SUM(AG56,AT56)</f>
        <v>0</v>
      </c>
      <c r="AO56" s="358"/>
      <c r="AP56" s="358"/>
      <c r="AQ56" s="91" t="s">
        <v>79</v>
      </c>
      <c r="AR56" s="92"/>
      <c r="AS56" s="98">
        <v>0</v>
      </c>
      <c r="AT56" s="99">
        <f>ROUND(SUM(AV56:AW56),2)</f>
        <v>0</v>
      </c>
      <c r="AU56" s="100">
        <f>'02 - Hromosvod'!P86</f>
        <v>0</v>
      </c>
      <c r="AV56" s="99">
        <f>'02 - Hromosvod'!J33</f>
        <v>0</v>
      </c>
      <c r="AW56" s="99">
        <f>'02 - Hromosvod'!J34</f>
        <v>0</v>
      </c>
      <c r="AX56" s="99">
        <f>'02 - Hromosvod'!J35</f>
        <v>0</v>
      </c>
      <c r="AY56" s="99">
        <f>'02 - Hromosvod'!J36</f>
        <v>0</v>
      </c>
      <c r="AZ56" s="99">
        <f>'02 - Hromosvod'!F33</f>
        <v>0</v>
      </c>
      <c r="BA56" s="99">
        <f>'02 - Hromosvod'!F34</f>
        <v>0</v>
      </c>
      <c r="BB56" s="99">
        <f>'02 - Hromosvod'!F35</f>
        <v>0</v>
      </c>
      <c r="BC56" s="99">
        <f>'02 - Hromosvod'!F36</f>
        <v>0</v>
      </c>
      <c r="BD56" s="101">
        <f>'02 - Hromosvod'!F37</f>
        <v>0</v>
      </c>
      <c r="BT56" s="97" t="s">
        <v>80</v>
      </c>
      <c r="BV56" s="97" t="s">
        <v>74</v>
      </c>
      <c r="BW56" s="97" t="s">
        <v>84</v>
      </c>
      <c r="BX56" s="97" t="s">
        <v>5</v>
      </c>
      <c r="CL56" s="97" t="s">
        <v>19</v>
      </c>
      <c r="CM56" s="97" t="s">
        <v>80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WjzfAXU1BYtL5acjMd/pN1ZIulJ1SdfQ8ws68wXauk+lASiFZen5vLTEsevhCxfZykP/Fx4rtLx0qUp4vctVmg==" saltValue="9c1+XOukLRd+C2lkEUcxDQz3CPKJUdLelnySBIkjour5O3RLQB0D71EDfRDAIK87EkHy+Ot+WCJMcXhrZXuAY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Oprava krovu a střechy'!C2" display="/"/>
    <hyperlink ref="A56" location="'02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81</v>
      </c>
      <c r="AZ2" s="102" t="s">
        <v>85</v>
      </c>
      <c r="BA2" s="102" t="s">
        <v>19</v>
      </c>
      <c r="BB2" s="102" t="s">
        <v>19</v>
      </c>
      <c r="BC2" s="102" t="s">
        <v>86</v>
      </c>
      <c r="BD2" s="102" t="s">
        <v>87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80</v>
      </c>
      <c r="AZ3" s="102" t="s">
        <v>88</v>
      </c>
      <c r="BA3" s="102" t="s">
        <v>19</v>
      </c>
      <c r="BB3" s="102" t="s">
        <v>19</v>
      </c>
      <c r="BC3" s="102" t="s">
        <v>89</v>
      </c>
      <c r="BD3" s="102" t="s">
        <v>87</v>
      </c>
    </row>
    <row r="4" spans="2:56" s="1" customFormat="1" ht="24.95" customHeight="1">
      <c r="B4" s="21"/>
      <c r="D4" s="105" t="s">
        <v>90</v>
      </c>
      <c r="L4" s="21"/>
      <c r="M4" s="106" t="s">
        <v>10</v>
      </c>
      <c r="AT4" s="18" t="s">
        <v>4</v>
      </c>
      <c r="AZ4" s="102" t="s">
        <v>91</v>
      </c>
      <c r="BA4" s="102" t="s">
        <v>19</v>
      </c>
      <c r="BB4" s="102" t="s">
        <v>19</v>
      </c>
      <c r="BC4" s="102" t="s">
        <v>92</v>
      </c>
      <c r="BD4" s="102" t="s">
        <v>87</v>
      </c>
    </row>
    <row r="5" spans="2:56" s="1" customFormat="1" ht="6.95" customHeight="1">
      <c r="B5" s="21"/>
      <c r="L5" s="21"/>
      <c r="AZ5" s="102" t="s">
        <v>93</v>
      </c>
      <c r="BA5" s="102" t="s">
        <v>19</v>
      </c>
      <c r="BB5" s="102" t="s">
        <v>19</v>
      </c>
      <c r="BC5" s="102" t="s">
        <v>94</v>
      </c>
      <c r="BD5" s="102" t="s">
        <v>87</v>
      </c>
    </row>
    <row r="6" spans="2:56" s="1" customFormat="1" ht="12" customHeight="1">
      <c r="B6" s="21"/>
      <c r="D6" s="107" t="s">
        <v>16</v>
      </c>
      <c r="L6" s="21"/>
      <c r="AZ6" s="102" t="s">
        <v>95</v>
      </c>
      <c r="BA6" s="102" t="s">
        <v>19</v>
      </c>
      <c r="BB6" s="102" t="s">
        <v>19</v>
      </c>
      <c r="BC6" s="102" t="s">
        <v>96</v>
      </c>
      <c r="BD6" s="102" t="s">
        <v>87</v>
      </c>
    </row>
    <row r="7" spans="2:56" s="1" customFormat="1" ht="16.5" customHeight="1">
      <c r="B7" s="21"/>
      <c r="E7" s="363" t="str">
        <f>'Rekapitulace stavby'!K6</f>
        <v>Vrchlabí, Krkonošská č.p. 204 - Oprava krovu a střechy</v>
      </c>
      <c r="F7" s="364"/>
      <c r="G7" s="364"/>
      <c r="H7" s="364"/>
      <c r="L7" s="21"/>
      <c r="AZ7" s="102" t="s">
        <v>97</v>
      </c>
      <c r="BA7" s="102" t="s">
        <v>19</v>
      </c>
      <c r="BB7" s="102" t="s">
        <v>19</v>
      </c>
      <c r="BC7" s="102" t="s">
        <v>98</v>
      </c>
      <c r="BD7" s="102" t="s">
        <v>87</v>
      </c>
    </row>
    <row r="8" spans="1:56" s="2" customFormat="1" ht="12" customHeight="1">
      <c r="A8" s="35"/>
      <c r="B8" s="40"/>
      <c r="C8" s="35"/>
      <c r="D8" s="107" t="s">
        <v>99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2" t="s">
        <v>100</v>
      </c>
      <c r="BA8" s="102" t="s">
        <v>19</v>
      </c>
      <c r="BB8" s="102" t="s">
        <v>19</v>
      </c>
      <c r="BC8" s="102" t="s">
        <v>101</v>
      </c>
      <c r="BD8" s="102" t="s">
        <v>87</v>
      </c>
    </row>
    <row r="9" spans="1:56" s="2" customFormat="1" ht="16.5" customHeight="1">
      <c r="A9" s="35"/>
      <c r="B9" s="40"/>
      <c r="C9" s="35"/>
      <c r="D9" s="35"/>
      <c r="E9" s="365" t="s">
        <v>102</v>
      </c>
      <c r="F9" s="366"/>
      <c r="G9" s="366"/>
      <c r="H9" s="36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2" t="s">
        <v>103</v>
      </c>
      <c r="BA9" s="102" t="s">
        <v>19</v>
      </c>
      <c r="BB9" s="102" t="s">
        <v>19</v>
      </c>
      <c r="BC9" s="102" t="s">
        <v>104</v>
      </c>
      <c r="BD9" s="102" t="s">
        <v>87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2" t="s">
        <v>105</v>
      </c>
      <c r="BA10" s="102" t="s">
        <v>19</v>
      </c>
      <c r="BB10" s="102" t="s">
        <v>19</v>
      </c>
      <c r="BC10" s="102" t="s">
        <v>106</v>
      </c>
      <c r="BD10" s="102" t="s">
        <v>87</v>
      </c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2" t="s">
        <v>107</v>
      </c>
      <c r="BA11" s="102" t="s">
        <v>19</v>
      </c>
      <c r="BB11" s="102" t="s">
        <v>19</v>
      </c>
      <c r="BC11" s="102" t="s">
        <v>108</v>
      </c>
      <c r="BD11" s="102" t="s">
        <v>87</v>
      </c>
    </row>
    <row r="12" spans="1:56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13. 5. 2022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2" t="s">
        <v>109</v>
      </c>
      <c r="BA12" s="102" t="s">
        <v>19</v>
      </c>
      <c r="BB12" s="102" t="s">
        <v>19</v>
      </c>
      <c r="BC12" s="102" t="s">
        <v>110</v>
      </c>
      <c r="BD12" s="102" t="s">
        <v>87</v>
      </c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2" t="s">
        <v>111</v>
      </c>
      <c r="BA13" s="102" t="s">
        <v>19</v>
      </c>
      <c r="BB13" s="102" t="s">
        <v>19</v>
      </c>
      <c r="BC13" s="102" t="s">
        <v>112</v>
      </c>
      <c r="BD13" s="102" t="s">
        <v>87</v>
      </c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">
        <v>19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27</v>
      </c>
      <c r="F15" s="35"/>
      <c r="G15" s="35"/>
      <c r="H15" s="35"/>
      <c r="I15" s="107" t="s">
        <v>28</v>
      </c>
      <c r="J15" s="109" t="s">
        <v>19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">
        <v>19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32</v>
      </c>
      <c r="F21" s="35"/>
      <c r="G21" s="35"/>
      <c r="H21" s="35"/>
      <c r="I21" s="107" t="s">
        <v>28</v>
      </c>
      <c r="J21" s="109" t="s">
        <v>19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34</v>
      </c>
      <c r="E23" s="35"/>
      <c r="F23" s="35"/>
      <c r="G23" s="35"/>
      <c r="H23" s="35"/>
      <c r="I23" s="107" t="s">
        <v>26</v>
      </c>
      <c r="J23" s="109" t="s">
        <v>19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35</v>
      </c>
      <c r="F24" s="35"/>
      <c r="G24" s="35"/>
      <c r="H24" s="35"/>
      <c r="I24" s="107" t="s">
        <v>28</v>
      </c>
      <c r="J24" s="109" t="s">
        <v>19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36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69" t="s">
        <v>19</v>
      </c>
      <c r="F27" s="369"/>
      <c r="G27" s="369"/>
      <c r="H27" s="36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38</v>
      </c>
      <c r="E30" s="35"/>
      <c r="F30" s="35"/>
      <c r="G30" s="35"/>
      <c r="H30" s="35"/>
      <c r="I30" s="35"/>
      <c r="J30" s="116">
        <f>ROUND(J104,2)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40</v>
      </c>
      <c r="G32" s="35"/>
      <c r="H32" s="35"/>
      <c r="I32" s="117" t="s">
        <v>39</v>
      </c>
      <c r="J32" s="117" t="s">
        <v>41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42</v>
      </c>
      <c r="E33" s="107" t="s">
        <v>43</v>
      </c>
      <c r="F33" s="119">
        <f>ROUND((SUM(BE104:BE614)),2)</f>
        <v>0</v>
      </c>
      <c r="G33" s="35"/>
      <c r="H33" s="35"/>
      <c r="I33" s="120">
        <v>0.21</v>
      </c>
      <c r="J33" s="119">
        <f>ROUND(((SUM(BE104:BE614))*I33),2)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44</v>
      </c>
      <c r="F34" s="119">
        <f>ROUND((SUM(BF104:BF614)),2)</f>
        <v>0</v>
      </c>
      <c r="G34" s="35"/>
      <c r="H34" s="35"/>
      <c r="I34" s="120">
        <v>0.15</v>
      </c>
      <c r="J34" s="119">
        <f>ROUND(((SUM(BF104:BF614))*I34),2)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45</v>
      </c>
      <c r="F35" s="119">
        <f>ROUND((SUM(BG104:BG614)),2)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46</v>
      </c>
      <c r="F36" s="119">
        <f>ROUND((SUM(BH104:BH614)),2)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47</v>
      </c>
      <c r="F37" s="119">
        <f>ROUND((SUM(BI104:BI614)),2)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Vrchlabí, Krkonošská č.p. 204 - Oprava krovu a střechy</v>
      </c>
      <c r="F48" s="371"/>
      <c r="G48" s="371"/>
      <c r="H48" s="37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01 - Oprava krovu a střechy</v>
      </c>
      <c r="F50" s="372"/>
      <c r="G50" s="372"/>
      <c r="H50" s="37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13. 5. 2022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Vrchlabí</v>
      </c>
      <c r="G54" s="37"/>
      <c r="H54" s="37"/>
      <c r="I54" s="30" t="s">
        <v>31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114</v>
      </c>
      <c r="D57" s="133"/>
      <c r="E57" s="133"/>
      <c r="F57" s="133"/>
      <c r="G57" s="133"/>
      <c r="H57" s="133"/>
      <c r="I57" s="133"/>
      <c r="J57" s="134" t="s">
        <v>115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70</v>
      </c>
      <c r="D59" s="37"/>
      <c r="E59" s="37"/>
      <c r="F59" s="37"/>
      <c r="G59" s="37"/>
      <c r="H59" s="37"/>
      <c r="I59" s="37"/>
      <c r="J59" s="78">
        <f>J104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6"/>
      <c r="C60" s="137"/>
      <c r="D60" s="138" t="s">
        <v>117</v>
      </c>
      <c r="E60" s="139"/>
      <c r="F60" s="139"/>
      <c r="G60" s="139"/>
      <c r="H60" s="139"/>
      <c r="I60" s="139"/>
      <c r="J60" s="140">
        <f>J105</f>
        <v>0</v>
      </c>
      <c r="K60" s="137"/>
      <c r="L60" s="141"/>
    </row>
    <row r="61" spans="2:12" s="10" customFormat="1" ht="19.9" customHeight="1">
      <c r="B61" s="142"/>
      <c r="C61" s="143"/>
      <c r="D61" s="144" t="s">
        <v>118</v>
      </c>
      <c r="E61" s="145"/>
      <c r="F61" s="145"/>
      <c r="G61" s="145"/>
      <c r="H61" s="145"/>
      <c r="I61" s="145"/>
      <c r="J61" s="146">
        <f>J106</f>
        <v>0</v>
      </c>
      <c r="K61" s="143"/>
      <c r="L61" s="147"/>
    </row>
    <row r="62" spans="2:12" s="10" customFormat="1" ht="19.9" customHeight="1">
      <c r="B62" s="142"/>
      <c r="C62" s="143"/>
      <c r="D62" s="144" t="s">
        <v>119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120</v>
      </c>
      <c r="E63" s="145"/>
      <c r="F63" s="145"/>
      <c r="G63" s="145"/>
      <c r="H63" s="145"/>
      <c r="I63" s="145"/>
      <c r="J63" s="146">
        <f>J146</f>
        <v>0</v>
      </c>
      <c r="K63" s="143"/>
      <c r="L63" s="147"/>
    </row>
    <row r="64" spans="2:12" s="10" customFormat="1" ht="19.9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J182</f>
        <v>0</v>
      </c>
      <c r="K64" s="143"/>
      <c r="L64" s="147"/>
    </row>
    <row r="65" spans="2:12" s="10" customFormat="1" ht="19.9" customHeight="1">
      <c r="B65" s="142"/>
      <c r="C65" s="143"/>
      <c r="D65" s="144" t="s">
        <v>122</v>
      </c>
      <c r="E65" s="145"/>
      <c r="F65" s="145"/>
      <c r="G65" s="145"/>
      <c r="H65" s="145"/>
      <c r="I65" s="145"/>
      <c r="J65" s="146">
        <f>J210</f>
        <v>0</v>
      </c>
      <c r="K65" s="143"/>
      <c r="L65" s="147"/>
    </row>
    <row r="66" spans="2:12" s="10" customFormat="1" ht="19.9" customHeight="1">
      <c r="B66" s="142"/>
      <c r="C66" s="143"/>
      <c r="D66" s="144" t="s">
        <v>123</v>
      </c>
      <c r="E66" s="145"/>
      <c r="F66" s="145"/>
      <c r="G66" s="145"/>
      <c r="H66" s="145"/>
      <c r="I66" s="145"/>
      <c r="J66" s="146">
        <f>J223</f>
        <v>0</v>
      </c>
      <c r="K66" s="143"/>
      <c r="L66" s="147"/>
    </row>
    <row r="67" spans="2:12" s="10" customFormat="1" ht="19.9" customHeight="1">
      <c r="B67" s="142"/>
      <c r="C67" s="143"/>
      <c r="D67" s="144" t="s">
        <v>124</v>
      </c>
      <c r="E67" s="145"/>
      <c r="F67" s="145"/>
      <c r="G67" s="145"/>
      <c r="H67" s="145"/>
      <c r="I67" s="145"/>
      <c r="J67" s="146">
        <f>J229</f>
        <v>0</v>
      </c>
      <c r="K67" s="143"/>
      <c r="L67" s="147"/>
    </row>
    <row r="68" spans="2:12" s="10" customFormat="1" ht="19.9" customHeight="1">
      <c r="B68" s="142"/>
      <c r="C68" s="143"/>
      <c r="D68" s="144" t="s">
        <v>125</v>
      </c>
      <c r="E68" s="145"/>
      <c r="F68" s="145"/>
      <c r="G68" s="145"/>
      <c r="H68" s="145"/>
      <c r="I68" s="145"/>
      <c r="J68" s="146">
        <f>J300</f>
        <v>0</v>
      </c>
      <c r="K68" s="143"/>
      <c r="L68" s="147"/>
    </row>
    <row r="69" spans="2:12" s="10" customFormat="1" ht="19.9" customHeight="1">
      <c r="B69" s="142"/>
      <c r="C69" s="143"/>
      <c r="D69" s="144" t="s">
        <v>126</v>
      </c>
      <c r="E69" s="145"/>
      <c r="F69" s="145"/>
      <c r="G69" s="145"/>
      <c r="H69" s="145"/>
      <c r="I69" s="145"/>
      <c r="J69" s="146">
        <f>J315</f>
        <v>0</v>
      </c>
      <c r="K69" s="143"/>
      <c r="L69" s="147"/>
    </row>
    <row r="70" spans="2:12" s="9" customFormat="1" ht="24.95" customHeight="1">
      <c r="B70" s="136"/>
      <c r="C70" s="137"/>
      <c r="D70" s="138" t="s">
        <v>127</v>
      </c>
      <c r="E70" s="139"/>
      <c r="F70" s="139"/>
      <c r="G70" s="139"/>
      <c r="H70" s="139"/>
      <c r="I70" s="139"/>
      <c r="J70" s="140">
        <f>J322</f>
        <v>0</v>
      </c>
      <c r="K70" s="137"/>
      <c r="L70" s="141"/>
    </row>
    <row r="71" spans="2:12" s="10" customFormat="1" ht="19.9" customHeight="1">
      <c r="B71" s="142"/>
      <c r="C71" s="143"/>
      <c r="D71" s="144" t="s">
        <v>128</v>
      </c>
      <c r="E71" s="145"/>
      <c r="F71" s="145"/>
      <c r="G71" s="145"/>
      <c r="H71" s="145"/>
      <c r="I71" s="145"/>
      <c r="J71" s="146">
        <f>J323</f>
        <v>0</v>
      </c>
      <c r="K71" s="143"/>
      <c r="L71" s="147"/>
    </row>
    <row r="72" spans="2:12" s="10" customFormat="1" ht="19.9" customHeight="1">
      <c r="B72" s="142"/>
      <c r="C72" s="143"/>
      <c r="D72" s="144" t="s">
        <v>129</v>
      </c>
      <c r="E72" s="145"/>
      <c r="F72" s="145"/>
      <c r="G72" s="145"/>
      <c r="H72" s="145"/>
      <c r="I72" s="145"/>
      <c r="J72" s="146">
        <f>J327</f>
        <v>0</v>
      </c>
      <c r="K72" s="143"/>
      <c r="L72" s="147"/>
    </row>
    <row r="73" spans="2:12" s="10" customFormat="1" ht="19.9" customHeight="1">
      <c r="B73" s="142"/>
      <c r="C73" s="143"/>
      <c r="D73" s="144" t="s">
        <v>130</v>
      </c>
      <c r="E73" s="145"/>
      <c r="F73" s="145"/>
      <c r="G73" s="145"/>
      <c r="H73" s="145"/>
      <c r="I73" s="145"/>
      <c r="J73" s="146">
        <f>J348</f>
        <v>0</v>
      </c>
      <c r="K73" s="143"/>
      <c r="L73" s="147"/>
    </row>
    <row r="74" spans="2:12" s="10" customFormat="1" ht="19.9" customHeight="1">
      <c r="B74" s="142"/>
      <c r="C74" s="143"/>
      <c r="D74" s="144" t="s">
        <v>131</v>
      </c>
      <c r="E74" s="145"/>
      <c r="F74" s="145"/>
      <c r="G74" s="145"/>
      <c r="H74" s="145"/>
      <c r="I74" s="145"/>
      <c r="J74" s="146">
        <f>J351</f>
        <v>0</v>
      </c>
      <c r="K74" s="143"/>
      <c r="L74" s="147"/>
    </row>
    <row r="75" spans="2:12" s="10" customFormat="1" ht="19.9" customHeight="1">
      <c r="B75" s="142"/>
      <c r="C75" s="143"/>
      <c r="D75" s="144" t="s">
        <v>132</v>
      </c>
      <c r="E75" s="145"/>
      <c r="F75" s="145"/>
      <c r="G75" s="145"/>
      <c r="H75" s="145"/>
      <c r="I75" s="145"/>
      <c r="J75" s="146">
        <f>J432</f>
        <v>0</v>
      </c>
      <c r="K75" s="143"/>
      <c r="L75" s="147"/>
    </row>
    <row r="76" spans="2:12" s="10" customFormat="1" ht="19.9" customHeight="1">
      <c r="B76" s="142"/>
      <c r="C76" s="143"/>
      <c r="D76" s="144" t="s">
        <v>133</v>
      </c>
      <c r="E76" s="145"/>
      <c r="F76" s="145"/>
      <c r="G76" s="145"/>
      <c r="H76" s="145"/>
      <c r="I76" s="145"/>
      <c r="J76" s="146">
        <f>J435</f>
        <v>0</v>
      </c>
      <c r="K76" s="143"/>
      <c r="L76" s="147"/>
    </row>
    <row r="77" spans="2:12" s="10" customFormat="1" ht="19.9" customHeight="1">
      <c r="B77" s="142"/>
      <c r="C77" s="143"/>
      <c r="D77" s="144" t="s">
        <v>134</v>
      </c>
      <c r="E77" s="145"/>
      <c r="F77" s="145"/>
      <c r="G77" s="145"/>
      <c r="H77" s="145"/>
      <c r="I77" s="145"/>
      <c r="J77" s="146">
        <f>J541</f>
        <v>0</v>
      </c>
      <c r="K77" s="143"/>
      <c r="L77" s="147"/>
    </row>
    <row r="78" spans="2:12" s="10" customFormat="1" ht="19.9" customHeight="1">
      <c r="B78" s="142"/>
      <c r="C78" s="143"/>
      <c r="D78" s="144" t="s">
        <v>135</v>
      </c>
      <c r="E78" s="145"/>
      <c r="F78" s="145"/>
      <c r="G78" s="145"/>
      <c r="H78" s="145"/>
      <c r="I78" s="145"/>
      <c r="J78" s="146">
        <f>J566</f>
        <v>0</v>
      </c>
      <c r="K78" s="143"/>
      <c r="L78" s="147"/>
    </row>
    <row r="79" spans="2:12" s="10" customFormat="1" ht="19.9" customHeight="1">
      <c r="B79" s="142"/>
      <c r="C79" s="143"/>
      <c r="D79" s="144" t="s">
        <v>136</v>
      </c>
      <c r="E79" s="145"/>
      <c r="F79" s="145"/>
      <c r="G79" s="145"/>
      <c r="H79" s="145"/>
      <c r="I79" s="145"/>
      <c r="J79" s="146">
        <f>J574</f>
        <v>0</v>
      </c>
      <c r="K79" s="143"/>
      <c r="L79" s="147"/>
    </row>
    <row r="80" spans="2:12" s="10" customFormat="1" ht="19.9" customHeight="1">
      <c r="B80" s="142"/>
      <c r="C80" s="143"/>
      <c r="D80" s="144" t="s">
        <v>137</v>
      </c>
      <c r="E80" s="145"/>
      <c r="F80" s="145"/>
      <c r="G80" s="145"/>
      <c r="H80" s="145"/>
      <c r="I80" s="145"/>
      <c r="J80" s="146">
        <f>J588</f>
        <v>0</v>
      </c>
      <c r="K80" s="143"/>
      <c r="L80" s="147"/>
    </row>
    <row r="81" spans="2:12" s="9" customFormat="1" ht="24.95" customHeight="1">
      <c r="B81" s="136"/>
      <c r="C81" s="137"/>
      <c r="D81" s="138" t="s">
        <v>138</v>
      </c>
      <c r="E81" s="139"/>
      <c r="F81" s="139"/>
      <c r="G81" s="139"/>
      <c r="H81" s="139"/>
      <c r="I81" s="139"/>
      <c r="J81" s="140">
        <f>J608</f>
        <v>0</v>
      </c>
      <c r="K81" s="137"/>
      <c r="L81" s="141"/>
    </row>
    <row r="82" spans="2:12" s="10" customFormat="1" ht="19.9" customHeight="1">
      <c r="B82" s="142"/>
      <c r="C82" s="143"/>
      <c r="D82" s="144" t="s">
        <v>139</v>
      </c>
      <c r="E82" s="145"/>
      <c r="F82" s="145"/>
      <c r="G82" s="145"/>
      <c r="H82" s="145"/>
      <c r="I82" s="145"/>
      <c r="J82" s="146">
        <f>J609</f>
        <v>0</v>
      </c>
      <c r="K82" s="143"/>
      <c r="L82" s="147"/>
    </row>
    <row r="83" spans="2:12" s="10" customFormat="1" ht="19.9" customHeight="1">
      <c r="B83" s="142"/>
      <c r="C83" s="143"/>
      <c r="D83" s="144" t="s">
        <v>140</v>
      </c>
      <c r="E83" s="145"/>
      <c r="F83" s="145"/>
      <c r="G83" s="145"/>
      <c r="H83" s="145"/>
      <c r="I83" s="145"/>
      <c r="J83" s="146">
        <f>J611</f>
        <v>0</v>
      </c>
      <c r="K83" s="143"/>
      <c r="L83" s="147"/>
    </row>
    <row r="84" spans="2:12" s="10" customFormat="1" ht="19.9" customHeight="1">
      <c r="B84" s="142"/>
      <c r="C84" s="143"/>
      <c r="D84" s="144" t="s">
        <v>141</v>
      </c>
      <c r="E84" s="145"/>
      <c r="F84" s="145"/>
      <c r="G84" s="145"/>
      <c r="H84" s="145"/>
      <c r="I84" s="145"/>
      <c r="J84" s="146">
        <f>J613</f>
        <v>0</v>
      </c>
      <c r="K84" s="143"/>
      <c r="L84" s="147"/>
    </row>
    <row r="85" spans="1:31" s="2" customFormat="1" ht="21.7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90" spans="1:31" s="2" customFormat="1" ht="6.95" customHeight="1">
      <c r="A90" s="35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4.95" customHeight="1">
      <c r="A91" s="35"/>
      <c r="B91" s="36"/>
      <c r="C91" s="24" t="s">
        <v>142</v>
      </c>
      <c r="D91" s="37"/>
      <c r="E91" s="37"/>
      <c r="F91" s="37"/>
      <c r="G91" s="37"/>
      <c r="H91" s="37"/>
      <c r="I91" s="37"/>
      <c r="J91" s="37"/>
      <c r="K91" s="37"/>
      <c r="L91" s="108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8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16</v>
      </c>
      <c r="D93" s="37"/>
      <c r="E93" s="37"/>
      <c r="F93" s="37"/>
      <c r="G93" s="37"/>
      <c r="H93" s="37"/>
      <c r="I93" s="37"/>
      <c r="J93" s="37"/>
      <c r="K93" s="37"/>
      <c r="L93" s="10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6.5" customHeight="1">
      <c r="A94" s="35"/>
      <c r="B94" s="36"/>
      <c r="C94" s="37"/>
      <c r="D94" s="37"/>
      <c r="E94" s="370" t="str">
        <f>E7</f>
        <v>Vrchlabí, Krkonošská č.p. 204 - Oprava krovu a střechy</v>
      </c>
      <c r="F94" s="371"/>
      <c r="G94" s="371"/>
      <c r="H94" s="371"/>
      <c r="I94" s="37"/>
      <c r="J94" s="37"/>
      <c r="K94" s="37"/>
      <c r="L94" s="108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99</v>
      </c>
      <c r="D95" s="37"/>
      <c r="E95" s="37"/>
      <c r="F95" s="37"/>
      <c r="G95" s="37"/>
      <c r="H95" s="37"/>
      <c r="I95" s="37"/>
      <c r="J95" s="37"/>
      <c r="K95" s="37"/>
      <c r="L95" s="108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6.5" customHeight="1">
      <c r="A96" s="35"/>
      <c r="B96" s="36"/>
      <c r="C96" s="37"/>
      <c r="D96" s="37"/>
      <c r="E96" s="342" t="str">
        <f>E9</f>
        <v>01 - Oprava krovu a střechy</v>
      </c>
      <c r="F96" s="372"/>
      <c r="G96" s="372"/>
      <c r="H96" s="372"/>
      <c r="I96" s="37"/>
      <c r="J96" s="37"/>
      <c r="K96" s="37"/>
      <c r="L96" s="108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6.9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8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2" customHeight="1">
      <c r="A98" s="35"/>
      <c r="B98" s="36"/>
      <c r="C98" s="30" t="s">
        <v>21</v>
      </c>
      <c r="D98" s="37"/>
      <c r="E98" s="37"/>
      <c r="F98" s="28" t="str">
        <f>F12</f>
        <v xml:space="preserve"> </v>
      </c>
      <c r="G98" s="37"/>
      <c r="H98" s="37"/>
      <c r="I98" s="30" t="s">
        <v>23</v>
      </c>
      <c r="J98" s="60" t="str">
        <f>IF(J12="","",J12)</f>
        <v>13. 5. 2022</v>
      </c>
      <c r="K98" s="37"/>
      <c r="L98" s="108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108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5.7" customHeight="1">
      <c r="A100" s="35"/>
      <c r="B100" s="36"/>
      <c r="C100" s="30" t="s">
        <v>25</v>
      </c>
      <c r="D100" s="37"/>
      <c r="E100" s="37"/>
      <c r="F100" s="28" t="str">
        <f>E15</f>
        <v>Město Vrchlabí</v>
      </c>
      <c r="G100" s="37"/>
      <c r="H100" s="37"/>
      <c r="I100" s="30" t="s">
        <v>31</v>
      </c>
      <c r="J100" s="33" t="str">
        <f>E21</f>
        <v>Ing. J.Chaloupský, Trutnov</v>
      </c>
      <c r="K100" s="37"/>
      <c r="L100" s="108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5.2" customHeight="1">
      <c r="A101" s="35"/>
      <c r="B101" s="36"/>
      <c r="C101" s="30" t="s">
        <v>29</v>
      </c>
      <c r="D101" s="37"/>
      <c r="E101" s="37"/>
      <c r="F101" s="28" t="str">
        <f>IF(E18="","",E18)</f>
        <v>Vyplň údaj</v>
      </c>
      <c r="G101" s="37"/>
      <c r="H101" s="37"/>
      <c r="I101" s="30" t="s">
        <v>34</v>
      </c>
      <c r="J101" s="33" t="str">
        <f>E24</f>
        <v>Ing. Jiřičková</v>
      </c>
      <c r="K101" s="37"/>
      <c r="L101" s="108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0.3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108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11" customFormat="1" ht="29.25" customHeight="1">
      <c r="A103" s="148"/>
      <c r="B103" s="149"/>
      <c r="C103" s="150" t="s">
        <v>143</v>
      </c>
      <c r="D103" s="151" t="s">
        <v>57</v>
      </c>
      <c r="E103" s="151" t="s">
        <v>53</v>
      </c>
      <c r="F103" s="151" t="s">
        <v>54</v>
      </c>
      <c r="G103" s="151" t="s">
        <v>144</v>
      </c>
      <c r="H103" s="151" t="s">
        <v>145</v>
      </c>
      <c r="I103" s="151" t="s">
        <v>146</v>
      </c>
      <c r="J103" s="151" t="s">
        <v>115</v>
      </c>
      <c r="K103" s="152" t="s">
        <v>147</v>
      </c>
      <c r="L103" s="153"/>
      <c r="M103" s="69" t="s">
        <v>19</v>
      </c>
      <c r="N103" s="70" t="s">
        <v>42</v>
      </c>
      <c r="O103" s="70" t="s">
        <v>148</v>
      </c>
      <c r="P103" s="70" t="s">
        <v>149</v>
      </c>
      <c r="Q103" s="70" t="s">
        <v>150</v>
      </c>
      <c r="R103" s="70" t="s">
        <v>151</v>
      </c>
      <c r="S103" s="70" t="s">
        <v>152</v>
      </c>
      <c r="T103" s="71" t="s">
        <v>153</v>
      </c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</row>
    <row r="104" spans="1:63" s="2" customFormat="1" ht="22.9" customHeight="1">
      <c r="A104" s="35"/>
      <c r="B104" s="36"/>
      <c r="C104" s="76" t="s">
        <v>154</v>
      </c>
      <c r="D104" s="37"/>
      <c r="E104" s="37"/>
      <c r="F104" s="37"/>
      <c r="G104" s="37"/>
      <c r="H104" s="37"/>
      <c r="I104" s="37"/>
      <c r="J104" s="154">
        <f>BK104</f>
        <v>0</v>
      </c>
      <c r="K104" s="37"/>
      <c r="L104" s="40"/>
      <c r="M104" s="72"/>
      <c r="N104" s="155"/>
      <c r="O104" s="73"/>
      <c r="P104" s="156">
        <f>P105+P322+P608</f>
        <v>0</v>
      </c>
      <c r="Q104" s="73"/>
      <c r="R104" s="156">
        <f>R105+R322+R608</f>
        <v>43.39202445</v>
      </c>
      <c r="S104" s="73"/>
      <c r="T104" s="157">
        <f>T105+T322+T608</f>
        <v>78.27751750000002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71</v>
      </c>
      <c r="AU104" s="18" t="s">
        <v>116</v>
      </c>
      <c r="BK104" s="158">
        <f>BK105+BK322+BK608</f>
        <v>0</v>
      </c>
    </row>
    <row r="105" spans="2:63" s="12" customFormat="1" ht="25.9" customHeight="1">
      <c r="B105" s="159"/>
      <c r="C105" s="160"/>
      <c r="D105" s="161" t="s">
        <v>71</v>
      </c>
      <c r="E105" s="162" t="s">
        <v>155</v>
      </c>
      <c r="F105" s="162" t="s">
        <v>156</v>
      </c>
      <c r="G105" s="160"/>
      <c r="H105" s="160"/>
      <c r="I105" s="163"/>
      <c r="J105" s="164">
        <f>BK105</f>
        <v>0</v>
      </c>
      <c r="K105" s="160"/>
      <c r="L105" s="165"/>
      <c r="M105" s="166"/>
      <c r="N105" s="167"/>
      <c r="O105" s="167"/>
      <c r="P105" s="168">
        <f>P106+P136+P146+P182+P210+P223+P229+P300+P315</f>
        <v>0</v>
      </c>
      <c r="Q105" s="167"/>
      <c r="R105" s="168">
        <f>R106+R136+R146+R182+R210+R223+R229+R300+R315</f>
        <v>33.593715010000004</v>
      </c>
      <c r="S105" s="167"/>
      <c r="T105" s="169">
        <f>T106+T136+T146+T182+T210+T223+T229+T300+T315</f>
        <v>59.19458920000001</v>
      </c>
      <c r="AR105" s="170" t="s">
        <v>80</v>
      </c>
      <c r="AT105" s="171" t="s">
        <v>71</v>
      </c>
      <c r="AU105" s="171" t="s">
        <v>72</v>
      </c>
      <c r="AY105" s="170" t="s">
        <v>157</v>
      </c>
      <c r="BK105" s="172">
        <f>BK106+BK136+BK146+BK182+BK210+BK223+BK229+BK300+BK315</f>
        <v>0</v>
      </c>
    </row>
    <row r="106" spans="2:63" s="12" customFormat="1" ht="22.9" customHeight="1">
      <c r="B106" s="159"/>
      <c r="C106" s="160"/>
      <c r="D106" s="161" t="s">
        <v>71</v>
      </c>
      <c r="E106" s="173" t="s">
        <v>80</v>
      </c>
      <c r="F106" s="173" t="s">
        <v>158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SUM(P107:P135)</f>
        <v>0</v>
      </c>
      <c r="Q106" s="167"/>
      <c r="R106" s="168">
        <f>SUM(R107:R135)</f>
        <v>13.32</v>
      </c>
      <c r="S106" s="167"/>
      <c r="T106" s="169">
        <f>SUM(T107:T135)</f>
        <v>43.099512000000004</v>
      </c>
      <c r="AR106" s="170" t="s">
        <v>80</v>
      </c>
      <c r="AT106" s="171" t="s">
        <v>71</v>
      </c>
      <c r="AU106" s="171" t="s">
        <v>80</v>
      </c>
      <c r="AY106" s="170" t="s">
        <v>157</v>
      </c>
      <c r="BK106" s="172">
        <f>SUM(BK107:BK135)</f>
        <v>0</v>
      </c>
    </row>
    <row r="107" spans="1:65" s="2" customFormat="1" ht="66.75" customHeight="1">
      <c r="A107" s="35"/>
      <c r="B107" s="36"/>
      <c r="C107" s="175" t="s">
        <v>80</v>
      </c>
      <c r="D107" s="175" t="s">
        <v>159</v>
      </c>
      <c r="E107" s="176" t="s">
        <v>160</v>
      </c>
      <c r="F107" s="177" t="s">
        <v>161</v>
      </c>
      <c r="G107" s="178" t="s">
        <v>162</v>
      </c>
      <c r="H107" s="179">
        <v>16.8</v>
      </c>
      <c r="I107" s="180"/>
      <c r="J107" s="181">
        <f>ROUND(I107*H107,2)</f>
        <v>0</v>
      </c>
      <c r="K107" s="177" t="s">
        <v>163</v>
      </c>
      <c r="L107" s="40"/>
      <c r="M107" s="182" t="s">
        <v>19</v>
      </c>
      <c r="N107" s="183" t="s">
        <v>44</v>
      </c>
      <c r="O107" s="65"/>
      <c r="P107" s="184">
        <f>O107*H107</f>
        <v>0</v>
      </c>
      <c r="Q107" s="184">
        <v>0</v>
      </c>
      <c r="R107" s="184">
        <f>Q107*H107</f>
        <v>0</v>
      </c>
      <c r="S107" s="184">
        <v>0.081</v>
      </c>
      <c r="T107" s="185">
        <f>S107*H107</f>
        <v>1.3608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164</v>
      </c>
      <c r="AT107" s="186" t="s">
        <v>159</v>
      </c>
      <c r="AU107" s="186" t="s">
        <v>87</v>
      </c>
      <c r="AY107" s="18" t="s">
        <v>157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87</v>
      </c>
      <c r="BK107" s="187">
        <f>ROUND(I107*H107,2)</f>
        <v>0</v>
      </c>
      <c r="BL107" s="18" t="s">
        <v>164</v>
      </c>
      <c r="BM107" s="186" t="s">
        <v>165</v>
      </c>
    </row>
    <row r="108" spans="1:47" s="2" customFormat="1" ht="11.25">
      <c r="A108" s="35"/>
      <c r="B108" s="36"/>
      <c r="C108" s="37"/>
      <c r="D108" s="188" t="s">
        <v>166</v>
      </c>
      <c r="E108" s="37"/>
      <c r="F108" s="189" t="s">
        <v>167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166</v>
      </c>
      <c r="AU108" s="18" t="s">
        <v>87</v>
      </c>
    </row>
    <row r="109" spans="2:51" s="13" customFormat="1" ht="11.25">
      <c r="B109" s="193"/>
      <c r="C109" s="194"/>
      <c r="D109" s="195" t="s">
        <v>168</v>
      </c>
      <c r="E109" s="196" t="s">
        <v>107</v>
      </c>
      <c r="F109" s="197" t="s">
        <v>169</v>
      </c>
      <c r="G109" s="194"/>
      <c r="H109" s="198">
        <v>16.8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168</v>
      </c>
      <c r="AU109" s="204" t="s">
        <v>87</v>
      </c>
      <c r="AV109" s="13" t="s">
        <v>87</v>
      </c>
      <c r="AW109" s="13" t="s">
        <v>33</v>
      </c>
      <c r="AX109" s="13" t="s">
        <v>80</v>
      </c>
      <c r="AY109" s="204" t="s">
        <v>157</v>
      </c>
    </row>
    <row r="110" spans="1:65" s="2" customFormat="1" ht="66.75" customHeight="1">
      <c r="A110" s="35"/>
      <c r="B110" s="36"/>
      <c r="C110" s="175" t="s">
        <v>87</v>
      </c>
      <c r="D110" s="175" t="s">
        <v>159</v>
      </c>
      <c r="E110" s="176" t="s">
        <v>170</v>
      </c>
      <c r="F110" s="177" t="s">
        <v>171</v>
      </c>
      <c r="G110" s="178" t="s">
        <v>162</v>
      </c>
      <c r="H110" s="179">
        <v>30.436</v>
      </c>
      <c r="I110" s="180"/>
      <c r="J110" s="181">
        <f>ROUND(I110*H110,2)</f>
        <v>0</v>
      </c>
      <c r="K110" s="177" t="s">
        <v>163</v>
      </c>
      <c r="L110" s="40"/>
      <c r="M110" s="182" t="s">
        <v>19</v>
      </c>
      <c r="N110" s="183" t="s">
        <v>44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0.117</v>
      </c>
      <c r="T110" s="185">
        <f>S110*H110</f>
        <v>3.5610120000000003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164</v>
      </c>
      <c r="AT110" s="186" t="s">
        <v>159</v>
      </c>
      <c r="AU110" s="186" t="s">
        <v>87</v>
      </c>
      <c r="AY110" s="18" t="s">
        <v>157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87</v>
      </c>
      <c r="BK110" s="187">
        <f>ROUND(I110*H110,2)</f>
        <v>0</v>
      </c>
      <c r="BL110" s="18" t="s">
        <v>164</v>
      </c>
      <c r="BM110" s="186" t="s">
        <v>172</v>
      </c>
    </row>
    <row r="111" spans="1:47" s="2" customFormat="1" ht="11.25">
      <c r="A111" s="35"/>
      <c r="B111" s="36"/>
      <c r="C111" s="37"/>
      <c r="D111" s="188" t="s">
        <v>166</v>
      </c>
      <c r="E111" s="37"/>
      <c r="F111" s="189" t="s">
        <v>173</v>
      </c>
      <c r="G111" s="37"/>
      <c r="H111" s="37"/>
      <c r="I111" s="190"/>
      <c r="J111" s="37"/>
      <c r="K111" s="37"/>
      <c r="L111" s="40"/>
      <c r="M111" s="191"/>
      <c r="N111" s="192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166</v>
      </c>
      <c r="AU111" s="18" t="s">
        <v>87</v>
      </c>
    </row>
    <row r="112" spans="2:51" s="13" customFormat="1" ht="11.25">
      <c r="B112" s="193"/>
      <c r="C112" s="194"/>
      <c r="D112" s="195" t="s">
        <v>168</v>
      </c>
      <c r="E112" s="196" t="s">
        <v>109</v>
      </c>
      <c r="F112" s="197" t="s">
        <v>174</v>
      </c>
      <c r="G112" s="194"/>
      <c r="H112" s="198">
        <v>30.436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168</v>
      </c>
      <c r="AU112" s="204" t="s">
        <v>87</v>
      </c>
      <c r="AV112" s="13" t="s">
        <v>87</v>
      </c>
      <c r="AW112" s="13" t="s">
        <v>33</v>
      </c>
      <c r="AX112" s="13" t="s">
        <v>80</v>
      </c>
      <c r="AY112" s="204" t="s">
        <v>157</v>
      </c>
    </row>
    <row r="113" spans="1:65" s="2" customFormat="1" ht="62.65" customHeight="1">
      <c r="A113" s="35"/>
      <c r="B113" s="36"/>
      <c r="C113" s="175" t="s">
        <v>175</v>
      </c>
      <c r="D113" s="175" t="s">
        <v>159</v>
      </c>
      <c r="E113" s="176" t="s">
        <v>176</v>
      </c>
      <c r="F113" s="177" t="s">
        <v>177</v>
      </c>
      <c r="G113" s="178" t="s">
        <v>162</v>
      </c>
      <c r="H113" s="179">
        <v>30.436</v>
      </c>
      <c r="I113" s="180"/>
      <c r="J113" s="181">
        <f>ROUND(I113*H113,2)</f>
        <v>0</v>
      </c>
      <c r="K113" s="177" t="s">
        <v>163</v>
      </c>
      <c r="L113" s="40"/>
      <c r="M113" s="182" t="s">
        <v>19</v>
      </c>
      <c r="N113" s="183" t="s">
        <v>44</v>
      </c>
      <c r="O113" s="65"/>
      <c r="P113" s="184">
        <f>O113*H113</f>
        <v>0</v>
      </c>
      <c r="Q113" s="184">
        <v>0</v>
      </c>
      <c r="R113" s="184">
        <f>Q113*H113</f>
        <v>0</v>
      </c>
      <c r="S113" s="184">
        <v>0.3</v>
      </c>
      <c r="T113" s="185">
        <f>S113*H113</f>
        <v>9.130799999999999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164</v>
      </c>
      <c r="AT113" s="186" t="s">
        <v>159</v>
      </c>
      <c r="AU113" s="186" t="s">
        <v>87</v>
      </c>
      <c r="AY113" s="18" t="s">
        <v>157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87</v>
      </c>
      <c r="BK113" s="187">
        <f>ROUND(I113*H113,2)</f>
        <v>0</v>
      </c>
      <c r="BL113" s="18" t="s">
        <v>164</v>
      </c>
      <c r="BM113" s="186" t="s">
        <v>178</v>
      </c>
    </row>
    <row r="114" spans="1:47" s="2" customFormat="1" ht="11.25">
      <c r="A114" s="35"/>
      <c r="B114" s="36"/>
      <c r="C114" s="37"/>
      <c r="D114" s="188" t="s">
        <v>166</v>
      </c>
      <c r="E114" s="37"/>
      <c r="F114" s="189" t="s">
        <v>179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166</v>
      </c>
      <c r="AU114" s="18" t="s">
        <v>87</v>
      </c>
    </row>
    <row r="115" spans="2:51" s="13" customFormat="1" ht="11.25">
      <c r="B115" s="193"/>
      <c r="C115" s="194"/>
      <c r="D115" s="195" t="s">
        <v>168</v>
      </c>
      <c r="E115" s="196" t="s">
        <v>19</v>
      </c>
      <c r="F115" s="197" t="s">
        <v>109</v>
      </c>
      <c r="G115" s="194"/>
      <c r="H115" s="198">
        <v>30.436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168</v>
      </c>
      <c r="AU115" s="204" t="s">
        <v>87</v>
      </c>
      <c r="AV115" s="13" t="s">
        <v>87</v>
      </c>
      <c r="AW115" s="13" t="s">
        <v>33</v>
      </c>
      <c r="AX115" s="13" t="s">
        <v>80</v>
      </c>
      <c r="AY115" s="204" t="s">
        <v>157</v>
      </c>
    </row>
    <row r="116" spans="1:65" s="2" customFormat="1" ht="62.65" customHeight="1">
      <c r="A116" s="35"/>
      <c r="B116" s="36"/>
      <c r="C116" s="175" t="s">
        <v>164</v>
      </c>
      <c r="D116" s="175" t="s">
        <v>159</v>
      </c>
      <c r="E116" s="176" t="s">
        <v>180</v>
      </c>
      <c r="F116" s="177" t="s">
        <v>181</v>
      </c>
      <c r="G116" s="178" t="s">
        <v>162</v>
      </c>
      <c r="H116" s="179">
        <v>16.8</v>
      </c>
      <c r="I116" s="180"/>
      <c r="J116" s="181">
        <f>ROUND(I116*H116,2)</f>
        <v>0</v>
      </c>
      <c r="K116" s="177" t="s">
        <v>163</v>
      </c>
      <c r="L116" s="40"/>
      <c r="M116" s="182" t="s">
        <v>19</v>
      </c>
      <c r="N116" s="183" t="s">
        <v>44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0.5</v>
      </c>
      <c r="T116" s="185">
        <f>S116*H116</f>
        <v>8.4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164</v>
      </c>
      <c r="AT116" s="186" t="s">
        <v>159</v>
      </c>
      <c r="AU116" s="186" t="s">
        <v>87</v>
      </c>
      <c r="AY116" s="18" t="s">
        <v>157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87</v>
      </c>
      <c r="BK116" s="187">
        <f>ROUND(I116*H116,2)</f>
        <v>0</v>
      </c>
      <c r="BL116" s="18" t="s">
        <v>164</v>
      </c>
      <c r="BM116" s="186" t="s">
        <v>182</v>
      </c>
    </row>
    <row r="117" spans="1:47" s="2" customFormat="1" ht="11.25">
      <c r="A117" s="35"/>
      <c r="B117" s="36"/>
      <c r="C117" s="37"/>
      <c r="D117" s="188" t="s">
        <v>166</v>
      </c>
      <c r="E117" s="37"/>
      <c r="F117" s="189" t="s">
        <v>183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166</v>
      </c>
      <c r="AU117" s="18" t="s">
        <v>87</v>
      </c>
    </row>
    <row r="118" spans="2:51" s="13" customFormat="1" ht="11.25">
      <c r="B118" s="193"/>
      <c r="C118" s="194"/>
      <c r="D118" s="195" t="s">
        <v>168</v>
      </c>
      <c r="E118" s="196" t="s">
        <v>19</v>
      </c>
      <c r="F118" s="197" t="s">
        <v>107</v>
      </c>
      <c r="G118" s="194"/>
      <c r="H118" s="198">
        <v>16.8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168</v>
      </c>
      <c r="AU118" s="204" t="s">
        <v>87</v>
      </c>
      <c r="AV118" s="13" t="s">
        <v>87</v>
      </c>
      <c r="AW118" s="13" t="s">
        <v>33</v>
      </c>
      <c r="AX118" s="13" t="s">
        <v>80</v>
      </c>
      <c r="AY118" s="204" t="s">
        <v>157</v>
      </c>
    </row>
    <row r="119" spans="1:65" s="2" customFormat="1" ht="66.75" customHeight="1">
      <c r="A119" s="35"/>
      <c r="B119" s="36"/>
      <c r="C119" s="175" t="s">
        <v>184</v>
      </c>
      <c r="D119" s="175" t="s">
        <v>159</v>
      </c>
      <c r="E119" s="176" t="s">
        <v>185</v>
      </c>
      <c r="F119" s="177" t="s">
        <v>186</v>
      </c>
      <c r="G119" s="178" t="s">
        <v>162</v>
      </c>
      <c r="H119" s="179">
        <v>30.436</v>
      </c>
      <c r="I119" s="180"/>
      <c r="J119" s="181">
        <f>ROUND(I119*H119,2)</f>
        <v>0</v>
      </c>
      <c r="K119" s="177" t="s">
        <v>163</v>
      </c>
      <c r="L119" s="40"/>
      <c r="M119" s="182" t="s">
        <v>19</v>
      </c>
      <c r="N119" s="183" t="s">
        <v>44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0.325</v>
      </c>
      <c r="T119" s="185">
        <f>S119*H119</f>
        <v>9.8917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164</v>
      </c>
      <c r="AT119" s="186" t="s">
        <v>159</v>
      </c>
      <c r="AU119" s="186" t="s">
        <v>87</v>
      </c>
      <c r="AY119" s="18" t="s">
        <v>157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87</v>
      </c>
      <c r="BK119" s="187">
        <f>ROUND(I119*H119,2)</f>
        <v>0</v>
      </c>
      <c r="BL119" s="18" t="s">
        <v>164</v>
      </c>
      <c r="BM119" s="186" t="s">
        <v>187</v>
      </c>
    </row>
    <row r="120" spans="1:47" s="2" customFormat="1" ht="11.25">
      <c r="A120" s="35"/>
      <c r="B120" s="36"/>
      <c r="C120" s="37"/>
      <c r="D120" s="188" t="s">
        <v>166</v>
      </c>
      <c r="E120" s="37"/>
      <c r="F120" s="189" t="s">
        <v>188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166</v>
      </c>
      <c r="AU120" s="18" t="s">
        <v>87</v>
      </c>
    </row>
    <row r="121" spans="2:51" s="13" customFormat="1" ht="11.25">
      <c r="B121" s="193"/>
      <c r="C121" s="194"/>
      <c r="D121" s="195" t="s">
        <v>168</v>
      </c>
      <c r="E121" s="196" t="s">
        <v>19</v>
      </c>
      <c r="F121" s="197" t="s">
        <v>109</v>
      </c>
      <c r="G121" s="194"/>
      <c r="H121" s="198">
        <v>30.436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168</v>
      </c>
      <c r="AU121" s="204" t="s">
        <v>87</v>
      </c>
      <c r="AV121" s="13" t="s">
        <v>87</v>
      </c>
      <c r="AW121" s="13" t="s">
        <v>33</v>
      </c>
      <c r="AX121" s="13" t="s">
        <v>80</v>
      </c>
      <c r="AY121" s="204" t="s">
        <v>157</v>
      </c>
    </row>
    <row r="122" spans="1:65" s="2" customFormat="1" ht="66.75" customHeight="1">
      <c r="A122" s="35"/>
      <c r="B122" s="36"/>
      <c r="C122" s="175" t="s">
        <v>189</v>
      </c>
      <c r="D122" s="175" t="s">
        <v>159</v>
      </c>
      <c r="E122" s="176" t="s">
        <v>190</v>
      </c>
      <c r="F122" s="177" t="s">
        <v>191</v>
      </c>
      <c r="G122" s="178" t="s">
        <v>162</v>
      </c>
      <c r="H122" s="179">
        <v>32.2</v>
      </c>
      <c r="I122" s="180"/>
      <c r="J122" s="181">
        <f>ROUND(I122*H122,2)</f>
        <v>0</v>
      </c>
      <c r="K122" s="177" t="s">
        <v>163</v>
      </c>
      <c r="L122" s="40"/>
      <c r="M122" s="182" t="s">
        <v>19</v>
      </c>
      <c r="N122" s="183" t="s">
        <v>44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0.316</v>
      </c>
      <c r="T122" s="185">
        <f>S122*H122</f>
        <v>10.1752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164</v>
      </c>
      <c r="AT122" s="186" t="s">
        <v>159</v>
      </c>
      <c r="AU122" s="186" t="s">
        <v>87</v>
      </c>
      <c r="AY122" s="18" t="s">
        <v>157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87</v>
      </c>
      <c r="BK122" s="187">
        <f>ROUND(I122*H122,2)</f>
        <v>0</v>
      </c>
      <c r="BL122" s="18" t="s">
        <v>164</v>
      </c>
      <c r="BM122" s="186" t="s">
        <v>192</v>
      </c>
    </row>
    <row r="123" spans="1:47" s="2" customFormat="1" ht="11.25">
      <c r="A123" s="35"/>
      <c r="B123" s="36"/>
      <c r="C123" s="37"/>
      <c r="D123" s="188" t="s">
        <v>166</v>
      </c>
      <c r="E123" s="37"/>
      <c r="F123" s="189" t="s">
        <v>193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166</v>
      </c>
      <c r="AU123" s="18" t="s">
        <v>87</v>
      </c>
    </row>
    <row r="124" spans="2:51" s="13" customFormat="1" ht="11.25">
      <c r="B124" s="193"/>
      <c r="C124" s="194"/>
      <c r="D124" s="195" t="s">
        <v>168</v>
      </c>
      <c r="E124" s="196" t="s">
        <v>111</v>
      </c>
      <c r="F124" s="197" t="s">
        <v>194</v>
      </c>
      <c r="G124" s="194"/>
      <c r="H124" s="198">
        <v>32.2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168</v>
      </c>
      <c r="AU124" s="204" t="s">
        <v>87</v>
      </c>
      <c r="AV124" s="13" t="s">
        <v>87</v>
      </c>
      <c r="AW124" s="13" t="s">
        <v>33</v>
      </c>
      <c r="AX124" s="13" t="s">
        <v>80</v>
      </c>
      <c r="AY124" s="204" t="s">
        <v>157</v>
      </c>
    </row>
    <row r="125" spans="1:65" s="2" customFormat="1" ht="44.25" customHeight="1">
      <c r="A125" s="35"/>
      <c r="B125" s="36"/>
      <c r="C125" s="175" t="s">
        <v>195</v>
      </c>
      <c r="D125" s="175" t="s">
        <v>159</v>
      </c>
      <c r="E125" s="176" t="s">
        <v>196</v>
      </c>
      <c r="F125" s="177" t="s">
        <v>197</v>
      </c>
      <c r="G125" s="178" t="s">
        <v>198</v>
      </c>
      <c r="H125" s="179">
        <v>2</v>
      </c>
      <c r="I125" s="180"/>
      <c r="J125" s="181">
        <f>ROUND(I125*H125,2)</f>
        <v>0</v>
      </c>
      <c r="K125" s="177" t="s">
        <v>163</v>
      </c>
      <c r="L125" s="40"/>
      <c r="M125" s="182" t="s">
        <v>19</v>
      </c>
      <c r="N125" s="183" t="s">
        <v>44</v>
      </c>
      <c r="O125" s="65"/>
      <c r="P125" s="184">
        <f>O125*H125</f>
        <v>0</v>
      </c>
      <c r="Q125" s="184">
        <v>0</v>
      </c>
      <c r="R125" s="184">
        <f>Q125*H125</f>
        <v>0</v>
      </c>
      <c r="S125" s="184">
        <v>0.29</v>
      </c>
      <c r="T125" s="185">
        <f>S125*H125</f>
        <v>0.58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164</v>
      </c>
      <c r="AT125" s="186" t="s">
        <v>159</v>
      </c>
      <c r="AU125" s="186" t="s">
        <v>87</v>
      </c>
      <c r="AY125" s="18" t="s">
        <v>157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87</v>
      </c>
      <c r="BK125" s="187">
        <f>ROUND(I125*H125,2)</f>
        <v>0</v>
      </c>
      <c r="BL125" s="18" t="s">
        <v>164</v>
      </c>
      <c r="BM125" s="186" t="s">
        <v>199</v>
      </c>
    </row>
    <row r="126" spans="1:47" s="2" customFormat="1" ht="11.25">
      <c r="A126" s="35"/>
      <c r="B126" s="36"/>
      <c r="C126" s="37"/>
      <c r="D126" s="188" t="s">
        <v>166</v>
      </c>
      <c r="E126" s="37"/>
      <c r="F126" s="189" t="s">
        <v>200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166</v>
      </c>
      <c r="AU126" s="18" t="s">
        <v>87</v>
      </c>
    </row>
    <row r="127" spans="1:65" s="2" customFormat="1" ht="62.65" customHeight="1">
      <c r="A127" s="35"/>
      <c r="B127" s="36"/>
      <c r="C127" s="175" t="s">
        <v>201</v>
      </c>
      <c r="D127" s="175" t="s">
        <v>159</v>
      </c>
      <c r="E127" s="176" t="s">
        <v>202</v>
      </c>
      <c r="F127" s="177" t="s">
        <v>203</v>
      </c>
      <c r="G127" s="178" t="s">
        <v>204</v>
      </c>
      <c r="H127" s="179">
        <v>6.66</v>
      </c>
      <c r="I127" s="180"/>
      <c r="J127" s="181">
        <f>ROUND(I127*H127,2)</f>
        <v>0</v>
      </c>
      <c r="K127" s="177" t="s">
        <v>19</v>
      </c>
      <c r="L127" s="40"/>
      <c r="M127" s="182" t="s">
        <v>19</v>
      </c>
      <c r="N127" s="183" t="s">
        <v>44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164</v>
      </c>
      <c r="AT127" s="186" t="s">
        <v>159</v>
      </c>
      <c r="AU127" s="186" t="s">
        <v>87</v>
      </c>
      <c r="AY127" s="18" t="s">
        <v>157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87</v>
      </c>
      <c r="BK127" s="187">
        <f>ROUND(I127*H127,2)</f>
        <v>0</v>
      </c>
      <c r="BL127" s="18" t="s">
        <v>164</v>
      </c>
      <c r="BM127" s="186" t="s">
        <v>205</v>
      </c>
    </row>
    <row r="128" spans="1:65" s="2" customFormat="1" ht="24.2" customHeight="1">
      <c r="A128" s="35"/>
      <c r="B128" s="36"/>
      <c r="C128" s="175" t="s">
        <v>206</v>
      </c>
      <c r="D128" s="175" t="s">
        <v>159</v>
      </c>
      <c r="E128" s="176" t="s">
        <v>207</v>
      </c>
      <c r="F128" s="177" t="s">
        <v>208</v>
      </c>
      <c r="G128" s="178" t="s">
        <v>204</v>
      </c>
      <c r="H128" s="179">
        <v>6.66</v>
      </c>
      <c r="I128" s="180"/>
      <c r="J128" s="181">
        <f>ROUND(I128*H128,2)</f>
        <v>0</v>
      </c>
      <c r="K128" s="177" t="s">
        <v>19</v>
      </c>
      <c r="L128" s="40"/>
      <c r="M128" s="182" t="s">
        <v>19</v>
      </c>
      <c r="N128" s="183" t="s">
        <v>44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164</v>
      </c>
      <c r="AT128" s="186" t="s">
        <v>159</v>
      </c>
      <c r="AU128" s="186" t="s">
        <v>87</v>
      </c>
      <c r="AY128" s="18" t="s">
        <v>157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87</v>
      </c>
      <c r="BK128" s="187">
        <f>ROUND(I128*H128,2)</f>
        <v>0</v>
      </c>
      <c r="BL128" s="18" t="s">
        <v>164</v>
      </c>
      <c r="BM128" s="186" t="s">
        <v>209</v>
      </c>
    </row>
    <row r="129" spans="1:65" s="2" customFormat="1" ht="37.9" customHeight="1">
      <c r="A129" s="35"/>
      <c r="B129" s="36"/>
      <c r="C129" s="175" t="s">
        <v>210</v>
      </c>
      <c r="D129" s="175" t="s">
        <v>159</v>
      </c>
      <c r="E129" s="176" t="s">
        <v>211</v>
      </c>
      <c r="F129" s="177" t="s">
        <v>212</v>
      </c>
      <c r="G129" s="178" t="s">
        <v>204</v>
      </c>
      <c r="H129" s="179">
        <v>6.66</v>
      </c>
      <c r="I129" s="180"/>
      <c r="J129" s="181">
        <f>ROUND(I129*H129,2)</f>
        <v>0</v>
      </c>
      <c r="K129" s="177" t="s">
        <v>163</v>
      </c>
      <c r="L129" s="40"/>
      <c r="M129" s="182" t="s">
        <v>19</v>
      </c>
      <c r="N129" s="183" t="s">
        <v>44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164</v>
      </c>
      <c r="AT129" s="186" t="s">
        <v>159</v>
      </c>
      <c r="AU129" s="186" t="s">
        <v>87</v>
      </c>
      <c r="AY129" s="18" t="s">
        <v>157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87</v>
      </c>
      <c r="BK129" s="187">
        <f>ROUND(I129*H129,2)</f>
        <v>0</v>
      </c>
      <c r="BL129" s="18" t="s">
        <v>164</v>
      </c>
      <c r="BM129" s="186" t="s">
        <v>213</v>
      </c>
    </row>
    <row r="130" spans="1:47" s="2" customFormat="1" ht="11.25">
      <c r="A130" s="35"/>
      <c r="B130" s="36"/>
      <c r="C130" s="37"/>
      <c r="D130" s="188" t="s">
        <v>166</v>
      </c>
      <c r="E130" s="37"/>
      <c r="F130" s="189" t="s">
        <v>214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166</v>
      </c>
      <c r="AU130" s="18" t="s">
        <v>87</v>
      </c>
    </row>
    <row r="131" spans="1:65" s="2" customFormat="1" ht="66.75" customHeight="1">
      <c r="A131" s="35"/>
      <c r="B131" s="36"/>
      <c r="C131" s="175" t="s">
        <v>215</v>
      </c>
      <c r="D131" s="175" t="s">
        <v>159</v>
      </c>
      <c r="E131" s="176" t="s">
        <v>216</v>
      </c>
      <c r="F131" s="177" t="s">
        <v>217</v>
      </c>
      <c r="G131" s="178" t="s">
        <v>204</v>
      </c>
      <c r="H131" s="179">
        <v>6.66</v>
      </c>
      <c r="I131" s="180"/>
      <c r="J131" s="181">
        <f>ROUND(I131*H131,2)</f>
        <v>0</v>
      </c>
      <c r="K131" s="177" t="s">
        <v>163</v>
      </c>
      <c r="L131" s="40"/>
      <c r="M131" s="182" t="s">
        <v>19</v>
      </c>
      <c r="N131" s="183" t="s">
        <v>44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164</v>
      </c>
      <c r="AT131" s="186" t="s">
        <v>159</v>
      </c>
      <c r="AU131" s="186" t="s">
        <v>87</v>
      </c>
      <c r="AY131" s="18" t="s">
        <v>157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87</v>
      </c>
      <c r="BK131" s="187">
        <f>ROUND(I131*H131,2)</f>
        <v>0</v>
      </c>
      <c r="BL131" s="18" t="s">
        <v>164</v>
      </c>
      <c r="BM131" s="186" t="s">
        <v>218</v>
      </c>
    </row>
    <row r="132" spans="1:47" s="2" customFormat="1" ht="11.25">
      <c r="A132" s="35"/>
      <c r="B132" s="36"/>
      <c r="C132" s="37"/>
      <c r="D132" s="188" t="s">
        <v>166</v>
      </c>
      <c r="E132" s="37"/>
      <c r="F132" s="189" t="s">
        <v>219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166</v>
      </c>
      <c r="AU132" s="18" t="s">
        <v>87</v>
      </c>
    </row>
    <row r="133" spans="2:51" s="13" customFormat="1" ht="11.25">
      <c r="B133" s="193"/>
      <c r="C133" s="194"/>
      <c r="D133" s="195" t="s">
        <v>168</v>
      </c>
      <c r="E133" s="196" t="s">
        <v>19</v>
      </c>
      <c r="F133" s="197" t="s">
        <v>220</v>
      </c>
      <c r="G133" s="194"/>
      <c r="H133" s="198">
        <v>6.66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168</v>
      </c>
      <c r="AU133" s="204" t="s">
        <v>87</v>
      </c>
      <c r="AV133" s="13" t="s">
        <v>87</v>
      </c>
      <c r="AW133" s="13" t="s">
        <v>33</v>
      </c>
      <c r="AX133" s="13" t="s">
        <v>80</v>
      </c>
      <c r="AY133" s="204" t="s">
        <v>157</v>
      </c>
    </row>
    <row r="134" spans="1:65" s="2" customFormat="1" ht="16.5" customHeight="1">
      <c r="A134" s="35"/>
      <c r="B134" s="36"/>
      <c r="C134" s="205" t="s">
        <v>221</v>
      </c>
      <c r="D134" s="205" t="s">
        <v>222</v>
      </c>
      <c r="E134" s="206" t="s">
        <v>223</v>
      </c>
      <c r="F134" s="207" t="s">
        <v>224</v>
      </c>
      <c r="G134" s="208" t="s">
        <v>225</v>
      </c>
      <c r="H134" s="209">
        <v>13.32</v>
      </c>
      <c r="I134" s="210"/>
      <c r="J134" s="211">
        <f>ROUND(I134*H134,2)</f>
        <v>0</v>
      </c>
      <c r="K134" s="207" t="s">
        <v>163</v>
      </c>
      <c r="L134" s="212"/>
      <c r="M134" s="213" t="s">
        <v>19</v>
      </c>
      <c r="N134" s="214" t="s">
        <v>44</v>
      </c>
      <c r="O134" s="65"/>
      <c r="P134" s="184">
        <f>O134*H134</f>
        <v>0</v>
      </c>
      <c r="Q134" s="184">
        <v>1</v>
      </c>
      <c r="R134" s="184">
        <f>Q134*H134</f>
        <v>13.32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201</v>
      </c>
      <c r="AT134" s="186" t="s">
        <v>222</v>
      </c>
      <c r="AU134" s="186" t="s">
        <v>87</v>
      </c>
      <c r="AY134" s="18" t="s">
        <v>157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87</v>
      </c>
      <c r="BK134" s="187">
        <f>ROUND(I134*H134,2)</f>
        <v>0</v>
      </c>
      <c r="BL134" s="18" t="s">
        <v>164</v>
      </c>
      <c r="BM134" s="186" t="s">
        <v>226</v>
      </c>
    </row>
    <row r="135" spans="2:51" s="13" customFormat="1" ht="11.25">
      <c r="B135" s="193"/>
      <c r="C135" s="194"/>
      <c r="D135" s="195" t="s">
        <v>168</v>
      </c>
      <c r="E135" s="194"/>
      <c r="F135" s="197" t="s">
        <v>227</v>
      </c>
      <c r="G135" s="194"/>
      <c r="H135" s="198">
        <v>13.32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168</v>
      </c>
      <c r="AU135" s="204" t="s">
        <v>87</v>
      </c>
      <c r="AV135" s="13" t="s">
        <v>87</v>
      </c>
      <c r="AW135" s="13" t="s">
        <v>4</v>
      </c>
      <c r="AX135" s="13" t="s">
        <v>80</v>
      </c>
      <c r="AY135" s="204" t="s">
        <v>157</v>
      </c>
    </row>
    <row r="136" spans="2:63" s="12" customFormat="1" ht="22.9" customHeight="1">
      <c r="B136" s="159"/>
      <c r="C136" s="160"/>
      <c r="D136" s="161" t="s">
        <v>71</v>
      </c>
      <c r="E136" s="173" t="s">
        <v>175</v>
      </c>
      <c r="F136" s="173" t="s">
        <v>228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SUM(P137:P145)</f>
        <v>0</v>
      </c>
      <c r="Q136" s="167"/>
      <c r="R136" s="168">
        <f>SUM(R137:R145)</f>
        <v>6.596122</v>
      </c>
      <c r="S136" s="167"/>
      <c r="T136" s="169">
        <f>SUM(T137:T145)</f>
        <v>0</v>
      </c>
      <c r="AR136" s="170" t="s">
        <v>80</v>
      </c>
      <c r="AT136" s="171" t="s">
        <v>71</v>
      </c>
      <c r="AU136" s="171" t="s">
        <v>80</v>
      </c>
      <c r="AY136" s="170" t="s">
        <v>157</v>
      </c>
      <c r="BK136" s="172">
        <f>SUM(BK137:BK145)</f>
        <v>0</v>
      </c>
    </row>
    <row r="137" spans="1:65" s="2" customFormat="1" ht="37.9" customHeight="1">
      <c r="A137" s="35"/>
      <c r="B137" s="36"/>
      <c r="C137" s="175" t="s">
        <v>229</v>
      </c>
      <c r="D137" s="175" t="s">
        <v>159</v>
      </c>
      <c r="E137" s="176" t="s">
        <v>230</v>
      </c>
      <c r="F137" s="177" t="s">
        <v>231</v>
      </c>
      <c r="G137" s="178" t="s">
        <v>232</v>
      </c>
      <c r="H137" s="179">
        <v>7</v>
      </c>
      <c r="I137" s="180"/>
      <c r="J137" s="181">
        <f>ROUND(I137*H137,2)</f>
        <v>0</v>
      </c>
      <c r="K137" s="177" t="s">
        <v>163</v>
      </c>
      <c r="L137" s="40"/>
      <c r="M137" s="182" t="s">
        <v>19</v>
      </c>
      <c r="N137" s="183" t="s">
        <v>44</v>
      </c>
      <c r="O137" s="65"/>
      <c r="P137" s="184">
        <f>O137*H137</f>
        <v>0</v>
      </c>
      <c r="Q137" s="184">
        <v>0.18142</v>
      </c>
      <c r="R137" s="184">
        <f>Q137*H137</f>
        <v>1.26994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164</v>
      </c>
      <c r="AT137" s="186" t="s">
        <v>159</v>
      </c>
      <c r="AU137" s="186" t="s">
        <v>87</v>
      </c>
      <c r="AY137" s="18" t="s">
        <v>157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87</v>
      </c>
      <c r="BK137" s="187">
        <f>ROUND(I137*H137,2)</f>
        <v>0</v>
      </c>
      <c r="BL137" s="18" t="s">
        <v>164</v>
      </c>
      <c r="BM137" s="186" t="s">
        <v>233</v>
      </c>
    </row>
    <row r="138" spans="1:47" s="2" customFormat="1" ht="11.25">
      <c r="A138" s="35"/>
      <c r="B138" s="36"/>
      <c r="C138" s="37"/>
      <c r="D138" s="188" t="s">
        <v>166</v>
      </c>
      <c r="E138" s="37"/>
      <c r="F138" s="189" t="s">
        <v>234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166</v>
      </c>
      <c r="AU138" s="18" t="s">
        <v>87</v>
      </c>
    </row>
    <row r="139" spans="2:51" s="13" customFormat="1" ht="11.25">
      <c r="B139" s="193"/>
      <c r="C139" s="194"/>
      <c r="D139" s="195" t="s">
        <v>168</v>
      </c>
      <c r="E139" s="196" t="s">
        <v>19</v>
      </c>
      <c r="F139" s="197" t="s">
        <v>235</v>
      </c>
      <c r="G139" s="194"/>
      <c r="H139" s="198">
        <v>7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168</v>
      </c>
      <c r="AU139" s="204" t="s">
        <v>87</v>
      </c>
      <c r="AV139" s="13" t="s">
        <v>87</v>
      </c>
      <c r="AW139" s="13" t="s">
        <v>33</v>
      </c>
      <c r="AX139" s="13" t="s">
        <v>80</v>
      </c>
      <c r="AY139" s="204" t="s">
        <v>157</v>
      </c>
    </row>
    <row r="140" spans="1:65" s="2" customFormat="1" ht="49.15" customHeight="1">
      <c r="A140" s="35"/>
      <c r="B140" s="36"/>
      <c r="C140" s="175" t="s">
        <v>236</v>
      </c>
      <c r="D140" s="175" t="s">
        <v>159</v>
      </c>
      <c r="E140" s="176" t="s">
        <v>237</v>
      </c>
      <c r="F140" s="177" t="s">
        <v>238</v>
      </c>
      <c r="G140" s="178" t="s">
        <v>204</v>
      </c>
      <c r="H140" s="179">
        <v>1.98</v>
      </c>
      <c r="I140" s="180"/>
      <c r="J140" s="181">
        <f>ROUND(I140*H140,2)</f>
        <v>0</v>
      </c>
      <c r="K140" s="177" t="s">
        <v>163</v>
      </c>
      <c r="L140" s="40"/>
      <c r="M140" s="182" t="s">
        <v>19</v>
      </c>
      <c r="N140" s="183" t="s">
        <v>44</v>
      </c>
      <c r="O140" s="65"/>
      <c r="P140" s="184">
        <f>O140*H140</f>
        <v>0</v>
      </c>
      <c r="Q140" s="184">
        <v>2.2284</v>
      </c>
      <c r="R140" s="184">
        <f>Q140*H140</f>
        <v>4.412232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164</v>
      </c>
      <c r="AT140" s="186" t="s">
        <v>159</v>
      </c>
      <c r="AU140" s="186" t="s">
        <v>87</v>
      </c>
      <c r="AY140" s="18" t="s">
        <v>157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87</v>
      </c>
      <c r="BK140" s="187">
        <f>ROUND(I140*H140,2)</f>
        <v>0</v>
      </c>
      <c r="BL140" s="18" t="s">
        <v>164</v>
      </c>
      <c r="BM140" s="186" t="s">
        <v>239</v>
      </c>
    </row>
    <row r="141" spans="1:47" s="2" customFormat="1" ht="11.25">
      <c r="A141" s="35"/>
      <c r="B141" s="36"/>
      <c r="C141" s="37"/>
      <c r="D141" s="188" t="s">
        <v>166</v>
      </c>
      <c r="E141" s="37"/>
      <c r="F141" s="189" t="s">
        <v>240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166</v>
      </c>
      <c r="AU141" s="18" t="s">
        <v>87</v>
      </c>
    </row>
    <row r="142" spans="2:51" s="13" customFormat="1" ht="11.25">
      <c r="B142" s="193"/>
      <c r="C142" s="194"/>
      <c r="D142" s="195" t="s">
        <v>168</v>
      </c>
      <c r="E142" s="196" t="s">
        <v>19</v>
      </c>
      <c r="F142" s="197" t="s">
        <v>241</v>
      </c>
      <c r="G142" s="194"/>
      <c r="H142" s="198">
        <v>1.98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168</v>
      </c>
      <c r="AU142" s="204" t="s">
        <v>87</v>
      </c>
      <c r="AV142" s="13" t="s">
        <v>87</v>
      </c>
      <c r="AW142" s="13" t="s">
        <v>33</v>
      </c>
      <c r="AX142" s="13" t="s">
        <v>80</v>
      </c>
      <c r="AY142" s="204" t="s">
        <v>157</v>
      </c>
    </row>
    <row r="143" spans="1:65" s="2" customFormat="1" ht="66.75" customHeight="1">
      <c r="A143" s="35"/>
      <c r="B143" s="36"/>
      <c r="C143" s="175" t="s">
        <v>8</v>
      </c>
      <c r="D143" s="175" t="s">
        <v>159</v>
      </c>
      <c r="E143" s="176" t="s">
        <v>242</v>
      </c>
      <c r="F143" s="177" t="s">
        <v>243</v>
      </c>
      <c r="G143" s="178" t="s">
        <v>162</v>
      </c>
      <c r="H143" s="179">
        <v>3</v>
      </c>
      <c r="I143" s="180"/>
      <c r="J143" s="181">
        <f>ROUND(I143*H143,2)</f>
        <v>0</v>
      </c>
      <c r="K143" s="177" t="s">
        <v>163</v>
      </c>
      <c r="L143" s="40"/>
      <c r="M143" s="182" t="s">
        <v>19</v>
      </c>
      <c r="N143" s="183" t="s">
        <v>44</v>
      </c>
      <c r="O143" s="65"/>
      <c r="P143" s="184">
        <f>O143*H143</f>
        <v>0</v>
      </c>
      <c r="Q143" s="184">
        <v>0.30465</v>
      </c>
      <c r="R143" s="184">
        <f>Q143*H143</f>
        <v>0.9139499999999999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164</v>
      </c>
      <c r="AT143" s="186" t="s">
        <v>159</v>
      </c>
      <c r="AU143" s="186" t="s">
        <v>87</v>
      </c>
      <c r="AY143" s="18" t="s">
        <v>157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87</v>
      </c>
      <c r="BK143" s="187">
        <f>ROUND(I143*H143,2)</f>
        <v>0</v>
      </c>
      <c r="BL143" s="18" t="s">
        <v>164</v>
      </c>
      <c r="BM143" s="186" t="s">
        <v>244</v>
      </c>
    </row>
    <row r="144" spans="1:47" s="2" customFormat="1" ht="11.25">
      <c r="A144" s="35"/>
      <c r="B144" s="36"/>
      <c r="C144" s="37"/>
      <c r="D144" s="188" t="s">
        <v>166</v>
      </c>
      <c r="E144" s="37"/>
      <c r="F144" s="189" t="s">
        <v>245</v>
      </c>
      <c r="G144" s="37"/>
      <c r="H144" s="37"/>
      <c r="I144" s="190"/>
      <c r="J144" s="37"/>
      <c r="K144" s="37"/>
      <c r="L144" s="40"/>
      <c r="M144" s="191"/>
      <c r="N144" s="192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166</v>
      </c>
      <c r="AU144" s="18" t="s">
        <v>87</v>
      </c>
    </row>
    <row r="145" spans="2:51" s="13" customFormat="1" ht="11.25">
      <c r="B145" s="193"/>
      <c r="C145" s="194"/>
      <c r="D145" s="195" t="s">
        <v>168</v>
      </c>
      <c r="E145" s="196" t="s">
        <v>19</v>
      </c>
      <c r="F145" s="197" t="s">
        <v>246</v>
      </c>
      <c r="G145" s="194"/>
      <c r="H145" s="198">
        <v>3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168</v>
      </c>
      <c r="AU145" s="204" t="s">
        <v>87</v>
      </c>
      <c r="AV145" s="13" t="s">
        <v>87</v>
      </c>
      <c r="AW145" s="13" t="s">
        <v>33</v>
      </c>
      <c r="AX145" s="13" t="s">
        <v>80</v>
      </c>
      <c r="AY145" s="204" t="s">
        <v>157</v>
      </c>
    </row>
    <row r="146" spans="2:63" s="12" customFormat="1" ht="22.9" customHeight="1">
      <c r="B146" s="159"/>
      <c r="C146" s="160"/>
      <c r="D146" s="161" t="s">
        <v>71</v>
      </c>
      <c r="E146" s="173" t="s">
        <v>164</v>
      </c>
      <c r="F146" s="173" t="s">
        <v>247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SUM(P147:P181)</f>
        <v>0</v>
      </c>
      <c r="Q146" s="167"/>
      <c r="R146" s="168">
        <f>SUM(R147:R181)</f>
        <v>3.49949081</v>
      </c>
      <c r="S146" s="167"/>
      <c r="T146" s="169">
        <f>SUM(T147:T181)</f>
        <v>0</v>
      </c>
      <c r="AR146" s="170" t="s">
        <v>80</v>
      </c>
      <c r="AT146" s="171" t="s">
        <v>71</v>
      </c>
      <c r="AU146" s="171" t="s">
        <v>80</v>
      </c>
      <c r="AY146" s="170" t="s">
        <v>157</v>
      </c>
      <c r="BK146" s="172">
        <f>SUM(BK147:BK181)</f>
        <v>0</v>
      </c>
    </row>
    <row r="147" spans="1:65" s="2" customFormat="1" ht="37.9" customHeight="1">
      <c r="A147" s="35"/>
      <c r="B147" s="36"/>
      <c r="C147" s="175" t="s">
        <v>248</v>
      </c>
      <c r="D147" s="175" t="s">
        <v>159</v>
      </c>
      <c r="E147" s="176" t="s">
        <v>249</v>
      </c>
      <c r="F147" s="177" t="s">
        <v>250</v>
      </c>
      <c r="G147" s="178" t="s">
        <v>225</v>
      </c>
      <c r="H147" s="179">
        <v>0.558</v>
      </c>
      <c r="I147" s="180"/>
      <c r="J147" s="181">
        <f>ROUND(I147*H147,2)</f>
        <v>0</v>
      </c>
      <c r="K147" s="177" t="s">
        <v>163</v>
      </c>
      <c r="L147" s="40"/>
      <c r="M147" s="182" t="s">
        <v>19</v>
      </c>
      <c r="N147" s="183" t="s">
        <v>44</v>
      </c>
      <c r="O147" s="65"/>
      <c r="P147" s="184">
        <f>O147*H147</f>
        <v>0</v>
      </c>
      <c r="Q147" s="184">
        <v>0.01954</v>
      </c>
      <c r="R147" s="184">
        <f>Q147*H147</f>
        <v>0.01090332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164</v>
      </c>
      <c r="AT147" s="186" t="s">
        <v>159</v>
      </c>
      <c r="AU147" s="186" t="s">
        <v>87</v>
      </c>
      <c r="AY147" s="18" t="s">
        <v>157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8" t="s">
        <v>87</v>
      </c>
      <c r="BK147" s="187">
        <f>ROUND(I147*H147,2)</f>
        <v>0</v>
      </c>
      <c r="BL147" s="18" t="s">
        <v>164</v>
      </c>
      <c r="BM147" s="186" t="s">
        <v>251</v>
      </c>
    </row>
    <row r="148" spans="1:47" s="2" customFormat="1" ht="11.25">
      <c r="A148" s="35"/>
      <c r="B148" s="36"/>
      <c r="C148" s="37"/>
      <c r="D148" s="188" t="s">
        <v>166</v>
      </c>
      <c r="E148" s="37"/>
      <c r="F148" s="189" t="s">
        <v>252</v>
      </c>
      <c r="G148" s="37"/>
      <c r="H148" s="37"/>
      <c r="I148" s="190"/>
      <c r="J148" s="37"/>
      <c r="K148" s="37"/>
      <c r="L148" s="40"/>
      <c r="M148" s="191"/>
      <c r="N148" s="192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166</v>
      </c>
      <c r="AU148" s="18" t="s">
        <v>87</v>
      </c>
    </row>
    <row r="149" spans="2:51" s="13" customFormat="1" ht="11.25">
      <c r="B149" s="193"/>
      <c r="C149" s="194"/>
      <c r="D149" s="195" t="s">
        <v>168</v>
      </c>
      <c r="E149" s="196" t="s">
        <v>19</v>
      </c>
      <c r="F149" s="197" t="s">
        <v>253</v>
      </c>
      <c r="G149" s="194"/>
      <c r="H149" s="198">
        <v>0.558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168</v>
      </c>
      <c r="AU149" s="204" t="s">
        <v>87</v>
      </c>
      <c r="AV149" s="13" t="s">
        <v>87</v>
      </c>
      <c r="AW149" s="13" t="s">
        <v>33</v>
      </c>
      <c r="AX149" s="13" t="s">
        <v>80</v>
      </c>
      <c r="AY149" s="204" t="s">
        <v>157</v>
      </c>
    </row>
    <row r="150" spans="1:65" s="2" customFormat="1" ht="24.2" customHeight="1">
      <c r="A150" s="35"/>
      <c r="B150" s="36"/>
      <c r="C150" s="205" t="s">
        <v>254</v>
      </c>
      <c r="D150" s="205" t="s">
        <v>222</v>
      </c>
      <c r="E150" s="206" t="s">
        <v>255</v>
      </c>
      <c r="F150" s="207" t="s">
        <v>256</v>
      </c>
      <c r="G150" s="208" t="s">
        <v>225</v>
      </c>
      <c r="H150" s="209">
        <v>0.562</v>
      </c>
      <c r="I150" s="210"/>
      <c r="J150" s="211">
        <f>ROUND(I150*H150,2)</f>
        <v>0</v>
      </c>
      <c r="K150" s="207" t="s">
        <v>163</v>
      </c>
      <c r="L150" s="212"/>
      <c r="M150" s="213" t="s">
        <v>19</v>
      </c>
      <c r="N150" s="214" t="s">
        <v>44</v>
      </c>
      <c r="O150" s="65"/>
      <c r="P150" s="184">
        <f>O150*H150</f>
        <v>0</v>
      </c>
      <c r="Q150" s="184">
        <v>1</v>
      </c>
      <c r="R150" s="184">
        <f>Q150*H150</f>
        <v>0.562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201</v>
      </c>
      <c r="AT150" s="186" t="s">
        <v>222</v>
      </c>
      <c r="AU150" s="186" t="s">
        <v>87</v>
      </c>
      <c r="AY150" s="18" t="s">
        <v>157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87</v>
      </c>
      <c r="BK150" s="187">
        <f>ROUND(I150*H150,2)</f>
        <v>0</v>
      </c>
      <c r="BL150" s="18" t="s">
        <v>164</v>
      </c>
      <c r="BM150" s="186" t="s">
        <v>257</v>
      </c>
    </row>
    <row r="151" spans="2:51" s="13" customFormat="1" ht="11.25">
      <c r="B151" s="193"/>
      <c r="C151" s="194"/>
      <c r="D151" s="195" t="s">
        <v>168</v>
      </c>
      <c r="E151" s="194"/>
      <c r="F151" s="197" t="s">
        <v>258</v>
      </c>
      <c r="G151" s="194"/>
      <c r="H151" s="198">
        <v>0.562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168</v>
      </c>
      <c r="AU151" s="204" t="s">
        <v>87</v>
      </c>
      <c r="AV151" s="13" t="s">
        <v>87</v>
      </c>
      <c r="AW151" s="13" t="s">
        <v>4</v>
      </c>
      <c r="AX151" s="13" t="s">
        <v>80</v>
      </c>
      <c r="AY151" s="204" t="s">
        <v>157</v>
      </c>
    </row>
    <row r="152" spans="1:65" s="2" customFormat="1" ht="37.9" customHeight="1">
      <c r="A152" s="35"/>
      <c r="B152" s="36"/>
      <c r="C152" s="175" t="s">
        <v>259</v>
      </c>
      <c r="D152" s="175" t="s">
        <v>159</v>
      </c>
      <c r="E152" s="176" t="s">
        <v>249</v>
      </c>
      <c r="F152" s="177" t="s">
        <v>250</v>
      </c>
      <c r="G152" s="178" t="s">
        <v>225</v>
      </c>
      <c r="H152" s="179">
        <v>0.118</v>
      </c>
      <c r="I152" s="180"/>
      <c r="J152" s="181">
        <f>ROUND(I152*H152,2)</f>
        <v>0</v>
      </c>
      <c r="K152" s="177" t="s">
        <v>163</v>
      </c>
      <c r="L152" s="40"/>
      <c r="M152" s="182" t="s">
        <v>19</v>
      </c>
      <c r="N152" s="183" t="s">
        <v>44</v>
      </c>
      <c r="O152" s="65"/>
      <c r="P152" s="184">
        <f>O152*H152</f>
        <v>0</v>
      </c>
      <c r="Q152" s="184">
        <v>0.01954</v>
      </c>
      <c r="R152" s="184">
        <f>Q152*H152</f>
        <v>0.00230572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164</v>
      </c>
      <c r="AT152" s="186" t="s">
        <v>159</v>
      </c>
      <c r="AU152" s="186" t="s">
        <v>87</v>
      </c>
      <c r="AY152" s="18" t="s">
        <v>157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87</v>
      </c>
      <c r="BK152" s="187">
        <f>ROUND(I152*H152,2)</f>
        <v>0</v>
      </c>
      <c r="BL152" s="18" t="s">
        <v>164</v>
      </c>
      <c r="BM152" s="186" t="s">
        <v>260</v>
      </c>
    </row>
    <row r="153" spans="1:47" s="2" customFormat="1" ht="11.25">
      <c r="A153" s="35"/>
      <c r="B153" s="36"/>
      <c r="C153" s="37"/>
      <c r="D153" s="188" t="s">
        <v>166</v>
      </c>
      <c r="E153" s="37"/>
      <c r="F153" s="189" t="s">
        <v>252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166</v>
      </c>
      <c r="AU153" s="18" t="s">
        <v>87</v>
      </c>
    </row>
    <row r="154" spans="2:51" s="13" customFormat="1" ht="11.25">
      <c r="B154" s="193"/>
      <c r="C154" s="194"/>
      <c r="D154" s="195" t="s">
        <v>168</v>
      </c>
      <c r="E154" s="196" t="s">
        <v>19</v>
      </c>
      <c r="F154" s="197" t="s">
        <v>261</v>
      </c>
      <c r="G154" s="194"/>
      <c r="H154" s="198">
        <v>0.118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168</v>
      </c>
      <c r="AU154" s="204" t="s">
        <v>87</v>
      </c>
      <c r="AV154" s="13" t="s">
        <v>87</v>
      </c>
      <c r="AW154" s="13" t="s">
        <v>33</v>
      </c>
      <c r="AX154" s="13" t="s">
        <v>80</v>
      </c>
      <c r="AY154" s="204" t="s">
        <v>157</v>
      </c>
    </row>
    <row r="155" spans="1:65" s="2" customFormat="1" ht="24.2" customHeight="1">
      <c r="A155" s="35"/>
      <c r="B155" s="36"/>
      <c r="C155" s="205" t="s">
        <v>262</v>
      </c>
      <c r="D155" s="205" t="s">
        <v>222</v>
      </c>
      <c r="E155" s="206" t="s">
        <v>263</v>
      </c>
      <c r="F155" s="207" t="s">
        <v>264</v>
      </c>
      <c r="G155" s="208" t="s">
        <v>225</v>
      </c>
      <c r="H155" s="209">
        <v>0.127</v>
      </c>
      <c r="I155" s="210"/>
      <c r="J155" s="211">
        <f>ROUND(I155*H155,2)</f>
        <v>0</v>
      </c>
      <c r="K155" s="207" t="s">
        <v>163</v>
      </c>
      <c r="L155" s="212"/>
      <c r="M155" s="213" t="s">
        <v>19</v>
      </c>
      <c r="N155" s="214" t="s">
        <v>44</v>
      </c>
      <c r="O155" s="65"/>
      <c r="P155" s="184">
        <f>O155*H155</f>
        <v>0</v>
      </c>
      <c r="Q155" s="184">
        <v>1</v>
      </c>
      <c r="R155" s="184">
        <f>Q155*H155</f>
        <v>0.127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201</v>
      </c>
      <c r="AT155" s="186" t="s">
        <v>222</v>
      </c>
      <c r="AU155" s="186" t="s">
        <v>87</v>
      </c>
      <c r="AY155" s="18" t="s">
        <v>157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87</v>
      </c>
      <c r="BK155" s="187">
        <f>ROUND(I155*H155,2)</f>
        <v>0</v>
      </c>
      <c r="BL155" s="18" t="s">
        <v>164</v>
      </c>
      <c r="BM155" s="186" t="s">
        <v>265</v>
      </c>
    </row>
    <row r="156" spans="2:51" s="13" customFormat="1" ht="11.25">
      <c r="B156" s="193"/>
      <c r="C156" s="194"/>
      <c r="D156" s="195" t="s">
        <v>168</v>
      </c>
      <c r="E156" s="194"/>
      <c r="F156" s="197" t="s">
        <v>266</v>
      </c>
      <c r="G156" s="194"/>
      <c r="H156" s="198">
        <v>0.127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168</v>
      </c>
      <c r="AU156" s="204" t="s">
        <v>87</v>
      </c>
      <c r="AV156" s="13" t="s">
        <v>87</v>
      </c>
      <c r="AW156" s="13" t="s">
        <v>4</v>
      </c>
      <c r="AX156" s="13" t="s">
        <v>80</v>
      </c>
      <c r="AY156" s="204" t="s">
        <v>157</v>
      </c>
    </row>
    <row r="157" spans="1:65" s="2" customFormat="1" ht="37.9" customHeight="1">
      <c r="A157" s="35"/>
      <c r="B157" s="36"/>
      <c r="C157" s="175" t="s">
        <v>267</v>
      </c>
      <c r="D157" s="175" t="s">
        <v>159</v>
      </c>
      <c r="E157" s="176" t="s">
        <v>268</v>
      </c>
      <c r="F157" s="177" t="s">
        <v>269</v>
      </c>
      <c r="G157" s="178" t="s">
        <v>225</v>
      </c>
      <c r="H157" s="179">
        <v>1.072</v>
      </c>
      <c r="I157" s="180"/>
      <c r="J157" s="181">
        <f>ROUND(I157*H157,2)</f>
        <v>0</v>
      </c>
      <c r="K157" s="177" t="s">
        <v>163</v>
      </c>
      <c r="L157" s="40"/>
      <c r="M157" s="182" t="s">
        <v>19</v>
      </c>
      <c r="N157" s="183" t="s">
        <v>44</v>
      </c>
      <c r="O157" s="65"/>
      <c r="P157" s="184">
        <f>O157*H157</f>
        <v>0</v>
      </c>
      <c r="Q157" s="184">
        <v>0.01709</v>
      </c>
      <c r="R157" s="184">
        <f>Q157*H157</f>
        <v>0.018320480000000004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164</v>
      </c>
      <c r="AT157" s="186" t="s">
        <v>159</v>
      </c>
      <c r="AU157" s="186" t="s">
        <v>87</v>
      </c>
      <c r="AY157" s="18" t="s">
        <v>157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87</v>
      </c>
      <c r="BK157" s="187">
        <f>ROUND(I157*H157,2)</f>
        <v>0</v>
      </c>
      <c r="BL157" s="18" t="s">
        <v>164</v>
      </c>
      <c r="BM157" s="186" t="s">
        <v>270</v>
      </c>
    </row>
    <row r="158" spans="1:47" s="2" customFormat="1" ht="11.25">
      <c r="A158" s="35"/>
      <c r="B158" s="36"/>
      <c r="C158" s="37"/>
      <c r="D158" s="188" t="s">
        <v>166</v>
      </c>
      <c r="E158" s="37"/>
      <c r="F158" s="189" t="s">
        <v>271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166</v>
      </c>
      <c r="AU158" s="18" t="s">
        <v>87</v>
      </c>
    </row>
    <row r="159" spans="2:51" s="13" customFormat="1" ht="11.25">
      <c r="B159" s="193"/>
      <c r="C159" s="194"/>
      <c r="D159" s="195" t="s">
        <v>168</v>
      </c>
      <c r="E159" s="196" t="s">
        <v>19</v>
      </c>
      <c r="F159" s="197" t="s">
        <v>272</v>
      </c>
      <c r="G159" s="194"/>
      <c r="H159" s="198">
        <v>1.072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168</v>
      </c>
      <c r="AU159" s="204" t="s">
        <v>87</v>
      </c>
      <c r="AV159" s="13" t="s">
        <v>87</v>
      </c>
      <c r="AW159" s="13" t="s">
        <v>33</v>
      </c>
      <c r="AX159" s="13" t="s">
        <v>80</v>
      </c>
      <c r="AY159" s="204" t="s">
        <v>157</v>
      </c>
    </row>
    <row r="160" spans="1:65" s="2" customFormat="1" ht="24.2" customHeight="1">
      <c r="A160" s="35"/>
      <c r="B160" s="36"/>
      <c r="C160" s="205" t="s">
        <v>7</v>
      </c>
      <c r="D160" s="205" t="s">
        <v>222</v>
      </c>
      <c r="E160" s="206" t="s">
        <v>273</v>
      </c>
      <c r="F160" s="207" t="s">
        <v>274</v>
      </c>
      <c r="G160" s="208" t="s">
        <v>225</v>
      </c>
      <c r="H160" s="209">
        <v>1.081</v>
      </c>
      <c r="I160" s="210"/>
      <c r="J160" s="211">
        <f>ROUND(I160*H160,2)</f>
        <v>0</v>
      </c>
      <c r="K160" s="207" t="s">
        <v>163</v>
      </c>
      <c r="L160" s="212"/>
      <c r="M160" s="213" t="s">
        <v>19</v>
      </c>
      <c r="N160" s="214" t="s">
        <v>44</v>
      </c>
      <c r="O160" s="65"/>
      <c r="P160" s="184">
        <f>O160*H160</f>
        <v>0</v>
      </c>
      <c r="Q160" s="184">
        <v>1</v>
      </c>
      <c r="R160" s="184">
        <f>Q160*H160</f>
        <v>1.081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201</v>
      </c>
      <c r="AT160" s="186" t="s">
        <v>222</v>
      </c>
      <c r="AU160" s="186" t="s">
        <v>87</v>
      </c>
      <c r="AY160" s="18" t="s">
        <v>157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87</v>
      </c>
      <c r="BK160" s="187">
        <f>ROUND(I160*H160,2)</f>
        <v>0</v>
      </c>
      <c r="BL160" s="18" t="s">
        <v>164</v>
      </c>
      <c r="BM160" s="186" t="s">
        <v>275</v>
      </c>
    </row>
    <row r="161" spans="2:51" s="13" customFormat="1" ht="11.25">
      <c r="B161" s="193"/>
      <c r="C161" s="194"/>
      <c r="D161" s="195" t="s">
        <v>168</v>
      </c>
      <c r="E161" s="194"/>
      <c r="F161" s="197" t="s">
        <v>276</v>
      </c>
      <c r="G161" s="194"/>
      <c r="H161" s="198">
        <v>1.081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168</v>
      </c>
      <c r="AU161" s="204" t="s">
        <v>87</v>
      </c>
      <c r="AV161" s="13" t="s">
        <v>87</v>
      </c>
      <c r="AW161" s="13" t="s">
        <v>4</v>
      </c>
      <c r="AX161" s="13" t="s">
        <v>80</v>
      </c>
      <c r="AY161" s="204" t="s">
        <v>157</v>
      </c>
    </row>
    <row r="162" spans="1:65" s="2" customFormat="1" ht="37.9" customHeight="1">
      <c r="A162" s="35"/>
      <c r="B162" s="36"/>
      <c r="C162" s="175" t="s">
        <v>277</v>
      </c>
      <c r="D162" s="175" t="s">
        <v>159</v>
      </c>
      <c r="E162" s="176" t="s">
        <v>278</v>
      </c>
      <c r="F162" s="177" t="s">
        <v>279</v>
      </c>
      <c r="G162" s="178" t="s">
        <v>225</v>
      </c>
      <c r="H162" s="179">
        <v>1.11</v>
      </c>
      <c r="I162" s="180"/>
      <c r="J162" s="181">
        <f>ROUND(I162*H162,2)</f>
        <v>0</v>
      </c>
      <c r="K162" s="177" t="s">
        <v>163</v>
      </c>
      <c r="L162" s="40"/>
      <c r="M162" s="182" t="s">
        <v>19</v>
      </c>
      <c r="N162" s="183" t="s">
        <v>44</v>
      </c>
      <c r="O162" s="65"/>
      <c r="P162" s="184">
        <f>O162*H162</f>
        <v>0</v>
      </c>
      <c r="Q162" s="184">
        <v>0.01221</v>
      </c>
      <c r="R162" s="184">
        <f>Q162*H162</f>
        <v>0.013553100000000002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164</v>
      </c>
      <c r="AT162" s="186" t="s">
        <v>159</v>
      </c>
      <c r="AU162" s="186" t="s">
        <v>87</v>
      </c>
      <c r="AY162" s="18" t="s">
        <v>157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87</v>
      </c>
      <c r="BK162" s="187">
        <f>ROUND(I162*H162,2)</f>
        <v>0</v>
      </c>
      <c r="BL162" s="18" t="s">
        <v>164</v>
      </c>
      <c r="BM162" s="186" t="s">
        <v>280</v>
      </c>
    </row>
    <row r="163" spans="1:47" s="2" customFormat="1" ht="11.25">
      <c r="A163" s="35"/>
      <c r="B163" s="36"/>
      <c r="C163" s="37"/>
      <c r="D163" s="188" t="s">
        <v>166</v>
      </c>
      <c r="E163" s="37"/>
      <c r="F163" s="189" t="s">
        <v>281</v>
      </c>
      <c r="G163" s="37"/>
      <c r="H163" s="37"/>
      <c r="I163" s="190"/>
      <c r="J163" s="37"/>
      <c r="K163" s="37"/>
      <c r="L163" s="40"/>
      <c r="M163" s="191"/>
      <c r="N163" s="192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166</v>
      </c>
      <c r="AU163" s="18" t="s">
        <v>87</v>
      </c>
    </row>
    <row r="164" spans="2:51" s="14" customFormat="1" ht="11.25">
      <c r="B164" s="215"/>
      <c r="C164" s="216"/>
      <c r="D164" s="195" t="s">
        <v>168</v>
      </c>
      <c r="E164" s="217" t="s">
        <v>19</v>
      </c>
      <c r="F164" s="218" t="s">
        <v>282</v>
      </c>
      <c r="G164" s="216"/>
      <c r="H164" s="217" t="s">
        <v>19</v>
      </c>
      <c r="I164" s="219"/>
      <c r="J164" s="216"/>
      <c r="K164" s="216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168</v>
      </c>
      <c r="AU164" s="224" t="s">
        <v>87</v>
      </c>
      <c r="AV164" s="14" t="s">
        <v>80</v>
      </c>
      <c r="AW164" s="14" t="s">
        <v>33</v>
      </c>
      <c r="AX164" s="14" t="s">
        <v>72</v>
      </c>
      <c r="AY164" s="224" t="s">
        <v>157</v>
      </c>
    </row>
    <row r="165" spans="2:51" s="13" customFormat="1" ht="11.25">
      <c r="B165" s="193"/>
      <c r="C165" s="194"/>
      <c r="D165" s="195" t="s">
        <v>168</v>
      </c>
      <c r="E165" s="196" t="s">
        <v>19</v>
      </c>
      <c r="F165" s="197" t="s">
        <v>283</v>
      </c>
      <c r="G165" s="194"/>
      <c r="H165" s="198">
        <v>0.445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168</v>
      </c>
      <c r="AU165" s="204" t="s">
        <v>87</v>
      </c>
      <c r="AV165" s="13" t="s">
        <v>87</v>
      </c>
      <c r="AW165" s="13" t="s">
        <v>33</v>
      </c>
      <c r="AX165" s="13" t="s">
        <v>72</v>
      </c>
      <c r="AY165" s="204" t="s">
        <v>157</v>
      </c>
    </row>
    <row r="166" spans="2:51" s="13" customFormat="1" ht="11.25">
      <c r="B166" s="193"/>
      <c r="C166" s="194"/>
      <c r="D166" s="195" t="s">
        <v>168</v>
      </c>
      <c r="E166" s="196" t="s">
        <v>19</v>
      </c>
      <c r="F166" s="197" t="s">
        <v>284</v>
      </c>
      <c r="G166" s="194"/>
      <c r="H166" s="198">
        <v>0.665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168</v>
      </c>
      <c r="AU166" s="204" t="s">
        <v>87</v>
      </c>
      <c r="AV166" s="13" t="s">
        <v>87</v>
      </c>
      <c r="AW166" s="13" t="s">
        <v>33</v>
      </c>
      <c r="AX166" s="13" t="s">
        <v>72</v>
      </c>
      <c r="AY166" s="204" t="s">
        <v>157</v>
      </c>
    </row>
    <row r="167" spans="2:51" s="15" customFormat="1" ht="11.25">
      <c r="B167" s="225"/>
      <c r="C167" s="226"/>
      <c r="D167" s="195" t="s">
        <v>168</v>
      </c>
      <c r="E167" s="227" t="s">
        <v>19</v>
      </c>
      <c r="F167" s="228" t="s">
        <v>285</v>
      </c>
      <c r="G167" s="226"/>
      <c r="H167" s="229">
        <v>1.11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168</v>
      </c>
      <c r="AU167" s="235" t="s">
        <v>87</v>
      </c>
      <c r="AV167" s="15" t="s">
        <v>175</v>
      </c>
      <c r="AW167" s="15" t="s">
        <v>33</v>
      </c>
      <c r="AX167" s="15" t="s">
        <v>80</v>
      </c>
      <c r="AY167" s="235" t="s">
        <v>157</v>
      </c>
    </row>
    <row r="168" spans="1:65" s="2" customFormat="1" ht="24.2" customHeight="1">
      <c r="A168" s="35"/>
      <c r="B168" s="36"/>
      <c r="C168" s="205" t="s">
        <v>286</v>
      </c>
      <c r="D168" s="205" t="s">
        <v>222</v>
      </c>
      <c r="E168" s="206" t="s">
        <v>287</v>
      </c>
      <c r="F168" s="207" t="s">
        <v>288</v>
      </c>
      <c r="G168" s="208" t="s">
        <v>225</v>
      </c>
      <c r="H168" s="209">
        <v>0.481</v>
      </c>
      <c r="I168" s="210"/>
      <c r="J168" s="211">
        <f>ROUND(I168*H168,2)</f>
        <v>0</v>
      </c>
      <c r="K168" s="207" t="s">
        <v>163</v>
      </c>
      <c r="L168" s="212"/>
      <c r="M168" s="213" t="s">
        <v>19</v>
      </c>
      <c r="N168" s="214" t="s">
        <v>44</v>
      </c>
      <c r="O168" s="65"/>
      <c r="P168" s="184">
        <f>O168*H168</f>
        <v>0</v>
      </c>
      <c r="Q168" s="184">
        <v>1</v>
      </c>
      <c r="R168" s="184">
        <f>Q168*H168</f>
        <v>0.481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201</v>
      </c>
      <c r="AT168" s="186" t="s">
        <v>222</v>
      </c>
      <c r="AU168" s="186" t="s">
        <v>87</v>
      </c>
      <c r="AY168" s="18" t="s">
        <v>157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87</v>
      </c>
      <c r="BK168" s="187">
        <f>ROUND(I168*H168,2)</f>
        <v>0</v>
      </c>
      <c r="BL168" s="18" t="s">
        <v>164</v>
      </c>
      <c r="BM168" s="186" t="s">
        <v>289</v>
      </c>
    </row>
    <row r="169" spans="2:51" s="13" customFormat="1" ht="11.25">
      <c r="B169" s="193"/>
      <c r="C169" s="194"/>
      <c r="D169" s="195" t="s">
        <v>168</v>
      </c>
      <c r="E169" s="194"/>
      <c r="F169" s="197" t="s">
        <v>290</v>
      </c>
      <c r="G169" s="194"/>
      <c r="H169" s="198">
        <v>0.481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168</v>
      </c>
      <c r="AU169" s="204" t="s">
        <v>87</v>
      </c>
      <c r="AV169" s="13" t="s">
        <v>87</v>
      </c>
      <c r="AW169" s="13" t="s">
        <v>4</v>
      </c>
      <c r="AX169" s="13" t="s">
        <v>80</v>
      </c>
      <c r="AY169" s="204" t="s">
        <v>157</v>
      </c>
    </row>
    <row r="170" spans="1:65" s="2" customFormat="1" ht="24.2" customHeight="1">
      <c r="A170" s="35"/>
      <c r="B170" s="36"/>
      <c r="C170" s="205" t="s">
        <v>291</v>
      </c>
      <c r="D170" s="205" t="s">
        <v>222</v>
      </c>
      <c r="E170" s="206" t="s">
        <v>292</v>
      </c>
      <c r="F170" s="207" t="s">
        <v>293</v>
      </c>
      <c r="G170" s="208" t="s">
        <v>225</v>
      </c>
      <c r="H170" s="209">
        <v>0.718</v>
      </c>
      <c r="I170" s="210"/>
      <c r="J170" s="211">
        <f>ROUND(I170*H170,2)</f>
        <v>0</v>
      </c>
      <c r="K170" s="207" t="s">
        <v>163</v>
      </c>
      <c r="L170" s="212"/>
      <c r="M170" s="213" t="s">
        <v>19</v>
      </c>
      <c r="N170" s="214" t="s">
        <v>44</v>
      </c>
      <c r="O170" s="65"/>
      <c r="P170" s="184">
        <f>O170*H170</f>
        <v>0</v>
      </c>
      <c r="Q170" s="184">
        <v>1</v>
      </c>
      <c r="R170" s="184">
        <f>Q170*H170</f>
        <v>0.718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201</v>
      </c>
      <c r="AT170" s="186" t="s">
        <v>222</v>
      </c>
      <c r="AU170" s="186" t="s">
        <v>87</v>
      </c>
      <c r="AY170" s="18" t="s">
        <v>157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87</v>
      </c>
      <c r="BK170" s="187">
        <f>ROUND(I170*H170,2)</f>
        <v>0</v>
      </c>
      <c r="BL170" s="18" t="s">
        <v>164</v>
      </c>
      <c r="BM170" s="186" t="s">
        <v>294</v>
      </c>
    </row>
    <row r="171" spans="2:51" s="13" customFormat="1" ht="11.25">
      <c r="B171" s="193"/>
      <c r="C171" s="194"/>
      <c r="D171" s="195" t="s">
        <v>168</v>
      </c>
      <c r="E171" s="194"/>
      <c r="F171" s="197" t="s">
        <v>295</v>
      </c>
      <c r="G171" s="194"/>
      <c r="H171" s="198">
        <v>0.718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168</v>
      </c>
      <c r="AU171" s="204" t="s">
        <v>87</v>
      </c>
      <c r="AV171" s="13" t="s">
        <v>87</v>
      </c>
      <c r="AW171" s="13" t="s">
        <v>4</v>
      </c>
      <c r="AX171" s="13" t="s">
        <v>80</v>
      </c>
      <c r="AY171" s="204" t="s">
        <v>157</v>
      </c>
    </row>
    <row r="172" spans="1:65" s="2" customFormat="1" ht="33" customHeight="1">
      <c r="A172" s="35"/>
      <c r="B172" s="36"/>
      <c r="C172" s="175" t="s">
        <v>296</v>
      </c>
      <c r="D172" s="175" t="s">
        <v>159</v>
      </c>
      <c r="E172" s="176" t="s">
        <v>297</v>
      </c>
      <c r="F172" s="177" t="s">
        <v>298</v>
      </c>
      <c r="G172" s="178" t="s">
        <v>225</v>
      </c>
      <c r="H172" s="179">
        <v>0.439</v>
      </c>
      <c r="I172" s="180"/>
      <c r="J172" s="181">
        <f>ROUND(I172*H172,2)</f>
        <v>0</v>
      </c>
      <c r="K172" s="177" t="s">
        <v>163</v>
      </c>
      <c r="L172" s="40"/>
      <c r="M172" s="182" t="s">
        <v>19</v>
      </c>
      <c r="N172" s="183" t="s">
        <v>44</v>
      </c>
      <c r="O172" s="65"/>
      <c r="P172" s="184">
        <f>O172*H172</f>
        <v>0</v>
      </c>
      <c r="Q172" s="184">
        <v>0.01221</v>
      </c>
      <c r="R172" s="184">
        <f>Q172*H172</f>
        <v>0.00536019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164</v>
      </c>
      <c r="AT172" s="186" t="s">
        <v>159</v>
      </c>
      <c r="AU172" s="186" t="s">
        <v>87</v>
      </c>
      <c r="AY172" s="18" t="s">
        <v>157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87</v>
      </c>
      <c r="BK172" s="187">
        <f>ROUND(I172*H172,2)</f>
        <v>0</v>
      </c>
      <c r="BL172" s="18" t="s">
        <v>164</v>
      </c>
      <c r="BM172" s="186" t="s">
        <v>299</v>
      </c>
    </row>
    <row r="173" spans="1:47" s="2" customFormat="1" ht="11.25">
      <c r="A173" s="35"/>
      <c r="B173" s="36"/>
      <c r="C173" s="37"/>
      <c r="D173" s="188" t="s">
        <v>166</v>
      </c>
      <c r="E173" s="37"/>
      <c r="F173" s="189" t="s">
        <v>300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166</v>
      </c>
      <c r="AU173" s="18" t="s">
        <v>87</v>
      </c>
    </row>
    <row r="174" spans="2:51" s="13" customFormat="1" ht="11.25">
      <c r="B174" s="193"/>
      <c r="C174" s="194"/>
      <c r="D174" s="195" t="s">
        <v>168</v>
      </c>
      <c r="E174" s="196" t="s">
        <v>19</v>
      </c>
      <c r="F174" s="197" t="s">
        <v>301</v>
      </c>
      <c r="G174" s="194"/>
      <c r="H174" s="198">
        <v>0.439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168</v>
      </c>
      <c r="AU174" s="204" t="s">
        <v>87</v>
      </c>
      <c r="AV174" s="13" t="s">
        <v>87</v>
      </c>
      <c r="AW174" s="13" t="s">
        <v>33</v>
      </c>
      <c r="AX174" s="13" t="s">
        <v>80</v>
      </c>
      <c r="AY174" s="204" t="s">
        <v>157</v>
      </c>
    </row>
    <row r="175" spans="1:65" s="2" customFormat="1" ht="21.75" customHeight="1">
      <c r="A175" s="35"/>
      <c r="B175" s="36"/>
      <c r="C175" s="205" t="s">
        <v>302</v>
      </c>
      <c r="D175" s="205" t="s">
        <v>222</v>
      </c>
      <c r="E175" s="206" t="s">
        <v>303</v>
      </c>
      <c r="F175" s="207" t="s">
        <v>304</v>
      </c>
      <c r="G175" s="208" t="s">
        <v>225</v>
      </c>
      <c r="H175" s="209">
        <v>0.474</v>
      </c>
      <c r="I175" s="210"/>
      <c r="J175" s="211">
        <f>ROUND(I175*H175,2)</f>
        <v>0</v>
      </c>
      <c r="K175" s="207" t="s">
        <v>163</v>
      </c>
      <c r="L175" s="212"/>
      <c r="M175" s="213" t="s">
        <v>19</v>
      </c>
      <c r="N175" s="214" t="s">
        <v>44</v>
      </c>
      <c r="O175" s="65"/>
      <c r="P175" s="184">
        <f>O175*H175</f>
        <v>0</v>
      </c>
      <c r="Q175" s="184">
        <v>1</v>
      </c>
      <c r="R175" s="184">
        <f>Q175*H175</f>
        <v>0.474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201</v>
      </c>
      <c r="AT175" s="186" t="s">
        <v>222</v>
      </c>
      <c r="AU175" s="186" t="s">
        <v>87</v>
      </c>
      <c r="AY175" s="18" t="s">
        <v>157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8" t="s">
        <v>87</v>
      </c>
      <c r="BK175" s="187">
        <f>ROUND(I175*H175,2)</f>
        <v>0</v>
      </c>
      <c r="BL175" s="18" t="s">
        <v>164</v>
      </c>
      <c r="BM175" s="186" t="s">
        <v>305</v>
      </c>
    </row>
    <row r="176" spans="2:51" s="13" customFormat="1" ht="11.25">
      <c r="B176" s="193"/>
      <c r="C176" s="194"/>
      <c r="D176" s="195" t="s">
        <v>168</v>
      </c>
      <c r="E176" s="194"/>
      <c r="F176" s="197" t="s">
        <v>306</v>
      </c>
      <c r="G176" s="194"/>
      <c r="H176" s="198">
        <v>0.474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168</v>
      </c>
      <c r="AU176" s="204" t="s">
        <v>87</v>
      </c>
      <c r="AV176" s="13" t="s">
        <v>87</v>
      </c>
      <c r="AW176" s="13" t="s">
        <v>4</v>
      </c>
      <c r="AX176" s="13" t="s">
        <v>80</v>
      </c>
      <c r="AY176" s="204" t="s">
        <v>157</v>
      </c>
    </row>
    <row r="177" spans="1:65" s="2" customFormat="1" ht="24.2" customHeight="1">
      <c r="A177" s="35"/>
      <c r="B177" s="36"/>
      <c r="C177" s="175" t="s">
        <v>307</v>
      </c>
      <c r="D177" s="175" t="s">
        <v>159</v>
      </c>
      <c r="E177" s="176" t="s">
        <v>308</v>
      </c>
      <c r="F177" s="177" t="s">
        <v>309</v>
      </c>
      <c r="G177" s="178" t="s">
        <v>162</v>
      </c>
      <c r="H177" s="179">
        <v>1.05</v>
      </c>
      <c r="I177" s="180"/>
      <c r="J177" s="181">
        <f>ROUND(I177*H177,2)</f>
        <v>0</v>
      </c>
      <c r="K177" s="177" t="s">
        <v>163</v>
      </c>
      <c r="L177" s="40"/>
      <c r="M177" s="182" t="s">
        <v>19</v>
      </c>
      <c r="N177" s="183" t="s">
        <v>44</v>
      </c>
      <c r="O177" s="65"/>
      <c r="P177" s="184">
        <f>O177*H177</f>
        <v>0</v>
      </c>
      <c r="Q177" s="184">
        <v>0.00576</v>
      </c>
      <c r="R177" s="184">
        <f>Q177*H177</f>
        <v>0.006048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164</v>
      </c>
      <c r="AT177" s="186" t="s">
        <v>159</v>
      </c>
      <c r="AU177" s="186" t="s">
        <v>87</v>
      </c>
      <c r="AY177" s="18" t="s">
        <v>157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8" t="s">
        <v>87</v>
      </c>
      <c r="BK177" s="187">
        <f>ROUND(I177*H177,2)</f>
        <v>0</v>
      </c>
      <c r="BL177" s="18" t="s">
        <v>164</v>
      </c>
      <c r="BM177" s="186" t="s">
        <v>310</v>
      </c>
    </row>
    <row r="178" spans="1:47" s="2" customFormat="1" ht="11.25">
      <c r="A178" s="35"/>
      <c r="B178" s="36"/>
      <c r="C178" s="37"/>
      <c r="D178" s="188" t="s">
        <v>166</v>
      </c>
      <c r="E178" s="37"/>
      <c r="F178" s="189" t="s">
        <v>311</v>
      </c>
      <c r="G178" s="37"/>
      <c r="H178" s="37"/>
      <c r="I178" s="190"/>
      <c r="J178" s="37"/>
      <c r="K178" s="37"/>
      <c r="L178" s="40"/>
      <c r="M178" s="191"/>
      <c r="N178" s="192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166</v>
      </c>
      <c r="AU178" s="18" t="s">
        <v>87</v>
      </c>
    </row>
    <row r="179" spans="2:51" s="13" customFormat="1" ht="11.25">
      <c r="B179" s="193"/>
      <c r="C179" s="194"/>
      <c r="D179" s="195" t="s">
        <v>168</v>
      </c>
      <c r="E179" s="196" t="s">
        <v>19</v>
      </c>
      <c r="F179" s="197" t="s">
        <v>312</v>
      </c>
      <c r="G179" s="194"/>
      <c r="H179" s="198">
        <v>1.05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168</v>
      </c>
      <c r="AU179" s="204" t="s">
        <v>87</v>
      </c>
      <c r="AV179" s="13" t="s">
        <v>87</v>
      </c>
      <c r="AW179" s="13" t="s">
        <v>33</v>
      </c>
      <c r="AX179" s="13" t="s">
        <v>80</v>
      </c>
      <c r="AY179" s="204" t="s">
        <v>157</v>
      </c>
    </row>
    <row r="180" spans="1:65" s="2" customFormat="1" ht="24.2" customHeight="1">
      <c r="A180" s="35"/>
      <c r="B180" s="36"/>
      <c r="C180" s="175" t="s">
        <v>313</v>
      </c>
      <c r="D180" s="175" t="s">
        <v>159</v>
      </c>
      <c r="E180" s="176" t="s">
        <v>314</v>
      </c>
      <c r="F180" s="177" t="s">
        <v>315</v>
      </c>
      <c r="G180" s="178" t="s">
        <v>162</v>
      </c>
      <c r="H180" s="179">
        <v>1.05</v>
      </c>
      <c r="I180" s="180"/>
      <c r="J180" s="181">
        <f>ROUND(I180*H180,2)</f>
        <v>0</v>
      </c>
      <c r="K180" s="177" t="s">
        <v>163</v>
      </c>
      <c r="L180" s="40"/>
      <c r="M180" s="182" t="s">
        <v>19</v>
      </c>
      <c r="N180" s="183" t="s">
        <v>44</v>
      </c>
      <c r="O180" s="65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6" t="s">
        <v>164</v>
      </c>
      <c r="AT180" s="186" t="s">
        <v>159</v>
      </c>
      <c r="AU180" s="186" t="s">
        <v>87</v>
      </c>
      <c r="AY180" s="18" t="s">
        <v>157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8" t="s">
        <v>87</v>
      </c>
      <c r="BK180" s="187">
        <f>ROUND(I180*H180,2)</f>
        <v>0</v>
      </c>
      <c r="BL180" s="18" t="s">
        <v>164</v>
      </c>
      <c r="BM180" s="186" t="s">
        <v>316</v>
      </c>
    </row>
    <row r="181" spans="1:47" s="2" customFormat="1" ht="11.25">
      <c r="A181" s="35"/>
      <c r="B181" s="36"/>
      <c r="C181" s="37"/>
      <c r="D181" s="188" t="s">
        <v>166</v>
      </c>
      <c r="E181" s="37"/>
      <c r="F181" s="189" t="s">
        <v>317</v>
      </c>
      <c r="G181" s="37"/>
      <c r="H181" s="37"/>
      <c r="I181" s="190"/>
      <c r="J181" s="37"/>
      <c r="K181" s="37"/>
      <c r="L181" s="40"/>
      <c r="M181" s="191"/>
      <c r="N181" s="192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166</v>
      </c>
      <c r="AU181" s="18" t="s">
        <v>87</v>
      </c>
    </row>
    <row r="182" spans="2:63" s="12" customFormat="1" ht="22.9" customHeight="1">
      <c r="B182" s="159"/>
      <c r="C182" s="160"/>
      <c r="D182" s="161" t="s">
        <v>71</v>
      </c>
      <c r="E182" s="173" t="s">
        <v>184</v>
      </c>
      <c r="F182" s="173" t="s">
        <v>318</v>
      </c>
      <c r="G182" s="160"/>
      <c r="H182" s="160"/>
      <c r="I182" s="163"/>
      <c r="J182" s="174">
        <f>BK182</f>
        <v>0</v>
      </c>
      <c r="K182" s="160"/>
      <c r="L182" s="165"/>
      <c r="M182" s="166"/>
      <c r="N182" s="167"/>
      <c r="O182" s="167"/>
      <c r="P182" s="168">
        <f>SUM(P183:P209)</f>
        <v>0</v>
      </c>
      <c r="Q182" s="167"/>
      <c r="R182" s="168">
        <f>SUM(R183:R209)</f>
        <v>8.499733200000001</v>
      </c>
      <c r="S182" s="167"/>
      <c r="T182" s="169">
        <f>SUM(T183:T209)</f>
        <v>0</v>
      </c>
      <c r="AR182" s="170" t="s">
        <v>80</v>
      </c>
      <c r="AT182" s="171" t="s">
        <v>71</v>
      </c>
      <c r="AU182" s="171" t="s">
        <v>80</v>
      </c>
      <c r="AY182" s="170" t="s">
        <v>157</v>
      </c>
      <c r="BK182" s="172">
        <f>SUM(BK183:BK209)</f>
        <v>0</v>
      </c>
    </row>
    <row r="183" spans="1:65" s="2" customFormat="1" ht="37.9" customHeight="1">
      <c r="A183" s="35"/>
      <c r="B183" s="36"/>
      <c r="C183" s="175" t="s">
        <v>319</v>
      </c>
      <c r="D183" s="175" t="s">
        <v>159</v>
      </c>
      <c r="E183" s="176" t="s">
        <v>320</v>
      </c>
      <c r="F183" s="177" t="s">
        <v>321</v>
      </c>
      <c r="G183" s="178" t="s">
        <v>162</v>
      </c>
      <c r="H183" s="179">
        <v>16.8</v>
      </c>
      <c r="I183" s="180"/>
      <c r="J183" s="181">
        <f>ROUND(I183*H183,2)</f>
        <v>0</v>
      </c>
      <c r="K183" s="177" t="s">
        <v>163</v>
      </c>
      <c r="L183" s="40"/>
      <c r="M183" s="182" t="s">
        <v>19</v>
      </c>
      <c r="N183" s="183" t="s">
        <v>44</v>
      </c>
      <c r="O183" s="65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6" t="s">
        <v>164</v>
      </c>
      <c r="AT183" s="186" t="s">
        <v>159</v>
      </c>
      <c r="AU183" s="186" t="s">
        <v>87</v>
      </c>
      <c r="AY183" s="18" t="s">
        <v>157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87</v>
      </c>
      <c r="BK183" s="187">
        <f>ROUND(I183*H183,2)</f>
        <v>0</v>
      </c>
      <c r="BL183" s="18" t="s">
        <v>164</v>
      </c>
      <c r="BM183" s="186" t="s">
        <v>322</v>
      </c>
    </row>
    <row r="184" spans="1:47" s="2" customFormat="1" ht="11.25">
      <c r="A184" s="35"/>
      <c r="B184" s="36"/>
      <c r="C184" s="37"/>
      <c r="D184" s="188" t="s">
        <v>166</v>
      </c>
      <c r="E184" s="37"/>
      <c r="F184" s="189" t="s">
        <v>323</v>
      </c>
      <c r="G184" s="37"/>
      <c r="H184" s="37"/>
      <c r="I184" s="190"/>
      <c r="J184" s="37"/>
      <c r="K184" s="37"/>
      <c r="L184" s="40"/>
      <c r="M184" s="191"/>
      <c r="N184" s="192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166</v>
      </c>
      <c r="AU184" s="18" t="s">
        <v>87</v>
      </c>
    </row>
    <row r="185" spans="2:51" s="13" customFormat="1" ht="11.25">
      <c r="B185" s="193"/>
      <c r="C185" s="194"/>
      <c r="D185" s="195" t="s">
        <v>168</v>
      </c>
      <c r="E185" s="196" t="s">
        <v>19</v>
      </c>
      <c r="F185" s="197" t="s">
        <v>107</v>
      </c>
      <c r="G185" s="194"/>
      <c r="H185" s="198">
        <v>16.8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168</v>
      </c>
      <c r="AU185" s="204" t="s">
        <v>87</v>
      </c>
      <c r="AV185" s="13" t="s">
        <v>87</v>
      </c>
      <c r="AW185" s="13" t="s">
        <v>33</v>
      </c>
      <c r="AX185" s="13" t="s">
        <v>80</v>
      </c>
      <c r="AY185" s="204" t="s">
        <v>157</v>
      </c>
    </row>
    <row r="186" spans="1:65" s="2" customFormat="1" ht="44.25" customHeight="1">
      <c r="A186" s="35"/>
      <c r="B186" s="36"/>
      <c r="C186" s="175" t="s">
        <v>324</v>
      </c>
      <c r="D186" s="175" t="s">
        <v>159</v>
      </c>
      <c r="E186" s="176" t="s">
        <v>325</v>
      </c>
      <c r="F186" s="177" t="s">
        <v>326</v>
      </c>
      <c r="G186" s="178" t="s">
        <v>162</v>
      </c>
      <c r="H186" s="179">
        <v>32.2</v>
      </c>
      <c r="I186" s="180"/>
      <c r="J186" s="181">
        <f>ROUND(I186*H186,2)</f>
        <v>0</v>
      </c>
      <c r="K186" s="177" t="s">
        <v>163</v>
      </c>
      <c r="L186" s="40"/>
      <c r="M186" s="182" t="s">
        <v>19</v>
      </c>
      <c r="N186" s="183" t="s">
        <v>44</v>
      </c>
      <c r="O186" s="65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164</v>
      </c>
      <c r="AT186" s="186" t="s">
        <v>159</v>
      </c>
      <c r="AU186" s="186" t="s">
        <v>87</v>
      </c>
      <c r="AY186" s="18" t="s">
        <v>157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8" t="s">
        <v>87</v>
      </c>
      <c r="BK186" s="187">
        <f>ROUND(I186*H186,2)</f>
        <v>0</v>
      </c>
      <c r="BL186" s="18" t="s">
        <v>164</v>
      </c>
      <c r="BM186" s="186" t="s">
        <v>327</v>
      </c>
    </row>
    <row r="187" spans="1:47" s="2" customFormat="1" ht="11.25">
      <c r="A187" s="35"/>
      <c r="B187" s="36"/>
      <c r="C187" s="37"/>
      <c r="D187" s="188" t="s">
        <v>166</v>
      </c>
      <c r="E187" s="37"/>
      <c r="F187" s="189" t="s">
        <v>328</v>
      </c>
      <c r="G187" s="37"/>
      <c r="H187" s="37"/>
      <c r="I187" s="190"/>
      <c r="J187" s="37"/>
      <c r="K187" s="37"/>
      <c r="L187" s="40"/>
      <c r="M187" s="191"/>
      <c r="N187" s="192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166</v>
      </c>
      <c r="AU187" s="18" t="s">
        <v>87</v>
      </c>
    </row>
    <row r="188" spans="1:65" s="2" customFormat="1" ht="37.9" customHeight="1">
      <c r="A188" s="35"/>
      <c r="B188" s="36"/>
      <c r="C188" s="175" t="s">
        <v>329</v>
      </c>
      <c r="D188" s="175" t="s">
        <v>159</v>
      </c>
      <c r="E188" s="176" t="s">
        <v>330</v>
      </c>
      <c r="F188" s="177" t="s">
        <v>331</v>
      </c>
      <c r="G188" s="178" t="s">
        <v>162</v>
      </c>
      <c r="H188" s="179">
        <v>30.436</v>
      </c>
      <c r="I188" s="180"/>
      <c r="J188" s="181">
        <f>ROUND(I188*H188,2)</f>
        <v>0</v>
      </c>
      <c r="K188" s="177" t="s">
        <v>163</v>
      </c>
      <c r="L188" s="40"/>
      <c r="M188" s="182" t="s">
        <v>19</v>
      </c>
      <c r="N188" s="183" t="s">
        <v>44</v>
      </c>
      <c r="O188" s="65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164</v>
      </c>
      <c r="AT188" s="186" t="s">
        <v>159</v>
      </c>
      <c r="AU188" s="186" t="s">
        <v>87</v>
      </c>
      <c r="AY188" s="18" t="s">
        <v>157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87</v>
      </c>
      <c r="BK188" s="187">
        <f>ROUND(I188*H188,2)</f>
        <v>0</v>
      </c>
      <c r="BL188" s="18" t="s">
        <v>164</v>
      </c>
      <c r="BM188" s="186" t="s">
        <v>332</v>
      </c>
    </row>
    <row r="189" spans="1:47" s="2" customFormat="1" ht="11.25">
      <c r="A189" s="35"/>
      <c r="B189" s="36"/>
      <c r="C189" s="37"/>
      <c r="D189" s="188" t="s">
        <v>166</v>
      </c>
      <c r="E189" s="37"/>
      <c r="F189" s="189" t="s">
        <v>333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166</v>
      </c>
      <c r="AU189" s="18" t="s">
        <v>87</v>
      </c>
    </row>
    <row r="190" spans="2:51" s="13" customFormat="1" ht="11.25">
      <c r="B190" s="193"/>
      <c r="C190" s="194"/>
      <c r="D190" s="195" t="s">
        <v>168</v>
      </c>
      <c r="E190" s="196" t="s">
        <v>19</v>
      </c>
      <c r="F190" s="197" t="s">
        <v>109</v>
      </c>
      <c r="G190" s="194"/>
      <c r="H190" s="198">
        <v>30.436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168</v>
      </c>
      <c r="AU190" s="204" t="s">
        <v>87</v>
      </c>
      <c r="AV190" s="13" t="s">
        <v>87</v>
      </c>
      <c r="AW190" s="13" t="s">
        <v>33</v>
      </c>
      <c r="AX190" s="13" t="s">
        <v>80</v>
      </c>
      <c r="AY190" s="204" t="s">
        <v>157</v>
      </c>
    </row>
    <row r="191" spans="1:65" s="2" customFormat="1" ht="37.9" customHeight="1">
      <c r="A191" s="35"/>
      <c r="B191" s="36"/>
      <c r="C191" s="175" t="s">
        <v>334</v>
      </c>
      <c r="D191" s="175" t="s">
        <v>159</v>
      </c>
      <c r="E191" s="176" t="s">
        <v>335</v>
      </c>
      <c r="F191" s="177" t="s">
        <v>336</v>
      </c>
      <c r="G191" s="178" t="s">
        <v>162</v>
      </c>
      <c r="H191" s="179">
        <v>32.2</v>
      </c>
      <c r="I191" s="180"/>
      <c r="J191" s="181">
        <f>ROUND(I191*H191,2)</f>
        <v>0</v>
      </c>
      <c r="K191" s="177" t="s">
        <v>163</v>
      </c>
      <c r="L191" s="40"/>
      <c r="M191" s="182" t="s">
        <v>19</v>
      </c>
      <c r="N191" s="183" t="s">
        <v>44</v>
      </c>
      <c r="O191" s="65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164</v>
      </c>
      <c r="AT191" s="186" t="s">
        <v>159</v>
      </c>
      <c r="AU191" s="186" t="s">
        <v>87</v>
      </c>
      <c r="AY191" s="18" t="s">
        <v>157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8" t="s">
        <v>87</v>
      </c>
      <c r="BK191" s="187">
        <f>ROUND(I191*H191,2)</f>
        <v>0</v>
      </c>
      <c r="BL191" s="18" t="s">
        <v>164</v>
      </c>
      <c r="BM191" s="186" t="s">
        <v>337</v>
      </c>
    </row>
    <row r="192" spans="1:47" s="2" customFormat="1" ht="11.25">
      <c r="A192" s="35"/>
      <c r="B192" s="36"/>
      <c r="C192" s="37"/>
      <c r="D192" s="188" t="s">
        <v>166</v>
      </c>
      <c r="E192" s="37"/>
      <c r="F192" s="189" t="s">
        <v>338</v>
      </c>
      <c r="G192" s="37"/>
      <c r="H192" s="37"/>
      <c r="I192" s="190"/>
      <c r="J192" s="37"/>
      <c r="K192" s="37"/>
      <c r="L192" s="40"/>
      <c r="M192" s="191"/>
      <c r="N192" s="192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166</v>
      </c>
      <c r="AU192" s="18" t="s">
        <v>87</v>
      </c>
    </row>
    <row r="193" spans="1:65" s="2" customFormat="1" ht="49.15" customHeight="1">
      <c r="A193" s="35"/>
      <c r="B193" s="36"/>
      <c r="C193" s="175" t="s">
        <v>339</v>
      </c>
      <c r="D193" s="175" t="s">
        <v>159</v>
      </c>
      <c r="E193" s="176" t="s">
        <v>340</v>
      </c>
      <c r="F193" s="177" t="s">
        <v>341</v>
      </c>
      <c r="G193" s="178" t="s">
        <v>162</v>
      </c>
      <c r="H193" s="179">
        <v>32.2</v>
      </c>
      <c r="I193" s="180"/>
      <c r="J193" s="181">
        <f>ROUND(I193*H193,2)</f>
        <v>0</v>
      </c>
      <c r="K193" s="177" t="s">
        <v>163</v>
      </c>
      <c r="L193" s="40"/>
      <c r="M193" s="182" t="s">
        <v>19</v>
      </c>
      <c r="N193" s="183" t="s">
        <v>44</v>
      </c>
      <c r="O193" s="65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6" t="s">
        <v>164</v>
      </c>
      <c r="AT193" s="186" t="s">
        <v>159</v>
      </c>
      <c r="AU193" s="186" t="s">
        <v>87</v>
      </c>
      <c r="AY193" s="18" t="s">
        <v>157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8" t="s">
        <v>87</v>
      </c>
      <c r="BK193" s="187">
        <f>ROUND(I193*H193,2)</f>
        <v>0</v>
      </c>
      <c r="BL193" s="18" t="s">
        <v>164</v>
      </c>
      <c r="BM193" s="186" t="s">
        <v>342</v>
      </c>
    </row>
    <row r="194" spans="1:47" s="2" customFormat="1" ht="11.25">
      <c r="A194" s="35"/>
      <c r="B194" s="36"/>
      <c r="C194" s="37"/>
      <c r="D194" s="188" t="s">
        <v>166</v>
      </c>
      <c r="E194" s="37"/>
      <c r="F194" s="189" t="s">
        <v>343</v>
      </c>
      <c r="G194" s="37"/>
      <c r="H194" s="37"/>
      <c r="I194" s="190"/>
      <c r="J194" s="37"/>
      <c r="K194" s="37"/>
      <c r="L194" s="40"/>
      <c r="M194" s="191"/>
      <c r="N194" s="192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166</v>
      </c>
      <c r="AU194" s="18" t="s">
        <v>87</v>
      </c>
    </row>
    <row r="195" spans="1:65" s="2" customFormat="1" ht="37.9" customHeight="1">
      <c r="A195" s="35"/>
      <c r="B195" s="36"/>
      <c r="C195" s="175" t="s">
        <v>344</v>
      </c>
      <c r="D195" s="175" t="s">
        <v>159</v>
      </c>
      <c r="E195" s="176" t="s">
        <v>345</v>
      </c>
      <c r="F195" s="177" t="s">
        <v>346</v>
      </c>
      <c r="G195" s="178" t="s">
        <v>162</v>
      </c>
      <c r="H195" s="179">
        <v>30.436</v>
      </c>
      <c r="I195" s="180"/>
      <c r="J195" s="181">
        <f>ROUND(I195*H195,2)</f>
        <v>0</v>
      </c>
      <c r="K195" s="177" t="s">
        <v>163</v>
      </c>
      <c r="L195" s="40"/>
      <c r="M195" s="182" t="s">
        <v>19</v>
      </c>
      <c r="N195" s="183" t="s">
        <v>44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164</v>
      </c>
      <c r="AT195" s="186" t="s">
        <v>159</v>
      </c>
      <c r="AU195" s="186" t="s">
        <v>87</v>
      </c>
      <c r="AY195" s="18" t="s">
        <v>157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8" t="s">
        <v>87</v>
      </c>
      <c r="BK195" s="187">
        <f>ROUND(I195*H195,2)</f>
        <v>0</v>
      </c>
      <c r="BL195" s="18" t="s">
        <v>164</v>
      </c>
      <c r="BM195" s="186" t="s">
        <v>347</v>
      </c>
    </row>
    <row r="196" spans="1:47" s="2" customFormat="1" ht="11.25">
      <c r="A196" s="35"/>
      <c r="B196" s="36"/>
      <c r="C196" s="37"/>
      <c r="D196" s="188" t="s">
        <v>166</v>
      </c>
      <c r="E196" s="37"/>
      <c r="F196" s="189" t="s">
        <v>348</v>
      </c>
      <c r="G196" s="37"/>
      <c r="H196" s="37"/>
      <c r="I196" s="190"/>
      <c r="J196" s="37"/>
      <c r="K196" s="37"/>
      <c r="L196" s="40"/>
      <c r="M196" s="191"/>
      <c r="N196" s="192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166</v>
      </c>
      <c r="AU196" s="18" t="s">
        <v>87</v>
      </c>
    </row>
    <row r="197" spans="2:51" s="13" customFormat="1" ht="11.25">
      <c r="B197" s="193"/>
      <c r="C197" s="194"/>
      <c r="D197" s="195" t="s">
        <v>168</v>
      </c>
      <c r="E197" s="196" t="s">
        <v>19</v>
      </c>
      <c r="F197" s="197" t="s">
        <v>109</v>
      </c>
      <c r="G197" s="194"/>
      <c r="H197" s="198">
        <v>30.436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168</v>
      </c>
      <c r="AU197" s="204" t="s">
        <v>87</v>
      </c>
      <c r="AV197" s="13" t="s">
        <v>87</v>
      </c>
      <c r="AW197" s="13" t="s">
        <v>33</v>
      </c>
      <c r="AX197" s="13" t="s">
        <v>80</v>
      </c>
      <c r="AY197" s="204" t="s">
        <v>157</v>
      </c>
    </row>
    <row r="198" spans="1:65" s="2" customFormat="1" ht="24.2" customHeight="1">
      <c r="A198" s="35"/>
      <c r="B198" s="36"/>
      <c r="C198" s="175" t="s">
        <v>349</v>
      </c>
      <c r="D198" s="175" t="s">
        <v>159</v>
      </c>
      <c r="E198" s="176" t="s">
        <v>350</v>
      </c>
      <c r="F198" s="177" t="s">
        <v>351</v>
      </c>
      <c r="G198" s="178" t="s">
        <v>162</v>
      </c>
      <c r="H198" s="179">
        <v>64.4</v>
      </c>
      <c r="I198" s="180"/>
      <c r="J198" s="181">
        <f>ROUND(I198*H198,2)</f>
        <v>0</v>
      </c>
      <c r="K198" s="177" t="s">
        <v>163</v>
      </c>
      <c r="L198" s="40"/>
      <c r="M198" s="182" t="s">
        <v>19</v>
      </c>
      <c r="N198" s="183" t="s">
        <v>44</v>
      </c>
      <c r="O198" s="65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164</v>
      </c>
      <c r="AT198" s="186" t="s">
        <v>159</v>
      </c>
      <c r="AU198" s="186" t="s">
        <v>87</v>
      </c>
      <c r="AY198" s="18" t="s">
        <v>157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87</v>
      </c>
      <c r="BK198" s="187">
        <f>ROUND(I198*H198,2)</f>
        <v>0</v>
      </c>
      <c r="BL198" s="18" t="s">
        <v>164</v>
      </c>
      <c r="BM198" s="186" t="s">
        <v>352</v>
      </c>
    </row>
    <row r="199" spans="1:47" s="2" customFormat="1" ht="11.25">
      <c r="A199" s="35"/>
      <c r="B199" s="36"/>
      <c r="C199" s="37"/>
      <c r="D199" s="188" t="s">
        <v>166</v>
      </c>
      <c r="E199" s="37"/>
      <c r="F199" s="189" t="s">
        <v>353</v>
      </c>
      <c r="G199" s="37"/>
      <c r="H199" s="37"/>
      <c r="I199" s="190"/>
      <c r="J199" s="37"/>
      <c r="K199" s="37"/>
      <c r="L199" s="40"/>
      <c r="M199" s="191"/>
      <c r="N199" s="192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166</v>
      </c>
      <c r="AU199" s="18" t="s">
        <v>87</v>
      </c>
    </row>
    <row r="200" spans="1:65" s="2" customFormat="1" ht="44.25" customHeight="1">
      <c r="A200" s="35"/>
      <c r="B200" s="36"/>
      <c r="C200" s="175" t="s">
        <v>354</v>
      </c>
      <c r="D200" s="175" t="s">
        <v>159</v>
      </c>
      <c r="E200" s="176" t="s">
        <v>355</v>
      </c>
      <c r="F200" s="177" t="s">
        <v>356</v>
      </c>
      <c r="G200" s="178" t="s">
        <v>162</v>
      </c>
      <c r="H200" s="179">
        <v>32.2</v>
      </c>
      <c r="I200" s="180"/>
      <c r="J200" s="181">
        <f>ROUND(I200*H200,2)</f>
        <v>0</v>
      </c>
      <c r="K200" s="177" t="s">
        <v>163</v>
      </c>
      <c r="L200" s="40"/>
      <c r="M200" s="182" t="s">
        <v>19</v>
      </c>
      <c r="N200" s="183" t="s">
        <v>44</v>
      </c>
      <c r="O200" s="65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6" t="s">
        <v>164</v>
      </c>
      <c r="AT200" s="186" t="s">
        <v>159</v>
      </c>
      <c r="AU200" s="186" t="s">
        <v>87</v>
      </c>
      <c r="AY200" s="18" t="s">
        <v>157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8" t="s">
        <v>87</v>
      </c>
      <c r="BK200" s="187">
        <f>ROUND(I200*H200,2)</f>
        <v>0</v>
      </c>
      <c r="BL200" s="18" t="s">
        <v>164</v>
      </c>
      <c r="BM200" s="186" t="s">
        <v>357</v>
      </c>
    </row>
    <row r="201" spans="1:47" s="2" customFormat="1" ht="11.25">
      <c r="A201" s="35"/>
      <c r="B201" s="36"/>
      <c r="C201" s="37"/>
      <c r="D201" s="188" t="s">
        <v>166</v>
      </c>
      <c r="E201" s="37"/>
      <c r="F201" s="189" t="s">
        <v>358</v>
      </c>
      <c r="G201" s="37"/>
      <c r="H201" s="37"/>
      <c r="I201" s="190"/>
      <c r="J201" s="37"/>
      <c r="K201" s="37"/>
      <c r="L201" s="40"/>
      <c r="M201" s="191"/>
      <c r="N201" s="192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166</v>
      </c>
      <c r="AU201" s="18" t="s">
        <v>87</v>
      </c>
    </row>
    <row r="202" spans="2:51" s="13" customFormat="1" ht="11.25">
      <c r="B202" s="193"/>
      <c r="C202" s="194"/>
      <c r="D202" s="195" t="s">
        <v>168</v>
      </c>
      <c r="E202" s="196" t="s">
        <v>19</v>
      </c>
      <c r="F202" s="197" t="s">
        <v>111</v>
      </c>
      <c r="G202" s="194"/>
      <c r="H202" s="198">
        <v>32.2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168</v>
      </c>
      <c r="AU202" s="204" t="s">
        <v>87</v>
      </c>
      <c r="AV202" s="13" t="s">
        <v>87</v>
      </c>
      <c r="AW202" s="13" t="s">
        <v>33</v>
      </c>
      <c r="AX202" s="13" t="s">
        <v>80</v>
      </c>
      <c r="AY202" s="204" t="s">
        <v>157</v>
      </c>
    </row>
    <row r="203" spans="1:65" s="2" customFormat="1" ht="55.5" customHeight="1">
      <c r="A203" s="35"/>
      <c r="B203" s="36"/>
      <c r="C203" s="175" t="s">
        <v>359</v>
      </c>
      <c r="D203" s="175" t="s">
        <v>159</v>
      </c>
      <c r="E203" s="176" t="s">
        <v>360</v>
      </c>
      <c r="F203" s="177" t="s">
        <v>361</v>
      </c>
      <c r="G203" s="178" t="s">
        <v>162</v>
      </c>
      <c r="H203" s="179">
        <v>30.436</v>
      </c>
      <c r="I203" s="180"/>
      <c r="J203" s="181">
        <f>ROUND(I203*H203,2)</f>
        <v>0</v>
      </c>
      <c r="K203" s="177" t="s">
        <v>163</v>
      </c>
      <c r="L203" s="40"/>
      <c r="M203" s="182" t="s">
        <v>19</v>
      </c>
      <c r="N203" s="183" t="s">
        <v>44</v>
      </c>
      <c r="O203" s="65"/>
      <c r="P203" s="184">
        <f>O203*H203</f>
        <v>0</v>
      </c>
      <c r="Q203" s="184">
        <v>0.1837</v>
      </c>
      <c r="R203" s="184">
        <f>Q203*H203</f>
        <v>5.5910932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164</v>
      </c>
      <c r="AT203" s="186" t="s">
        <v>159</v>
      </c>
      <c r="AU203" s="186" t="s">
        <v>87</v>
      </c>
      <c r="AY203" s="18" t="s">
        <v>157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87</v>
      </c>
      <c r="BK203" s="187">
        <f>ROUND(I203*H203,2)</f>
        <v>0</v>
      </c>
      <c r="BL203" s="18" t="s">
        <v>164</v>
      </c>
      <c r="BM203" s="186" t="s">
        <v>362</v>
      </c>
    </row>
    <row r="204" spans="1:47" s="2" customFormat="1" ht="11.25">
      <c r="A204" s="35"/>
      <c r="B204" s="36"/>
      <c r="C204" s="37"/>
      <c r="D204" s="188" t="s">
        <v>166</v>
      </c>
      <c r="E204" s="37"/>
      <c r="F204" s="189" t="s">
        <v>363</v>
      </c>
      <c r="G204" s="37"/>
      <c r="H204" s="37"/>
      <c r="I204" s="190"/>
      <c r="J204" s="37"/>
      <c r="K204" s="37"/>
      <c r="L204" s="40"/>
      <c r="M204" s="191"/>
      <c r="N204" s="192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166</v>
      </c>
      <c r="AU204" s="18" t="s">
        <v>87</v>
      </c>
    </row>
    <row r="205" spans="2:51" s="13" customFormat="1" ht="11.25">
      <c r="B205" s="193"/>
      <c r="C205" s="194"/>
      <c r="D205" s="195" t="s">
        <v>168</v>
      </c>
      <c r="E205" s="196" t="s">
        <v>19</v>
      </c>
      <c r="F205" s="197" t="s">
        <v>109</v>
      </c>
      <c r="G205" s="194"/>
      <c r="H205" s="198">
        <v>30.436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168</v>
      </c>
      <c r="AU205" s="204" t="s">
        <v>87</v>
      </c>
      <c r="AV205" s="13" t="s">
        <v>87</v>
      </c>
      <c r="AW205" s="13" t="s">
        <v>33</v>
      </c>
      <c r="AX205" s="13" t="s">
        <v>80</v>
      </c>
      <c r="AY205" s="204" t="s">
        <v>157</v>
      </c>
    </row>
    <row r="206" spans="1:65" s="2" customFormat="1" ht="55.5" customHeight="1">
      <c r="A206" s="35"/>
      <c r="B206" s="36"/>
      <c r="C206" s="175" t="s">
        <v>364</v>
      </c>
      <c r="D206" s="175" t="s">
        <v>159</v>
      </c>
      <c r="E206" s="176" t="s">
        <v>365</v>
      </c>
      <c r="F206" s="177" t="s">
        <v>366</v>
      </c>
      <c r="G206" s="178" t="s">
        <v>162</v>
      </c>
      <c r="H206" s="179">
        <v>16.8</v>
      </c>
      <c r="I206" s="180"/>
      <c r="J206" s="181">
        <f>ROUND(I206*H206,2)</f>
        <v>0</v>
      </c>
      <c r="K206" s="177" t="s">
        <v>163</v>
      </c>
      <c r="L206" s="40"/>
      <c r="M206" s="182" t="s">
        <v>19</v>
      </c>
      <c r="N206" s="183" t="s">
        <v>44</v>
      </c>
      <c r="O206" s="65"/>
      <c r="P206" s="184">
        <f>O206*H206</f>
        <v>0</v>
      </c>
      <c r="Q206" s="184">
        <v>0.167</v>
      </c>
      <c r="R206" s="184">
        <f>Q206*H206</f>
        <v>2.8056</v>
      </c>
      <c r="S206" s="184">
        <v>0</v>
      </c>
      <c r="T206" s="18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164</v>
      </c>
      <c r="AT206" s="186" t="s">
        <v>159</v>
      </c>
      <c r="AU206" s="186" t="s">
        <v>87</v>
      </c>
      <c r="AY206" s="18" t="s">
        <v>157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8" t="s">
        <v>87</v>
      </c>
      <c r="BK206" s="187">
        <f>ROUND(I206*H206,2)</f>
        <v>0</v>
      </c>
      <c r="BL206" s="18" t="s">
        <v>164</v>
      </c>
      <c r="BM206" s="186" t="s">
        <v>367</v>
      </c>
    </row>
    <row r="207" spans="1:47" s="2" customFormat="1" ht="11.25">
      <c r="A207" s="35"/>
      <c r="B207" s="36"/>
      <c r="C207" s="37"/>
      <c r="D207" s="188" t="s">
        <v>166</v>
      </c>
      <c r="E207" s="37"/>
      <c r="F207" s="189" t="s">
        <v>368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166</v>
      </c>
      <c r="AU207" s="18" t="s">
        <v>87</v>
      </c>
    </row>
    <row r="208" spans="2:51" s="13" customFormat="1" ht="11.25">
      <c r="B208" s="193"/>
      <c r="C208" s="194"/>
      <c r="D208" s="195" t="s">
        <v>168</v>
      </c>
      <c r="E208" s="196" t="s">
        <v>19</v>
      </c>
      <c r="F208" s="197" t="s">
        <v>107</v>
      </c>
      <c r="G208" s="194"/>
      <c r="H208" s="198">
        <v>16.8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168</v>
      </c>
      <c r="AU208" s="204" t="s">
        <v>87</v>
      </c>
      <c r="AV208" s="13" t="s">
        <v>87</v>
      </c>
      <c r="AW208" s="13" t="s">
        <v>33</v>
      </c>
      <c r="AX208" s="13" t="s">
        <v>80</v>
      </c>
      <c r="AY208" s="204" t="s">
        <v>157</v>
      </c>
    </row>
    <row r="209" spans="1:65" s="2" customFormat="1" ht="24.2" customHeight="1">
      <c r="A209" s="35"/>
      <c r="B209" s="36"/>
      <c r="C209" s="175" t="s">
        <v>369</v>
      </c>
      <c r="D209" s="175" t="s">
        <v>159</v>
      </c>
      <c r="E209" s="176" t="s">
        <v>370</v>
      </c>
      <c r="F209" s="177" t="s">
        <v>371</v>
      </c>
      <c r="G209" s="178" t="s">
        <v>198</v>
      </c>
      <c r="H209" s="179">
        <v>46</v>
      </c>
      <c r="I209" s="180"/>
      <c r="J209" s="181">
        <f>ROUND(I209*H209,2)</f>
        <v>0</v>
      </c>
      <c r="K209" s="177" t="s">
        <v>19</v>
      </c>
      <c r="L209" s="40"/>
      <c r="M209" s="182" t="s">
        <v>19</v>
      </c>
      <c r="N209" s="183" t="s">
        <v>44</v>
      </c>
      <c r="O209" s="65"/>
      <c r="P209" s="184">
        <f>O209*H209</f>
        <v>0</v>
      </c>
      <c r="Q209" s="184">
        <v>0.00224</v>
      </c>
      <c r="R209" s="184">
        <f>Q209*H209</f>
        <v>0.10303999999999999</v>
      </c>
      <c r="S209" s="184">
        <v>0</v>
      </c>
      <c r="T209" s="18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6" t="s">
        <v>164</v>
      </c>
      <c r="AT209" s="186" t="s">
        <v>159</v>
      </c>
      <c r="AU209" s="186" t="s">
        <v>87</v>
      </c>
      <c r="AY209" s="18" t="s">
        <v>157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8" t="s">
        <v>87</v>
      </c>
      <c r="BK209" s="187">
        <f>ROUND(I209*H209,2)</f>
        <v>0</v>
      </c>
      <c r="BL209" s="18" t="s">
        <v>164</v>
      </c>
      <c r="BM209" s="186" t="s">
        <v>372</v>
      </c>
    </row>
    <row r="210" spans="2:63" s="12" customFormat="1" ht="22.9" customHeight="1">
      <c r="B210" s="159"/>
      <c r="C210" s="160"/>
      <c r="D210" s="161" t="s">
        <v>71</v>
      </c>
      <c r="E210" s="173" t="s">
        <v>189</v>
      </c>
      <c r="F210" s="173" t="s">
        <v>373</v>
      </c>
      <c r="G210" s="160"/>
      <c r="H210" s="160"/>
      <c r="I210" s="163"/>
      <c r="J210" s="174">
        <f>BK210</f>
        <v>0</v>
      </c>
      <c r="K210" s="160"/>
      <c r="L210" s="165"/>
      <c r="M210" s="166"/>
      <c r="N210" s="167"/>
      <c r="O210" s="167"/>
      <c r="P210" s="168">
        <f>SUM(P211:P222)</f>
        <v>0</v>
      </c>
      <c r="Q210" s="167"/>
      <c r="R210" s="168">
        <f>SUM(R211:R222)</f>
        <v>0.675295</v>
      </c>
      <c r="S210" s="167"/>
      <c r="T210" s="169">
        <f>SUM(T211:T222)</f>
        <v>0</v>
      </c>
      <c r="AR210" s="170" t="s">
        <v>80</v>
      </c>
      <c r="AT210" s="171" t="s">
        <v>71</v>
      </c>
      <c r="AU210" s="171" t="s">
        <v>80</v>
      </c>
      <c r="AY210" s="170" t="s">
        <v>157</v>
      </c>
      <c r="BK210" s="172">
        <f>SUM(BK211:BK222)</f>
        <v>0</v>
      </c>
    </row>
    <row r="211" spans="1:65" s="2" customFormat="1" ht="24.2" customHeight="1">
      <c r="A211" s="35"/>
      <c r="B211" s="36"/>
      <c r="C211" s="175" t="s">
        <v>374</v>
      </c>
      <c r="D211" s="175" t="s">
        <v>159</v>
      </c>
      <c r="E211" s="176" t="s">
        <v>375</v>
      </c>
      <c r="F211" s="177" t="s">
        <v>376</v>
      </c>
      <c r="G211" s="178" t="s">
        <v>162</v>
      </c>
      <c r="H211" s="179">
        <v>1.71</v>
      </c>
      <c r="I211" s="180"/>
      <c r="J211" s="181">
        <f>ROUND(I211*H211,2)</f>
        <v>0</v>
      </c>
      <c r="K211" s="177" t="s">
        <v>163</v>
      </c>
      <c r="L211" s="40"/>
      <c r="M211" s="182" t="s">
        <v>19</v>
      </c>
      <c r="N211" s="183" t="s">
        <v>44</v>
      </c>
      <c r="O211" s="65"/>
      <c r="P211" s="184">
        <f>O211*H211</f>
        <v>0</v>
      </c>
      <c r="Q211" s="184">
        <v>0.0389</v>
      </c>
      <c r="R211" s="184">
        <f>Q211*H211</f>
        <v>0.066519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164</v>
      </c>
      <c r="AT211" s="186" t="s">
        <v>159</v>
      </c>
      <c r="AU211" s="186" t="s">
        <v>87</v>
      </c>
      <c r="AY211" s="18" t="s">
        <v>157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8" t="s">
        <v>87</v>
      </c>
      <c r="BK211" s="187">
        <f>ROUND(I211*H211,2)</f>
        <v>0</v>
      </c>
      <c r="BL211" s="18" t="s">
        <v>164</v>
      </c>
      <c r="BM211" s="186" t="s">
        <v>377</v>
      </c>
    </row>
    <row r="212" spans="1:47" s="2" customFormat="1" ht="11.25">
      <c r="A212" s="35"/>
      <c r="B212" s="36"/>
      <c r="C212" s="37"/>
      <c r="D212" s="188" t="s">
        <v>166</v>
      </c>
      <c r="E212" s="37"/>
      <c r="F212" s="189" t="s">
        <v>378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166</v>
      </c>
      <c r="AU212" s="18" t="s">
        <v>87</v>
      </c>
    </row>
    <row r="213" spans="2:51" s="13" customFormat="1" ht="11.25">
      <c r="B213" s="193"/>
      <c r="C213" s="194"/>
      <c r="D213" s="195" t="s">
        <v>168</v>
      </c>
      <c r="E213" s="196" t="s">
        <v>19</v>
      </c>
      <c r="F213" s="197" t="s">
        <v>379</v>
      </c>
      <c r="G213" s="194"/>
      <c r="H213" s="198">
        <v>1.71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168</v>
      </c>
      <c r="AU213" s="204" t="s">
        <v>87</v>
      </c>
      <c r="AV213" s="13" t="s">
        <v>87</v>
      </c>
      <c r="AW213" s="13" t="s">
        <v>33</v>
      </c>
      <c r="AX213" s="13" t="s">
        <v>80</v>
      </c>
      <c r="AY213" s="204" t="s">
        <v>157</v>
      </c>
    </row>
    <row r="214" spans="1:65" s="2" customFormat="1" ht="24.2" customHeight="1">
      <c r="A214" s="35"/>
      <c r="B214" s="36"/>
      <c r="C214" s="175" t="s">
        <v>380</v>
      </c>
      <c r="D214" s="175" t="s">
        <v>159</v>
      </c>
      <c r="E214" s="176" t="s">
        <v>381</v>
      </c>
      <c r="F214" s="177" t="s">
        <v>382</v>
      </c>
      <c r="G214" s="178" t="s">
        <v>162</v>
      </c>
      <c r="H214" s="179">
        <v>4.2</v>
      </c>
      <c r="I214" s="180"/>
      <c r="J214" s="181">
        <f>ROUND(I214*H214,2)</f>
        <v>0</v>
      </c>
      <c r="K214" s="177" t="s">
        <v>163</v>
      </c>
      <c r="L214" s="40"/>
      <c r="M214" s="182" t="s">
        <v>19</v>
      </c>
      <c r="N214" s="183" t="s">
        <v>44</v>
      </c>
      <c r="O214" s="65"/>
      <c r="P214" s="184">
        <f>O214*H214</f>
        <v>0</v>
      </c>
      <c r="Q214" s="184">
        <v>0.00026</v>
      </c>
      <c r="R214" s="184">
        <f>Q214*H214</f>
        <v>0.0010919999999999999</v>
      </c>
      <c r="S214" s="184">
        <v>0</v>
      </c>
      <c r="T214" s="18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6" t="s">
        <v>164</v>
      </c>
      <c r="AT214" s="186" t="s">
        <v>159</v>
      </c>
      <c r="AU214" s="186" t="s">
        <v>87</v>
      </c>
      <c r="AY214" s="18" t="s">
        <v>157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8" t="s">
        <v>87</v>
      </c>
      <c r="BK214" s="187">
        <f>ROUND(I214*H214,2)</f>
        <v>0</v>
      </c>
      <c r="BL214" s="18" t="s">
        <v>164</v>
      </c>
      <c r="BM214" s="186" t="s">
        <v>383</v>
      </c>
    </row>
    <row r="215" spans="1:47" s="2" customFormat="1" ht="11.25">
      <c r="A215" s="35"/>
      <c r="B215" s="36"/>
      <c r="C215" s="37"/>
      <c r="D215" s="188" t="s">
        <v>166</v>
      </c>
      <c r="E215" s="37"/>
      <c r="F215" s="189" t="s">
        <v>384</v>
      </c>
      <c r="G215" s="37"/>
      <c r="H215" s="37"/>
      <c r="I215" s="190"/>
      <c r="J215" s="37"/>
      <c r="K215" s="37"/>
      <c r="L215" s="40"/>
      <c r="M215" s="191"/>
      <c r="N215" s="192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166</v>
      </c>
      <c r="AU215" s="18" t="s">
        <v>87</v>
      </c>
    </row>
    <row r="216" spans="2:51" s="13" customFormat="1" ht="11.25">
      <c r="B216" s="193"/>
      <c r="C216" s="194"/>
      <c r="D216" s="195" t="s">
        <v>168</v>
      </c>
      <c r="E216" s="196" t="s">
        <v>19</v>
      </c>
      <c r="F216" s="197" t="s">
        <v>385</v>
      </c>
      <c r="G216" s="194"/>
      <c r="H216" s="198">
        <v>4.2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168</v>
      </c>
      <c r="AU216" s="204" t="s">
        <v>87</v>
      </c>
      <c r="AV216" s="13" t="s">
        <v>87</v>
      </c>
      <c r="AW216" s="13" t="s">
        <v>33</v>
      </c>
      <c r="AX216" s="13" t="s">
        <v>80</v>
      </c>
      <c r="AY216" s="204" t="s">
        <v>157</v>
      </c>
    </row>
    <row r="217" spans="1:65" s="2" customFormat="1" ht="37.9" customHeight="1">
      <c r="A217" s="35"/>
      <c r="B217" s="36"/>
      <c r="C217" s="175" t="s">
        <v>386</v>
      </c>
      <c r="D217" s="175" t="s">
        <v>159</v>
      </c>
      <c r="E217" s="176" t="s">
        <v>387</v>
      </c>
      <c r="F217" s="177" t="s">
        <v>388</v>
      </c>
      <c r="G217" s="178" t="s">
        <v>204</v>
      </c>
      <c r="H217" s="179">
        <v>0.134</v>
      </c>
      <c r="I217" s="180"/>
      <c r="J217" s="181">
        <f>ROUND(I217*H217,2)</f>
        <v>0</v>
      </c>
      <c r="K217" s="177" t="s">
        <v>163</v>
      </c>
      <c r="L217" s="40"/>
      <c r="M217" s="182" t="s">
        <v>19</v>
      </c>
      <c r="N217" s="183" t="s">
        <v>44</v>
      </c>
      <c r="O217" s="65"/>
      <c r="P217" s="184">
        <f>O217*H217</f>
        <v>0</v>
      </c>
      <c r="Q217" s="184">
        <v>1.442</v>
      </c>
      <c r="R217" s="184">
        <f>Q217*H217</f>
        <v>0.193228</v>
      </c>
      <c r="S217" s="184">
        <v>0</v>
      </c>
      <c r="T217" s="18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164</v>
      </c>
      <c r="AT217" s="186" t="s">
        <v>159</v>
      </c>
      <c r="AU217" s="186" t="s">
        <v>87</v>
      </c>
      <c r="AY217" s="18" t="s">
        <v>157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8" t="s">
        <v>87</v>
      </c>
      <c r="BK217" s="187">
        <f>ROUND(I217*H217,2)</f>
        <v>0</v>
      </c>
      <c r="BL217" s="18" t="s">
        <v>164</v>
      </c>
      <c r="BM217" s="186" t="s">
        <v>389</v>
      </c>
    </row>
    <row r="218" spans="1:47" s="2" customFormat="1" ht="11.25">
      <c r="A218" s="35"/>
      <c r="B218" s="36"/>
      <c r="C218" s="37"/>
      <c r="D218" s="188" t="s">
        <v>166</v>
      </c>
      <c r="E218" s="37"/>
      <c r="F218" s="189" t="s">
        <v>390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166</v>
      </c>
      <c r="AU218" s="18" t="s">
        <v>87</v>
      </c>
    </row>
    <row r="219" spans="2:51" s="13" customFormat="1" ht="11.25">
      <c r="B219" s="193"/>
      <c r="C219" s="194"/>
      <c r="D219" s="195" t="s">
        <v>168</v>
      </c>
      <c r="E219" s="196" t="s">
        <v>19</v>
      </c>
      <c r="F219" s="197" t="s">
        <v>391</v>
      </c>
      <c r="G219" s="194"/>
      <c r="H219" s="198">
        <v>0.134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168</v>
      </c>
      <c r="AU219" s="204" t="s">
        <v>87</v>
      </c>
      <c r="AV219" s="13" t="s">
        <v>87</v>
      </c>
      <c r="AW219" s="13" t="s">
        <v>33</v>
      </c>
      <c r="AX219" s="13" t="s">
        <v>80</v>
      </c>
      <c r="AY219" s="204" t="s">
        <v>157</v>
      </c>
    </row>
    <row r="220" spans="1:65" s="2" customFormat="1" ht="33" customHeight="1">
      <c r="A220" s="35"/>
      <c r="B220" s="36"/>
      <c r="C220" s="175" t="s">
        <v>392</v>
      </c>
      <c r="D220" s="175" t="s">
        <v>159</v>
      </c>
      <c r="E220" s="176" t="s">
        <v>393</v>
      </c>
      <c r="F220" s="177" t="s">
        <v>394</v>
      </c>
      <c r="G220" s="178" t="s">
        <v>162</v>
      </c>
      <c r="H220" s="179">
        <v>4.2</v>
      </c>
      <c r="I220" s="180"/>
      <c r="J220" s="181">
        <f>ROUND(I220*H220,2)</f>
        <v>0</v>
      </c>
      <c r="K220" s="177" t="s">
        <v>163</v>
      </c>
      <c r="L220" s="40"/>
      <c r="M220" s="182" t="s">
        <v>19</v>
      </c>
      <c r="N220" s="183" t="s">
        <v>44</v>
      </c>
      <c r="O220" s="65"/>
      <c r="P220" s="184">
        <f>O220*H220</f>
        <v>0</v>
      </c>
      <c r="Q220" s="184">
        <v>0.09868</v>
      </c>
      <c r="R220" s="184">
        <f>Q220*H220</f>
        <v>0.41445600000000005</v>
      </c>
      <c r="S220" s="184">
        <v>0</v>
      </c>
      <c r="T220" s="18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6" t="s">
        <v>164</v>
      </c>
      <c r="AT220" s="186" t="s">
        <v>159</v>
      </c>
      <c r="AU220" s="186" t="s">
        <v>87</v>
      </c>
      <c r="AY220" s="18" t="s">
        <v>157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8" t="s">
        <v>87</v>
      </c>
      <c r="BK220" s="187">
        <f>ROUND(I220*H220,2)</f>
        <v>0</v>
      </c>
      <c r="BL220" s="18" t="s">
        <v>164</v>
      </c>
      <c r="BM220" s="186" t="s">
        <v>395</v>
      </c>
    </row>
    <row r="221" spans="1:47" s="2" customFormat="1" ht="11.25">
      <c r="A221" s="35"/>
      <c r="B221" s="36"/>
      <c r="C221" s="37"/>
      <c r="D221" s="188" t="s">
        <v>166</v>
      </c>
      <c r="E221" s="37"/>
      <c r="F221" s="189" t="s">
        <v>396</v>
      </c>
      <c r="G221" s="37"/>
      <c r="H221" s="37"/>
      <c r="I221" s="190"/>
      <c r="J221" s="37"/>
      <c r="K221" s="37"/>
      <c r="L221" s="40"/>
      <c r="M221" s="191"/>
      <c r="N221" s="192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166</v>
      </c>
      <c r="AU221" s="18" t="s">
        <v>87</v>
      </c>
    </row>
    <row r="222" spans="2:51" s="13" customFormat="1" ht="11.25">
      <c r="B222" s="193"/>
      <c r="C222" s="194"/>
      <c r="D222" s="195" t="s">
        <v>168</v>
      </c>
      <c r="E222" s="196" t="s">
        <v>19</v>
      </c>
      <c r="F222" s="197" t="s">
        <v>385</v>
      </c>
      <c r="G222" s="194"/>
      <c r="H222" s="198">
        <v>4.2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168</v>
      </c>
      <c r="AU222" s="204" t="s">
        <v>87</v>
      </c>
      <c r="AV222" s="13" t="s">
        <v>87</v>
      </c>
      <c r="AW222" s="13" t="s">
        <v>33</v>
      </c>
      <c r="AX222" s="13" t="s">
        <v>80</v>
      </c>
      <c r="AY222" s="204" t="s">
        <v>157</v>
      </c>
    </row>
    <row r="223" spans="2:63" s="12" customFormat="1" ht="22.9" customHeight="1">
      <c r="B223" s="159"/>
      <c r="C223" s="160"/>
      <c r="D223" s="161" t="s">
        <v>71</v>
      </c>
      <c r="E223" s="173" t="s">
        <v>201</v>
      </c>
      <c r="F223" s="173" t="s">
        <v>397</v>
      </c>
      <c r="G223" s="160"/>
      <c r="H223" s="160"/>
      <c r="I223" s="163"/>
      <c r="J223" s="174">
        <f>BK223</f>
        <v>0</v>
      </c>
      <c r="K223" s="160"/>
      <c r="L223" s="165"/>
      <c r="M223" s="166"/>
      <c r="N223" s="167"/>
      <c r="O223" s="167"/>
      <c r="P223" s="168">
        <f>SUM(P224:P228)</f>
        <v>0</v>
      </c>
      <c r="Q223" s="167"/>
      <c r="R223" s="168">
        <f>SUM(R224:R228)</f>
        <v>0.15941</v>
      </c>
      <c r="S223" s="167"/>
      <c r="T223" s="169">
        <f>SUM(T224:T228)</f>
        <v>0</v>
      </c>
      <c r="AR223" s="170" t="s">
        <v>80</v>
      </c>
      <c r="AT223" s="171" t="s">
        <v>71</v>
      </c>
      <c r="AU223" s="171" t="s">
        <v>80</v>
      </c>
      <c r="AY223" s="170" t="s">
        <v>157</v>
      </c>
      <c r="BK223" s="172">
        <f>SUM(BK224:BK228)</f>
        <v>0</v>
      </c>
    </row>
    <row r="224" spans="1:65" s="2" customFormat="1" ht="24.2" customHeight="1">
      <c r="A224" s="35"/>
      <c r="B224" s="36"/>
      <c r="C224" s="175" t="s">
        <v>398</v>
      </c>
      <c r="D224" s="175" t="s">
        <v>159</v>
      </c>
      <c r="E224" s="176" t="s">
        <v>399</v>
      </c>
      <c r="F224" s="177" t="s">
        <v>400</v>
      </c>
      <c r="G224" s="178" t="s">
        <v>198</v>
      </c>
      <c r="H224" s="179">
        <v>25</v>
      </c>
      <c r="I224" s="180"/>
      <c r="J224" s="181">
        <f>ROUND(I224*H224,2)</f>
        <v>0</v>
      </c>
      <c r="K224" s="177" t="s">
        <v>163</v>
      </c>
      <c r="L224" s="40"/>
      <c r="M224" s="182" t="s">
        <v>19</v>
      </c>
      <c r="N224" s="183" t="s">
        <v>44</v>
      </c>
      <c r="O224" s="65"/>
      <c r="P224" s="184">
        <f>O224*H224</f>
        <v>0</v>
      </c>
      <c r="Q224" s="184">
        <v>0.00011</v>
      </c>
      <c r="R224" s="184">
        <f>Q224*H224</f>
        <v>0.0027500000000000003</v>
      </c>
      <c r="S224" s="184">
        <v>0</v>
      </c>
      <c r="T224" s="18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6" t="s">
        <v>164</v>
      </c>
      <c r="AT224" s="186" t="s">
        <v>159</v>
      </c>
      <c r="AU224" s="186" t="s">
        <v>87</v>
      </c>
      <c r="AY224" s="18" t="s">
        <v>157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8" t="s">
        <v>87</v>
      </c>
      <c r="BK224" s="187">
        <f>ROUND(I224*H224,2)</f>
        <v>0</v>
      </c>
      <c r="BL224" s="18" t="s">
        <v>164</v>
      </c>
      <c r="BM224" s="186" t="s">
        <v>401</v>
      </c>
    </row>
    <row r="225" spans="1:47" s="2" customFormat="1" ht="11.25">
      <c r="A225" s="35"/>
      <c r="B225" s="36"/>
      <c r="C225" s="37"/>
      <c r="D225" s="188" t="s">
        <v>166</v>
      </c>
      <c r="E225" s="37"/>
      <c r="F225" s="189" t="s">
        <v>402</v>
      </c>
      <c r="G225" s="37"/>
      <c r="H225" s="37"/>
      <c r="I225" s="190"/>
      <c r="J225" s="37"/>
      <c r="K225" s="37"/>
      <c r="L225" s="40"/>
      <c r="M225" s="191"/>
      <c r="N225" s="192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166</v>
      </c>
      <c r="AU225" s="18" t="s">
        <v>87</v>
      </c>
    </row>
    <row r="226" spans="1:65" s="2" customFormat="1" ht="44.25" customHeight="1">
      <c r="A226" s="35"/>
      <c r="B226" s="36"/>
      <c r="C226" s="175" t="s">
        <v>403</v>
      </c>
      <c r="D226" s="175" t="s">
        <v>159</v>
      </c>
      <c r="E226" s="176" t="s">
        <v>404</v>
      </c>
      <c r="F226" s="177" t="s">
        <v>405</v>
      </c>
      <c r="G226" s="178" t="s">
        <v>198</v>
      </c>
      <c r="H226" s="179">
        <v>21</v>
      </c>
      <c r="I226" s="180"/>
      <c r="J226" s="181">
        <f>ROUND(I226*H226,2)</f>
        <v>0</v>
      </c>
      <c r="K226" s="177" t="s">
        <v>163</v>
      </c>
      <c r="L226" s="40"/>
      <c r="M226" s="182" t="s">
        <v>19</v>
      </c>
      <c r="N226" s="183" t="s">
        <v>44</v>
      </c>
      <c r="O226" s="65"/>
      <c r="P226" s="184">
        <f>O226*H226</f>
        <v>0</v>
      </c>
      <c r="Q226" s="184">
        <v>0.00746</v>
      </c>
      <c r="R226" s="184">
        <f>Q226*H226</f>
        <v>0.15666</v>
      </c>
      <c r="S226" s="184">
        <v>0</v>
      </c>
      <c r="T226" s="18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6" t="s">
        <v>164</v>
      </c>
      <c r="AT226" s="186" t="s">
        <v>159</v>
      </c>
      <c r="AU226" s="186" t="s">
        <v>87</v>
      </c>
      <c r="AY226" s="18" t="s">
        <v>157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8" t="s">
        <v>87</v>
      </c>
      <c r="BK226" s="187">
        <f>ROUND(I226*H226,2)</f>
        <v>0</v>
      </c>
      <c r="BL226" s="18" t="s">
        <v>164</v>
      </c>
      <c r="BM226" s="186" t="s">
        <v>406</v>
      </c>
    </row>
    <row r="227" spans="1:47" s="2" customFormat="1" ht="11.25">
      <c r="A227" s="35"/>
      <c r="B227" s="36"/>
      <c r="C227" s="37"/>
      <c r="D227" s="188" t="s">
        <v>166</v>
      </c>
      <c r="E227" s="37"/>
      <c r="F227" s="189" t="s">
        <v>407</v>
      </c>
      <c r="G227" s="37"/>
      <c r="H227" s="37"/>
      <c r="I227" s="190"/>
      <c r="J227" s="37"/>
      <c r="K227" s="37"/>
      <c r="L227" s="40"/>
      <c r="M227" s="191"/>
      <c r="N227" s="192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166</v>
      </c>
      <c r="AU227" s="18" t="s">
        <v>87</v>
      </c>
    </row>
    <row r="228" spans="1:65" s="2" customFormat="1" ht="33" customHeight="1">
      <c r="A228" s="35"/>
      <c r="B228" s="36"/>
      <c r="C228" s="175" t="s">
        <v>408</v>
      </c>
      <c r="D228" s="175" t="s">
        <v>159</v>
      </c>
      <c r="E228" s="176" t="s">
        <v>409</v>
      </c>
      <c r="F228" s="177" t="s">
        <v>410</v>
      </c>
      <c r="G228" s="178" t="s">
        <v>232</v>
      </c>
      <c r="H228" s="179">
        <v>1</v>
      </c>
      <c r="I228" s="180"/>
      <c r="J228" s="181">
        <f>ROUND(I228*H228,2)</f>
        <v>0</v>
      </c>
      <c r="K228" s="177" t="s">
        <v>19</v>
      </c>
      <c r="L228" s="40"/>
      <c r="M228" s="182" t="s">
        <v>19</v>
      </c>
      <c r="N228" s="183" t="s">
        <v>44</v>
      </c>
      <c r="O228" s="65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6" t="s">
        <v>164</v>
      </c>
      <c r="AT228" s="186" t="s">
        <v>159</v>
      </c>
      <c r="AU228" s="186" t="s">
        <v>87</v>
      </c>
      <c r="AY228" s="18" t="s">
        <v>157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8" t="s">
        <v>87</v>
      </c>
      <c r="BK228" s="187">
        <f>ROUND(I228*H228,2)</f>
        <v>0</v>
      </c>
      <c r="BL228" s="18" t="s">
        <v>164</v>
      </c>
      <c r="BM228" s="186" t="s">
        <v>411</v>
      </c>
    </row>
    <row r="229" spans="2:63" s="12" customFormat="1" ht="22.9" customHeight="1">
      <c r="B229" s="159"/>
      <c r="C229" s="160"/>
      <c r="D229" s="161" t="s">
        <v>71</v>
      </c>
      <c r="E229" s="173" t="s">
        <v>206</v>
      </c>
      <c r="F229" s="173" t="s">
        <v>412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SUM(P230:P299)</f>
        <v>0</v>
      </c>
      <c r="Q229" s="167"/>
      <c r="R229" s="168">
        <f>SUM(R230:R299)</f>
        <v>0.843664</v>
      </c>
      <c r="S229" s="167"/>
      <c r="T229" s="169">
        <f>SUM(T230:T299)</f>
        <v>16.095077200000002</v>
      </c>
      <c r="AR229" s="170" t="s">
        <v>80</v>
      </c>
      <c r="AT229" s="171" t="s">
        <v>71</v>
      </c>
      <c r="AU229" s="171" t="s">
        <v>80</v>
      </c>
      <c r="AY229" s="170" t="s">
        <v>157</v>
      </c>
      <c r="BK229" s="172">
        <f>SUM(BK230:BK299)</f>
        <v>0</v>
      </c>
    </row>
    <row r="230" spans="1:65" s="2" customFormat="1" ht="49.15" customHeight="1">
      <c r="A230" s="35"/>
      <c r="B230" s="36"/>
      <c r="C230" s="175" t="s">
        <v>413</v>
      </c>
      <c r="D230" s="175" t="s">
        <v>159</v>
      </c>
      <c r="E230" s="176" t="s">
        <v>414</v>
      </c>
      <c r="F230" s="177" t="s">
        <v>415</v>
      </c>
      <c r="G230" s="178" t="s">
        <v>198</v>
      </c>
      <c r="H230" s="179">
        <v>2</v>
      </c>
      <c r="I230" s="180"/>
      <c r="J230" s="181">
        <f>ROUND(I230*H230,2)</f>
        <v>0</v>
      </c>
      <c r="K230" s="177" t="s">
        <v>163</v>
      </c>
      <c r="L230" s="40"/>
      <c r="M230" s="182" t="s">
        <v>19</v>
      </c>
      <c r="N230" s="183" t="s">
        <v>44</v>
      </c>
      <c r="O230" s="65"/>
      <c r="P230" s="184">
        <f>O230*H230</f>
        <v>0</v>
      </c>
      <c r="Q230" s="184">
        <v>0.16849</v>
      </c>
      <c r="R230" s="184">
        <f>Q230*H230</f>
        <v>0.33698</v>
      </c>
      <c r="S230" s="184">
        <v>0</v>
      </c>
      <c r="T230" s="18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6" t="s">
        <v>164</v>
      </c>
      <c r="AT230" s="186" t="s">
        <v>159</v>
      </c>
      <c r="AU230" s="186" t="s">
        <v>87</v>
      </c>
      <c r="AY230" s="18" t="s">
        <v>157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8" t="s">
        <v>87</v>
      </c>
      <c r="BK230" s="187">
        <f>ROUND(I230*H230,2)</f>
        <v>0</v>
      </c>
      <c r="BL230" s="18" t="s">
        <v>164</v>
      </c>
      <c r="BM230" s="186" t="s">
        <v>416</v>
      </c>
    </row>
    <row r="231" spans="1:47" s="2" customFormat="1" ht="11.25">
      <c r="A231" s="35"/>
      <c r="B231" s="36"/>
      <c r="C231" s="37"/>
      <c r="D231" s="188" t="s">
        <v>166</v>
      </c>
      <c r="E231" s="37"/>
      <c r="F231" s="189" t="s">
        <v>417</v>
      </c>
      <c r="G231" s="37"/>
      <c r="H231" s="37"/>
      <c r="I231" s="190"/>
      <c r="J231" s="37"/>
      <c r="K231" s="37"/>
      <c r="L231" s="40"/>
      <c r="M231" s="191"/>
      <c r="N231" s="192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166</v>
      </c>
      <c r="AU231" s="18" t="s">
        <v>87</v>
      </c>
    </row>
    <row r="232" spans="1:65" s="2" customFormat="1" ht="24.2" customHeight="1">
      <c r="A232" s="35"/>
      <c r="B232" s="36"/>
      <c r="C232" s="175" t="s">
        <v>418</v>
      </c>
      <c r="D232" s="175" t="s">
        <v>159</v>
      </c>
      <c r="E232" s="176" t="s">
        <v>419</v>
      </c>
      <c r="F232" s="177" t="s">
        <v>420</v>
      </c>
      <c r="G232" s="178" t="s">
        <v>198</v>
      </c>
      <c r="H232" s="179">
        <v>46</v>
      </c>
      <c r="I232" s="180"/>
      <c r="J232" s="181">
        <f>ROUND(I232*H232,2)</f>
        <v>0</v>
      </c>
      <c r="K232" s="177" t="s">
        <v>163</v>
      </c>
      <c r="L232" s="40"/>
      <c r="M232" s="182" t="s">
        <v>19</v>
      </c>
      <c r="N232" s="183" t="s">
        <v>44</v>
      </c>
      <c r="O232" s="65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6" t="s">
        <v>164</v>
      </c>
      <c r="AT232" s="186" t="s">
        <v>159</v>
      </c>
      <c r="AU232" s="186" t="s">
        <v>87</v>
      </c>
      <c r="AY232" s="18" t="s">
        <v>157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8" t="s">
        <v>87</v>
      </c>
      <c r="BK232" s="187">
        <f>ROUND(I232*H232,2)</f>
        <v>0</v>
      </c>
      <c r="BL232" s="18" t="s">
        <v>164</v>
      </c>
      <c r="BM232" s="186" t="s">
        <v>421</v>
      </c>
    </row>
    <row r="233" spans="1:47" s="2" customFormat="1" ht="11.25">
      <c r="A233" s="35"/>
      <c r="B233" s="36"/>
      <c r="C233" s="37"/>
      <c r="D233" s="188" t="s">
        <v>166</v>
      </c>
      <c r="E233" s="37"/>
      <c r="F233" s="189" t="s">
        <v>422</v>
      </c>
      <c r="G233" s="37"/>
      <c r="H233" s="37"/>
      <c r="I233" s="190"/>
      <c r="J233" s="37"/>
      <c r="K233" s="37"/>
      <c r="L233" s="40"/>
      <c r="M233" s="191"/>
      <c r="N233" s="192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166</v>
      </c>
      <c r="AU233" s="18" t="s">
        <v>87</v>
      </c>
    </row>
    <row r="234" spans="1:65" s="2" customFormat="1" ht="24.2" customHeight="1">
      <c r="A234" s="35"/>
      <c r="B234" s="36"/>
      <c r="C234" s="175" t="s">
        <v>423</v>
      </c>
      <c r="D234" s="175" t="s">
        <v>159</v>
      </c>
      <c r="E234" s="176" t="s">
        <v>424</v>
      </c>
      <c r="F234" s="177" t="s">
        <v>425</v>
      </c>
      <c r="G234" s="178" t="s">
        <v>198</v>
      </c>
      <c r="H234" s="179">
        <v>21.8</v>
      </c>
      <c r="I234" s="180"/>
      <c r="J234" s="181">
        <f>ROUND(I234*H234,2)</f>
        <v>0</v>
      </c>
      <c r="K234" s="177" t="s">
        <v>163</v>
      </c>
      <c r="L234" s="40"/>
      <c r="M234" s="182" t="s">
        <v>19</v>
      </c>
      <c r="N234" s="183" t="s">
        <v>44</v>
      </c>
      <c r="O234" s="65"/>
      <c r="P234" s="184">
        <f>O234*H234</f>
        <v>0</v>
      </c>
      <c r="Q234" s="184">
        <v>3E-05</v>
      </c>
      <c r="R234" s="184">
        <f>Q234*H234</f>
        <v>0.0006540000000000001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164</v>
      </c>
      <c r="AT234" s="186" t="s">
        <v>159</v>
      </c>
      <c r="AU234" s="186" t="s">
        <v>87</v>
      </c>
      <c r="AY234" s="18" t="s">
        <v>157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8" t="s">
        <v>87</v>
      </c>
      <c r="BK234" s="187">
        <f>ROUND(I234*H234,2)</f>
        <v>0</v>
      </c>
      <c r="BL234" s="18" t="s">
        <v>164</v>
      </c>
      <c r="BM234" s="186" t="s">
        <v>426</v>
      </c>
    </row>
    <row r="235" spans="1:47" s="2" customFormat="1" ht="11.25">
      <c r="A235" s="35"/>
      <c r="B235" s="36"/>
      <c r="C235" s="37"/>
      <c r="D235" s="188" t="s">
        <v>166</v>
      </c>
      <c r="E235" s="37"/>
      <c r="F235" s="189" t="s">
        <v>427</v>
      </c>
      <c r="G235" s="37"/>
      <c r="H235" s="37"/>
      <c r="I235" s="190"/>
      <c r="J235" s="37"/>
      <c r="K235" s="37"/>
      <c r="L235" s="40"/>
      <c r="M235" s="191"/>
      <c r="N235" s="192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166</v>
      </c>
      <c r="AU235" s="18" t="s">
        <v>87</v>
      </c>
    </row>
    <row r="236" spans="1:65" s="2" customFormat="1" ht="49.15" customHeight="1">
      <c r="A236" s="35"/>
      <c r="B236" s="36"/>
      <c r="C236" s="175" t="s">
        <v>428</v>
      </c>
      <c r="D236" s="175" t="s">
        <v>159</v>
      </c>
      <c r="E236" s="176" t="s">
        <v>429</v>
      </c>
      <c r="F236" s="177" t="s">
        <v>430</v>
      </c>
      <c r="G236" s="178" t="s">
        <v>162</v>
      </c>
      <c r="H236" s="179">
        <v>315.4</v>
      </c>
      <c r="I236" s="180"/>
      <c r="J236" s="181">
        <f>ROUND(I236*H236,2)</f>
        <v>0</v>
      </c>
      <c r="K236" s="177" t="s">
        <v>163</v>
      </c>
      <c r="L236" s="40"/>
      <c r="M236" s="182" t="s">
        <v>19</v>
      </c>
      <c r="N236" s="183" t="s">
        <v>44</v>
      </c>
      <c r="O236" s="65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6" t="s">
        <v>164</v>
      </c>
      <c r="AT236" s="186" t="s">
        <v>159</v>
      </c>
      <c r="AU236" s="186" t="s">
        <v>87</v>
      </c>
      <c r="AY236" s="18" t="s">
        <v>157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8" t="s">
        <v>87</v>
      </c>
      <c r="BK236" s="187">
        <f>ROUND(I236*H236,2)</f>
        <v>0</v>
      </c>
      <c r="BL236" s="18" t="s">
        <v>164</v>
      </c>
      <c r="BM236" s="186" t="s">
        <v>431</v>
      </c>
    </row>
    <row r="237" spans="1:47" s="2" customFormat="1" ht="11.25">
      <c r="A237" s="35"/>
      <c r="B237" s="36"/>
      <c r="C237" s="37"/>
      <c r="D237" s="188" t="s">
        <v>166</v>
      </c>
      <c r="E237" s="37"/>
      <c r="F237" s="189" t="s">
        <v>432</v>
      </c>
      <c r="G237" s="37"/>
      <c r="H237" s="37"/>
      <c r="I237" s="190"/>
      <c r="J237" s="37"/>
      <c r="K237" s="37"/>
      <c r="L237" s="40"/>
      <c r="M237" s="191"/>
      <c r="N237" s="192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166</v>
      </c>
      <c r="AU237" s="18" t="s">
        <v>87</v>
      </c>
    </row>
    <row r="238" spans="2:51" s="13" customFormat="1" ht="11.25">
      <c r="B238" s="193"/>
      <c r="C238" s="194"/>
      <c r="D238" s="195" t="s">
        <v>168</v>
      </c>
      <c r="E238" s="196" t="s">
        <v>103</v>
      </c>
      <c r="F238" s="197" t="s">
        <v>433</v>
      </c>
      <c r="G238" s="194"/>
      <c r="H238" s="198">
        <v>315.4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168</v>
      </c>
      <c r="AU238" s="204" t="s">
        <v>87</v>
      </c>
      <c r="AV238" s="13" t="s">
        <v>87</v>
      </c>
      <c r="AW238" s="13" t="s">
        <v>33</v>
      </c>
      <c r="AX238" s="13" t="s">
        <v>80</v>
      </c>
      <c r="AY238" s="204" t="s">
        <v>157</v>
      </c>
    </row>
    <row r="239" spans="1:65" s="2" customFormat="1" ht="33" customHeight="1">
      <c r="A239" s="35"/>
      <c r="B239" s="36"/>
      <c r="C239" s="175" t="s">
        <v>434</v>
      </c>
      <c r="D239" s="175" t="s">
        <v>159</v>
      </c>
      <c r="E239" s="176" t="s">
        <v>435</v>
      </c>
      <c r="F239" s="177" t="s">
        <v>436</v>
      </c>
      <c r="G239" s="178" t="s">
        <v>162</v>
      </c>
      <c r="H239" s="179">
        <v>315.4</v>
      </c>
      <c r="I239" s="180"/>
      <c r="J239" s="181">
        <f>ROUND(I239*H239,2)</f>
        <v>0</v>
      </c>
      <c r="K239" s="177" t="s">
        <v>19</v>
      </c>
      <c r="L239" s="40"/>
      <c r="M239" s="182" t="s">
        <v>19</v>
      </c>
      <c r="N239" s="183" t="s">
        <v>44</v>
      </c>
      <c r="O239" s="65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164</v>
      </c>
      <c r="AT239" s="186" t="s">
        <v>159</v>
      </c>
      <c r="AU239" s="186" t="s">
        <v>87</v>
      </c>
      <c r="AY239" s="18" t="s">
        <v>157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8" t="s">
        <v>87</v>
      </c>
      <c r="BK239" s="187">
        <f>ROUND(I239*H239,2)</f>
        <v>0</v>
      </c>
      <c r="BL239" s="18" t="s">
        <v>164</v>
      </c>
      <c r="BM239" s="186" t="s">
        <v>437</v>
      </c>
    </row>
    <row r="240" spans="2:51" s="13" customFormat="1" ht="11.25">
      <c r="B240" s="193"/>
      <c r="C240" s="194"/>
      <c r="D240" s="195" t="s">
        <v>168</v>
      </c>
      <c r="E240" s="196" t="s">
        <v>19</v>
      </c>
      <c r="F240" s="197" t="s">
        <v>103</v>
      </c>
      <c r="G240" s="194"/>
      <c r="H240" s="198">
        <v>315.4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168</v>
      </c>
      <c r="AU240" s="204" t="s">
        <v>87</v>
      </c>
      <c r="AV240" s="13" t="s">
        <v>87</v>
      </c>
      <c r="AW240" s="13" t="s">
        <v>33</v>
      </c>
      <c r="AX240" s="13" t="s">
        <v>80</v>
      </c>
      <c r="AY240" s="204" t="s">
        <v>157</v>
      </c>
    </row>
    <row r="241" spans="1:65" s="2" customFormat="1" ht="44.25" customHeight="1">
      <c r="A241" s="35"/>
      <c r="B241" s="36"/>
      <c r="C241" s="175" t="s">
        <v>438</v>
      </c>
      <c r="D241" s="175" t="s">
        <v>159</v>
      </c>
      <c r="E241" s="176" t="s">
        <v>439</v>
      </c>
      <c r="F241" s="177" t="s">
        <v>440</v>
      </c>
      <c r="G241" s="178" t="s">
        <v>162</v>
      </c>
      <c r="H241" s="179">
        <v>315.4</v>
      </c>
      <c r="I241" s="180"/>
      <c r="J241" s="181">
        <f>ROUND(I241*H241,2)</f>
        <v>0</v>
      </c>
      <c r="K241" s="177" t="s">
        <v>163</v>
      </c>
      <c r="L241" s="40"/>
      <c r="M241" s="182" t="s">
        <v>19</v>
      </c>
      <c r="N241" s="183" t="s">
        <v>44</v>
      </c>
      <c r="O241" s="65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6" t="s">
        <v>164</v>
      </c>
      <c r="AT241" s="186" t="s">
        <v>159</v>
      </c>
      <c r="AU241" s="186" t="s">
        <v>87</v>
      </c>
      <c r="AY241" s="18" t="s">
        <v>157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8" t="s">
        <v>87</v>
      </c>
      <c r="BK241" s="187">
        <f>ROUND(I241*H241,2)</f>
        <v>0</v>
      </c>
      <c r="BL241" s="18" t="s">
        <v>164</v>
      </c>
      <c r="BM241" s="186" t="s">
        <v>441</v>
      </c>
    </row>
    <row r="242" spans="1:47" s="2" customFormat="1" ht="11.25">
      <c r="A242" s="35"/>
      <c r="B242" s="36"/>
      <c r="C242" s="37"/>
      <c r="D242" s="188" t="s">
        <v>166</v>
      </c>
      <c r="E242" s="37"/>
      <c r="F242" s="189" t="s">
        <v>442</v>
      </c>
      <c r="G242" s="37"/>
      <c r="H242" s="37"/>
      <c r="I242" s="190"/>
      <c r="J242" s="37"/>
      <c r="K242" s="37"/>
      <c r="L242" s="40"/>
      <c r="M242" s="191"/>
      <c r="N242" s="192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166</v>
      </c>
      <c r="AU242" s="18" t="s">
        <v>87</v>
      </c>
    </row>
    <row r="243" spans="2:51" s="13" customFormat="1" ht="11.25">
      <c r="B243" s="193"/>
      <c r="C243" s="194"/>
      <c r="D243" s="195" t="s">
        <v>168</v>
      </c>
      <c r="E243" s="196" t="s">
        <v>19</v>
      </c>
      <c r="F243" s="197" t="s">
        <v>103</v>
      </c>
      <c r="G243" s="194"/>
      <c r="H243" s="198">
        <v>315.4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168</v>
      </c>
      <c r="AU243" s="204" t="s">
        <v>87</v>
      </c>
      <c r="AV243" s="13" t="s">
        <v>87</v>
      </c>
      <c r="AW243" s="13" t="s">
        <v>33</v>
      </c>
      <c r="AX243" s="13" t="s">
        <v>80</v>
      </c>
      <c r="AY243" s="204" t="s">
        <v>157</v>
      </c>
    </row>
    <row r="244" spans="1:65" s="2" customFormat="1" ht="24.2" customHeight="1">
      <c r="A244" s="35"/>
      <c r="B244" s="36"/>
      <c r="C244" s="175" t="s">
        <v>443</v>
      </c>
      <c r="D244" s="175" t="s">
        <v>159</v>
      </c>
      <c r="E244" s="176" t="s">
        <v>444</v>
      </c>
      <c r="F244" s="177" t="s">
        <v>445</v>
      </c>
      <c r="G244" s="178" t="s">
        <v>162</v>
      </c>
      <c r="H244" s="179">
        <v>96</v>
      </c>
      <c r="I244" s="180"/>
      <c r="J244" s="181">
        <f>ROUND(I244*H244,2)</f>
        <v>0</v>
      </c>
      <c r="K244" s="177" t="s">
        <v>163</v>
      </c>
      <c r="L244" s="40"/>
      <c r="M244" s="182" t="s">
        <v>19</v>
      </c>
      <c r="N244" s="183" t="s">
        <v>44</v>
      </c>
      <c r="O244" s="65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164</v>
      </c>
      <c r="AT244" s="186" t="s">
        <v>159</v>
      </c>
      <c r="AU244" s="186" t="s">
        <v>87</v>
      </c>
      <c r="AY244" s="18" t="s">
        <v>157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8" t="s">
        <v>87</v>
      </c>
      <c r="BK244" s="187">
        <f>ROUND(I244*H244,2)</f>
        <v>0</v>
      </c>
      <c r="BL244" s="18" t="s">
        <v>164</v>
      </c>
      <c r="BM244" s="186" t="s">
        <v>446</v>
      </c>
    </row>
    <row r="245" spans="1:47" s="2" customFormat="1" ht="11.25">
      <c r="A245" s="35"/>
      <c r="B245" s="36"/>
      <c r="C245" s="37"/>
      <c r="D245" s="188" t="s">
        <v>166</v>
      </c>
      <c r="E245" s="37"/>
      <c r="F245" s="189" t="s">
        <v>447</v>
      </c>
      <c r="G245" s="37"/>
      <c r="H245" s="37"/>
      <c r="I245" s="190"/>
      <c r="J245" s="37"/>
      <c r="K245" s="37"/>
      <c r="L245" s="40"/>
      <c r="M245" s="191"/>
      <c r="N245" s="192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166</v>
      </c>
      <c r="AU245" s="18" t="s">
        <v>87</v>
      </c>
    </row>
    <row r="246" spans="2:51" s="13" customFormat="1" ht="11.25">
      <c r="B246" s="193"/>
      <c r="C246" s="194"/>
      <c r="D246" s="195" t="s">
        <v>168</v>
      </c>
      <c r="E246" s="196" t="s">
        <v>19</v>
      </c>
      <c r="F246" s="197" t="s">
        <v>448</v>
      </c>
      <c r="G246" s="194"/>
      <c r="H246" s="198">
        <v>96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168</v>
      </c>
      <c r="AU246" s="204" t="s">
        <v>87</v>
      </c>
      <c r="AV246" s="13" t="s">
        <v>87</v>
      </c>
      <c r="AW246" s="13" t="s">
        <v>33</v>
      </c>
      <c r="AX246" s="13" t="s">
        <v>80</v>
      </c>
      <c r="AY246" s="204" t="s">
        <v>157</v>
      </c>
    </row>
    <row r="247" spans="1:65" s="2" customFormat="1" ht="24.2" customHeight="1">
      <c r="A247" s="35"/>
      <c r="B247" s="36"/>
      <c r="C247" s="175" t="s">
        <v>449</v>
      </c>
      <c r="D247" s="175" t="s">
        <v>159</v>
      </c>
      <c r="E247" s="176" t="s">
        <v>450</v>
      </c>
      <c r="F247" s="177" t="s">
        <v>451</v>
      </c>
      <c r="G247" s="178" t="s">
        <v>162</v>
      </c>
      <c r="H247" s="179">
        <v>96</v>
      </c>
      <c r="I247" s="180"/>
      <c r="J247" s="181">
        <f>ROUND(I247*H247,2)</f>
        <v>0</v>
      </c>
      <c r="K247" s="177" t="s">
        <v>163</v>
      </c>
      <c r="L247" s="40"/>
      <c r="M247" s="182" t="s">
        <v>19</v>
      </c>
      <c r="N247" s="183" t="s">
        <v>44</v>
      </c>
      <c r="O247" s="65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164</v>
      </c>
      <c r="AT247" s="186" t="s">
        <v>159</v>
      </c>
      <c r="AU247" s="186" t="s">
        <v>87</v>
      </c>
      <c r="AY247" s="18" t="s">
        <v>157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87</v>
      </c>
      <c r="BK247" s="187">
        <f>ROUND(I247*H247,2)</f>
        <v>0</v>
      </c>
      <c r="BL247" s="18" t="s">
        <v>164</v>
      </c>
      <c r="BM247" s="186" t="s">
        <v>452</v>
      </c>
    </row>
    <row r="248" spans="1:47" s="2" customFormat="1" ht="11.25">
      <c r="A248" s="35"/>
      <c r="B248" s="36"/>
      <c r="C248" s="37"/>
      <c r="D248" s="188" t="s">
        <v>166</v>
      </c>
      <c r="E248" s="37"/>
      <c r="F248" s="189" t="s">
        <v>453</v>
      </c>
      <c r="G248" s="37"/>
      <c r="H248" s="37"/>
      <c r="I248" s="190"/>
      <c r="J248" s="37"/>
      <c r="K248" s="37"/>
      <c r="L248" s="40"/>
      <c r="M248" s="191"/>
      <c r="N248" s="192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166</v>
      </c>
      <c r="AU248" s="18" t="s">
        <v>87</v>
      </c>
    </row>
    <row r="249" spans="1:65" s="2" customFormat="1" ht="24.2" customHeight="1">
      <c r="A249" s="35"/>
      <c r="B249" s="36"/>
      <c r="C249" s="175" t="s">
        <v>454</v>
      </c>
      <c r="D249" s="175" t="s">
        <v>159</v>
      </c>
      <c r="E249" s="176" t="s">
        <v>455</v>
      </c>
      <c r="F249" s="177" t="s">
        <v>456</v>
      </c>
      <c r="G249" s="178" t="s">
        <v>162</v>
      </c>
      <c r="H249" s="179">
        <v>315.4</v>
      </c>
      <c r="I249" s="180"/>
      <c r="J249" s="181">
        <f>ROUND(I249*H249,2)</f>
        <v>0</v>
      </c>
      <c r="K249" s="177" t="s">
        <v>163</v>
      </c>
      <c r="L249" s="40"/>
      <c r="M249" s="182" t="s">
        <v>19</v>
      </c>
      <c r="N249" s="183" t="s">
        <v>44</v>
      </c>
      <c r="O249" s="65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164</v>
      </c>
      <c r="AT249" s="186" t="s">
        <v>159</v>
      </c>
      <c r="AU249" s="186" t="s">
        <v>87</v>
      </c>
      <c r="AY249" s="18" t="s">
        <v>157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8" t="s">
        <v>87</v>
      </c>
      <c r="BK249" s="187">
        <f>ROUND(I249*H249,2)</f>
        <v>0</v>
      </c>
      <c r="BL249" s="18" t="s">
        <v>164</v>
      </c>
      <c r="BM249" s="186" t="s">
        <v>457</v>
      </c>
    </row>
    <row r="250" spans="1:47" s="2" customFormat="1" ht="11.25">
      <c r="A250" s="35"/>
      <c r="B250" s="36"/>
      <c r="C250" s="37"/>
      <c r="D250" s="188" t="s">
        <v>166</v>
      </c>
      <c r="E250" s="37"/>
      <c r="F250" s="189" t="s">
        <v>458</v>
      </c>
      <c r="G250" s="37"/>
      <c r="H250" s="37"/>
      <c r="I250" s="190"/>
      <c r="J250" s="37"/>
      <c r="K250" s="37"/>
      <c r="L250" s="40"/>
      <c r="M250" s="191"/>
      <c r="N250" s="192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166</v>
      </c>
      <c r="AU250" s="18" t="s">
        <v>87</v>
      </c>
    </row>
    <row r="251" spans="2:51" s="13" customFormat="1" ht="11.25">
      <c r="B251" s="193"/>
      <c r="C251" s="194"/>
      <c r="D251" s="195" t="s">
        <v>168</v>
      </c>
      <c r="E251" s="196" t="s">
        <v>19</v>
      </c>
      <c r="F251" s="197" t="s">
        <v>103</v>
      </c>
      <c r="G251" s="194"/>
      <c r="H251" s="198">
        <v>315.4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168</v>
      </c>
      <c r="AU251" s="204" t="s">
        <v>87</v>
      </c>
      <c r="AV251" s="13" t="s">
        <v>87</v>
      </c>
      <c r="AW251" s="13" t="s">
        <v>33</v>
      </c>
      <c r="AX251" s="13" t="s">
        <v>80</v>
      </c>
      <c r="AY251" s="204" t="s">
        <v>157</v>
      </c>
    </row>
    <row r="252" spans="1:65" s="2" customFormat="1" ht="21.75" customHeight="1">
      <c r="A252" s="35"/>
      <c r="B252" s="36"/>
      <c r="C252" s="175" t="s">
        <v>459</v>
      </c>
      <c r="D252" s="175" t="s">
        <v>159</v>
      </c>
      <c r="E252" s="176" t="s">
        <v>460</v>
      </c>
      <c r="F252" s="177" t="s">
        <v>461</v>
      </c>
      <c r="G252" s="178" t="s">
        <v>162</v>
      </c>
      <c r="H252" s="179">
        <v>315.4</v>
      </c>
      <c r="I252" s="180"/>
      <c r="J252" s="181">
        <f>ROUND(I252*H252,2)</f>
        <v>0</v>
      </c>
      <c r="K252" s="177" t="s">
        <v>19</v>
      </c>
      <c r="L252" s="40"/>
      <c r="M252" s="182" t="s">
        <v>19</v>
      </c>
      <c r="N252" s="183" t="s">
        <v>44</v>
      </c>
      <c r="O252" s="65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164</v>
      </c>
      <c r="AT252" s="186" t="s">
        <v>159</v>
      </c>
      <c r="AU252" s="186" t="s">
        <v>87</v>
      </c>
      <c r="AY252" s="18" t="s">
        <v>157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8" t="s">
        <v>87</v>
      </c>
      <c r="BK252" s="187">
        <f>ROUND(I252*H252,2)</f>
        <v>0</v>
      </c>
      <c r="BL252" s="18" t="s">
        <v>164</v>
      </c>
      <c r="BM252" s="186" t="s">
        <v>462</v>
      </c>
    </row>
    <row r="253" spans="1:65" s="2" customFormat="1" ht="24.2" customHeight="1">
      <c r="A253" s="35"/>
      <c r="B253" s="36"/>
      <c r="C253" s="175" t="s">
        <v>463</v>
      </c>
      <c r="D253" s="175" t="s">
        <v>159</v>
      </c>
      <c r="E253" s="176" t="s">
        <v>464</v>
      </c>
      <c r="F253" s="177" t="s">
        <v>465</v>
      </c>
      <c r="G253" s="178" t="s">
        <v>162</v>
      </c>
      <c r="H253" s="179">
        <v>315.4</v>
      </c>
      <c r="I253" s="180"/>
      <c r="J253" s="181">
        <f>ROUND(I253*H253,2)</f>
        <v>0</v>
      </c>
      <c r="K253" s="177" t="s">
        <v>163</v>
      </c>
      <c r="L253" s="40"/>
      <c r="M253" s="182" t="s">
        <v>19</v>
      </c>
      <c r="N253" s="183" t="s">
        <v>44</v>
      </c>
      <c r="O253" s="65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164</v>
      </c>
      <c r="AT253" s="186" t="s">
        <v>159</v>
      </c>
      <c r="AU253" s="186" t="s">
        <v>87</v>
      </c>
      <c r="AY253" s="18" t="s">
        <v>157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8" t="s">
        <v>87</v>
      </c>
      <c r="BK253" s="187">
        <f>ROUND(I253*H253,2)</f>
        <v>0</v>
      </c>
      <c r="BL253" s="18" t="s">
        <v>164</v>
      </c>
      <c r="BM253" s="186" t="s">
        <v>466</v>
      </c>
    </row>
    <row r="254" spans="1:47" s="2" customFormat="1" ht="11.25">
      <c r="A254" s="35"/>
      <c r="B254" s="36"/>
      <c r="C254" s="37"/>
      <c r="D254" s="188" t="s">
        <v>166</v>
      </c>
      <c r="E254" s="37"/>
      <c r="F254" s="189" t="s">
        <v>467</v>
      </c>
      <c r="G254" s="37"/>
      <c r="H254" s="37"/>
      <c r="I254" s="190"/>
      <c r="J254" s="37"/>
      <c r="K254" s="37"/>
      <c r="L254" s="40"/>
      <c r="M254" s="191"/>
      <c r="N254" s="192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166</v>
      </c>
      <c r="AU254" s="18" t="s">
        <v>87</v>
      </c>
    </row>
    <row r="255" spans="1:65" s="2" customFormat="1" ht="37.9" customHeight="1">
      <c r="A255" s="35"/>
      <c r="B255" s="36"/>
      <c r="C255" s="175" t="s">
        <v>468</v>
      </c>
      <c r="D255" s="175" t="s">
        <v>159</v>
      </c>
      <c r="E255" s="176" t="s">
        <v>469</v>
      </c>
      <c r="F255" s="177" t="s">
        <v>470</v>
      </c>
      <c r="G255" s="178" t="s">
        <v>471</v>
      </c>
      <c r="H255" s="179">
        <v>1</v>
      </c>
      <c r="I255" s="180"/>
      <c r="J255" s="181">
        <f>ROUND(I255*H255,2)</f>
        <v>0</v>
      </c>
      <c r="K255" s="177" t="s">
        <v>19</v>
      </c>
      <c r="L255" s="40"/>
      <c r="M255" s="182" t="s">
        <v>19</v>
      </c>
      <c r="N255" s="183" t="s">
        <v>44</v>
      </c>
      <c r="O255" s="65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6" t="s">
        <v>164</v>
      </c>
      <c r="AT255" s="186" t="s">
        <v>159</v>
      </c>
      <c r="AU255" s="186" t="s">
        <v>87</v>
      </c>
      <c r="AY255" s="18" t="s">
        <v>157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8" t="s">
        <v>87</v>
      </c>
      <c r="BK255" s="187">
        <f>ROUND(I255*H255,2)</f>
        <v>0</v>
      </c>
      <c r="BL255" s="18" t="s">
        <v>164</v>
      </c>
      <c r="BM255" s="186" t="s">
        <v>472</v>
      </c>
    </row>
    <row r="256" spans="1:65" s="2" customFormat="1" ht="24.2" customHeight="1">
      <c r="A256" s="35"/>
      <c r="B256" s="36"/>
      <c r="C256" s="175" t="s">
        <v>473</v>
      </c>
      <c r="D256" s="175" t="s">
        <v>159</v>
      </c>
      <c r="E256" s="176" t="s">
        <v>474</v>
      </c>
      <c r="F256" s="177" t="s">
        <v>475</v>
      </c>
      <c r="G256" s="178" t="s">
        <v>471</v>
      </c>
      <c r="H256" s="179">
        <v>3</v>
      </c>
      <c r="I256" s="180"/>
      <c r="J256" s="181">
        <f>ROUND(I256*H256,2)</f>
        <v>0</v>
      </c>
      <c r="K256" s="177" t="s">
        <v>19</v>
      </c>
      <c r="L256" s="40"/>
      <c r="M256" s="182" t="s">
        <v>19</v>
      </c>
      <c r="N256" s="183" t="s">
        <v>44</v>
      </c>
      <c r="O256" s="65"/>
      <c r="P256" s="184">
        <f>O256*H256</f>
        <v>0</v>
      </c>
      <c r="Q256" s="184">
        <v>0.00021</v>
      </c>
      <c r="R256" s="184">
        <f>Q256*H256</f>
        <v>0.00063</v>
      </c>
      <c r="S256" s="184">
        <v>0</v>
      </c>
      <c r="T256" s="18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6" t="s">
        <v>164</v>
      </c>
      <c r="AT256" s="186" t="s">
        <v>159</v>
      </c>
      <c r="AU256" s="186" t="s">
        <v>87</v>
      </c>
      <c r="AY256" s="18" t="s">
        <v>157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8" t="s">
        <v>87</v>
      </c>
      <c r="BK256" s="187">
        <f>ROUND(I256*H256,2)</f>
        <v>0</v>
      </c>
      <c r="BL256" s="18" t="s">
        <v>164</v>
      </c>
      <c r="BM256" s="186" t="s">
        <v>476</v>
      </c>
    </row>
    <row r="257" spans="1:65" s="2" customFormat="1" ht="44.25" customHeight="1">
      <c r="A257" s="35"/>
      <c r="B257" s="36"/>
      <c r="C257" s="175" t="s">
        <v>477</v>
      </c>
      <c r="D257" s="175" t="s">
        <v>159</v>
      </c>
      <c r="E257" s="176" t="s">
        <v>478</v>
      </c>
      <c r="F257" s="177" t="s">
        <v>479</v>
      </c>
      <c r="G257" s="178" t="s">
        <v>162</v>
      </c>
      <c r="H257" s="179">
        <v>85</v>
      </c>
      <c r="I257" s="180"/>
      <c r="J257" s="181">
        <f>ROUND(I257*H257,2)</f>
        <v>0</v>
      </c>
      <c r="K257" s="177" t="s">
        <v>163</v>
      </c>
      <c r="L257" s="40"/>
      <c r="M257" s="182" t="s">
        <v>19</v>
      </c>
      <c r="N257" s="183" t="s">
        <v>44</v>
      </c>
      <c r="O257" s="65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164</v>
      </c>
      <c r="AT257" s="186" t="s">
        <v>159</v>
      </c>
      <c r="AU257" s="186" t="s">
        <v>87</v>
      </c>
      <c r="AY257" s="18" t="s">
        <v>157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8" t="s">
        <v>87</v>
      </c>
      <c r="BK257" s="187">
        <f>ROUND(I257*H257,2)</f>
        <v>0</v>
      </c>
      <c r="BL257" s="18" t="s">
        <v>164</v>
      </c>
      <c r="BM257" s="186" t="s">
        <v>480</v>
      </c>
    </row>
    <row r="258" spans="1:47" s="2" customFormat="1" ht="11.25">
      <c r="A258" s="35"/>
      <c r="B258" s="36"/>
      <c r="C258" s="37"/>
      <c r="D258" s="188" t="s">
        <v>166</v>
      </c>
      <c r="E258" s="37"/>
      <c r="F258" s="189" t="s">
        <v>481</v>
      </c>
      <c r="G258" s="37"/>
      <c r="H258" s="37"/>
      <c r="I258" s="190"/>
      <c r="J258" s="37"/>
      <c r="K258" s="37"/>
      <c r="L258" s="40"/>
      <c r="M258" s="191"/>
      <c r="N258" s="192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166</v>
      </c>
      <c r="AU258" s="18" t="s">
        <v>87</v>
      </c>
    </row>
    <row r="259" spans="1:65" s="2" customFormat="1" ht="24.2" customHeight="1">
      <c r="A259" s="35"/>
      <c r="B259" s="36"/>
      <c r="C259" s="175" t="s">
        <v>482</v>
      </c>
      <c r="D259" s="175" t="s">
        <v>159</v>
      </c>
      <c r="E259" s="176" t="s">
        <v>483</v>
      </c>
      <c r="F259" s="177" t="s">
        <v>484</v>
      </c>
      <c r="G259" s="178" t="s">
        <v>162</v>
      </c>
      <c r="H259" s="179">
        <v>85</v>
      </c>
      <c r="I259" s="180"/>
      <c r="J259" s="181">
        <f>ROUND(I259*H259,2)</f>
        <v>0</v>
      </c>
      <c r="K259" s="177" t="s">
        <v>19</v>
      </c>
      <c r="L259" s="40"/>
      <c r="M259" s="182" t="s">
        <v>19</v>
      </c>
      <c r="N259" s="183" t="s">
        <v>44</v>
      </c>
      <c r="O259" s="65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6" t="s">
        <v>164</v>
      </c>
      <c r="AT259" s="186" t="s">
        <v>159</v>
      </c>
      <c r="AU259" s="186" t="s">
        <v>87</v>
      </c>
      <c r="AY259" s="18" t="s">
        <v>157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8" t="s">
        <v>87</v>
      </c>
      <c r="BK259" s="187">
        <f>ROUND(I259*H259,2)</f>
        <v>0</v>
      </c>
      <c r="BL259" s="18" t="s">
        <v>164</v>
      </c>
      <c r="BM259" s="186" t="s">
        <v>485</v>
      </c>
    </row>
    <row r="260" spans="1:65" s="2" customFormat="1" ht="44.25" customHeight="1">
      <c r="A260" s="35"/>
      <c r="B260" s="36"/>
      <c r="C260" s="175" t="s">
        <v>486</v>
      </c>
      <c r="D260" s="175" t="s">
        <v>159</v>
      </c>
      <c r="E260" s="176" t="s">
        <v>487</v>
      </c>
      <c r="F260" s="177" t="s">
        <v>488</v>
      </c>
      <c r="G260" s="178" t="s">
        <v>162</v>
      </c>
      <c r="H260" s="179">
        <v>85</v>
      </c>
      <c r="I260" s="180"/>
      <c r="J260" s="181">
        <f>ROUND(I260*H260,2)</f>
        <v>0</v>
      </c>
      <c r="K260" s="177" t="s">
        <v>163</v>
      </c>
      <c r="L260" s="40"/>
      <c r="M260" s="182" t="s">
        <v>19</v>
      </c>
      <c r="N260" s="183" t="s">
        <v>44</v>
      </c>
      <c r="O260" s="65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6" t="s">
        <v>164</v>
      </c>
      <c r="AT260" s="186" t="s">
        <v>159</v>
      </c>
      <c r="AU260" s="186" t="s">
        <v>87</v>
      </c>
      <c r="AY260" s="18" t="s">
        <v>157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8" t="s">
        <v>87</v>
      </c>
      <c r="BK260" s="187">
        <f>ROUND(I260*H260,2)</f>
        <v>0</v>
      </c>
      <c r="BL260" s="18" t="s">
        <v>164</v>
      </c>
      <c r="BM260" s="186" t="s">
        <v>489</v>
      </c>
    </row>
    <row r="261" spans="1:47" s="2" customFormat="1" ht="11.25">
      <c r="A261" s="35"/>
      <c r="B261" s="36"/>
      <c r="C261" s="37"/>
      <c r="D261" s="188" t="s">
        <v>166</v>
      </c>
      <c r="E261" s="37"/>
      <c r="F261" s="189" t="s">
        <v>490</v>
      </c>
      <c r="G261" s="37"/>
      <c r="H261" s="37"/>
      <c r="I261" s="190"/>
      <c r="J261" s="37"/>
      <c r="K261" s="37"/>
      <c r="L261" s="40"/>
      <c r="M261" s="191"/>
      <c r="N261" s="192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166</v>
      </c>
      <c r="AU261" s="18" t="s">
        <v>87</v>
      </c>
    </row>
    <row r="262" spans="1:65" s="2" customFormat="1" ht="37.9" customHeight="1">
      <c r="A262" s="35"/>
      <c r="B262" s="36"/>
      <c r="C262" s="175" t="s">
        <v>491</v>
      </c>
      <c r="D262" s="175" t="s">
        <v>159</v>
      </c>
      <c r="E262" s="176" t="s">
        <v>492</v>
      </c>
      <c r="F262" s="177" t="s">
        <v>493</v>
      </c>
      <c r="G262" s="178" t="s">
        <v>232</v>
      </c>
      <c r="H262" s="179">
        <v>1</v>
      </c>
      <c r="I262" s="180"/>
      <c r="J262" s="181">
        <f>ROUND(I262*H262,2)</f>
        <v>0</v>
      </c>
      <c r="K262" s="177" t="s">
        <v>19</v>
      </c>
      <c r="L262" s="40"/>
      <c r="M262" s="182" t="s">
        <v>19</v>
      </c>
      <c r="N262" s="183" t="s">
        <v>44</v>
      </c>
      <c r="O262" s="65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6" t="s">
        <v>164</v>
      </c>
      <c r="AT262" s="186" t="s">
        <v>159</v>
      </c>
      <c r="AU262" s="186" t="s">
        <v>87</v>
      </c>
      <c r="AY262" s="18" t="s">
        <v>157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8" t="s">
        <v>87</v>
      </c>
      <c r="BK262" s="187">
        <f>ROUND(I262*H262,2)</f>
        <v>0</v>
      </c>
      <c r="BL262" s="18" t="s">
        <v>164</v>
      </c>
      <c r="BM262" s="186" t="s">
        <v>494</v>
      </c>
    </row>
    <row r="263" spans="1:65" s="2" customFormat="1" ht="37.9" customHeight="1">
      <c r="A263" s="35"/>
      <c r="B263" s="36"/>
      <c r="C263" s="175" t="s">
        <v>495</v>
      </c>
      <c r="D263" s="175" t="s">
        <v>159</v>
      </c>
      <c r="E263" s="176" t="s">
        <v>496</v>
      </c>
      <c r="F263" s="177" t="s">
        <v>497</v>
      </c>
      <c r="G263" s="178" t="s">
        <v>232</v>
      </c>
      <c r="H263" s="179">
        <v>3</v>
      </c>
      <c r="I263" s="180"/>
      <c r="J263" s="181">
        <f>ROUND(I263*H263,2)</f>
        <v>0</v>
      </c>
      <c r="K263" s="177" t="s">
        <v>19</v>
      </c>
      <c r="L263" s="40"/>
      <c r="M263" s="182" t="s">
        <v>19</v>
      </c>
      <c r="N263" s="183" t="s">
        <v>44</v>
      </c>
      <c r="O263" s="65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164</v>
      </c>
      <c r="AT263" s="186" t="s">
        <v>159</v>
      </c>
      <c r="AU263" s="186" t="s">
        <v>87</v>
      </c>
      <c r="AY263" s="18" t="s">
        <v>157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87</v>
      </c>
      <c r="BK263" s="187">
        <f>ROUND(I263*H263,2)</f>
        <v>0</v>
      </c>
      <c r="BL263" s="18" t="s">
        <v>164</v>
      </c>
      <c r="BM263" s="186" t="s">
        <v>498</v>
      </c>
    </row>
    <row r="264" spans="1:65" s="2" customFormat="1" ht="44.25" customHeight="1">
      <c r="A264" s="35"/>
      <c r="B264" s="36"/>
      <c r="C264" s="175" t="s">
        <v>499</v>
      </c>
      <c r="D264" s="175" t="s">
        <v>159</v>
      </c>
      <c r="E264" s="176" t="s">
        <v>500</v>
      </c>
      <c r="F264" s="177" t="s">
        <v>501</v>
      </c>
      <c r="G264" s="178" t="s">
        <v>162</v>
      </c>
      <c r="H264" s="179">
        <v>23.94</v>
      </c>
      <c r="I264" s="180"/>
      <c r="J264" s="181">
        <f>ROUND(I264*H264,2)</f>
        <v>0</v>
      </c>
      <c r="K264" s="177" t="s">
        <v>163</v>
      </c>
      <c r="L264" s="40"/>
      <c r="M264" s="182" t="s">
        <v>19</v>
      </c>
      <c r="N264" s="183" t="s">
        <v>44</v>
      </c>
      <c r="O264" s="65"/>
      <c r="P264" s="184">
        <f>O264*H264</f>
        <v>0</v>
      </c>
      <c r="Q264" s="184">
        <v>0</v>
      </c>
      <c r="R264" s="184">
        <f>Q264*H264</f>
        <v>0</v>
      </c>
      <c r="S264" s="184">
        <v>0.261</v>
      </c>
      <c r="T264" s="185">
        <f>S264*H264</f>
        <v>6.248340000000001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6" t="s">
        <v>164</v>
      </c>
      <c r="AT264" s="186" t="s">
        <v>159</v>
      </c>
      <c r="AU264" s="186" t="s">
        <v>87</v>
      </c>
      <c r="AY264" s="18" t="s">
        <v>157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8" t="s">
        <v>87</v>
      </c>
      <c r="BK264" s="187">
        <f>ROUND(I264*H264,2)</f>
        <v>0</v>
      </c>
      <c r="BL264" s="18" t="s">
        <v>164</v>
      </c>
      <c r="BM264" s="186" t="s">
        <v>502</v>
      </c>
    </row>
    <row r="265" spans="1:47" s="2" customFormat="1" ht="11.25">
      <c r="A265" s="35"/>
      <c r="B265" s="36"/>
      <c r="C265" s="37"/>
      <c r="D265" s="188" t="s">
        <v>166</v>
      </c>
      <c r="E265" s="37"/>
      <c r="F265" s="189" t="s">
        <v>503</v>
      </c>
      <c r="G265" s="37"/>
      <c r="H265" s="37"/>
      <c r="I265" s="190"/>
      <c r="J265" s="37"/>
      <c r="K265" s="37"/>
      <c r="L265" s="40"/>
      <c r="M265" s="191"/>
      <c r="N265" s="192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166</v>
      </c>
      <c r="AU265" s="18" t="s">
        <v>87</v>
      </c>
    </row>
    <row r="266" spans="2:51" s="13" customFormat="1" ht="11.25">
      <c r="B266" s="193"/>
      <c r="C266" s="194"/>
      <c r="D266" s="195" t="s">
        <v>168</v>
      </c>
      <c r="E266" s="196" t="s">
        <v>19</v>
      </c>
      <c r="F266" s="197" t="s">
        <v>504</v>
      </c>
      <c r="G266" s="194"/>
      <c r="H266" s="198">
        <v>23.94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168</v>
      </c>
      <c r="AU266" s="204" t="s">
        <v>87</v>
      </c>
      <c r="AV266" s="13" t="s">
        <v>87</v>
      </c>
      <c r="AW266" s="13" t="s">
        <v>33</v>
      </c>
      <c r="AX266" s="13" t="s">
        <v>80</v>
      </c>
      <c r="AY266" s="204" t="s">
        <v>157</v>
      </c>
    </row>
    <row r="267" spans="1:65" s="2" customFormat="1" ht="44.25" customHeight="1">
      <c r="A267" s="35"/>
      <c r="B267" s="36"/>
      <c r="C267" s="175" t="s">
        <v>505</v>
      </c>
      <c r="D267" s="175" t="s">
        <v>159</v>
      </c>
      <c r="E267" s="176" t="s">
        <v>506</v>
      </c>
      <c r="F267" s="177" t="s">
        <v>507</v>
      </c>
      <c r="G267" s="178" t="s">
        <v>204</v>
      </c>
      <c r="H267" s="179">
        <v>2.304</v>
      </c>
      <c r="I267" s="180"/>
      <c r="J267" s="181">
        <f>ROUND(I267*H267,2)</f>
        <v>0</v>
      </c>
      <c r="K267" s="177" t="s">
        <v>163</v>
      </c>
      <c r="L267" s="40"/>
      <c r="M267" s="182" t="s">
        <v>19</v>
      </c>
      <c r="N267" s="183" t="s">
        <v>44</v>
      </c>
      <c r="O267" s="65"/>
      <c r="P267" s="184">
        <f>O267*H267</f>
        <v>0</v>
      </c>
      <c r="Q267" s="184">
        <v>0</v>
      </c>
      <c r="R267" s="184">
        <f>Q267*H267</f>
        <v>0</v>
      </c>
      <c r="S267" s="184">
        <v>1.671</v>
      </c>
      <c r="T267" s="185">
        <f>S267*H267</f>
        <v>3.8499839999999996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6" t="s">
        <v>164</v>
      </c>
      <c r="AT267" s="186" t="s">
        <v>159</v>
      </c>
      <c r="AU267" s="186" t="s">
        <v>87</v>
      </c>
      <c r="AY267" s="18" t="s">
        <v>157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8" t="s">
        <v>87</v>
      </c>
      <c r="BK267" s="187">
        <f>ROUND(I267*H267,2)</f>
        <v>0</v>
      </c>
      <c r="BL267" s="18" t="s">
        <v>164</v>
      </c>
      <c r="BM267" s="186" t="s">
        <v>508</v>
      </c>
    </row>
    <row r="268" spans="1:47" s="2" customFormat="1" ht="11.25">
      <c r="A268" s="35"/>
      <c r="B268" s="36"/>
      <c r="C268" s="37"/>
      <c r="D268" s="188" t="s">
        <v>166</v>
      </c>
      <c r="E268" s="37"/>
      <c r="F268" s="189" t="s">
        <v>509</v>
      </c>
      <c r="G268" s="37"/>
      <c r="H268" s="37"/>
      <c r="I268" s="190"/>
      <c r="J268" s="37"/>
      <c r="K268" s="37"/>
      <c r="L268" s="40"/>
      <c r="M268" s="191"/>
      <c r="N268" s="192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166</v>
      </c>
      <c r="AU268" s="18" t="s">
        <v>87</v>
      </c>
    </row>
    <row r="269" spans="2:51" s="13" customFormat="1" ht="11.25">
      <c r="B269" s="193"/>
      <c r="C269" s="194"/>
      <c r="D269" s="195" t="s">
        <v>168</v>
      </c>
      <c r="E269" s="196" t="s">
        <v>19</v>
      </c>
      <c r="F269" s="197" t="s">
        <v>510</v>
      </c>
      <c r="G269" s="194"/>
      <c r="H269" s="198">
        <v>2.304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168</v>
      </c>
      <c r="AU269" s="204" t="s">
        <v>87</v>
      </c>
      <c r="AV269" s="13" t="s">
        <v>87</v>
      </c>
      <c r="AW269" s="13" t="s">
        <v>33</v>
      </c>
      <c r="AX269" s="13" t="s">
        <v>80</v>
      </c>
      <c r="AY269" s="204" t="s">
        <v>157</v>
      </c>
    </row>
    <row r="270" spans="1:65" s="2" customFormat="1" ht="24.2" customHeight="1">
      <c r="A270" s="35"/>
      <c r="B270" s="36"/>
      <c r="C270" s="175" t="s">
        <v>511</v>
      </c>
      <c r="D270" s="175" t="s">
        <v>159</v>
      </c>
      <c r="E270" s="176" t="s">
        <v>512</v>
      </c>
      <c r="F270" s="177" t="s">
        <v>513</v>
      </c>
      <c r="G270" s="178" t="s">
        <v>204</v>
      </c>
      <c r="H270" s="179">
        <v>0.132</v>
      </c>
      <c r="I270" s="180"/>
      <c r="J270" s="181">
        <f>ROUND(I270*H270,2)</f>
        <v>0</v>
      </c>
      <c r="K270" s="177" t="s">
        <v>163</v>
      </c>
      <c r="L270" s="40"/>
      <c r="M270" s="182" t="s">
        <v>19</v>
      </c>
      <c r="N270" s="183" t="s">
        <v>44</v>
      </c>
      <c r="O270" s="65"/>
      <c r="P270" s="184">
        <f>O270*H270</f>
        <v>0</v>
      </c>
      <c r="Q270" s="184">
        <v>0</v>
      </c>
      <c r="R270" s="184">
        <f>Q270*H270</f>
        <v>0</v>
      </c>
      <c r="S270" s="184">
        <v>2.4</v>
      </c>
      <c r="T270" s="185">
        <f>S270*H270</f>
        <v>0.3168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6" t="s">
        <v>164</v>
      </c>
      <c r="AT270" s="186" t="s">
        <v>159</v>
      </c>
      <c r="AU270" s="186" t="s">
        <v>87</v>
      </c>
      <c r="AY270" s="18" t="s">
        <v>157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8" t="s">
        <v>87</v>
      </c>
      <c r="BK270" s="187">
        <f>ROUND(I270*H270,2)</f>
        <v>0</v>
      </c>
      <c r="BL270" s="18" t="s">
        <v>164</v>
      </c>
      <c r="BM270" s="186" t="s">
        <v>514</v>
      </c>
    </row>
    <row r="271" spans="1:47" s="2" customFormat="1" ht="11.25">
      <c r="A271" s="35"/>
      <c r="B271" s="36"/>
      <c r="C271" s="37"/>
      <c r="D271" s="188" t="s">
        <v>166</v>
      </c>
      <c r="E271" s="37"/>
      <c r="F271" s="189" t="s">
        <v>515</v>
      </c>
      <c r="G271" s="37"/>
      <c r="H271" s="37"/>
      <c r="I271" s="190"/>
      <c r="J271" s="37"/>
      <c r="K271" s="37"/>
      <c r="L271" s="40"/>
      <c r="M271" s="191"/>
      <c r="N271" s="192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166</v>
      </c>
      <c r="AU271" s="18" t="s">
        <v>87</v>
      </c>
    </row>
    <row r="272" spans="2:51" s="13" customFormat="1" ht="11.25">
      <c r="B272" s="193"/>
      <c r="C272" s="194"/>
      <c r="D272" s="195" t="s">
        <v>168</v>
      </c>
      <c r="E272" s="196" t="s">
        <v>19</v>
      </c>
      <c r="F272" s="197" t="s">
        <v>516</v>
      </c>
      <c r="G272" s="194"/>
      <c r="H272" s="198">
        <v>0.132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168</v>
      </c>
      <c r="AU272" s="204" t="s">
        <v>87</v>
      </c>
      <c r="AV272" s="13" t="s">
        <v>87</v>
      </c>
      <c r="AW272" s="13" t="s">
        <v>33</v>
      </c>
      <c r="AX272" s="13" t="s">
        <v>80</v>
      </c>
      <c r="AY272" s="204" t="s">
        <v>157</v>
      </c>
    </row>
    <row r="273" spans="1:65" s="2" customFormat="1" ht="24.2" customHeight="1">
      <c r="A273" s="35"/>
      <c r="B273" s="36"/>
      <c r="C273" s="175" t="s">
        <v>517</v>
      </c>
      <c r="D273" s="175" t="s">
        <v>159</v>
      </c>
      <c r="E273" s="176" t="s">
        <v>518</v>
      </c>
      <c r="F273" s="177" t="s">
        <v>519</v>
      </c>
      <c r="G273" s="178" t="s">
        <v>162</v>
      </c>
      <c r="H273" s="179">
        <v>4.2</v>
      </c>
      <c r="I273" s="180"/>
      <c r="J273" s="181">
        <f>ROUND(I273*H273,2)</f>
        <v>0</v>
      </c>
      <c r="K273" s="177" t="s">
        <v>163</v>
      </c>
      <c r="L273" s="40"/>
      <c r="M273" s="182" t="s">
        <v>19</v>
      </c>
      <c r="N273" s="183" t="s">
        <v>44</v>
      </c>
      <c r="O273" s="65"/>
      <c r="P273" s="184">
        <f>O273*H273</f>
        <v>0</v>
      </c>
      <c r="Q273" s="184">
        <v>0</v>
      </c>
      <c r="R273" s="184">
        <f>Q273*H273</f>
        <v>0</v>
      </c>
      <c r="S273" s="184">
        <v>0.09</v>
      </c>
      <c r="T273" s="185">
        <f>S273*H273</f>
        <v>0.378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6" t="s">
        <v>164</v>
      </c>
      <c r="AT273" s="186" t="s">
        <v>159</v>
      </c>
      <c r="AU273" s="186" t="s">
        <v>87</v>
      </c>
      <c r="AY273" s="18" t="s">
        <v>157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8" t="s">
        <v>87</v>
      </c>
      <c r="BK273" s="187">
        <f>ROUND(I273*H273,2)</f>
        <v>0</v>
      </c>
      <c r="BL273" s="18" t="s">
        <v>164</v>
      </c>
      <c r="BM273" s="186" t="s">
        <v>520</v>
      </c>
    </row>
    <row r="274" spans="1:47" s="2" customFormat="1" ht="11.25">
      <c r="A274" s="35"/>
      <c r="B274" s="36"/>
      <c r="C274" s="37"/>
      <c r="D274" s="188" t="s">
        <v>166</v>
      </c>
      <c r="E274" s="37"/>
      <c r="F274" s="189" t="s">
        <v>521</v>
      </c>
      <c r="G274" s="37"/>
      <c r="H274" s="37"/>
      <c r="I274" s="190"/>
      <c r="J274" s="37"/>
      <c r="K274" s="37"/>
      <c r="L274" s="40"/>
      <c r="M274" s="191"/>
      <c r="N274" s="192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166</v>
      </c>
      <c r="AU274" s="18" t="s">
        <v>87</v>
      </c>
    </row>
    <row r="275" spans="2:51" s="13" customFormat="1" ht="11.25">
      <c r="B275" s="193"/>
      <c r="C275" s="194"/>
      <c r="D275" s="195" t="s">
        <v>168</v>
      </c>
      <c r="E275" s="196" t="s">
        <v>19</v>
      </c>
      <c r="F275" s="197" t="s">
        <v>385</v>
      </c>
      <c r="G275" s="194"/>
      <c r="H275" s="198">
        <v>4.2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168</v>
      </c>
      <c r="AU275" s="204" t="s">
        <v>87</v>
      </c>
      <c r="AV275" s="13" t="s">
        <v>87</v>
      </c>
      <c r="AW275" s="13" t="s">
        <v>33</v>
      </c>
      <c r="AX275" s="13" t="s">
        <v>80</v>
      </c>
      <c r="AY275" s="204" t="s">
        <v>157</v>
      </c>
    </row>
    <row r="276" spans="1:65" s="2" customFormat="1" ht="24.2" customHeight="1">
      <c r="A276" s="35"/>
      <c r="B276" s="36"/>
      <c r="C276" s="175" t="s">
        <v>522</v>
      </c>
      <c r="D276" s="175" t="s">
        <v>159</v>
      </c>
      <c r="E276" s="176" t="s">
        <v>523</v>
      </c>
      <c r="F276" s="177" t="s">
        <v>524</v>
      </c>
      <c r="G276" s="178" t="s">
        <v>162</v>
      </c>
      <c r="H276" s="179">
        <v>31.13</v>
      </c>
      <c r="I276" s="180"/>
      <c r="J276" s="181">
        <f>ROUND(I276*H276,2)</f>
        <v>0</v>
      </c>
      <c r="K276" s="177" t="s">
        <v>163</v>
      </c>
      <c r="L276" s="40"/>
      <c r="M276" s="182" t="s">
        <v>19</v>
      </c>
      <c r="N276" s="183" t="s">
        <v>44</v>
      </c>
      <c r="O276" s="65"/>
      <c r="P276" s="184">
        <f>O276*H276</f>
        <v>0</v>
      </c>
      <c r="Q276" s="184">
        <v>0</v>
      </c>
      <c r="R276" s="184">
        <f>Q276*H276</f>
        <v>0</v>
      </c>
      <c r="S276" s="184">
        <v>0.09</v>
      </c>
      <c r="T276" s="185">
        <f>S276*H276</f>
        <v>2.8017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6" t="s">
        <v>164</v>
      </c>
      <c r="AT276" s="186" t="s">
        <v>159</v>
      </c>
      <c r="AU276" s="186" t="s">
        <v>87</v>
      </c>
      <c r="AY276" s="18" t="s">
        <v>157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8" t="s">
        <v>87</v>
      </c>
      <c r="BK276" s="187">
        <f>ROUND(I276*H276,2)</f>
        <v>0</v>
      </c>
      <c r="BL276" s="18" t="s">
        <v>164</v>
      </c>
      <c r="BM276" s="186" t="s">
        <v>525</v>
      </c>
    </row>
    <row r="277" spans="1:47" s="2" customFormat="1" ht="11.25">
      <c r="A277" s="35"/>
      <c r="B277" s="36"/>
      <c r="C277" s="37"/>
      <c r="D277" s="188" t="s">
        <v>166</v>
      </c>
      <c r="E277" s="37"/>
      <c r="F277" s="189" t="s">
        <v>526</v>
      </c>
      <c r="G277" s="37"/>
      <c r="H277" s="37"/>
      <c r="I277" s="190"/>
      <c r="J277" s="37"/>
      <c r="K277" s="37"/>
      <c r="L277" s="40"/>
      <c r="M277" s="191"/>
      <c r="N277" s="192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166</v>
      </c>
      <c r="AU277" s="18" t="s">
        <v>87</v>
      </c>
    </row>
    <row r="278" spans="1:65" s="2" customFormat="1" ht="37.9" customHeight="1">
      <c r="A278" s="35"/>
      <c r="B278" s="36"/>
      <c r="C278" s="175" t="s">
        <v>527</v>
      </c>
      <c r="D278" s="175" t="s">
        <v>159</v>
      </c>
      <c r="E278" s="176" t="s">
        <v>528</v>
      </c>
      <c r="F278" s="177" t="s">
        <v>529</v>
      </c>
      <c r="G278" s="178" t="s">
        <v>162</v>
      </c>
      <c r="H278" s="179">
        <v>31.13</v>
      </c>
      <c r="I278" s="180"/>
      <c r="J278" s="181">
        <f>ROUND(I278*H278,2)</f>
        <v>0</v>
      </c>
      <c r="K278" s="177" t="s">
        <v>163</v>
      </c>
      <c r="L278" s="40"/>
      <c r="M278" s="182" t="s">
        <v>19</v>
      </c>
      <c r="N278" s="183" t="s">
        <v>44</v>
      </c>
      <c r="O278" s="65"/>
      <c r="P278" s="184">
        <f>O278*H278</f>
        <v>0</v>
      </c>
      <c r="Q278" s="184">
        <v>0</v>
      </c>
      <c r="R278" s="184">
        <f>Q278*H278</f>
        <v>0</v>
      </c>
      <c r="S278" s="184">
        <v>0.045</v>
      </c>
      <c r="T278" s="185">
        <f>S278*H278</f>
        <v>1.40085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6" t="s">
        <v>164</v>
      </c>
      <c r="AT278" s="186" t="s">
        <v>159</v>
      </c>
      <c r="AU278" s="186" t="s">
        <v>87</v>
      </c>
      <c r="AY278" s="18" t="s">
        <v>157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8" t="s">
        <v>87</v>
      </c>
      <c r="BK278" s="187">
        <f>ROUND(I278*H278,2)</f>
        <v>0</v>
      </c>
      <c r="BL278" s="18" t="s">
        <v>164</v>
      </c>
      <c r="BM278" s="186" t="s">
        <v>530</v>
      </c>
    </row>
    <row r="279" spans="1:47" s="2" customFormat="1" ht="11.25">
      <c r="A279" s="35"/>
      <c r="B279" s="36"/>
      <c r="C279" s="37"/>
      <c r="D279" s="188" t="s">
        <v>166</v>
      </c>
      <c r="E279" s="37"/>
      <c r="F279" s="189" t="s">
        <v>531</v>
      </c>
      <c r="G279" s="37"/>
      <c r="H279" s="37"/>
      <c r="I279" s="190"/>
      <c r="J279" s="37"/>
      <c r="K279" s="37"/>
      <c r="L279" s="40"/>
      <c r="M279" s="191"/>
      <c r="N279" s="192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166</v>
      </c>
      <c r="AU279" s="18" t="s">
        <v>87</v>
      </c>
    </row>
    <row r="280" spans="2:51" s="13" customFormat="1" ht="11.25">
      <c r="B280" s="193"/>
      <c r="C280" s="194"/>
      <c r="D280" s="195" t="s">
        <v>168</v>
      </c>
      <c r="E280" s="196" t="s">
        <v>19</v>
      </c>
      <c r="F280" s="197" t="s">
        <v>532</v>
      </c>
      <c r="G280" s="194"/>
      <c r="H280" s="198">
        <v>31.13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168</v>
      </c>
      <c r="AU280" s="204" t="s">
        <v>87</v>
      </c>
      <c r="AV280" s="13" t="s">
        <v>87</v>
      </c>
      <c r="AW280" s="13" t="s">
        <v>33</v>
      </c>
      <c r="AX280" s="13" t="s">
        <v>80</v>
      </c>
      <c r="AY280" s="204" t="s">
        <v>157</v>
      </c>
    </row>
    <row r="281" spans="1:65" s="2" customFormat="1" ht="37.9" customHeight="1">
      <c r="A281" s="35"/>
      <c r="B281" s="36"/>
      <c r="C281" s="175" t="s">
        <v>533</v>
      </c>
      <c r="D281" s="175" t="s">
        <v>159</v>
      </c>
      <c r="E281" s="176" t="s">
        <v>534</v>
      </c>
      <c r="F281" s="177" t="s">
        <v>535</v>
      </c>
      <c r="G281" s="178" t="s">
        <v>232</v>
      </c>
      <c r="H281" s="179">
        <v>7</v>
      </c>
      <c r="I281" s="180"/>
      <c r="J281" s="181">
        <f>ROUND(I281*H281,2)</f>
        <v>0</v>
      </c>
      <c r="K281" s="177" t="s">
        <v>163</v>
      </c>
      <c r="L281" s="40"/>
      <c r="M281" s="182" t="s">
        <v>19</v>
      </c>
      <c r="N281" s="183" t="s">
        <v>44</v>
      </c>
      <c r="O281" s="65"/>
      <c r="P281" s="184">
        <f>O281*H281</f>
        <v>0</v>
      </c>
      <c r="Q281" s="184">
        <v>0</v>
      </c>
      <c r="R281" s="184">
        <f>Q281*H281</f>
        <v>0</v>
      </c>
      <c r="S281" s="184">
        <v>0.154</v>
      </c>
      <c r="T281" s="185">
        <f>S281*H281</f>
        <v>1.078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164</v>
      </c>
      <c r="AT281" s="186" t="s">
        <v>159</v>
      </c>
      <c r="AU281" s="186" t="s">
        <v>87</v>
      </c>
      <c r="AY281" s="18" t="s">
        <v>157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87</v>
      </c>
      <c r="BK281" s="187">
        <f>ROUND(I281*H281,2)</f>
        <v>0</v>
      </c>
      <c r="BL281" s="18" t="s">
        <v>164</v>
      </c>
      <c r="BM281" s="186" t="s">
        <v>536</v>
      </c>
    </row>
    <row r="282" spans="1:47" s="2" customFormat="1" ht="11.25">
      <c r="A282" s="35"/>
      <c r="B282" s="36"/>
      <c r="C282" s="37"/>
      <c r="D282" s="188" t="s">
        <v>166</v>
      </c>
      <c r="E282" s="37"/>
      <c r="F282" s="189" t="s">
        <v>537</v>
      </c>
      <c r="G282" s="37"/>
      <c r="H282" s="37"/>
      <c r="I282" s="190"/>
      <c r="J282" s="37"/>
      <c r="K282" s="37"/>
      <c r="L282" s="40"/>
      <c r="M282" s="191"/>
      <c r="N282" s="192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166</v>
      </c>
      <c r="AU282" s="18" t="s">
        <v>87</v>
      </c>
    </row>
    <row r="283" spans="2:51" s="13" customFormat="1" ht="11.25">
      <c r="B283" s="193"/>
      <c r="C283" s="194"/>
      <c r="D283" s="195" t="s">
        <v>168</v>
      </c>
      <c r="E283" s="196" t="s">
        <v>19</v>
      </c>
      <c r="F283" s="197" t="s">
        <v>235</v>
      </c>
      <c r="G283" s="194"/>
      <c r="H283" s="198">
        <v>7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168</v>
      </c>
      <c r="AU283" s="204" t="s">
        <v>87</v>
      </c>
      <c r="AV283" s="13" t="s">
        <v>87</v>
      </c>
      <c r="AW283" s="13" t="s">
        <v>33</v>
      </c>
      <c r="AX283" s="13" t="s">
        <v>80</v>
      </c>
      <c r="AY283" s="204" t="s">
        <v>157</v>
      </c>
    </row>
    <row r="284" spans="1:65" s="2" customFormat="1" ht="37.9" customHeight="1">
      <c r="A284" s="35"/>
      <c r="B284" s="36"/>
      <c r="C284" s="175" t="s">
        <v>538</v>
      </c>
      <c r="D284" s="175" t="s">
        <v>159</v>
      </c>
      <c r="E284" s="176" t="s">
        <v>539</v>
      </c>
      <c r="F284" s="177" t="s">
        <v>540</v>
      </c>
      <c r="G284" s="178" t="s">
        <v>198</v>
      </c>
      <c r="H284" s="179">
        <v>28</v>
      </c>
      <c r="I284" s="180"/>
      <c r="J284" s="181">
        <f>ROUND(I284*H284,2)</f>
        <v>0</v>
      </c>
      <c r="K284" s="177" t="s">
        <v>163</v>
      </c>
      <c r="L284" s="40"/>
      <c r="M284" s="182" t="s">
        <v>19</v>
      </c>
      <c r="N284" s="183" t="s">
        <v>44</v>
      </c>
      <c r="O284" s="65"/>
      <c r="P284" s="184">
        <f>O284*H284</f>
        <v>0</v>
      </c>
      <c r="Q284" s="184">
        <v>0.01805</v>
      </c>
      <c r="R284" s="184">
        <f>Q284*H284</f>
        <v>0.5054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164</v>
      </c>
      <c r="AT284" s="186" t="s">
        <v>159</v>
      </c>
      <c r="AU284" s="186" t="s">
        <v>87</v>
      </c>
      <c r="AY284" s="18" t="s">
        <v>157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87</v>
      </c>
      <c r="BK284" s="187">
        <f>ROUND(I284*H284,2)</f>
        <v>0</v>
      </c>
      <c r="BL284" s="18" t="s">
        <v>164</v>
      </c>
      <c r="BM284" s="186" t="s">
        <v>541</v>
      </c>
    </row>
    <row r="285" spans="1:47" s="2" customFormat="1" ht="11.25">
      <c r="A285" s="35"/>
      <c r="B285" s="36"/>
      <c r="C285" s="37"/>
      <c r="D285" s="188" t="s">
        <v>166</v>
      </c>
      <c r="E285" s="37"/>
      <c r="F285" s="189" t="s">
        <v>542</v>
      </c>
      <c r="G285" s="37"/>
      <c r="H285" s="37"/>
      <c r="I285" s="190"/>
      <c r="J285" s="37"/>
      <c r="K285" s="37"/>
      <c r="L285" s="40"/>
      <c r="M285" s="191"/>
      <c r="N285" s="192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166</v>
      </c>
      <c r="AU285" s="18" t="s">
        <v>87</v>
      </c>
    </row>
    <row r="286" spans="2:51" s="13" customFormat="1" ht="11.25">
      <c r="B286" s="193"/>
      <c r="C286" s="194"/>
      <c r="D286" s="195" t="s">
        <v>168</v>
      </c>
      <c r="E286" s="196" t="s">
        <v>19</v>
      </c>
      <c r="F286" s="197" t="s">
        <v>543</v>
      </c>
      <c r="G286" s="194"/>
      <c r="H286" s="198">
        <v>28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168</v>
      </c>
      <c r="AU286" s="204" t="s">
        <v>87</v>
      </c>
      <c r="AV286" s="13" t="s">
        <v>87</v>
      </c>
      <c r="AW286" s="13" t="s">
        <v>33</v>
      </c>
      <c r="AX286" s="13" t="s">
        <v>80</v>
      </c>
      <c r="AY286" s="204" t="s">
        <v>157</v>
      </c>
    </row>
    <row r="287" spans="1:65" s="2" customFormat="1" ht="33" customHeight="1">
      <c r="A287" s="35"/>
      <c r="B287" s="36"/>
      <c r="C287" s="175" t="s">
        <v>544</v>
      </c>
      <c r="D287" s="175" t="s">
        <v>159</v>
      </c>
      <c r="E287" s="176" t="s">
        <v>545</v>
      </c>
      <c r="F287" s="177" t="s">
        <v>546</v>
      </c>
      <c r="G287" s="178" t="s">
        <v>162</v>
      </c>
      <c r="H287" s="179">
        <v>8.232</v>
      </c>
      <c r="I287" s="180"/>
      <c r="J287" s="181">
        <f>ROUND(I287*H287,2)</f>
        <v>0</v>
      </c>
      <c r="K287" s="177" t="s">
        <v>163</v>
      </c>
      <c r="L287" s="40"/>
      <c r="M287" s="182" t="s">
        <v>19</v>
      </c>
      <c r="N287" s="183" t="s">
        <v>44</v>
      </c>
      <c r="O287" s="65"/>
      <c r="P287" s="184">
        <f>O287*H287</f>
        <v>0</v>
      </c>
      <c r="Q287" s="184">
        <v>0</v>
      </c>
      <c r="R287" s="184">
        <f>Q287*H287</f>
        <v>0</v>
      </c>
      <c r="S287" s="184">
        <v>0.0026</v>
      </c>
      <c r="T287" s="185">
        <f>S287*H287</f>
        <v>0.021403199999999997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6" t="s">
        <v>164</v>
      </c>
      <c r="AT287" s="186" t="s">
        <v>159</v>
      </c>
      <c r="AU287" s="186" t="s">
        <v>87</v>
      </c>
      <c r="AY287" s="18" t="s">
        <v>157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8" t="s">
        <v>87</v>
      </c>
      <c r="BK287" s="187">
        <f>ROUND(I287*H287,2)</f>
        <v>0</v>
      </c>
      <c r="BL287" s="18" t="s">
        <v>164</v>
      </c>
      <c r="BM287" s="186" t="s">
        <v>547</v>
      </c>
    </row>
    <row r="288" spans="1:47" s="2" customFormat="1" ht="11.25">
      <c r="A288" s="35"/>
      <c r="B288" s="36"/>
      <c r="C288" s="37"/>
      <c r="D288" s="188" t="s">
        <v>166</v>
      </c>
      <c r="E288" s="37"/>
      <c r="F288" s="189" t="s">
        <v>548</v>
      </c>
      <c r="G288" s="37"/>
      <c r="H288" s="37"/>
      <c r="I288" s="190"/>
      <c r="J288" s="37"/>
      <c r="K288" s="37"/>
      <c r="L288" s="40"/>
      <c r="M288" s="191"/>
      <c r="N288" s="192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166</v>
      </c>
      <c r="AU288" s="18" t="s">
        <v>87</v>
      </c>
    </row>
    <row r="289" spans="2:51" s="13" customFormat="1" ht="11.25">
      <c r="B289" s="193"/>
      <c r="C289" s="194"/>
      <c r="D289" s="195" t="s">
        <v>168</v>
      </c>
      <c r="E289" s="196" t="s">
        <v>19</v>
      </c>
      <c r="F289" s="197" t="s">
        <v>549</v>
      </c>
      <c r="G289" s="194"/>
      <c r="H289" s="198">
        <v>3.192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168</v>
      </c>
      <c r="AU289" s="204" t="s">
        <v>87</v>
      </c>
      <c r="AV289" s="13" t="s">
        <v>87</v>
      </c>
      <c r="AW289" s="13" t="s">
        <v>33</v>
      </c>
      <c r="AX289" s="13" t="s">
        <v>72</v>
      </c>
      <c r="AY289" s="204" t="s">
        <v>157</v>
      </c>
    </row>
    <row r="290" spans="2:51" s="13" customFormat="1" ht="11.25">
      <c r="B290" s="193"/>
      <c r="C290" s="194"/>
      <c r="D290" s="195" t="s">
        <v>168</v>
      </c>
      <c r="E290" s="196" t="s">
        <v>19</v>
      </c>
      <c r="F290" s="197" t="s">
        <v>550</v>
      </c>
      <c r="G290" s="194"/>
      <c r="H290" s="198">
        <v>5.04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168</v>
      </c>
      <c r="AU290" s="204" t="s">
        <v>87</v>
      </c>
      <c r="AV290" s="13" t="s">
        <v>87</v>
      </c>
      <c r="AW290" s="13" t="s">
        <v>33</v>
      </c>
      <c r="AX290" s="13" t="s">
        <v>72</v>
      </c>
      <c r="AY290" s="204" t="s">
        <v>157</v>
      </c>
    </row>
    <row r="291" spans="2:51" s="15" customFormat="1" ht="11.25">
      <c r="B291" s="225"/>
      <c r="C291" s="226"/>
      <c r="D291" s="195" t="s">
        <v>168</v>
      </c>
      <c r="E291" s="227" t="s">
        <v>19</v>
      </c>
      <c r="F291" s="228" t="s">
        <v>285</v>
      </c>
      <c r="G291" s="226"/>
      <c r="H291" s="229">
        <v>8.232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AT291" s="235" t="s">
        <v>168</v>
      </c>
      <c r="AU291" s="235" t="s">
        <v>87</v>
      </c>
      <c r="AV291" s="15" t="s">
        <v>175</v>
      </c>
      <c r="AW291" s="15" t="s">
        <v>33</v>
      </c>
      <c r="AX291" s="15" t="s">
        <v>80</v>
      </c>
      <c r="AY291" s="235" t="s">
        <v>157</v>
      </c>
    </row>
    <row r="292" spans="1:65" s="2" customFormat="1" ht="78" customHeight="1">
      <c r="A292" s="35"/>
      <c r="B292" s="36"/>
      <c r="C292" s="175" t="s">
        <v>551</v>
      </c>
      <c r="D292" s="175" t="s">
        <v>159</v>
      </c>
      <c r="E292" s="176" t="s">
        <v>552</v>
      </c>
      <c r="F292" s="177" t="s">
        <v>553</v>
      </c>
      <c r="G292" s="178" t="s">
        <v>198</v>
      </c>
      <c r="H292" s="179">
        <v>2</v>
      </c>
      <c r="I292" s="180"/>
      <c r="J292" s="181">
        <f>ROUND(I292*H292,2)</f>
        <v>0</v>
      </c>
      <c r="K292" s="177" t="s">
        <v>163</v>
      </c>
      <c r="L292" s="40"/>
      <c r="M292" s="182" t="s">
        <v>19</v>
      </c>
      <c r="N292" s="183" t="s">
        <v>44</v>
      </c>
      <c r="O292" s="65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164</v>
      </c>
      <c r="AT292" s="186" t="s">
        <v>159</v>
      </c>
      <c r="AU292" s="186" t="s">
        <v>87</v>
      </c>
      <c r="AY292" s="18" t="s">
        <v>157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8" t="s">
        <v>87</v>
      </c>
      <c r="BK292" s="187">
        <f>ROUND(I292*H292,2)</f>
        <v>0</v>
      </c>
      <c r="BL292" s="18" t="s">
        <v>164</v>
      </c>
      <c r="BM292" s="186" t="s">
        <v>554</v>
      </c>
    </row>
    <row r="293" spans="1:47" s="2" customFormat="1" ht="11.25">
      <c r="A293" s="35"/>
      <c r="B293" s="36"/>
      <c r="C293" s="37"/>
      <c r="D293" s="188" t="s">
        <v>166</v>
      </c>
      <c r="E293" s="37"/>
      <c r="F293" s="189" t="s">
        <v>555</v>
      </c>
      <c r="G293" s="37"/>
      <c r="H293" s="37"/>
      <c r="I293" s="190"/>
      <c r="J293" s="37"/>
      <c r="K293" s="37"/>
      <c r="L293" s="40"/>
      <c r="M293" s="191"/>
      <c r="N293" s="192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166</v>
      </c>
      <c r="AU293" s="18" t="s">
        <v>87</v>
      </c>
    </row>
    <row r="294" spans="1:65" s="2" customFormat="1" ht="76.35" customHeight="1">
      <c r="A294" s="35"/>
      <c r="B294" s="36"/>
      <c r="C294" s="175" t="s">
        <v>556</v>
      </c>
      <c r="D294" s="175" t="s">
        <v>159</v>
      </c>
      <c r="E294" s="176" t="s">
        <v>557</v>
      </c>
      <c r="F294" s="177" t="s">
        <v>558</v>
      </c>
      <c r="G294" s="178" t="s">
        <v>162</v>
      </c>
      <c r="H294" s="179">
        <v>30.436</v>
      </c>
      <c r="I294" s="180"/>
      <c r="J294" s="181">
        <f>ROUND(I294*H294,2)</f>
        <v>0</v>
      </c>
      <c r="K294" s="177" t="s">
        <v>163</v>
      </c>
      <c r="L294" s="40"/>
      <c r="M294" s="182" t="s">
        <v>19</v>
      </c>
      <c r="N294" s="183" t="s">
        <v>44</v>
      </c>
      <c r="O294" s="65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164</v>
      </c>
      <c r="AT294" s="186" t="s">
        <v>159</v>
      </c>
      <c r="AU294" s="186" t="s">
        <v>87</v>
      </c>
      <c r="AY294" s="18" t="s">
        <v>157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8" t="s">
        <v>87</v>
      </c>
      <c r="BK294" s="187">
        <f>ROUND(I294*H294,2)</f>
        <v>0</v>
      </c>
      <c r="BL294" s="18" t="s">
        <v>164</v>
      </c>
      <c r="BM294" s="186" t="s">
        <v>559</v>
      </c>
    </row>
    <row r="295" spans="1:47" s="2" customFormat="1" ht="11.25">
      <c r="A295" s="35"/>
      <c r="B295" s="36"/>
      <c r="C295" s="37"/>
      <c r="D295" s="188" t="s">
        <v>166</v>
      </c>
      <c r="E295" s="37"/>
      <c r="F295" s="189" t="s">
        <v>560</v>
      </c>
      <c r="G295" s="37"/>
      <c r="H295" s="37"/>
      <c r="I295" s="190"/>
      <c r="J295" s="37"/>
      <c r="K295" s="37"/>
      <c r="L295" s="40"/>
      <c r="M295" s="191"/>
      <c r="N295" s="192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166</v>
      </c>
      <c r="AU295" s="18" t="s">
        <v>87</v>
      </c>
    </row>
    <row r="296" spans="2:51" s="13" customFormat="1" ht="11.25">
      <c r="B296" s="193"/>
      <c r="C296" s="194"/>
      <c r="D296" s="195" t="s">
        <v>168</v>
      </c>
      <c r="E296" s="196" t="s">
        <v>19</v>
      </c>
      <c r="F296" s="197" t="s">
        <v>109</v>
      </c>
      <c r="G296" s="194"/>
      <c r="H296" s="198">
        <v>30.436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168</v>
      </c>
      <c r="AU296" s="204" t="s">
        <v>87</v>
      </c>
      <c r="AV296" s="13" t="s">
        <v>87</v>
      </c>
      <c r="AW296" s="13" t="s">
        <v>33</v>
      </c>
      <c r="AX296" s="13" t="s">
        <v>80</v>
      </c>
      <c r="AY296" s="204" t="s">
        <v>157</v>
      </c>
    </row>
    <row r="297" spans="1:65" s="2" customFormat="1" ht="78" customHeight="1">
      <c r="A297" s="35"/>
      <c r="B297" s="36"/>
      <c r="C297" s="175" t="s">
        <v>561</v>
      </c>
      <c r="D297" s="175" t="s">
        <v>159</v>
      </c>
      <c r="E297" s="176" t="s">
        <v>562</v>
      </c>
      <c r="F297" s="177" t="s">
        <v>563</v>
      </c>
      <c r="G297" s="178" t="s">
        <v>162</v>
      </c>
      <c r="H297" s="179">
        <v>16.8</v>
      </c>
      <c r="I297" s="180"/>
      <c r="J297" s="181">
        <f>ROUND(I297*H297,2)</f>
        <v>0</v>
      </c>
      <c r="K297" s="177" t="s">
        <v>163</v>
      </c>
      <c r="L297" s="40"/>
      <c r="M297" s="182" t="s">
        <v>19</v>
      </c>
      <c r="N297" s="183" t="s">
        <v>44</v>
      </c>
      <c r="O297" s="65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6" t="s">
        <v>164</v>
      </c>
      <c r="AT297" s="186" t="s">
        <v>159</v>
      </c>
      <c r="AU297" s="186" t="s">
        <v>87</v>
      </c>
      <c r="AY297" s="18" t="s">
        <v>157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8" t="s">
        <v>87</v>
      </c>
      <c r="BK297" s="187">
        <f>ROUND(I297*H297,2)</f>
        <v>0</v>
      </c>
      <c r="BL297" s="18" t="s">
        <v>164</v>
      </c>
      <c r="BM297" s="186" t="s">
        <v>564</v>
      </c>
    </row>
    <row r="298" spans="1:47" s="2" customFormat="1" ht="11.25">
      <c r="A298" s="35"/>
      <c r="B298" s="36"/>
      <c r="C298" s="37"/>
      <c r="D298" s="188" t="s">
        <v>166</v>
      </c>
      <c r="E298" s="37"/>
      <c r="F298" s="189" t="s">
        <v>565</v>
      </c>
      <c r="G298" s="37"/>
      <c r="H298" s="37"/>
      <c r="I298" s="190"/>
      <c r="J298" s="37"/>
      <c r="K298" s="37"/>
      <c r="L298" s="40"/>
      <c r="M298" s="191"/>
      <c r="N298" s="192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166</v>
      </c>
      <c r="AU298" s="18" t="s">
        <v>87</v>
      </c>
    </row>
    <row r="299" spans="2:51" s="13" customFormat="1" ht="11.25">
      <c r="B299" s="193"/>
      <c r="C299" s="194"/>
      <c r="D299" s="195" t="s">
        <v>168</v>
      </c>
      <c r="E299" s="196" t="s">
        <v>19</v>
      </c>
      <c r="F299" s="197" t="s">
        <v>107</v>
      </c>
      <c r="G299" s="194"/>
      <c r="H299" s="198">
        <v>16.8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168</v>
      </c>
      <c r="AU299" s="204" t="s">
        <v>87</v>
      </c>
      <c r="AV299" s="13" t="s">
        <v>87</v>
      </c>
      <c r="AW299" s="13" t="s">
        <v>33</v>
      </c>
      <c r="AX299" s="13" t="s">
        <v>80</v>
      </c>
      <c r="AY299" s="204" t="s">
        <v>157</v>
      </c>
    </row>
    <row r="300" spans="2:63" s="12" customFormat="1" ht="22.9" customHeight="1">
      <c r="B300" s="159"/>
      <c r="C300" s="160"/>
      <c r="D300" s="161" t="s">
        <v>71</v>
      </c>
      <c r="E300" s="173" t="s">
        <v>566</v>
      </c>
      <c r="F300" s="173" t="s">
        <v>567</v>
      </c>
      <c r="G300" s="160"/>
      <c r="H300" s="160"/>
      <c r="I300" s="163"/>
      <c r="J300" s="174">
        <f>BK300</f>
        <v>0</v>
      </c>
      <c r="K300" s="160"/>
      <c r="L300" s="165"/>
      <c r="M300" s="166"/>
      <c r="N300" s="167"/>
      <c r="O300" s="167"/>
      <c r="P300" s="168">
        <f>SUM(P301:P314)</f>
        <v>0</v>
      </c>
      <c r="Q300" s="167"/>
      <c r="R300" s="168">
        <f>SUM(R301:R314)</f>
        <v>0</v>
      </c>
      <c r="S300" s="167"/>
      <c r="T300" s="169">
        <f>SUM(T301:T314)</f>
        <v>0</v>
      </c>
      <c r="AR300" s="170" t="s">
        <v>80</v>
      </c>
      <c r="AT300" s="171" t="s">
        <v>71</v>
      </c>
      <c r="AU300" s="171" t="s">
        <v>80</v>
      </c>
      <c r="AY300" s="170" t="s">
        <v>157</v>
      </c>
      <c r="BK300" s="172">
        <f>SUM(BK301:BK314)</f>
        <v>0</v>
      </c>
    </row>
    <row r="301" spans="1:65" s="2" customFormat="1" ht="44.25" customHeight="1">
      <c r="A301" s="35"/>
      <c r="B301" s="36"/>
      <c r="C301" s="175" t="s">
        <v>568</v>
      </c>
      <c r="D301" s="175" t="s">
        <v>159</v>
      </c>
      <c r="E301" s="176" t="s">
        <v>569</v>
      </c>
      <c r="F301" s="177" t="s">
        <v>570</v>
      </c>
      <c r="G301" s="178" t="s">
        <v>225</v>
      </c>
      <c r="H301" s="179">
        <v>78.278</v>
      </c>
      <c r="I301" s="180"/>
      <c r="J301" s="181">
        <f>ROUND(I301*H301,2)</f>
        <v>0</v>
      </c>
      <c r="K301" s="177" t="s">
        <v>163</v>
      </c>
      <c r="L301" s="40"/>
      <c r="M301" s="182" t="s">
        <v>19</v>
      </c>
      <c r="N301" s="183" t="s">
        <v>44</v>
      </c>
      <c r="O301" s="65"/>
      <c r="P301" s="184">
        <f>O301*H301</f>
        <v>0</v>
      </c>
      <c r="Q301" s="184">
        <v>0</v>
      </c>
      <c r="R301" s="184">
        <f>Q301*H301</f>
        <v>0</v>
      </c>
      <c r="S301" s="184">
        <v>0</v>
      </c>
      <c r="T301" s="18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6" t="s">
        <v>164</v>
      </c>
      <c r="AT301" s="186" t="s">
        <v>159</v>
      </c>
      <c r="AU301" s="186" t="s">
        <v>87</v>
      </c>
      <c r="AY301" s="18" t="s">
        <v>157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8" t="s">
        <v>87</v>
      </c>
      <c r="BK301" s="187">
        <f>ROUND(I301*H301,2)</f>
        <v>0</v>
      </c>
      <c r="BL301" s="18" t="s">
        <v>164</v>
      </c>
      <c r="BM301" s="186" t="s">
        <v>571</v>
      </c>
    </row>
    <row r="302" spans="1:47" s="2" customFormat="1" ht="11.25">
      <c r="A302" s="35"/>
      <c r="B302" s="36"/>
      <c r="C302" s="37"/>
      <c r="D302" s="188" t="s">
        <v>166</v>
      </c>
      <c r="E302" s="37"/>
      <c r="F302" s="189" t="s">
        <v>572</v>
      </c>
      <c r="G302" s="37"/>
      <c r="H302" s="37"/>
      <c r="I302" s="190"/>
      <c r="J302" s="37"/>
      <c r="K302" s="37"/>
      <c r="L302" s="40"/>
      <c r="M302" s="191"/>
      <c r="N302" s="192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166</v>
      </c>
      <c r="AU302" s="18" t="s">
        <v>87</v>
      </c>
    </row>
    <row r="303" spans="1:65" s="2" customFormat="1" ht="55.5" customHeight="1">
      <c r="A303" s="35"/>
      <c r="B303" s="36"/>
      <c r="C303" s="175" t="s">
        <v>573</v>
      </c>
      <c r="D303" s="175" t="s">
        <v>159</v>
      </c>
      <c r="E303" s="176" t="s">
        <v>574</v>
      </c>
      <c r="F303" s="177" t="s">
        <v>575</v>
      </c>
      <c r="G303" s="178" t="s">
        <v>225</v>
      </c>
      <c r="H303" s="179">
        <v>12.614</v>
      </c>
      <c r="I303" s="180"/>
      <c r="J303" s="181">
        <f>ROUND(I303*H303,2)</f>
        <v>0</v>
      </c>
      <c r="K303" s="177" t="s">
        <v>163</v>
      </c>
      <c r="L303" s="40"/>
      <c r="M303" s="182" t="s">
        <v>19</v>
      </c>
      <c r="N303" s="183" t="s">
        <v>44</v>
      </c>
      <c r="O303" s="65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6" t="s">
        <v>164</v>
      </c>
      <c r="AT303" s="186" t="s">
        <v>159</v>
      </c>
      <c r="AU303" s="186" t="s">
        <v>87</v>
      </c>
      <c r="AY303" s="18" t="s">
        <v>157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8" t="s">
        <v>87</v>
      </c>
      <c r="BK303" s="187">
        <f>ROUND(I303*H303,2)</f>
        <v>0</v>
      </c>
      <c r="BL303" s="18" t="s">
        <v>164</v>
      </c>
      <c r="BM303" s="186" t="s">
        <v>576</v>
      </c>
    </row>
    <row r="304" spans="1:47" s="2" customFormat="1" ht="11.25">
      <c r="A304" s="35"/>
      <c r="B304" s="36"/>
      <c r="C304" s="37"/>
      <c r="D304" s="188" t="s">
        <v>166</v>
      </c>
      <c r="E304" s="37"/>
      <c r="F304" s="189" t="s">
        <v>577</v>
      </c>
      <c r="G304" s="37"/>
      <c r="H304" s="37"/>
      <c r="I304" s="190"/>
      <c r="J304" s="37"/>
      <c r="K304" s="37"/>
      <c r="L304" s="40"/>
      <c r="M304" s="191"/>
      <c r="N304" s="192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166</v>
      </c>
      <c r="AU304" s="18" t="s">
        <v>87</v>
      </c>
    </row>
    <row r="305" spans="2:51" s="13" customFormat="1" ht="11.25">
      <c r="B305" s="193"/>
      <c r="C305" s="194"/>
      <c r="D305" s="195" t="s">
        <v>168</v>
      </c>
      <c r="E305" s="196" t="s">
        <v>19</v>
      </c>
      <c r="F305" s="197" t="s">
        <v>578</v>
      </c>
      <c r="G305" s="194"/>
      <c r="H305" s="198">
        <v>12.614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168</v>
      </c>
      <c r="AU305" s="204" t="s">
        <v>87</v>
      </c>
      <c r="AV305" s="13" t="s">
        <v>87</v>
      </c>
      <c r="AW305" s="13" t="s">
        <v>33</v>
      </c>
      <c r="AX305" s="13" t="s">
        <v>80</v>
      </c>
      <c r="AY305" s="204" t="s">
        <v>157</v>
      </c>
    </row>
    <row r="306" spans="1:65" s="2" customFormat="1" ht="44.25" customHeight="1">
      <c r="A306" s="35"/>
      <c r="B306" s="36"/>
      <c r="C306" s="175" t="s">
        <v>579</v>
      </c>
      <c r="D306" s="175" t="s">
        <v>159</v>
      </c>
      <c r="E306" s="176" t="s">
        <v>580</v>
      </c>
      <c r="F306" s="177" t="s">
        <v>581</v>
      </c>
      <c r="G306" s="178" t="s">
        <v>225</v>
      </c>
      <c r="H306" s="179">
        <v>5</v>
      </c>
      <c r="I306" s="180"/>
      <c r="J306" s="181">
        <f>ROUND(I306*H306,2)</f>
        <v>0</v>
      </c>
      <c r="K306" s="177" t="s">
        <v>163</v>
      </c>
      <c r="L306" s="40"/>
      <c r="M306" s="182" t="s">
        <v>19</v>
      </c>
      <c r="N306" s="183" t="s">
        <v>44</v>
      </c>
      <c r="O306" s="65"/>
      <c r="P306" s="184">
        <f>O306*H306</f>
        <v>0</v>
      </c>
      <c r="Q306" s="184">
        <v>0</v>
      </c>
      <c r="R306" s="184">
        <f>Q306*H306</f>
        <v>0</v>
      </c>
      <c r="S306" s="184">
        <v>0</v>
      </c>
      <c r="T306" s="18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6" t="s">
        <v>164</v>
      </c>
      <c r="AT306" s="186" t="s">
        <v>159</v>
      </c>
      <c r="AU306" s="186" t="s">
        <v>87</v>
      </c>
      <c r="AY306" s="18" t="s">
        <v>157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8" t="s">
        <v>87</v>
      </c>
      <c r="BK306" s="187">
        <f>ROUND(I306*H306,2)</f>
        <v>0</v>
      </c>
      <c r="BL306" s="18" t="s">
        <v>164</v>
      </c>
      <c r="BM306" s="186" t="s">
        <v>582</v>
      </c>
    </row>
    <row r="307" spans="1:47" s="2" customFormat="1" ht="11.25">
      <c r="A307" s="35"/>
      <c r="B307" s="36"/>
      <c r="C307" s="37"/>
      <c r="D307" s="188" t="s">
        <v>166</v>
      </c>
      <c r="E307" s="37"/>
      <c r="F307" s="189" t="s">
        <v>583</v>
      </c>
      <c r="G307" s="37"/>
      <c r="H307" s="37"/>
      <c r="I307" s="190"/>
      <c r="J307" s="37"/>
      <c r="K307" s="37"/>
      <c r="L307" s="40"/>
      <c r="M307" s="191"/>
      <c r="N307" s="192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166</v>
      </c>
      <c r="AU307" s="18" t="s">
        <v>87</v>
      </c>
    </row>
    <row r="308" spans="1:65" s="2" customFormat="1" ht="33" customHeight="1">
      <c r="A308" s="35"/>
      <c r="B308" s="36"/>
      <c r="C308" s="175" t="s">
        <v>584</v>
      </c>
      <c r="D308" s="175" t="s">
        <v>159</v>
      </c>
      <c r="E308" s="176" t="s">
        <v>585</v>
      </c>
      <c r="F308" s="177" t="s">
        <v>586</v>
      </c>
      <c r="G308" s="178" t="s">
        <v>225</v>
      </c>
      <c r="H308" s="179">
        <v>4.325</v>
      </c>
      <c r="I308" s="180"/>
      <c r="J308" s="181">
        <f aca="true" t="shared" si="0" ref="J308:J313">ROUND(I308*H308,2)</f>
        <v>0</v>
      </c>
      <c r="K308" s="177" t="s">
        <v>19</v>
      </c>
      <c r="L308" s="40"/>
      <c r="M308" s="182" t="s">
        <v>19</v>
      </c>
      <c r="N308" s="183" t="s">
        <v>44</v>
      </c>
      <c r="O308" s="65"/>
      <c r="P308" s="184">
        <f aca="true" t="shared" si="1" ref="P308:P313">O308*H308</f>
        <v>0</v>
      </c>
      <c r="Q308" s="184">
        <v>0</v>
      </c>
      <c r="R308" s="184">
        <f aca="true" t="shared" si="2" ref="R308:R313">Q308*H308</f>
        <v>0</v>
      </c>
      <c r="S308" s="184">
        <v>0</v>
      </c>
      <c r="T308" s="185">
        <f aca="true" t="shared" si="3" ref="T308:T313"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164</v>
      </c>
      <c r="AT308" s="186" t="s">
        <v>159</v>
      </c>
      <c r="AU308" s="186" t="s">
        <v>87</v>
      </c>
      <c r="AY308" s="18" t="s">
        <v>157</v>
      </c>
      <c r="BE308" s="187">
        <f aca="true" t="shared" si="4" ref="BE308:BE313">IF(N308="základní",J308,0)</f>
        <v>0</v>
      </c>
      <c r="BF308" s="187">
        <f aca="true" t="shared" si="5" ref="BF308:BF313">IF(N308="snížená",J308,0)</f>
        <v>0</v>
      </c>
      <c r="BG308" s="187">
        <f aca="true" t="shared" si="6" ref="BG308:BG313">IF(N308="zákl. přenesená",J308,0)</f>
        <v>0</v>
      </c>
      <c r="BH308" s="187">
        <f aca="true" t="shared" si="7" ref="BH308:BH313">IF(N308="sníž. přenesená",J308,0)</f>
        <v>0</v>
      </c>
      <c r="BI308" s="187">
        <f aca="true" t="shared" si="8" ref="BI308:BI313">IF(N308="nulová",J308,0)</f>
        <v>0</v>
      </c>
      <c r="BJ308" s="18" t="s">
        <v>87</v>
      </c>
      <c r="BK308" s="187">
        <f aca="true" t="shared" si="9" ref="BK308:BK313">ROUND(I308*H308,2)</f>
        <v>0</v>
      </c>
      <c r="BL308" s="18" t="s">
        <v>164</v>
      </c>
      <c r="BM308" s="186" t="s">
        <v>587</v>
      </c>
    </row>
    <row r="309" spans="1:65" s="2" customFormat="1" ht="37.9" customHeight="1">
      <c r="A309" s="35"/>
      <c r="B309" s="36"/>
      <c r="C309" s="175" t="s">
        <v>588</v>
      </c>
      <c r="D309" s="175" t="s">
        <v>159</v>
      </c>
      <c r="E309" s="176" t="s">
        <v>589</v>
      </c>
      <c r="F309" s="177" t="s">
        <v>590</v>
      </c>
      <c r="G309" s="178" t="s">
        <v>225</v>
      </c>
      <c r="H309" s="179">
        <v>9.824</v>
      </c>
      <c r="I309" s="180"/>
      <c r="J309" s="181">
        <f t="shared" si="0"/>
        <v>0</v>
      </c>
      <c r="K309" s="177" t="s">
        <v>19</v>
      </c>
      <c r="L309" s="40"/>
      <c r="M309" s="182" t="s">
        <v>19</v>
      </c>
      <c r="N309" s="183" t="s">
        <v>44</v>
      </c>
      <c r="O309" s="65"/>
      <c r="P309" s="184">
        <f t="shared" si="1"/>
        <v>0</v>
      </c>
      <c r="Q309" s="184">
        <v>0</v>
      </c>
      <c r="R309" s="184">
        <f t="shared" si="2"/>
        <v>0</v>
      </c>
      <c r="S309" s="184">
        <v>0</v>
      </c>
      <c r="T309" s="185">
        <f t="shared" si="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6" t="s">
        <v>164</v>
      </c>
      <c r="AT309" s="186" t="s">
        <v>159</v>
      </c>
      <c r="AU309" s="186" t="s">
        <v>87</v>
      </c>
      <c r="AY309" s="18" t="s">
        <v>157</v>
      </c>
      <c r="BE309" s="187">
        <f t="shared" si="4"/>
        <v>0</v>
      </c>
      <c r="BF309" s="187">
        <f t="shared" si="5"/>
        <v>0</v>
      </c>
      <c r="BG309" s="187">
        <f t="shared" si="6"/>
        <v>0</v>
      </c>
      <c r="BH309" s="187">
        <f t="shared" si="7"/>
        <v>0</v>
      </c>
      <c r="BI309" s="187">
        <f t="shared" si="8"/>
        <v>0</v>
      </c>
      <c r="BJ309" s="18" t="s">
        <v>87</v>
      </c>
      <c r="BK309" s="187">
        <f t="shared" si="9"/>
        <v>0</v>
      </c>
      <c r="BL309" s="18" t="s">
        <v>164</v>
      </c>
      <c r="BM309" s="186" t="s">
        <v>591</v>
      </c>
    </row>
    <row r="310" spans="1:65" s="2" customFormat="1" ht="33" customHeight="1">
      <c r="A310" s="35"/>
      <c r="B310" s="36"/>
      <c r="C310" s="175" t="s">
        <v>592</v>
      </c>
      <c r="D310" s="175" t="s">
        <v>159</v>
      </c>
      <c r="E310" s="176" t="s">
        <v>593</v>
      </c>
      <c r="F310" s="177" t="s">
        <v>594</v>
      </c>
      <c r="G310" s="178" t="s">
        <v>225</v>
      </c>
      <c r="H310" s="179">
        <v>0.463</v>
      </c>
      <c r="I310" s="180"/>
      <c r="J310" s="181">
        <f t="shared" si="0"/>
        <v>0</v>
      </c>
      <c r="K310" s="177" t="s">
        <v>19</v>
      </c>
      <c r="L310" s="40"/>
      <c r="M310" s="182" t="s">
        <v>19</v>
      </c>
      <c r="N310" s="183" t="s">
        <v>44</v>
      </c>
      <c r="O310" s="65"/>
      <c r="P310" s="184">
        <f t="shared" si="1"/>
        <v>0</v>
      </c>
      <c r="Q310" s="184">
        <v>0</v>
      </c>
      <c r="R310" s="184">
        <f t="shared" si="2"/>
        <v>0</v>
      </c>
      <c r="S310" s="184">
        <v>0</v>
      </c>
      <c r="T310" s="185">
        <f t="shared" si="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6" t="s">
        <v>164</v>
      </c>
      <c r="AT310" s="186" t="s">
        <v>159</v>
      </c>
      <c r="AU310" s="186" t="s">
        <v>87</v>
      </c>
      <c r="AY310" s="18" t="s">
        <v>157</v>
      </c>
      <c r="BE310" s="187">
        <f t="shared" si="4"/>
        <v>0</v>
      </c>
      <c r="BF310" s="187">
        <f t="shared" si="5"/>
        <v>0</v>
      </c>
      <c r="BG310" s="187">
        <f t="shared" si="6"/>
        <v>0</v>
      </c>
      <c r="BH310" s="187">
        <f t="shared" si="7"/>
        <v>0</v>
      </c>
      <c r="BI310" s="187">
        <f t="shared" si="8"/>
        <v>0</v>
      </c>
      <c r="BJ310" s="18" t="s">
        <v>87</v>
      </c>
      <c r="BK310" s="187">
        <f t="shared" si="9"/>
        <v>0</v>
      </c>
      <c r="BL310" s="18" t="s">
        <v>164</v>
      </c>
      <c r="BM310" s="186" t="s">
        <v>595</v>
      </c>
    </row>
    <row r="311" spans="1:65" s="2" customFormat="1" ht="33" customHeight="1">
      <c r="A311" s="35"/>
      <c r="B311" s="36"/>
      <c r="C311" s="175" t="s">
        <v>596</v>
      </c>
      <c r="D311" s="175" t="s">
        <v>159</v>
      </c>
      <c r="E311" s="176" t="s">
        <v>597</v>
      </c>
      <c r="F311" s="177" t="s">
        <v>598</v>
      </c>
      <c r="G311" s="178" t="s">
        <v>225</v>
      </c>
      <c r="H311" s="179">
        <v>2.952</v>
      </c>
      <c r="I311" s="180"/>
      <c r="J311" s="181">
        <f t="shared" si="0"/>
        <v>0</v>
      </c>
      <c r="K311" s="177" t="s">
        <v>19</v>
      </c>
      <c r="L311" s="40"/>
      <c r="M311" s="182" t="s">
        <v>19</v>
      </c>
      <c r="N311" s="183" t="s">
        <v>44</v>
      </c>
      <c r="O311" s="65"/>
      <c r="P311" s="184">
        <f t="shared" si="1"/>
        <v>0</v>
      </c>
      <c r="Q311" s="184">
        <v>0</v>
      </c>
      <c r="R311" s="184">
        <f t="shared" si="2"/>
        <v>0</v>
      </c>
      <c r="S311" s="184">
        <v>0</v>
      </c>
      <c r="T311" s="185">
        <f t="shared" si="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164</v>
      </c>
      <c r="AT311" s="186" t="s">
        <v>159</v>
      </c>
      <c r="AU311" s="186" t="s">
        <v>87</v>
      </c>
      <c r="AY311" s="18" t="s">
        <v>157</v>
      </c>
      <c r="BE311" s="187">
        <f t="shared" si="4"/>
        <v>0</v>
      </c>
      <c r="BF311" s="187">
        <f t="shared" si="5"/>
        <v>0</v>
      </c>
      <c r="BG311" s="187">
        <f t="shared" si="6"/>
        <v>0</v>
      </c>
      <c r="BH311" s="187">
        <f t="shared" si="7"/>
        <v>0</v>
      </c>
      <c r="BI311" s="187">
        <f t="shared" si="8"/>
        <v>0</v>
      </c>
      <c r="BJ311" s="18" t="s">
        <v>87</v>
      </c>
      <c r="BK311" s="187">
        <f t="shared" si="9"/>
        <v>0</v>
      </c>
      <c r="BL311" s="18" t="s">
        <v>164</v>
      </c>
      <c r="BM311" s="186" t="s">
        <v>599</v>
      </c>
    </row>
    <row r="312" spans="1:65" s="2" customFormat="1" ht="33" customHeight="1">
      <c r="A312" s="35"/>
      <c r="B312" s="36"/>
      <c r="C312" s="175" t="s">
        <v>600</v>
      </c>
      <c r="D312" s="175" t="s">
        <v>159</v>
      </c>
      <c r="E312" s="176" t="s">
        <v>601</v>
      </c>
      <c r="F312" s="177" t="s">
        <v>602</v>
      </c>
      <c r="G312" s="178" t="s">
        <v>225</v>
      </c>
      <c r="H312" s="179">
        <v>10.175</v>
      </c>
      <c r="I312" s="180"/>
      <c r="J312" s="181">
        <f t="shared" si="0"/>
        <v>0</v>
      </c>
      <c r="K312" s="177" t="s">
        <v>19</v>
      </c>
      <c r="L312" s="40"/>
      <c r="M312" s="182" t="s">
        <v>19</v>
      </c>
      <c r="N312" s="183" t="s">
        <v>44</v>
      </c>
      <c r="O312" s="65"/>
      <c r="P312" s="184">
        <f t="shared" si="1"/>
        <v>0</v>
      </c>
      <c r="Q312" s="184">
        <v>0</v>
      </c>
      <c r="R312" s="184">
        <f t="shared" si="2"/>
        <v>0</v>
      </c>
      <c r="S312" s="184">
        <v>0</v>
      </c>
      <c r="T312" s="185">
        <f t="shared" si="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6" t="s">
        <v>164</v>
      </c>
      <c r="AT312" s="186" t="s">
        <v>159</v>
      </c>
      <c r="AU312" s="186" t="s">
        <v>87</v>
      </c>
      <c r="AY312" s="18" t="s">
        <v>157</v>
      </c>
      <c r="BE312" s="187">
        <f t="shared" si="4"/>
        <v>0</v>
      </c>
      <c r="BF312" s="187">
        <f t="shared" si="5"/>
        <v>0</v>
      </c>
      <c r="BG312" s="187">
        <f t="shared" si="6"/>
        <v>0</v>
      </c>
      <c r="BH312" s="187">
        <f t="shared" si="7"/>
        <v>0</v>
      </c>
      <c r="BI312" s="187">
        <f t="shared" si="8"/>
        <v>0</v>
      </c>
      <c r="BJ312" s="18" t="s">
        <v>87</v>
      </c>
      <c r="BK312" s="187">
        <f t="shared" si="9"/>
        <v>0</v>
      </c>
      <c r="BL312" s="18" t="s">
        <v>164</v>
      </c>
      <c r="BM312" s="186" t="s">
        <v>603</v>
      </c>
    </row>
    <row r="313" spans="1:65" s="2" customFormat="1" ht="37.9" customHeight="1">
      <c r="A313" s="35"/>
      <c r="B313" s="36"/>
      <c r="C313" s="175" t="s">
        <v>604</v>
      </c>
      <c r="D313" s="175" t="s">
        <v>159</v>
      </c>
      <c r="E313" s="176" t="s">
        <v>605</v>
      </c>
      <c r="F313" s="177" t="s">
        <v>606</v>
      </c>
      <c r="G313" s="178" t="s">
        <v>225</v>
      </c>
      <c r="H313" s="179">
        <v>32.925</v>
      </c>
      <c r="I313" s="180"/>
      <c r="J313" s="181">
        <f t="shared" si="0"/>
        <v>0</v>
      </c>
      <c r="K313" s="177" t="s">
        <v>19</v>
      </c>
      <c r="L313" s="40"/>
      <c r="M313" s="182" t="s">
        <v>19</v>
      </c>
      <c r="N313" s="183" t="s">
        <v>44</v>
      </c>
      <c r="O313" s="65"/>
      <c r="P313" s="184">
        <f t="shared" si="1"/>
        <v>0</v>
      </c>
      <c r="Q313" s="184">
        <v>0</v>
      </c>
      <c r="R313" s="184">
        <f t="shared" si="2"/>
        <v>0</v>
      </c>
      <c r="S313" s="184">
        <v>0</v>
      </c>
      <c r="T313" s="185">
        <f t="shared" si="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6" t="s">
        <v>164</v>
      </c>
      <c r="AT313" s="186" t="s">
        <v>159</v>
      </c>
      <c r="AU313" s="186" t="s">
        <v>87</v>
      </c>
      <c r="AY313" s="18" t="s">
        <v>157</v>
      </c>
      <c r="BE313" s="187">
        <f t="shared" si="4"/>
        <v>0</v>
      </c>
      <c r="BF313" s="187">
        <f t="shared" si="5"/>
        <v>0</v>
      </c>
      <c r="BG313" s="187">
        <f t="shared" si="6"/>
        <v>0</v>
      </c>
      <c r="BH313" s="187">
        <f t="shared" si="7"/>
        <v>0</v>
      </c>
      <c r="BI313" s="187">
        <f t="shared" si="8"/>
        <v>0</v>
      </c>
      <c r="BJ313" s="18" t="s">
        <v>87</v>
      </c>
      <c r="BK313" s="187">
        <f t="shared" si="9"/>
        <v>0</v>
      </c>
      <c r="BL313" s="18" t="s">
        <v>164</v>
      </c>
      <c r="BM313" s="186" t="s">
        <v>607</v>
      </c>
    </row>
    <row r="314" spans="2:51" s="13" customFormat="1" ht="11.25">
      <c r="B314" s="193"/>
      <c r="C314" s="194"/>
      <c r="D314" s="195" t="s">
        <v>168</v>
      </c>
      <c r="E314" s="196" t="s">
        <v>19</v>
      </c>
      <c r="F314" s="197" t="s">
        <v>608</v>
      </c>
      <c r="G314" s="194"/>
      <c r="H314" s="198">
        <v>32.925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168</v>
      </c>
      <c r="AU314" s="204" t="s">
        <v>87</v>
      </c>
      <c r="AV314" s="13" t="s">
        <v>87</v>
      </c>
      <c r="AW314" s="13" t="s">
        <v>33</v>
      </c>
      <c r="AX314" s="13" t="s">
        <v>80</v>
      </c>
      <c r="AY314" s="204" t="s">
        <v>157</v>
      </c>
    </row>
    <row r="315" spans="2:63" s="12" customFormat="1" ht="22.9" customHeight="1">
      <c r="B315" s="159"/>
      <c r="C315" s="160"/>
      <c r="D315" s="161" t="s">
        <v>71</v>
      </c>
      <c r="E315" s="173" t="s">
        <v>609</v>
      </c>
      <c r="F315" s="173" t="s">
        <v>610</v>
      </c>
      <c r="G315" s="160"/>
      <c r="H315" s="160"/>
      <c r="I315" s="163"/>
      <c r="J315" s="174">
        <f>BK315</f>
        <v>0</v>
      </c>
      <c r="K315" s="160"/>
      <c r="L315" s="165"/>
      <c r="M315" s="166"/>
      <c r="N315" s="167"/>
      <c r="O315" s="167"/>
      <c r="P315" s="168">
        <f>SUM(P316:P321)</f>
        <v>0</v>
      </c>
      <c r="Q315" s="167"/>
      <c r="R315" s="168">
        <f>SUM(R316:R321)</f>
        <v>0</v>
      </c>
      <c r="S315" s="167"/>
      <c r="T315" s="169">
        <f>SUM(T316:T321)</f>
        <v>0</v>
      </c>
      <c r="AR315" s="170" t="s">
        <v>80</v>
      </c>
      <c r="AT315" s="171" t="s">
        <v>71</v>
      </c>
      <c r="AU315" s="171" t="s">
        <v>80</v>
      </c>
      <c r="AY315" s="170" t="s">
        <v>157</v>
      </c>
      <c r="BK315" s="172">
        <f>SUM(BK316:BK321)</f>
        <v>0</v>
      </c>
    </row>
    <row r="316" spans="1:65" s="2" customFormat="1" ht="55.5" customHeight="1">
      <c r="A316" s="35"/>
      <c r="B316" s="36"/>
      <c r="C316" s="175" t="s">
        <v>611</v>
      </c>
      <c r="D316" s="175" t="s">
        <v>159</v>
      </c>
      <c r="E316" s="176" t="s">
        <v>612</v>
      </c>
      <c r="F316" s="177" t="s">
        <v>613</v>
      </c>
      <c r="G316" s="178" t="s">
        <v>225</v>
      </c>
      <c r="H316" s="179">
        <v>33.594</v>
      </c>
      <c r="I316" s="180"/>
      <c r="J316" s="181">
        <f>ROUND(I316*H316,2)</f>
        <v>0</v>
      </c>
      <c r="K316" s="177" t="s">
        <v>163</v>
      </c>
      <c r="L316" s="40"/>
      <c r="M316" s="182" t="s">
        <v>19</v>
      </c>
      <c r="N316" s="183" t="s">
        <v>44</v>
      </c>
      <c r="O316" s="65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6" t="s">
        <v>164</v>
      </c>
      <c r="AT316" s="186" t="s">
        <v>159</v>
      </c>
      <c r="AU316" s="186" t="s">
        <v>87</v>
      </c>
      <c r="AY316" s="18" t="s">
        <v>157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8" t="s">
        <v>87</v>
      </c>
      <c r="BK316" s="187">
        <f>ROUND(I316*H316,2)</f>
        <v>0</v>
      </c>
      <c r="BL316" s="18" t="s">
        <v>164</v>
      </c>
      <c r="BM316" s="186" t="s">
        <v>614</v>
      </c>
    </row>
    <row r="317" spans="1:47" s="2" customFormat="1" ht="11.25">
      <c r="A317" s="35"/>
      <c r="B317" s="36"/>
      <c r="C317" s="37"/>
      <c r="D317" s="188" t="s">
        <v>166</v>
      </c>
      <c r="E317" s="37"/>
      <c r="F317" s="189" t="s">
        <v>615</v>
      </c>
      <c r="G317" s="37"/>
      <c r="H317" s="37"/>
      <c r="I317" s="190"/>
      <c r="J317" s="37"/>
      <c r="K317" s="37"/>
      <c r="L317" s="40"/>
      <c r="M317" s="191"/>
      <c r="N317" s="192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166</v>
      </c>
      <c r="AU317" s="18" t="s">
        <v>87</v>
      </c>
    </row>
    <row r="318" spans="1:65" s="2" customFormat="1" ht="55.5" customHeight="1">
      <c r="A318" s="35"/>
      <c r="B318" s="36"/>
      <c r="C318" s="175" t="s">
        <v>616</v>
      </c>
      <c r="D318" s="175" t="s">
        <v>159</v>
      </c>
      <c r="E318" s="176" t="s">
        <v>617</v>
      </c>
      <c r="F318" s="177" t="s">
        <v>618</v>
      </c>
      <c r="G318" s="178" t="s">
        <v>225</v>
      </c>
      <c r="H318" s="179">
        <v>33.594</v>
      </c>
      <c r="I318" s="180"/>
      <c r="J318" s="181">
        <f>ROUND(I318*H318,2)</f>
        <v>0</v>
      </c>
      <c r="K318" s="177" t="s">
        <v>163</v>
      </c>
      <c r="L318" s="40"/>
      <c r="M318" s="182" t="s">
        <v>19</v>
      </c>
      <c r="N318" s="183" t="s">
        <v>44</v>
      </c>
      <c r="O318" s="65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164</v>
      </c>
      <c r="AT318" s="186" t="s">
        <v>159</v>
      </c>
      <c r="AU318" s="186" t="s">
        <v>87</v>
      </c>
      <c r="AY318" s="18" t="s">
        <v>157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8" t="s">
        <v>87</v>
      </c>
      <c r="BK318" s="187">
        <f>ROUND(I318*H318,2)</f>
        <v>0</v>
      </c>
      <c r="BL318" s="18" t="s">
        <v>164</v>
      </c>
      <c r="BM318" s="186" t="s">
        <v>619</v>
      </c>
    </row>
    <row r="319" spans="1:47" s="2" customFormat="1" ht="11.25">
      <c r="A319" s="35"/>
      <c r="B319" s="36"/>
      <c r="C319" s="37"/>
      <c r="D319" s="188" t="s">
        <v>166</v>
      </c>
      <c r="E319" s="37"/>
      <c r="F319" s="189" t="s">
        <v>620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166</v>
      </c>
      <c r="AU319" s="18" t="s">
        <v>87</v>
      </c>
    </row>
    <row r="320" spans="1:65" s="2" customFormat="1" ht="66.75" customHeight="1">
      <c r="A320" s="35"/>
      <c r="B320" s="36"/>
      <c r="C320" s="175" t="s">
        <v>621</v>
      </c>
      <c r="D320" s="175" t="s">
        <v>159</v>
      </c>
      <c r="E320" s="176" t="s">
        <v>622</v>
      </c>
      <c r="F320" s="177" t="s">
        <v>623</v>
      </c>
      <c r="G320" s="178" t="s">
        <v>225</v>
      </c>
      <c r="H320" s="179">
        <v>33.594</v>
      </c>
      <c r="I320" s="180"/>
      <c r="J320" s="181">
        <f>ROUND(I320*H320,2)</f>
        <v>0</v>
      </c>
      <c r="K320" s="177" t="s">
        <v>163</v>
      </c>
      <c r="L320" s="40"/>
      <c r="M320" s="182" t="s">
        <v>19</v>
      </c>
      <c r="N320" s="183" t="s">
        <v>44</v>
      </c>
      <c r="O320" s="65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6" t="s">
        <v>164</v>
      </c>
      <c r="AT320" s="186" t="s">
        <v>159</v>
      </c>
      <c r="AU320" s="186" t="s">
        <v>87</v>
      </c>
      <c r="AY320" s="18" t="s">
        <v>157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8" t="s">
        <v>87</v>
      </c>
      <c r="BK320" s="187">
        <f>ROUND(I320*H320,2)</f>
        <v>0</v>
      </c>
      <c r="BL320" s="18" t="s">
        <v>164</v>
      </c>
      <c r="BM320" s="186" t="s">
        <v>624</v>
      </c>
    </row>
    <row r="321" spans="1:47" s="2" customFormat="1" ht="11.25">
      <c r="A321" s="35"/>
      <c r="B321" s="36"/>
      <c r="C321" s="37"/>
      <c r="D321" s="188" t="s">
        <v>166</v>
      </c>
      <c r="E321" s="37"/>
      <c r="F321" s="189" t="s">
        <v>625</v>
      </c>
      <c r="G321" s="37"/>
      <c r="H321" s="37"/>
      <c r="I321" s="190"/>
      <c r="J321" s="37"/>
      <c r="K321" s="37"/>
      <c r="L321" s="40"/>
      <c r="M321" s="191"/>
      <c r="N321" s="192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166</v>
      </c>
      <c r="AU321" s="18" t="s">
        <v>87</v>
      </c>
    </row>
    <row r="322" spans="2:63" s="12" customFormat="1" ht="25.9" customHeight="1">
      <c r="B322" s="159"/>
      <c r="C322" s="160"/>
      <c r="D322" s="161" t="s">
        <v>71</v>
      </c>
      <c r="E322" s="162" t="s">
        <v>626</v>
      </c>
      <c r="F322" s="162" t="s">
        <v>627</v>
      </c>
      <c r="G322" s="160"/>
      <c r="H322" s="160"/>
      <c r="I322" s="163"/>
      <c r="J322" s="164">
        <f>BK322</f>
        <v>0</v>
      </c>
      <c r="K322" s="160"/>
      <c r="L322" s="165"/>
      <c r="M322" s="166"/>
      <c r="N322" s="167"/>
      <c r="O322" s="167"/>
      <c r="P322" s="168">
        <f>P323+P327+P348+P351+P432+P435+P541+P566+P574+P588</f>
        <v>0</v>
      </c>
      <c r="Q322" s="167"/>
      <c r="R322" s="168">
        <f>R323+R327+R348+R351+R432+R435+R541+R566+R574+R588</f>
        <v>9.798309439999999</v>
      </c>
      <c r="S322" s="167"/>
      <c r="T322" s="169">
        <f>T323+T327+T348+T351+T432+T435+T541+T566+T574+T588</f>
        <v>19.082928300000003</v>
      </c>
      <c r="AR322" s="170" t="s">
        <v>87</v>
      </c>
      <c r="AT322" s="171" t="s">
        <v>71</v>
      </c>
      <c r="AU322" s="171" t="s">
        <v>72</v>
      </c>
      <c r="AY322" s="170" t="s">
        <v>157</v>
      </c>
      <c r="BK322" s="172">
        <f>BK323+BK327+BK348+BK351+BK432+BK435+BK541+BK566+BK574+BK588</f>
        <v>0</v>
      </c>
    </row>
    <row r="323" spans="2:63" s="12" customFormat="1" ht="22.9" customHeight="1">
      <c r="B323" s="159"/>
      <c r="C323" s="160"/>
      <c r="D323" s="161" t="s">
        <v>71</v>
      </c>
      <c r="E323" s="173" t="s">
        <v>628</v>
      </c>
      <c r="F323" s="173" t="s">
        <v>629</v>
      </c>
      <c r="G323" s="160"/>
      <c r="H323" s="160"/>
      <c r="I323" s="163"/>
      <c r="J323" s="174">
        <f>BK323</f>
        <v>0</v>
      </c>
      <c r="K323" s="160"/>
      <c r="L323" s="165"/>
      <c r="M323" s="166"/>
      <c r="N323" s="167"/>
      <c r="O323" s="167"/>
      <c r="P323" s="168">
        <f>SUM(P324:P326)</f>
        <v>0</v>
      </c>
      <c r="Q323" s="167"/>
      <c r="R323" s="168">
        <f>SUM(R324:R326)</f>
        <v>0.025560000000000003</v>
      </c>
      <c r="S323" s="167"/>
      <c r="T323" s="169">
        <f>SUM(T324:T326)</f>
        <v>0</v>
      </c>
      <c r="AR323" s="170" t="s">
        <v>87</v>
      </c>
      <c r="AT323" s="171" t="s">
        <v>71</v>
      </c>
      <c r="AU323" s="171" t="s">
        <v>80</v>
      </c>
      <c r="AY323" s="170" t="s">
        <v>157</v>
      </c>
      <c r="BK323" s="172">
        <f>SUM(BK324:BK326)</f>
        <v>0</v>
      </c>
    </row>
    <row r="324" spans="1:65" s="2" customFormat="1" ht="24.2" customHeight="1">
      <c r="A324" s="35"/>
      <c r="B324" s="36"/>
      <c r="C324" s="175" t="s">
        <v>630</v>
      </c>
      <c r="D324" s="175" t="s">
        <v>159</v>
      </c>
      <c r="E324" s="176" t="s">
        <v>631</v>
      </c>
      <c r="F324" s="177" t="s">
        <v>632</v>
      </c>
      <c r="G324" s="178" t="s">
        <v>198</v>
      </c>
      <c r="H324" s="179">
        <v>18</v>
      </c>
      <c r="I324" s="180"/>
      <c r="J324" s="181">
        <f>ROUND(I324*H324,2)</f>
        <v>0</v>
      </c>
      <c r="K324" s="177" t="s">
        <v>19</v>
      </c>
      <c r="L324" s="40"/>
      <c r="M324" s="182" t="s">
        <v>19</v>
      </c>
      <c r="N324" s="183" t="s">
        <v>44</v>
      </c>
      <c r="O324" s="65"/>
      <c r="P324" s="184">
        <f>O324*H324</f>
        <v>0</v>
      </c>
      <c r="Q324" s="184">
        <v>0.0004</v>
      </c>
      <c r="R324" s="184">
        <f>Q324*H324</f>
        <v>0.007200000000000001</v>
      </c>
      <c r="S324" s="184">
        <v>0</v>
      </c>
      <c r="T324" s="18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6" t="s">
        <v>248</v>
      </c>
      <c r="AT324" s="186" t="s">
        <v>159</v>
      </c>
      <c r="AU324" s="186" t="s">
        <v>87</v>
      </c>
      <c r="AY324" s="18" t="s">
        <v>157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8" t="s">
        <v>87</v>
      </c>
      <c r="BK324" s="187">
        <f>ROUND(I324*H324,2)</f>
        <v>0</v>
      </c>
      <c r="BL324" s="18" t="s">
        <v>248</v>
      </c>
      <c r="BM324" s="186" t="s">
        <v>633</v>
      </c>
    </row>
    <row r="325" spans="1:65" s="2" customFormat="1" ht="24.2" customHeight="1">
      <c r="A325" s="35"/>
      <c r="B325" s="36"/>
      <c r="C325" s="205" t="s">
        <v>634</v>
      </c>
      <c r="D325" s="205" t="s">
        <v>222</v>
      </c>
      <c r="E325" s="206" t="s">
        <v>635</v>
      </c>
      <c r="F325" s="207" t="s">
        <v>636</v>
      </c>
      <c r="G325" s="208" t="s">
        <v>162</v>
      </c>
      <c r="H325" s="209">
        <v>10.8</v>
      </c>
      <c r="I325" s="210"/>
      <c r="J325" s="211">
        <f>ROUND(I325*H325,2)</f>
        <v>0</v>
      </c>
      <c r="K325" s="207" t="s">
        <v>163</v>
      </c>
      <c r="L325" s="212"/>
      <c r="M325" s="213" t="s">
        <v>19</v>
      </c>
      <c r="N325" s="214" t="s">
        <v>44</v>
      </c>
      <c r="O325" s="65"/>
      <c r="P325" s="184">
        <f>O325*H325</f>
        <v>0</v>
      </c>
      <c r="Q325" s="184">
        <v>0.0017</v>
      </c>
      <c r="R325" s="184">
        <f>Q325*H325</f>
        <v>0.01836</v>
      </c>
      <c r="S325" s="184">
        <v>0</v>
      </c>
      <c r="T325" s="18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6" t="s">
        <v>334</v>
      </c>
      <c r="AT325" s="186" t="s">
        <v>222</v>
      </c>
      <c r="AU325" s="186" t="s">
        <v>87</v>
      </c>
      <c r="AY325" s="18" t="s">
        <v>157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8" t="s">
        <v>87</v>
      </c>
      <c r="BK325" s="187">
        <f>ROUND(I325*H325,2)</f>
        <v>0</v>
      </c>
      <c r="BL325" s="18" t="s">
        <v>248</v>
      </c>
      <c r="BM325" s="186" t="s">
        <v>637</v>
      </c>
    </row>
    <row r="326" spans="2:51" s="13" customFormat="1" ht="11.25">
      <c r="B326" s="193"/>
      <c r="C326" s="194"/>
      <c r="D326" s="195" t="s">
        <v>168</v>
      </c>
      <c r="E326" s="194"/>
      <c r="F326" s="197" t="s">
        <v>638</v>
      </c>
      <c r="G326" s="194"/>
      <c r="H326" s="198">
        <v>10.8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168</v>
      </c>
      <c r="AU326" s="204" t="s">
        <v>87</v>
      </c>
      <c r="AV326" s="13" t="s">
        <v>87</v>
      </c>
      <c r="AW326" s="13" t="s">
        <v>4</v>
      </c>
      <c r="AX326" s="13" t="s">
        <v>80</v>
      </c>
      <c r="AY326" s="204" t="s">
        <v>157</v>
      </c>
    </row>
    <row r="327" spans="2:63" s="12" customFormat="1" ht="22.9" customHeight="1">
      <c r="B327" s="159"/>
      <c r="C327" s="160"/>
      <c r="D327" s="161" t="s">
        <v>71</v>
      </c>
      <c r="E327" s="173" t="s">
        <v>639</v>
      </c>
      <c r="F327" s="173" t="s">
        <v>640</v>
      </c>
      <c r="G327" s="160"/>
      <c r="H327" s="160"/>
      <c r="I327" s="163"/>
      <c r="J327" s="174">
        <f>BK327</f>
        <v>0</v>
      </c>
      <c r="K327" s="160"/>
      <c r="L327" s="165"/>
      <c r="M327" s="166"/>
      <c r="N327" s="167"/>
      <c r="O327" s="167"/>
      <c r="P327" s="168">
        <f>SUM(P328:P347)</f>
        <v>0</v>
      </c>
      <c r="Q327" s="167"/>
      <c r="R327" s="168">
        <f>SUM(R328:R347)</f>
        <v>0.5846509</v>
      </c>
      <c r="S327" s="167"/>
      <c r="T327" s="169">
        <f>SUM(T328:T347)</f>
        <v>2.9523249999999996</v>
      </c>
      <c r="AR327" s="170" t="s">
        <v>87</v>
      </c>
      <c r="AT327" s="171" t="s">
        <v>71</v>
      </c>
      <c r="AU327" s="171" t="s">
        <v>80</v>
      </c>
      <c r="AY327" s="170" t="s">
        <v>157</v>
      </c>
      <c r="BK327" s="172">
        <f>SUM(BK328:BK347)</f>
        <v>0</v>
      </c>
    </row>
    <row r="328" spans="1:65" s="2" customFormat="1" ht="33" customHeight="1">
      <c r="A328" s="35"/>
      <c r="B328" s="36"/>
      <c r="C328" s="175" t="s">
        <v>641</v>
      </c>
      <c r="D328" s="175" t="s">
        <v>159</v>
      </c>
      <c r="E328" s="176" t="s">
        <v>642</v>
      </c>
      <c r="F328" s="177" t="s">
        <v>643</v>
      </c>
      <c r="G328" s="178" t="s">
        <v>232</v>
      </c>
      <c r="H328" s="179">
        <v>30</v>
      </c>
      <c r="I328" s="180"/>
      <c r="J328" s="181">
        <f>ROUND(I328*H328,2)</f>
        <v>0</v>
      </c>
      <c r="K328" s="177" t="s">
        <v>163</v>
      </c>
      <c r="L328" s="40"/>
      <c r="M328" s="182" t="s">
        <v>19</v>
      </c>
      <c r="N328" s="183" t="s">
        <v>44</v>
      </c>
      <c r="O328" s="65"/>
      <c r="P328" s="184">
        <f>O328*H328</f>
        <v>0</v>
      </c>
      <c r="Q328" s="184">
        <v>0</v>
      </c>
      <c r="R328" s="184">
        <f>Q328*H328</f>
        <v>0</v>
      </c>
      <c r="S328" s="184">
        <v>0.0003</v>
      </c>
      <c r="T328" s="185">
        <f>S328*H328</f>
        <v>0.009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6" t="s">
        <v>248</v>
      </c>
      <c r="AT328" s="186" t="s">
        <v>159</v>
      </c>
      <c r="AU328" s="186" t="s">
        <v>87</v>
      </c>
      <c r="AY328" s="18" t="s">
        <v>157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8" t="s">
        <v>87</v>
      </c>
      <c r="BK328" s="187">
        <f>ROUND(I328*H328,2)</f>
        <v>0</v>
      </c>
      <c r="BL328" s="18" t="s">
        <v>248</v>
      </c>
      <c r="BM328" s="186" t="s">
        <v>644</v>
      </c>
    </row>
    <row r="329" spans="1:47" s="2" customFormat="1" ht="11.25">
      <c r="A329" s="35"/>
      <c r="B329" s="36"/>
      <c r="C329" s="37"/>
      <c r="D329" s="188" t="s">
        <v>166</v>
      </c>
      <c r="E329" s="37"/>
      <c r="F329" s="189" t="s">
        <v>645</v>
      </c>
      <c r="G329" s="37"/>
      <c r="H329" s="37"/>
      <c r="I329" s="190"/>
      <c r="J329" s="37"/>
      <c r="K329" s="37"/>
      <c r="L329" s="40"/>
      <c r="M329" s="191"/>
      <c r="N329" s="192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166</v>
      </c>
      <c r="AU329" s="18" t="s">
        <v>87</v>
      </c>
    </row>
    <row r="330" spans="1:65" s="2" customFormat="1" ht="37.9" customHeight="1">
      <c r="A330" s="35"/>
      <c r="B330" s="36"/>
      <c r="C330" s="175" t="s">
        <v>646</v>
      </c>
      <c r="D330" s="175" t="s">
        <v>159</v>
      </c>
      <c r="E330" s="176" t="s">
        <v>647</v>
      </c>
      <c r="F330" s="177" t="s">
        <v>648</v>
      </c>
      <c r="G330" s="178" t="s">
        <v>162</v>
      </c>
      <c r="H330" s="179">
        <v>267.575</v>
      </c>
      <c r="I330" s="180"/>
      <c r="J330" s="181">
        <f>ROUND(I330*H330,2)</f>
        <v>0</v>
      </c>
      <c r="K330" s="177" t="s">
        <v>163</v>
      </c>
      <c r="L330" s="40"/>
      <c r="M330" s="182" t="s">
        <v>19</v>
      </c>
      <c r="N330" s="183" t="s">
        <v>44</v>
      </c>
      <c r="O330" s="65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6" t="s">
        <v>248</v>
      </c>
      <c r="AT330" s="186" t="s">
        <v>159</v>
      </c>
      <c r="AU330" s="186" t="s">
        <v>87</v>
      </c>
      <c r="AY330" s="18" t="s">
        <v>157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8" t="s">
        <v>87</v>
      </c>
      <c r="BK330" s="187">
        <f>ROUND(I330*H330,2)</f>
        <v>0</v>
      </c>
      <c r="BL330" s="18" t="s">
        <v>248</v>
      </c>
      <c r="BM330" s="186" t="s">
        <v>649</v>
      </c>
    </row>
    <row r="331" spans="1:47" s="2" customFormat="1" ht="11.25">
      <c r="A331" s="35"/>
      <c r="B331" s="36"/>
      <c r="C331" s="37"/>
      <c r="D331" s="188" t="s">
        <v>166</v>
      </c>
      <c r="E331" s="37"/>
      <c r="F331" s="189" t="s">
        <v>650</v>
      </c>
      <c r="G331" s="37"/>
      <c r="H331" s="37"/>
      <c r="I331" s="190"/>
      <c r="J331" s="37"/>
      <c r="K331" s="37"/>
      <c r="L331" s="40"/>
      <c r="M331" s="191"/>
      <c r="N331" s="192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166</v>
      </c>
      <c r="AU331" s="18" t="s">
        <v>87</v>
      </c>
    </row>
    <row r="332" spans="2:51" s="13" customFormat="1" ht="11.25">
      <c r="B332" s="193"/>
      <c r="C332" s="194"/>
      <c r="D332" s="195" t="s">
        <v>168</v>
      </c>
      <c r="E332" s="196" t="s">
        <v>19</v>
      </c>
      <c r="F332" s="197" t="s">
        <v>88</v>
      </c>
      <c r="G332" s="194"/>
      <c r="H332" s="198">
        <v>267.575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168</v>
      </c>
      <c r="AU332" s="204" t="s">
        <v>87</v>
      </c>
      <c r="AV332" s="13" t="s">
        <v>87</v>
      </c>
      <c r="AW332" s="13" t="s">
        <v>33</v>
      </c>
      <c r="AX332" s="13" t="s">
        <v>80</v>
      </c>
      <c r="AY332" s="204" t="s">
        <v>157</v>
      </c>
    </row>
    <row r="333" spans="1:65" s="2" customFormat="1" ht="49.15" customHeight="1">
      <c r="A333" s="35"/>
      <c r="B333" s="36"/>
      <c r="C333" s="205" t="s">
        <v>651</v>
      </c>
      <c r="D333" s="205" t="s">
        <v>222</v>
      </c>
      <c r="E333" s="206" t="s">
        <v>652</v>
      </c>
      <c r="F333" s="207" t="s">
        <v>653</v>
      </c>
      <c r="G333" s="208" t="s">
        <v>162</v>
      </c>
      <c r="H333" s="209">
        <v>307.711</v>
      </c>
      <c r="I333" s="210"/>
      <c r="J333" s="211">
        <f>ROUND(I333*H333,2)</f>
        <v>0</v>
      </c>
      <c r="K333" s="207" t="s">
        <v>19</v>
      </c>
      <c r="L333" s="212"/>
      <c r="M333" s="213" t="s">
        <v>19</v>
      </c>
      <c r="N333" s="214" t="s">
        <v>44</v>
      </c>
      <c r="O333" s="65"/>
      <c r="P333" s="184">
        <f>O333*H333</f>
        <v>0</v>
      </c>
      <c r="Q333" s="184">
        <v>0.0019</v>
      </c>
      <c r="R333" s="184">
        <f>Q333*H333</f>
        <v>0.5846509</v>
      </c>
      <c r="S333" s="184">
        <v>0</v>
      </c>
      <c r="T333" s="185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6" t="s">
        <v>334</v>
      </c>
      <c r="AT333" s="186" t="s">
        <v>222</v>
      </c>
      <c r="AU333" s="186" t="s">
        <v>87</v>
      </c>
      <c r="AY333" s="18" t="s">
        <v>157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8" t="s">
        <v>87</v>
      </c>
      <c r="BK333" s="187">
        <f>ROUND(I333*H333,2)</f>
        <v>0</v>
      </c>
      <c r="BL333" s="18" t="s">
        <v>248</v>
      </c>
      <c r="BM333" s="186" t="s">
        <v>654</v>
      </c>
    </row>
    <row r="334" spans="2:51" s="13" customFormat="1" ht="11.25">
      <c r="B334" s="193"/>
      <c r="C334" s="194"/>
      <c r="D334" s="195" t="s">
        <v>168</v>
      </c>
      <c r="E334" s="196" t="s">
        <v>19</v>
      </c>
      <c r="F334" s="197" t="s">
        <v>88</v>
      </c>
      <c r="G334" s="194"/>
      <c r="H334" s="198">
        <v>267.575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168</v>
      </c>
      <c r="AU334" s="204" t="s">
        <v>87</v>
      </c>
      <c r="AV334" s="13" t="s">
        <v>87</v>
      </c>
      <c r="AW334" s="13" t="s">
        <v>33</v>
      </c>
      <c r="AX334" s="13" t="s">
        <v>80</v>
      </c>
      <c r="AY334" s="204" t="s">
        <v>157</v>
      </c>
    </row>
    <row r="335" spans="2:51" s="13" customFormat="1" ht="11.25">
      <c r="B335" s="193"/>
      <c r="C335" s="194"/>
      <c r="D335" s="195" t="s">
        <v>168</v>
      </c>
      <c r="E335" s="194"/>
      <c r="F335" s="197" t="s">
        <v>655</v>
      </c>
      <c r="G335" s="194"/>
      <c r="H335" s="198">
        <v>307.711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168</v>
      </c>
      <c r="AU335" s="204" t="s">
        <v>87</v>
      </c>
      <c r="AV335" s="13" t="s">
        <v>87</v>
      </c>
      <c r="AW335" s="13" t="s">
        <v>4</v>
      </c>
      <c r="AX335" s="13" t="s">
        <v>80</v>
      </c>
      <c r="AY335" s="204" t="s">
        <v>157</v>
      </c>
    </row>
    <row r="336" spans="1:65" s="2" customFormat="1" ht="33" customHeight="1">
      <c r="A336" s="35"/>
      <c r="B336" s="36"/>
      <c r="C336" s="175" t="s">
        <v>656</v>
      </c>
      <c r="D336" s="175" t="s">
        <v>159</v>
      </c>
      <c r="E336" s="176" t="s">
        <v>657</v>
      </c>
      <c r="F336" s="177" t="s">
        <v>658</v>
      </c>
      <c r="G336" s="178" t="s">
        <v>162</v>
      </c>
      <c r="H336" s="179">
        <v>267.575</v>
      </c>
      <c r="I336" s="180"/>
      <c r="J336" s="181">
        <f>ROUND(I336*H336,2)</f>
        <v>0</v>
      </c>
      <c r="K336" s="177" t="s">
        <v>163</v>
      </c>
      <c r="L336" s="40"/>
      <c r="M336" s="182" t="s">
        <v>19</v>
      </c>
      <c r="N336" s="183" t="s">
        <v>44</v>
      </c>
      <c r="O336" s="65"/>
      <c r="P336" s="184">
        <f>O336*H336</f>
        <v>0</v>
      </c>
      <c r="Q336" s="184">
        <v>0</v>
      </c>
      <c r="R336" s="184">
        <f>Q336*H336</f>
        <v>0</v>
      </c>
      <c r="S336" s="184">
        <v>0.011</v>
      </c>
      <c r="T336" s="185">
        <f>S336*H336</f>
        <v>2.9433249999999997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6" t="s">
        <v>248</v>
      </c>
      <c r="AT336" s="186" t="s">
        <v>159</v>
      </c>
      <c r="AU336" s="186" t="s">
        <v>87</v>
      </c>
      <c r="AY336" s="18" t="s">
        <v>157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8" t="s">
        <v>87</v>
      </c>
      <c r="BK336" s="187">
        <f>ROUND(I336*H336,2)</f>
        <v>0</v>
      </c>
      <c r="BL336" s="18" t="s">
        <v>248</v>
      </c>
      <c r="BM336" s="186" t="s">
        <v>659</v>
      </c>
    </row>
    <row r="337" spans="1:47" s="2" customFormat="1" ht="11.25">
      <c r="A337" s="35"/>
      <c r="B337" s="36"/>
      <c r="C337" s="37"/>
      <c r="D337" s="188" t="s">
        <v>166</v>
      </c>
      <c r="E337" s="37"/>
      <c r="F337" s="189" t="s">
        <v>660</v>
      </c>
      <c r="G337" s="37"/>
      <c r="H337" s="37"/>
      <c r="I337" s="190"/>
      <c r="J337" s="37"/>
      <c r="K337" s="37"/>
      <c r="L337" s="40"/>
      <c r="M337" s="191"/>
      <c r="N337" s="192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166</v>
      </c>
      <c r="AU337" s="18" t="s">
        <v>87</v>
      </c>
    </row>
    <row r="338" spans="2:51" s="13" customFormat="1" ht="11.25">
      <c r="B338" s="193"/>
      <c r="C338" s="194"/>
      <c r="D338" s="195" t="s">
        <v>168</v>
      </c>
      <c r="E338" s="196" t="s">
        <v>19</v>
      </c>
      <c r="F338" s="197" t="s">
        <v>661</v>
      </c>
      <c r="G338" s="194"/>
      <c r="H338" s="198">
        <v>62.525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168</v>
      </c>
      <c r="AU338" s="204" t="s">
        <v>87</v>
      </c>
      <c r="AV338" s="13" t="s">
        <v>87</v>
      </c>
      <c r="AW338" s="13" t="s">
        <v>33</v>
      </c>
      <c r="AX338" s="13" t="s">
        <v>72</v>
      </c>
      <c r="AY338" s="204" t="s">
        <v>157</v>
      </c>
    </row>
    <row r="339" spans="2:51" s="13" customFormat="1" ht="11.25">
      <c r="B339" s="193"/>
      <c r="C339" s="194"/>
      <c r="D339" s="195" t="s">
        <v>168</v>
      </c>
      <c r="E339" s="196" t="s">
        <v>19</v>
      </c>
      <c r="F339" s="197" t="s">
        <v>662</v>
      </c>
      <c r="G339" s="194"/>
      <c r="H339" s="198">
        <v>133.95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168</v>
      </c>
      <c r="AU339" s="204" t="s">
        <v>87</v>
      </c>
      <c r="AV339" s="13" t="s">
        <v>87</v>
      </c>
      <c r="AW339" s="13" t="s">
        <v>33</v>
      </c>
      <c r="AX339" s="13" t="s">
        <v>72</v>
      </c>
      <c r="AY339" s="204" t="s">
        <v>157</v>
      </c>
    </row>
    <row r="340" spans="2:51" s="13" customFormat="1" ht="11.25">
      <c r="B340" s="193"/>
      <c r="C340" s="194"/>
      <c r="D340" s="195" t="s">
        <v>168</v>
      </c>
      <c r="E340" s="196" t="s">
        <v>19</v>
      </c>
      <c r="F340" s="197" t="s">
        <v>663</v>
      </c>
      <c r="G340" s="194"/>
      <c r="H340" s="198">
        <v>42.37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168</v>
      </c>
      <c r="AU340" s="204" t="s">
        <v>87</v>
      </c>
      <c r="AV340" s="13" t="s">
        <v>87</v>
      </c>
      <c r="AW340" s="13" t="s">
        <v>33</v>
      </c>
      <c r="AX340" s="13" t="s">
        <v>72</v>
      </c>
      <c r="AY340" s="204" t="s">
        <v>157</v>
      </c>
    </row>
    <row r="341" spans="2:51" s="15" customFormat="1" ht="11.25">
      <c r="B341" s="225"/>
      <c r="C341" s="226"/>
      <c r="D341" s="195" t="s">
        <v>168</v>
      </c>
      <c r="E341" s="227" t="s">
        <v>95</v>
      </c>
      <c r="F341" s="228" t="s">
        <v>285</v>
      </c>
      <c r="G341" s="226"/>
      <c r="H341" s="229">
        <v>238.845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168</v>
      </c>
      <c r="AU341" s="235" t="s">
        <v>87</v>
      </c>
      <c r="AV341" s="15" t="s">
        <v>175</v>
      </c>
      <c r="AW341" s="15" t="s">
        <v>33</v>
      </c>
      <c r="AX341" s="15" t="s">
        <v>72</v>
      </c>
      <c r="AY341" s="235" t="s">
        <v>157</v>
      </c>
    </row>
    <row r="342" spans="2:51" s="13" customFormat="1" ht="11.25">
      <c r="B342" s="193"/>
      <c r="C342" s="194"/>
      <c r="D342" s="195" t="s">
        <v>168</v>
      </c>
      <c r="E342" s="196" t="s">
        <v>19</v>
      </c>
      <c r="F342" s="197" t="s">
        <v>664</v>
      </c>
      <c r="G342" s="194"/>
      <c r="H342" s="198">
        <v>28.73</v>
      </c>
      <c r="I342" s="199"/>
      <c r="J342" s="194"/>
      <c r="K342" s="194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168</v>
      </c>
      <c r="AU342" s="204" t="s">
        <v>87</v>
      </c>
      <c r="AV342" s="13" t="s">
        <v>87</v>
      </c>
      <c r="AW342" s="13" t="s">
        <v>33</v>
      </c>
      <c r="AX342" s="13" t="s">
        <v>72</v>
      </c>
      <c r="AY342" s="204" t="s">
        <v>157</v>
      </c>
    </row>
    <row r="343" spans="2:51" s="15" customFormat="1" ht="11.25">
      <c r="B343" s="225"/>
      <c r="C343" s="226"/>
      <c r="D343" s="195" t="s">
        <v>168</v>
      </c>
      <c r="E343" s="227" t="s">
        <v>97</v>
      </c>
      <c r="F343" s="228" t="s">
        <v>285</v>
      </c>
      <c r="G343" s="226"/>
      <c r="H343" s="229">
        <v>28.73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AT343" s="235" t="s">
        <v>168</v>
      </c>
      <c r="AU343" s="235" t="s">
        <v>87</v>
      </c>
      <c r="AV343" s="15" t="s">
        <v>175</v>
      </c>
      <c r="AW343" s="15" t="s">
        <v>33</v>
      </c>
      <c r="AX343" s="15" t="s">
        <v>72</v>
      </c>
      <c r="AY343" s="235" t="s">
        <v>157</v>
      </c>
    </row>
    <row r="344" spans="2:51" s="13" customFormat="1" ht="11.25">
      <c r="B344" s="193"/>
      <c r="C344" s="194"/>
      <c r="D344" s="195" t="s">
        <v>168</v>
      </c>
      <c r="E344" s="196" t="s">
        <v>19</v>
      </c>
      <c r="F344" s="197" t="s">
        <v>665</v>
      </c>
      <c r="G344" s="194"/>
      <c r="H344" s="198">
        <v>267.575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168</v>
      </c>
      <c r="AU344" s="204" t="s">
        <v>87</v>
      </c>
      <c r="AV344" s="13" t="s">
        <v>87</v>
      </c>
      <c r="AW344" s="13" t="s">
        <v>33</v>
      </c>
      <c r="AX344" s="13" t="s">
        <v>72</v>
      </c>
      <c r="AY344" s="204" t="s">
        <v>157</v>
      </c>
    </row>
    <row r="345" spans="2:51" s="15" customFormat="1" ht="11.25">
      <c r="B345" s="225"/>
      <c r="C345" s="226"/>
      <c r="D345" s="195" t="s">
        <v>168</v>
      </c>
      <c r="E345" s="227" t="s">
        <v>88</v>
      </c>
      <c r="F345" s="228" t="s">
        <v>285</v>
      </c>
      <c r="G345" s="226"/>
      <c r="H345" s="229">
        <v>267.575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168</v>
      </c>
      <c r="AU345" s="235" t="s">
        <v>87</v>
      </c>
      <c r="AV345" s="15" t="s">
        <v>175</v>
      </c>
      <c r="AW345" s="15" t="s">
        <v>33</v>
      </c>
      <c r="AX345" s="15" t="s">
        <v>80</v>
      </c>
      <c r="AY345" s="235" t="s">
        <v>157</v>
      </c>
    </row>
    <row r="346" spans="1:65" s="2" customFormat="1" ht="49.15" customHeight="1">
      <c r="A346" s="35"/>
      <c r="B346" s="36"/>
      <c r="C346" s="175" t="s">
        <v>666</v>
      </c>
      <c r="D346" s="175" t="s">
        <v>159</v>
      </c>
      <c r="E346" s="176" t="s">
        <v>667</v>
      </c>
      <c r="F346" s="177" t="s">
        <v>668</v>
      </c>
      <c r="G346" s="178" t="s">
        <v>225</v>
      </c>
      <c r="H346" s="179">
        <v>0.585</v>
      </c>
      <c r="I346" s="180"/>
      <c r="J346" s="181">
        <f>ROUND(I346*H346,2)</f>
        <v>0</v>
      </c>
      <c r="K346" s="177" t="s">
        <v>163</v>
      </c>
      <c r="L346" s="40"/>
      <c r="M346" s="182" t="s">
        <v>19</v>
      </c>
      <c r="N346" s="183" t="s">
        <v>44</v>
      </c>
      <c r="O346" s="65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6" t="s">
        <v>248</v>
      </c>
      <c r="AT346" s="186" t="s">
        <v>159</v>
      </c>
      <c r="AU346" s="186" t="s">
        <v>87</v>
      </c>
      <c r="AY346" s="18" t="s">
        <v>157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8" t="s">
        <v>87</v>
      </c>
      <c r="BK346" s="187">
        <f>ROUND(I346*H346,2)</f>
        <v>0</v>
      </c>
      <c r="BL346" s="18" t="s">
        <v>248</v>
      </c>
      <c r="BM346" s="186" t="s">
        <v>669</v>
      </c>
    </row>
    <row r="347" spans="1:47" s="2" customFormat="1" ht="11.25">
      <c r="A347" s="35"/>
      <c r="B347" s="36"/>
      <c r="C347" s="37"/>
      <c r="D347" s="188" t="s">
        <v>166</v>
      </c>
      <c r="E347" s="37"/>
      <c r="F347" s="189" t="s">
        <v>670</v>
      </c>
      <c r="G347" s="37"/>
      <c r="H347" s="37"/>
      <c r="I347" s="190"/>
      <c r="J347" s="37"/>
      <c r="K347" s="37"/>
      <c r="L347" s="40"/>
      <c r="M347" s="191"/>
      <c r="N347" s="192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166</v>
      </c>
      <c r="AU347" s="18" t="s">
        <v>87</v>
      </c>
    </row>
    <row r="348" spans="2:63" s="12" customFormat="1" ht="22.9" customHeight="1">
      <c r="B348" s="159"/>
      <c r="C348" s="160"/>
      <c r="D348" s="161" t="s">
        <v>71</v>
      </c>
      <c r="E348" s="173" t="s">
        <v>671</v>
      </c>
      <c r="F348" s="173" t="s">
        <v>672</v>
      </c>
      <c r="G348" s="160"/>
      <c r="H348" s="160"/>
      <c r="I348" s="163"/>
      <c r="J348" s="174">
        <f>BK348</f>
        <v>0</v>
      </c>
      <c r="K348" s="160"/>
      <c r="L348" s="165"/>
      <c r="M348" s="166"/>
      <c r="N348" s="167"/>
      <c r="O348" s="167"/>
      <c r="P348" s="168">
        <f>SUM(P349:P350)</f>
        <v>0</v>
      </c>
      <c r="Q348" s="167"/>
      <c r="R348" s="168">
        <f>SUM(R349:R350)</f>
        <v>0.02652</v>
      </c>
      <c r="S348" s="167"/>
      <c r="T348" s="169">
        <f>SUM(T349:T350)</f>
        <v>0</v>
      </c>
      <c r="AR348" s="170" t="s">
        <v>87</v>
      </c>
      <c r="AT348" s="171" t="s">
        <v>71</v>
      </c>
      <c r="AU348" s="171" t="s">
        <v>80</v>
      </c>
      <c r="AY348" s="170" t="s">
        <v>157</v>
      </c>
      <c r="BK348" s="172">
        <f>SUM(BK349:BK350)</f>
        <v>0</v>
      </c>
    </row>
    <row r="349" spans="1:65" s="2" customFormat="1" ht="16.5" customHeight="1">
      <c r="A349" s="35"/>
      <c r="B349" s="36"/>
      <c r="C349" s="175" t="s">
        <v>673</v>
      </c>
      <c r="D349" s="175" t="s">
        <v>159</v>
      </c>
      <c r="E349" s="176" t="s">
        <v>674</v>
      </c>
      <c r="F349" s="177" t="s">
        <v>675</v>
      </c>
      <c r="G349" s="178" t="s">
        <v>232</v>
      </c>
      <c r="H349" s="179">
        <v>1</v>
      </c>
      <c r="I349" s="180"/>
      <c r="J349" s="181">
        <f>ROUND(I349*H349,2)</f>
        <v>0</v>
      </c>
      <c r="K349" s="177" t="s">
        <v>163</v>
      </c>
      <c r="L349" s="40"/>
      <c r="M349" s="182" t="s">
        <v>19</v>
      </c>
      <c r="N349" s="183" t="s">
        <v>44</v>
      </c>
      <c r="O349" s="65"/>
      <c r="P349" s="184">
        <f>O349*H349</f>
        <v>0</v>
      </c>
      <c r="Q349" s="184">
        <v>0.02652</v>
      </c>
      <c r="R349" s="184">
        <f>Q349*H349</f>
        <v>0.02652</v>
      </c>
      <c r="S349" s="184">
        <v>0</v>
      </c>
      <c r="T349" s="18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6" t="s">
        <v>248</v>
      </c>
      <c r="AT349" s="186" t="s">
        <v>159</v>
      </c>
      <c r="AU349" s="186" t="s">
        <v>87</v>
      </c>
      <c r="AY349" s="18" t="s">
        <v>157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8" t="s">
        <v>87</v>
      </c>
      <c r="BK349" s="187">
        <f>ROUND(I349*H349,2)</f>
        <v>0</v>
      </c>
      <c r="BL349" s="18" t="s">
        <v>248</v>
      </c>
      <c r="BM349" s="186" t="s">
        <v>676</v>
      </c>
    </row>
    <row r="350" spans="1:47" s="2" customFormat="1" ht="11.25">
      <c r="A350" s="35"/>
      <c r="B350" s="36"/>
      <c r="C350" s="37"/>
      <c r="D350" s="188" t="s">
        <v>166</v>
      </c>
      <c r="E350" s="37"/>
      <c r="F350" s="189" t="s">
        <v>677</v>
      </c>
      <c r="G350" s="37"/>
      <c r="H350" s="37"/>
      <c r="I350" s="190"/>
      <c r="J350" s="37"/>
      <c r="K350" s="37"/>
      <c r="L350" s="40"/>
      <c r="M350" s="191"/>
      <c r="N350" s="192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166</v>
      </c>
      <c r="AU350" s="18" t="s">
        <v>87</v>
      </c>
    </row>
    <row r="351" spans="2:63" s="12" customFormat="1" ht="22.9" customHeight="1">
      <c r="B351" s="159"/>
      <c r="C351" s="160"/>
      <c r="D351" s="161" t="s">
        <v>71</v>
      </c>
      <c r="E351" s="173" t="s">
        <v>678</v>
      </c>
      <c r="F351" s="173" t="s">
        <v>679</v>
      </c>
      <c r="G351" s="160"/>
      <c r="H351" s="160"/>
      <c r="I351" s="163"/>
      <c r="J351" s="174">
        <f>BK351</f>
        <v>0</v>
      </c>
      <c r="K351" s="160"/>
      <c r="L351" s="165"/>
      <c r="M351" s="166"/>
      <c r="N351" s="167"/>
      <c r="O351" s="167"/>
      <c r="P351" s="168">
        <f>SUM(P352:P431)</f>
        <v>0</v>
      </c>
      <c r="Q351" s="167"/>
      <c r="R351" s="168">
        <f>SUM(R352:R431)</f>
        <v>7.27901947</v>
      </c>
      <c r="S351" s="167"/>
      <c r="T351" s="169">
        <f>SUM(T352:T431)</f>
        <v>11.299648000000003</v>
      </c>
      <c r="AR351" s="170" t="s">
        <v>87</v>
      </c>
      <c r="AT351" s="171" t="s">
        <v>71</v>
      </c>
      <c r="AU351" s="171" t="s">
        <v>80</v>
      </c>
      <c r="AY351" s="170" t="s">
        <v>157</v>
      </c>
      <c r="BK351" s="172">
        <f>SUM(BK352:BK431)</f>
        <v>0</v>
      </c>
    </row>
    <row r="352" spans="1:65" s="2" customFormat="1" ht="37.9" customHeight="1">
      <c r="A352" s="35"/>
      <c r="B352" s="36"/>
      <c r="C352" s="175" t="s">
        <v>680</v>
      </c>
      <c r="D352" s="175" t="s">
        <v>159</v>
      </c>
      <c r="E352" s="176" t="s">
        <v>681</v>
      </c>
      <c r="F352" s="177" t="s">
        <v>682</v>
      </c>
      <c r="G352" s="178" t="s">
        <v>204</v>
      </c>
      <c r="H352" s="179">
        <v>9.138</v>
      </c>
      <c r="I352" s="180"/>
      <c r="J352" s="181">
        <f>ROUND(I352*H352,2)</f>
        <v>0</v>
      </c>
      <c r="K352" s="177" t="s">
        <v>163</v>
      </c>
      <c r="L352" s="40"/>
      <c r="M352" s="182" t="s">
        <v>19</v>
      </c>
      <c r="N352" s="183" t="s">
        <v>44</v>
      </c>
      <c r="O352" s="65"/>
      <c r="P352" s="184">
        <f>O352*H352</f>
        <v>0</v>
      </c>
      <c r="Q352" s="184">
        <v>0.00189</v>
      </c>
      <c r="R352" s="184">
        <f>Q352*H352</f>
        <v>0.01727082</v>
      </c>
      <c r="S352" s="184">
        <v>0</v>
      </c>
      <c r="T352" s="18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6" t="s">
        <v>248</v>
      </c>
      <c r="AT352" s="186" t="s">
        <v>159</v>
      </c>
      <c r="AU352" s="186" t="s">
        <v>87</v>
      </c>
      <c r="AY352" s="18" t="s">
        <v>157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8" t="s">
        <v>87</v>
      </c>
      <c r="BK352" s="187">
        <f>ROUND(I352*H352,2)</f>
        <v>0</v>
      </c>
      <c r="BL352" s="18" t="s">
        <v>248</v>
      </c>
      <c r="BM352" s="186" t="s">
        <v>683</v>
      </c>
    </row>
    <row r="353" spans="1:47" s="2" customFormat="1" ht="11.25">
      <c r="A353" s="35"/>
      <c r="B353" s="36"/>
      <c r="C353" s="37"/>
      <c r="D353" s="188" t="s">
        <v>166</v>
      </c>
      <c r="E353" s="37"/>
      <c r="F353" s="189" t="s">
        <v>684</v>
      </c>
      <c r="G353" s="37"/>
      <c r="H353" s="37"/>
      <c r="I353" s="190"/>
      <c r="J353" s="37"/>
      <c r="K353" s="37"/>
      <c r="L353" s="40"/>
      <c r="M353" s="191"/>
      <c r="N353" s="192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166</v>
      </c>
      <c r="AU353" s="18" t="s">
        <v>87</v>
      </c>
    </row>
    <row r="354" spans="2:51" s="13" customFormat="1" ht="11.25">
      <c r="B354" s="193"/>
      <c r="C354" s="194"/>
      <c r="D354" s="195" t="s">
        <v>168</v>
      </c>
      <c r="E354" s="196" t="s">
        <v>19</v>
      </c>
      <c r="F354" s="197" t="s">
        <v>91</v>
      </c>
      <c r="G354" s="194"/>
      <c r="H354" s="198">
        <v>7.064</v>
      </c>
      <c r="I354" s="199"/>
      <c r="J354" s="194"/>
      <c r="K354" s="194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168</v>
      </c>
      <c r="AU354" s="204" t="s">
        <v>87</v>
      </c>
      <c r="AV354" s="13" t="s">
        <v>87</v>
      </c>
      <c r="AW354" s="13" t="s">
        <v>33</v>
      </c>
      <c r="AX354" s="13" t="s">
        <v>72</v>
      </c>
      <c r="AY354" s="204" t="s">
        <v>157</v>
      </c>
    </row>
    <row r="355" spans="2:51" s="13" customFormat="1" ht="11.25">
      <c r="B355" s="193"/>
      <c r="C355" s="194"/>
      <c r="D355" s="195" t="s">
        <v>168</v>
      </c>
      <c r="E355" s="196" t="s">
        <v>19</v>
      </c>
      <c r="F355" s="197" t="s">
        <v>685</v>
      </c>
      <c r="G355" s="194"/>
      <c r="H355" s="198">
        <v>0.874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168</v>
      </c>
      <c r="AU355" s="204" t="s">
        <v>87</v>
      </c>
      <c r="AV355" s="13" t="s">
        <v>87</v>
      </c>
      <c r="AW355" s="13" t="s">
        <v>33</v>
      </c>
      <c r="AX355" s="13" t="s">
        <v>72</v>
      </c>
      <c r="AY355" s="204" t="s">
        <v>157</v>
      </c>
    </row>
    <row r="356" spans="2:51" s="13" customFormat="1" ht="11.25">
      <c r="B356" s="193"/>
      <c r="C356" s="194"/>
      <c r="D356" s="195" t="s">
        <v>168</v>
      </c>
      <c r="E356" s="196" t="s">
        <v>19</v>
      </c>
      <c r="F356" s="197" t="s">
        <v>686</v>
      </c>
      <c r="G356" s="194"/>
      <c r="H356" s="198">
        <v>1.2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168</v>
      </c>
      <c r="AU356" s="204" t="s">
        <v>87</v>
      </c>
      <c r="AV356" s="13" t="s">
        <v>87</v>
      </c>
      <c r="AW356" s="13" t="s">
        <v>33</v>
      </c>
      <c r="AX356" s="13" t="s">
        <v>72</v>
      </c>
      <c r="AY356" s="204" t="s">
        <v>157</v>
      </c>
    </row>
    <row r="357" spans="2:51" s="15" customFormat="1" ht="11.25">
      <c r="B357" s="225"/>
      <c r="C357" s="226"/>
      <c r="D357" s="195" t="s">
        <v>168</v>
      </c>
      <c r="E357" s="227" t="s">
        <v>19</v>
      </c>
      <c r="F357" s="228" t="s">
        <v>285</v>
      </c>
      <c r="G357" s="226"/>
      <c r="H357" s="229">
        <v>9.138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168</v>
      </c>
      <c r="AU357" s="235" t="s">
        <v>87</v>
      </c>
      <c r="AV357" s="15" t="s">
        <v>175</v>
      </c>
      <c r="AW357" s="15" t="s">
        <v>33</v>
      </c>
      <c r="AX357" s="15" t="s">
        <v>80</v>
      </c>
      <c r="AY357" s="235" t="s">
        <v>157</v>
      </c>
    </row>
    <row r="358" spans="1:65" s="2" customFormat="1" ht="37.9" customHeight="1">
      <c r="A358" s="35"/>
      <c r="B358" s="36"/>
      <c r="C358" s="175" t="s">
        <v>687</v>
      </c>
      <c r="D358" s="175" t="s">
        <v>159</v>
      </c>
      <c r="E358" s="176" t="s">
        <v>688</v>
      </c>
      <c r="F358" s="177" t="s">
        <v>689</v>
      </c>
      <c r="G358" s="178" t="s">
        <v>232</v>
      </c>
      <c r="H358" s="179">
        <v>11</v>
      </c>
      <c r="I358" s="180"/>
      <c r="J358" s="181">
        <f>ROUND(I358*H358,2)</f>
        <v>0</v>
      </c>
      <c r="K358" s="177" t="s">
        <v>19</v>
      </c>
      <c r="L358" s="40"/>
      <c r="M358" s="182" t="s">
        <v>19</v>
      </c>
      <c r="N358" s="183" t="s">
        <v>44</v>
      </c>
      <c r="O358" s="65"/>
      <c r="P358" s="184">
        <f>O358*H358</f>
        <v>0</v>
      </c>
      <c r="Q358" s="184">
        <v>0.00267</v>
      </c>
      <c r="R358" s="184">
        <f>Q358*H358</f>
        <v>0.02937</v>
      </c>
      <c r="S358" s="184">
        <v>0</v>
      </c>
      <c r="T358" s="185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6" t="s">
        <v>248</v>
      </c>
      <c r="AT358" s="186" t="s">
        <v>159</v>
      </c>
      <c r="AU358" s="186" t="s">
        <v>87</v>
      </c>
      <c r="AY358" s="18" t="s">
        <v>157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8" t="s">
        <v>87</v>
      </c>
      <c r="BK358" s="187">
        <f>ROUND(I358*H358,2)</f>
        <v>0</v>
      </c>
      <c r="BL358" s="18" t="s">
        <v>248</v>
      </c>
      <c r="BM358" s="186" t="s">
        <v>690</v>
      </c>
    </row>
    <row r="359" spans="1:65" s="2" customFormat="1" ht="24.2" customHeight="1">
      <c r="A359" s="35"/>
      <c r="B359" s="36"/>
      <c r="C359" s="175" t="s">
        <v>691</v>
      </c>
      <c r="D359" s="175" t="s">
        <v>159</v>
      </c>
      <c r="E359" s="176" t="s">
        <v>692</v>
      </c>
      <c r="F359" s="177" t="s">
        <v>693</v>
      </c>
      <c r="G359" s="178" t="s">
        <v>162</v>
      </c>
      <c r="H359" s="179">
        <v>7.8</v>
      </c>
      <c r="I359" s="180"/>
      <c r="J359" s="181">
        <f>ROUND(I359*H359,2)</f>
        <v>0</v>
      </c>
      <c r="K359" s="177" t="s">
        <v>163</v>
      </c>
      <c r="L359" s="40"/>
      <c r="M359" s="182" t="s">
        <v>19</v>
      </c>
      <c r="N359" s="183" t="s">
        <v>44</v>
      </c>
      <c r="O359" s="65"/>
      <c r="P359" s="184">
        <f>O359*H359</f>
        <v>0</v>
      </c>
      <c r="Q359" s="184">
        <v>0</v>
      </c>
      <c r="R359" s="184">
        <f>Q359*H359</f>
        <v>0</v>
      </c>
      <c r="S359" s="184">
        <v>0.03</v>
      </c>
      <c r="T359" s="185">
        <f>S359*H359</f>
        <v>0.23399999999999999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6" t="s">
        <v>248</v>
      </c>
      <c r="AT359" s="186" t="s">
        <v>159</v>
      </c>
      <c r="AU359" s="186" t="s">
        <v>87</v>
      </c>
      <c r="AY359" s="18" t="s">
        <v>157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8" t="s">
        <v>87</v>
      </c>
      <c r="BK359" s="187">
        <f>ROUND(I359*H359,2)</f>
        <v>0</v>
      </c>
      <c r="BL359" s="18" t="s">
        <v>248</v>
      </c>
      <c r="BM359" s="186" t="s">
        <v>694</v>
      </c>
    </row>
    <row r="360" spans="1:47" s="2" customFormat="1" ht="11.25">
      <c r="A360" s="35"/>
      <c r="B360" s="36"/>
      <c r="C360" s="37"/>
      <c r="D360" s="188" t="s">
        <v>166</v>
      </c>
      <c r="E360" s="37"/>
      <c r="F360" s="189" t="s">
        <v>695</v>
      </c>
      <c r="G360" s="37"/>
      <c r="H360" s="37"/>
      <c r="I360" s="190"/>
      <c r="J360" s="37"/>
      <c r="K360" s="37"/>
      <c r="L360" s="40"/>
      <c r="M360" s="191"/>
      <c r="N360" s="192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166</v>
      </c>
      <c r="AU360" s="18" t="s">
        <v>87</v>
      </c>
    </row>
    <row r="361" spans="2:51" s="13" customFormat="1" ht="11.25">
      <c r="B361" s="193"/>
      <c r="C361" s="194"/>
      <c r="D361" s="195" t="s">
        <v>168</v>
      </c>
      <c r="E361" s="196" t="s">
        <v>19</v>
      </c>
      <c r="F361" s="197" t="s">
        <v>696</v>
      </c>
      <c r="G361" s="194"/>
      <c r="H361" s="198">
        <v>7.8</v>
      </c>
      <c r="I361" s="199"/>
      <c r="J361" s="194"/>
      <c r="K361" s="194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168</v>
      </c>
      <c r="AU361" s="204" t="s">
        <v>87</v>
      </c>
      <c r="AV361" s="13" t="s">
        <v>87</v>
      </c>
      <c r="AW361" s="13" t="s">
        <v>33</v>
      </c>
      <c r="AX361" s="13" t="s">
        <v>80</v>
      </c>
      <c r="AY361" s="204" t="s">
        <v>157</v>
      </c>
    </row>
    <row r="362" spans="1:65" s="2" customFormat="1" ht="44.25" customHeight="1">
      <c r="A362" s="35"/>
      <c r="B362" s="36"/>
      <c r="C362" s="175" t="s">
        <v>697</v>
      </c>
      <c r="D362" s="175" t="s">
        <v>159</v>
      </c>
      <c r="E362" s="176" t="s">
        <v>698</v>
      </c>
      <c r="F362" s="177" t="s">
        <v>699</v>
      </c>
      <c r="G362" s="178" t="s">
        <v>198</v>
      </c>
      <c r="H362" s="179">
        <v>100.2</v>
      </c>
      <c r="I362" s="180"/>
      <c r="J362" s="181">
        <f>ROUND(I362*H362,2)</f>
        <v>0</v>
      </c>
      <c r="K362" s="177" t="s">
        <v>163</v>
      </c>
      <c r="L362" s="40"/>
      <c r="M362" s="182" t="s">
        <v>19</v>
      </c>
      <c r="N362" s="183" t="s">
        <v>44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0.01584</v>
      </c>
      <c r="T362" s="185">
        <f>S362*H362</f>
        <v>1.5871680000000001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248</v>
      </c>
      <c r="AT362" s="186" t="s">
        <v>159</v>
      </c>
      <c r="AU362" s="186" t="s">
        <v>87</v>
      </c>
      <c r="AY362" s="18" t="s">
        <v>157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8" t="s">
        <v>87</v>
      </c>
      <c r="BK362" s="187">
        <f>ROUND(I362*H362,2)</f>
        <v>0</v>
      </c>
      <c r="BL362" s="18" t="s">
        <v>248</v>
      </c>
      <c r="BM362" s="186" t="s">
        <v>700</v>
      </c>
    </row>
    <row r="363" spans="1:47" s="2" customFormat="1" ht="11.25">
      <c r="A363" s="35"/>
      <c r="B363" s="36"/>
      <c r="C363" s="37"/>
      <c r="D363" s="188" t="s">
        <v>166</v>
      </c>
      <c r="E363" s="37"/>
      <c r="F363" s="189" t="s">
        <v>701</v>
      </c>
      <c r="G363" s="37"/>
      <c r="H363" s="37"/>
      <c r="I363" s="190"/>
      <c r="J363" s="37"/>
      <c r="K363" s="37"/>
      <c r="L363" s="40"/>
      <c r="M363" s="191"/>
      <c r="N363" s="192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166</v>
      </c>
      <c r="AU363" s="18" t="s">
        <v>87</v>
      </c>
    </row>
    <row r="364" spans="2:51" s="13" customFormat="1" ht="11.25">
      <c r="B364" s="193"/>
      <c r="C364" s="194"/>
      <c r="D364" s="195" t="s">
        <v>168</v>
      </c>
      <c r="E364" s="196" t="s">
        <v>19</v>
      </c>
      <c r="F364" s="197" t="s">
        <v>702</v>
      </c>
      <c r="G364" s="194"/>
      <c r="H364" s="198">
        <v>87.2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168</v>
      </c>
      <c r="AU364" s="204" t="s">
        <v>87</v>
      </c>
      <c r="AV364" s="13" t="s">
        <v>87</v>
      </c>
      <c r="AW364" s="13" t="s">
        <v>33</v>
      </c>
      <c r="AX364" s="13" t="s">
        <v>72</v>
      </c>
      <c r="AY364" s="204" t="s">
        <v>157</v>
      </c>
    </row>
    <row r="365" spans="2:51" s="13" customFormat="1" ht="11.25">
      <c r="B365" s="193"/>
      <c r="C365" s="194"/>
      <c r="D365" s="195" t="s">
        <v>168</v>
      </c>
      <c r="E365" s="196" t="s">
        <v>19</v>
      </c>
      <c r="F365" s="197" t="s">
        <v>703</v>
      </c>
      <c r="G365" s="194"/>
      <c r="H365" s="198">
        <v>6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168</v>
      </c>
      <c r="AU365" s="204" t="s">
        <v>87</v>
      </c>
      <c r="AV365" s="13" t="s">
        <v>87</v>
      </c>
      <c r="AW365" s="13" t="s">
        <v>33</v>
      </c>
      <c r="AX365" s="13" t="s">
        <v>72</v>
      </c>
      <c r="AY365" s="204" t="s">
        <v>157</v>
      </c>
    </row>
    <row r="366" spans="2:51" s="13" customFormat="1" ht="11.25">
      <c r="B366" s="193"/>
      <c r="C366" s="194"/>
      <c r="D366" s="195" t="s">
        <v>168</v>
      </c>
      <c r="E366" s="196" t="s">
        <v>19</v>
      </c>
      <c r="F366" s="197" t="s">
        <v>704</v>
      </c>
      <c r="G366" s="194"/>
      <c r="H366" s="198">
        <v>7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168</v>
      </c>
      <c r="AU366" s="204" t="s">
        <v>87</v>
      </c>
      <c r="AV366" s="13" t="s">
        <v>87</v>
      </c>
      <c r="AW366" s="13" t="s">
        <v>33</v>
      </c>
      <c r="AX366" s="13" t="s">
        <v>72</v>
      </c>
      <c r="AY366" s="204" t="s">
        <v>157</v>
      </c>
    </row>
    <row r="367" spans="2:51" s="15" customFormat="1" ht="11.25">
      <c r="B367" s="225"/>
      <c r="C367" s="226"/>
      <c r="D367" s="195" t="s">
        <v>168</v>
      </c>
      <c r="E367" s="227" t="s">
        <v>19</v>
      </c>
      <c r="F367" s="228" t="s">
        <v>285</v>
      </c>
      <c r="G367" s="226"/>
      <c r="H367" s="229">
        <v>100.2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168</v>
      </c>
      <c r="AU367" s="235" t="s">
        <v>87</v>
      </c>
      <c r="AV367" s="15" t="s">
        <v>175</v>
      </c>
      <c r="AW367" s="15" t="s">
        <v>33</v>
      </c>
      <c r="AX367" s="15" t="s">
        <v>80</v>
      </c>
      <c r="AY367" s="235" t="s">
        <v>157</v>
      </c>
    </row>
    <row r="368" spans="1:65" s="2" customFormat="1" ht="37.9" customHeight="1">
      <c r="A368" s="35"/>
      <c r="B368" s="36"/>
      <c r="C368" s="175" t="s">
        <v>705</v>
      </c>
      <c r="D368" s="175" t="s">
        <v>159</v>
      </c>
      <c r="E368" s="176" t="s">
        <v>706</v>
      </c>
      <c r="F368" s="177" t="s">
        <v>707</v>
      </c>
      <c r="G368" s="178" t="s">
        <v>198</v>
      </c>
      <c r="H368" s="179">
        <v>64.4</v>
      </c>
      <c r="I368" s="180"/>
      <c r="J368" s="181">
        <f>ROUND(I368*H368,2)</f>
        <v>0</v>
      </c>
      <c r="K368" s="177" t="s">
        <v>163</v>
      </c>
      <c r="L368" s="40"/>
      <c r="M368" s="182" t="s">
        <v>19</v>
      </c>
      <c r="N368" s="183" t="s">
        <v>44</v>
      </c>
      <c r="O368" s="65"/>
      <c r="P368" s="184">
        <f>O368*H368</f>
        <v>0</v>
      </c>
      <c r="Q368" s="184">
        <v>0</v>
      </c>
      <c r="R368" s="184">
        <f>Q368*H368</f>
        <v>0</v>
      </c>
      <c r="S368" s="184">
        <v>0.033</v>
      </c>
      <c r="T368" s="185">
        <f>S368*H368</f>
        <v>2.1252000000000004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248</v>
      </c>
      <c r="AT368" s="186" t="s">
        <v>159</v>
      </c>
      <c r="AU368" s="186" t="s">
        <v>87</v>
      </c>
      <c r="AY368" s="18" t="s">
        <v>157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8" t="s">
        <v>87</v>
      </c>
      <c r="BK368" s="187">
        <f>ROUND(I368*H368,2)</f>
        <v>0</v>
      </c>
      <c r="BL368" s="18" t="s">
        <v>248</v>
      </c>
      <c r="BM368" s="186" t="s">
        <v>708</v>
      </c>
    </row>
    <row r="369" spans="1:47" s="2" customFormat="1" ht="11.25">
      <c r="A369" s="35"/>
      <c r="B369" s="36"/>
      <c r="C369" s="37"/>
      <c r="D369" s="188" t="s">
        <v>166</v>
      </c>
      <c r="E369" s="37"/>
      <c r="F369" s="189" t="s">
        <v>709</v>
      </c>
      <c r="G369" s="37"/>
      <c r="H369" s="37"/>
      <c r="I369" s="190"/>
      <c r="J369" s="37"/>
      <c r="K369" s="37"/>
      <c r="L369" s="40"/>
      <c r="M369" s="191"/>
      <c r="N369" s="192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166</v>
      </c>
      <c r="AU369" s="18" t="s">
        <v>87</v>
      </c>
    </row>
    <row r="370" spans="1:65" s="2" customFormat="1" ht="49.15" customHeight="1">
      <c r="A370" s="35"/>
      <c r="B370" s="36"/>
      <c r="C370" s="175" t="s">
        <v>710</v>
      </c>
      <c r="D370" s="175" t="s">
        <v>159</v>
      </c>
      <c r="E370" s="176" t="s">
        <v>711</v>
      </c>
      <c r="F370" s="177" t="s">
        <v>712</v>
      </c>
      <c r="G370" s="178" t="s">
        <v>198</v>
      </c>
      <c r="H370" s="179">
        <v>12</v>
      </c>
      <c r="I370" s="180"/>
      <c r="J370" s="181">
        <f>ROUND(I370*H370,2)</f>
        <v>0</v>
      </c>
      <c r="K370" s="177" t="s">
        <v>163</v>
      </c>
      <c r="L370" s="40"/>
      <c r="M370" s="182" t="s">
        <v>19</v>
      </c>
      <c r="N370" s="183" t="s">
        <v>44</v>
      </c>
      <c r="O370" s="65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6" t="s">
        <v>248</v>
      </c>
      <c r="AT370" s="186" t="s">
        <v>159</v>
      </c>
      <c r="AU370" s="186" t="s">
        <v>87</v>
      </c>
      <c r="AY370" s="18" t="s">
        <v>157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8" t="s">
        <v>87</v>
      </c>
      <c r="BK370" s="187">
        <f>ROUND(I370*H370,2)</f>
        <v>0</v>
      </c>
      <c r="BL370" s="18" t="s">
        <v>248</v>
      </c>
      <c r="BM370" s="186" t="s">
        <v>713</v>
      </c>
    </row>
    <row r="371" spans="1:47" s="2" customFormat="1" ht="11.25">
      <c r="A371" s="35"/>
      <c r="B371" s="36"/>
      <c r="C371" s="37"/>
      <c r="D371" s="188" t="s">
        <v>166</v>
      </c>
      <c r="E371" s="37"/>
      <c r="F371" s="189" t="s">
        <v>714</v>
      </c>
      <c r="G371" s="37"/>
      <c r="H371" s="37"/>
      <c r="I371" s="190"/>
      <c r="J371" s="37"/>
      <c r="K371" s="37"/>
      <c r="L371" s="40"/>
      <c r="M371" s="191"/>
      <c r="N371" s="192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166</v>
      </c>
      <c r="AU371" s="18" t="s">
        <v>87</v>
      </c>
    </row>
    <row r="372" spans="2:51" s="13" customFormat="1" ht="11.25">
      <c r="B372" s="193"/>
      <c r="C372" s="194"/>
      <c r="D372" s="195" t="s">
        <v>168</v>
      </c>
      <c r="E372" s="196" t="s">
        <v>19</v>
      </c>
      <c r="F372" s="197" t="s">
        <v>715</v>
      </c>
      <c r="G372" s="194"/>
      <c r="H372" s="198">
        <v>12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168</v>
      </c>
      <c r="AU372" s="204" t="s">
        <v>87</v>
      </c>
      <c r="AV372" s="13" t="s">
        <v>87</v>
      </c>
      <c r="AW372" s="13" t="s">
        <v>33</v>
      </c>
      <c r="AX372" s="13" t="s">
        <v>80</v>
      </c>
      <c r="AY372" s="204" t="s">
        <v>157</v>
      </c>
    </row>
    <row r="373" spans="1:65" s="2" customFormat="1" ht="37.9" customHeight="1">
      <c r="A373" s="35"/>
      <c r="B373" s="36"/>
      <c r="C373" s="205" t="s">
        <v>716</v>
      </c>
      <c r="D373" s="205" t="s">
        <v>222</v>
      </c>
      <c r="E373" s="206" t="s">
        <v>717</v>
      </c>
      <c r="F373" s="207" t="s">
        <v>718</v>
      </c>
      <c r="G373" s="208" t="s">
        <v>204</v>
      </c>
      <c r="H373" s="209">
        <v>0.053</v>
      </c>
      <c r="I373" s="210"/>
      <c r="J373" s="211">
        <f>ROUND(I373*H373,2)</f>
        <v>0</v>
      </c>
      <c r="K373" s="207" t="s">
        <v>19</v>
      </c>
      <c r="L373" s="212"/>
      <c r="M373" s="213" t="s">
        <v>19</v>
      </c>
      <c r="N373" s="214" t="s">
        <v>44</v>
      </c>
      <c r="O373" s="65"/>
      <c r="P373" s="184">
        <f>O373*H373</f>
        <v>0</v>
      </c>
      <c r="Q373" s="184">
        <v>0.55</v>
      </c>
      <c r="R373" s="184">
        <f>Q373*H373</f>
        <v>0.029150000000000002</v>
      </c>
      <c r="S373" s="184">
        <v>0</v>
      </c>
      <c r="T373" s="185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6" t="s">
        <v>334</v>
      </c>
      <c r="AT373" s="186" t="s">
        <v>222</v>
      </c>
      <c r="AU373" s="186" t="s">
        <v>87</v>
      </c>
      <c r="AY373" s="18" t="s">
        <v>157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8" t="s">
        <v>87</v>
      </c>
      <c r="BK373" s="187">
        <f>ROUND(I373*H373,2)</f>
        <v>0</v>
      </c>
      <c r="BL373" s="18" t="s">
        <v>248</v>
      </c>
      <c r="BM373" s="186" t="s">
        <v>719</v>
      </c>
    </row>
    <row r="374" spans="2:51" s="13" customFormat="1" ht="11.25">
      <c r="B374" s="193"/>
      <c r="C374" s="194"/>
      <c r="D374" s="195" t="s">
        <v>168</v>
      </c>
      <c r="E374" s="196" t="s">
        <v>19</v>
      </c>
      <c r="F374" s="197" t="s">
        <v>720</v>
      </c>
      <c r="G374" s="194"/>
      <c r="H374" s="198">
        <v>0.053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168</v>
      </c>
      <c r="AU374" s="204" t="s">
        <v>87</v>
      </c>
      <c r="AV374" s="13" t="s">
        <v>87</v>
      </c>
      <c r="AW374" s="13" t="s">
        <v>33</v>
      </c>
      <c r="AX374" s="13" t="s">
        <v>80</v>
      </c>
      <c r="AY374" s="204" t="s">
        <v>157</v>
      </c>
    </row>
    <row r="375" spans="1:65" s="2" customFormat="1" ht="37.9" customHeight="1">
      <c r="A375" s="35"/>
      <c r="B375" s="36"/>
      <c r="C375" s="175" t="s">
        <v>721</v>
      </c>
      <c r="D375" s="175" t="s">
        <v>159</v>
      </c>
      <c r="E375" s="176" t="s">
        <v>722</v>
      </c>
      <c r="F375" s="177" t="s">
        <v>723</v>
      </c>
      <c r="G375" s="178" t="s">
        <v>198</v>
      </c>
      <c r="H375" s="179">
        <v>38</v>
      </c>
      <c r="I375" s="180"/>
      <c r="J375" s="181">
        <f>ROUND(I375*H375,2)</f>
        <v>0</v>
      </c>
      <c r="K375" s="177" t="s">
        <v>163</v>
      </c>
      <c r="L375" s="40"/>
      <c r="M375" s="182" t="s">
        <v>19</v>
      </c>
      <c r="N375" s="183" t="s">
        <v>44</v>
      </c>
      <c r="O375" s="65"/>
      <c r="P375" s="184">
        <f>O375*H375</f>
        <v>0</v>
      </c>
      <c r="Q375" s="184">
        <v>8E-05</v>
      </c>
      <c r="R375" s="184">
        <f>Q375*H375</f>
        <v>0.00304</v>
      </c>
      <c r="S375" s="184">
        <v>0</v>
      </c>
      <c r="T375" s="185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6" t="s">
        <v>248</v>
      </c>
      <c r="AT375" s="186" t="s">
        <v>159</v>
      </c>
      <c r="AU375" s="186" t="s">
        <v>87</v>
      </c>
      <c r="AY375" s="18" t="s">
        <v>157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8" t="s">
        <v>87</v>
      </c>
      <c r="BK375" s="187">
        <f>ROUND(I375*H375,2)</f>
        <v>0</v>
      </c>
      <c r="BL375" s="18" t="s">
        <v>248</v>
      </c>
      <c r="BM375" s="186" t="s">
        <v>724</v>
      </c>
    </row>
    <row r="376" spans="1:47" s="2" customFormat="1" ht="11.25">
      <c r="A376" s="35"/>
      <c r="B376" s="36"/>
      <c r="C376" s="37"/>
      <c r="D376" s="188" t="s">
        <v>166</v>
      </c>
      <c r="E376" s="37"/>
      <c r="F376" s="189" t="s">
        <v>725</v>
      </c>
      <c r="G376" s="37"/>
      <c r="H376" s="37"/>
      <c r="I376" s="190"/>
      <c r="J376" s="37"/>
      <c r="K376" s="37"/>
      <c r="L376" s="40"/>
      <c r="M376" s="191"/>
      <c r="N376" s="192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166</v>
      </c>
      <c r="AU376" s="18" t="s">
        <v>87</v>
      </c>
    </row>
    <row r="377" spans="2:51" s="13" customFormat="1" ht="11.25">
      <c r="B377" s="193"/>
      <c r="C377" s="194"/>
      <c r="D377" s="195" t="s">
        <v>168</v>
      </c>
      <c r="E377" s="196" t="s">
        <v>19</v>
      </c>
      <c r="F377" s="197" t="s">
        <v>726</v>
      </c>
      <c r="G377" s="194"/>
      <c r="H377" s="198">
        <v>6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168</v>
      </c>
      <c r="AU377" s="204" t="s">
        <v>87</v>
      </c>
      <c r="AV377" s="13" t="s">
        <v>87</v>
      </c>
      <c r="AW377" s="13" t="s">
        <v>33</v>
      </c>
      <c r="AX377" s="13" t="s">
        <v>72</v>
      </c>
      <c r="AY377" s="204" t="s">
        <v>157</v>
      </c>
    </row>
    <row r="378" spans="2:51" s="13" customFormat="1" ht="11.25">
      <c r="B378" s="193"/>
      <c r="C378" s="194"/>
      <c r="D378" s="195" t="s">
        <v>168</v>
      </c>
      <c r="E378" s="196" t="s">
        <v>19</v>
      </c>
      <c r="F378" s="197" t="s">
        <v>727</v>
      </c>
      <c r="G378" s="194"/>
      <c r="H378" s="198">
        <v>7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168</v>
      </c>
      <c r="AU378" s="204" t="s">
        <v>87</v>
      </c>
      <c r="AV378" s="13" t="s">
        <v>87</v>
      </c>
      <c r="AW378" s="13" t="s">
        <v>33</v>
      </c>
      <c r="AX378" s="13" t="s">
        <v>72</v>
      </c>
      <c r="AY378" s="204" t="s">
        <v>157</v>
      </c>
    </row>
    <row r="379" spans="2:51" s="13" customFormat="1" ht="11.25">
      <c r="B379" s="193"/>
      <c r="C379" s="194"/>
      <c r="D379" s="195" t="s">
        <v>168</v>
      </c>
      <c r="E379" s="196" t="s">
        <v>19</v>
      </c>
      <c r="F379" s="197" t="s">
        <v>728</v>
      </c>
      <c r="G379" s="194"/>
      <c r="H379" s="198">
        <v>25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168</v>
      </c>
      <c r="AU379" s="204" t="s">
        <v>87</v>
      </c>
      <c r="AV379" s="13" t="s">
        <v>87</v>
      </c>
      <c r="AW379" s="13" t="s">
        <v>33</v>
      </c>
      <c r="AX379" s="13" t="s">
        <v>72</v>
      </c>
      <c r="AY379" s="204" t="s">
        <v>157</v>
      </c>
    </row>
    <row r="380" spans="2:51" s="15" customFormat="1" ht="11.25">
      <c r="B380" s="225"/>
      <c r="C380" s="226"/>
      <c r="D380" s="195" t="s">
        <v>168</v>
      </c>
      <c r="E380" s="227" t="s">
        <v>19</v>
      </c>
      <c r="F380" s="228" t="s">
        <v>285</v>
      </c>
      <c r="G380" s="226"/>
      <c r="H380" s="229">
        <v>38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AT380" s="235" t="s">
        <v>168</v>
      </c>
      <c r="AU380" s="235" t="s">
        <v>87</v>
      </c>
      <c r="AV380" s="15" t="s">
        <v>175</v>
      </c>
      <c r="AW380" s="15" t="s">
        <v>33</v>
      </c>
      <c r="AX380" s="15" t="s">
        <v>80</v>
      </c>
      <c r="AY380" s="235" t="s">
        <v>157</v>
      </c>
    </row>
    <row r="381" spans="1:65" s="2" customFormat="1" ht="37.9" customHeight="1">
      <c r="A381" s="35"/>
      <c r="B381" s="36"/>
      <c r="C381" s="205" t="s">
        <v>729</v>
      </c>
      <c r="D381" s="205" t="s">
        <v>222</v>
      </c>
      <c r="E381" s="206" t="s">
        <v>730</v>
      </c>
      <c r="F381" s="207" t="s">
        <v>731</v>
      </c>
      <c r="G381" s="208" t="s">
        <v>204</v>
      </c>
      <c r="H381" s="209">
        <v>0.821</v>
      </c>
      <c r="I381" s="210"/>
      <c r="J381" s="211">
        <f>ROUND(I381*H381,2)</f>
        <v>0</v>
      </c>
      <c r="K381" s="207" t="s">
        <v>19</v>
      </c>
      <c r="L381" s="212"/>
      <c r="M381" s="213" t="s">
        <v>19</v>
      </c>
      <c r="N381" s="214" t="s">
        <v>44</v>
      </c>
      <c r="O381" s="65"/>
      <c r="P381" s="184">
        <f>O381*H381</f>
        <v>0</v>
      </c>
      <c r="Q381" s="184">
        <v>0.55</v>
      </c>
      <c r="R381" s="184">
        <f>Q381*H381</f>
        <v>0.45155</v>
      </c>
      <c r="S381" s="184">
        <v>0</v>
      </c>
      <c r="T381" s="18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6" t="s">
        <v>334</v>
      </c>
      <c r="AT381" s="186" t="s">
        <v>222</v>
      </c>
      <c r="AU381" s="186" t="s">
        <v>87</v>
      </c>
      <c r="AY381" s="18" t="s">
        <v>157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8" t="s">
        <v>87</v>
      </c>
      <c r="BK381" s="187">
        <f>ROUND(I381*H381,2)</f>
        <v>0</v>
      </c>
      <c r="BL381" s="18" t="s">
        <v>248</v>
      </c>
      <c r="BM381" s="186" t="s">
        <v>732</v>
      </c>
    </row>
    <row r="382" spans="2:51" s="13" customFormat="1" ht="11.25">
      <c r="B382" s="193"/>
      <c r="C382" s="194"/>
      <c r="D382" s="195" t="s">
        <v>168</v>
      </c>
      <c r="E382" s="196" t="s">
        <v>19</v>
      </c>
      <c r="F382" s="197" t="s">
        <v>733</v>
      </c>
      <c r="G382" s="194"/>
      <c r="H382" s="198">
        <v>0.169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168</v>
      </c>
      <c r="AU382" s="204" t="s">
        <v>87</v>
      </c>
      <c r="AV382" s="13" t="s">
        <v>87</v>
      </c>
      <c r="AW382" s="13" t="s">
        <v>33</v>
      </c>
      <c r="AX382" s="13" t="s">
        <v>72</v>
      </c>
      <c r="AY382" s="204" t="s">
        <v>157</v>
      </c>
    </row>
    <row r="383" spans="2:51" s="13" customFormat="1" ht="11.25">
      <c r="B383" s="193"/>
      <c r="C383" s="194"/>
      <c r="D383" s="195" t="s">
        <v>168</v>
      </c>
      <c r="E383" s="196" t="s">
        <v>19</v>
      </c>
      <c r="F383" s="197" t="s">
        <v>734</v>
      </c>
      <c r="G383" s="194"/>
      <c r="H383" s="198">
        <v>0.172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168</v>
      </c>
      <c r="AU383" s="204" t="s">
        <v>87</v>
      </c>
      <c r="AV383" s="13" t="s">
        <v>87</v>
      </c>
      <c r="AW383" s="13" t="s">
        <v>33</v>
      </c>
      <c r="AX383" s="13" t="s">
        <v>72</v>
      </c>
      <c r="AY383" s="204" t="s">
        <v>157</v>
      </c>
    </row>
    <row r="384" spans="2:51" s="13" customFormat="1" ht="11.25">
      <c r="B384" s="193"/>
      <c r="C384" s="194"/>
      <c r="D384" s="195" t="s">
        <v>168</v>
      </c>
      <c r="E384" s="196" t="s">
        <v>19</v>
      </c>
      <c r="F384" s="197" t="s">
        <v>735</v>
      </c>
      <c r="G384" s="194"/>
      <c r="H384" s="198">
        <v>0.48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168</v>
      </c>
      <c r="AU384" s="204" t="s">
        <v>87</v>
      </c>
      <c r="AV384" s="13" t="s">
        <v>87</v>
      </c>
      <c r="AW384" s="13" t="s">
        <v>33</v>
      </c>
      <c r="AX384" s="13" t="s">
        <v>72</v>
      </c>
      <c r="AY384" s="204" t="s">
        <v>157</v>
      </c>
    </row>
    <row r="385" spans="2:51" s="15" customFormat="1" ht="11.25">
      <c r="B385" s="225"/>
      <c r="C385" s="226"/>
      <c r="D385" s="195" t="s">
        <v>168</v>
      </c>
      <c r="E385" s="227" t="s">
        <v>19</v>
      </c>
      <c r="F385" s="228" t="s">
        <v>285</v>
      </c>
      <c r="G385" s="226"/>
      <c r="H385" s="229">
        <v>0.821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AT385" s="235" t="s">
        <v>168</v>
      </c>
      <c r="AU385" s="235" t="s">
        <v>87</v>
      </c>
      <c r="AV385" s="15" t="s">
        <v>175</v>
      </c>
      <c r="AW385" s="15" t="s">
        <v>33</v>
      </c>
      <c r="AX385" s="15" t="s">
        <v>80</v>
      </c>
      <c r="AY385" s="235" t="s">
        <v>157</v>
      </c>
    </row>
    <row r="386" spans="1:65" s="2" customFormat="1" ht="55.5" customHeight="1">
      <c r="A386" s="35"/>
      <c r="B386" s="36"/>
      <c r="C386" s="175" t="s">
        <v>736</v>
      </c>
      <c r="D386" s="175" t="s">
        <v>159</v>
      </c>
      <c r="E386" s="176" t="s">
        <v>737</v>
      </c>
      <c r="F386" s="177" t="s">
        <v>738</v>
      </c>
      <c r="G386" s="178" t="s">
        <v>198</v>
      </c>
      <c r="H386" s="179">
        <v>18</v>
      </c>
      <c r="I386" s="180"/>
      <c r="J386" s="181">
        <f aca="true" t="shared" si="10" ref="J386:J393">ROUND(I386*H386,2)</f>
        <v>0</v>
      </c>
      <c r="K386" s="177" t="s">
        <v>19</v>
      </c>
      <c r="L386" s="40"/>
      <c r="M386" s="182" t="s">
        <v>19</v>
      </c>
      <c r="N386" s="183" t="s">
        <v>44</v>
      </c>
      <c r="O386" s="65"/>
      <c r="P386" s="184">
        <f aca="true" t="shared" si="11" ref="P386:P393">O386*H386</f>
        <v>0</v>
      </c>
      <c r="Q386" s="184">
        <v>0.01536</v>
      </c>
      <c r="R386" s="184">
        <f aca="true" t="shared" si="12" ref="R386:R393">Q386*H386</f>
        <v>0.27648</v>
      </c>
      <c r="S386" s="184">
        <v>0.01536</v>
      </c>
      <c r="T386" s="185">
        <f aca="true" t="shared" si="13" ref="T386:T393">S386*H386</f>
        <v>0.27648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6" t="s">
        <v>248</v>
      </c>
      <c r="AT386" s="186" t="s">
        <v>159</v>
      </c>
      <c r="AU386" s="186" t="s">
        <v>87</v>
      </c>
      <c r="AY386" s="18" t="s">
        <v>157</v>
      </c>
      <c r="BE386" s="187">
        <f aca="true" t="shared" si="14" ref="BE386:BE393">IF(N386="základní",J386,0)</f>
        <v>0</v>
      </c>
      <c r="BF386" s="187">
        <f aca="true" t="shared" si="15" ref="BF386:BF393">IF(N386="snížená",J386,0)</f>
        <v>0</v>
      </c>
      <c r="BG386" s="187">
        <f aca="true" t="shared" si="16" ref="BG386:BG393">IF(N386="zákl. přenesená",J386,0)</f>
        <v>0</v>
      </c>
      <c r="BH386" s="187">
        <f aca="true" t="shared" si="17" ref="BH386:BH393">IF(N386="sníž. přenesená",J386,0)</f>
        <v>0</v>
      </c>
      <c r="BI386" s="187">
        <f aca="true" t="shared" si="18" ref="BI386:BI393">IF(N386="nulová",J386,0)</f>
        <v>0</v>
      </c>
      <c r="BJ386" s="18" t="s">
        <v>87</v>
      </c>
      <c r="BK386" s="187">
        <f aca="true" t="shared" si="19" ref="BK386:BK393">ROUND(I386*H386,2)</f>
        <v>0</v>
      </c>
      <c r="BL386" s="18" t="s">
        <v>248</v>
      </c>
      <c r="BM386" s="186" t="s">
        <v>739</v>
      </c>
    </row>
    <row r="387" spans="1:65" s="2" customFormat="1" ht="49.15" customHeight="1">
      <c r="A387" s="35"/>
      <c r="B387" s="36"/>
      <c r="C387" s="175" t="s">
        <v>740</v>
      </c>
      <c r="D387" s="175" t="s">
        <v>159</v>
      </c>
      <c r="E387" s="176" t="s">
        <v>741</v>
      </c>
      <c r="F387" s="177" t="s">
        <v>742</v>
      </c>
      <c r="G387" s="178" t="s">
        <v>232</v>
      </c>
      <c r="H387" s="179">
        <v>11</v>
      </c>
      <c r="I387" s="180"/>
      <c r="J387" s="181">
        <f t="shared" si="10"/>
        <v>0</v>
      </c>
      <c r="K387" s="177" t="s">
        <v>19</v>
      </c>
      <c r="L387" s="40"/>
      <c r="M387" s="182" t="s">
        <v>19</v>
      </c>
      <c r="N387" s="183" t="s">
        <v>44</v>
      </c>
      <c r="O387" s="65"/>
      <c r="P387" s="184">
        <f t="shared" si="11"/>
        <v>0</v>
      </c>
      <c r="Q387" s="184">
        <v>0.01536</v>
      </c>
      <c r="R387" s="184">
        <f t="shared" si="12"/>
        <v>0.16896</v>
      </c>
      <c r="S387" s="184">
        <v>0.01536</v>
      </c>
      <c r="T387" s="185">
        <f t="shared" si="13"/>
        <v>0.16896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6" t="s">
        <v>248</v>
      </c>
      <c r="AT387" s="186" t="s">
        <v>159</v>
      </c>
      <c r="AU387" s="186" t="s">
        <v>87</v>
      </c>
      <c r="AY387" s="18" t="s">
        <v>157</v>
      </c>
      <c r="BE387" s="187">
        <f t="shared" si="14"/>
        <v>0</v>
      </c>
      <c r="BF387" s="187">
        <f t="shared" si="15"/>
        <v>0</v>
      </c>
      <c r="BG387" s="187">
        <f t="shared" si="16"/>
        <v>0</v>
      </c>
      <c r="BH387" s="187">
        <f t="shared" si="17"/>
        <v>0</v>
      </c>
      <c r="BI387" s="187">
        <f t="shared" si="18"/>
        <v>0</v>
      </c>
      <c r="BJ387" s="18" t="s">
        <v>87</v>
      </c>
      <c r="BK387" s="187">
        <f t="shared" si="19"/>
        <v>0</v>
      </c>
      <c r="BL387" s="18" t="s">
        <v>248</v>
      </c>
      <c r="BM387" s="186" t="s">
        <v>743</v>
      </c>
    </row>
    <row r="388" spans="1:65" s="2" customFormat="1" ht="62.65" customHeight="1">
      <c r="A388" s="35"/>
      <c r="B388" s="36"/>
      <c r="C388" s="175" t="s">
        <v>744</v>
      </c>
      <c r="D388" s="175" t="s">
        <v>159</v>
      </c>
      <c r="E388" s="176" t="s">
        <v>745</v>
      </c>
      <c r="F388" s="177" t="s">
        <v>746</v>
      </c>
      <c r="G388" s="178" t="s">
        <v>232</v>
      </c>
      <c r="H388" s="179">
        <v>10</v>
      </c>
      <c r="I388" s="180"/>
      <c r="J388" s="181">
        <f t="shared" si="10"/>
        <v>0</v>
      </c>
      <c r="K388" s="177" t="s">
        <v>19</v>
      </c>
      <c r="L388" s="40"/>
      <c r="M388" s="182" t="s">
        <v>19</v>
      </c>
      <c r="N388" s="183" t="s">
        <v>44</v>
      </c>
      <c r="O388" s="65"/>
      <c r="P388" s="184">
        <f t="shared" si="11"/>
        <v>0</v>
      </c>
      <c r="Q388" s="184">
        <v>0.0176</v>
      </c>
      <c r="R388" s="184">
        <f t="shared" si="12"/>
        <v>0.17600000000000002</v>
      </c>
      <c r="S388" s="184">
        <v>0.0176</v>
      </c>
      <c r="T388" s="185">
        <f t="shared" si="13"/>
        <v>0.17600000000000002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6" t="s">
        <v>248</v>
      </c>
      <c r="AT388" s="186" t="s">
        <v>159</v>
      </c>
      <c r="AU388" s="186" t="s">
        <v>87</v>
      </c>
      <c r="AY388" s="18" t="s">
        <v>157</v>
      </c>
      <c r="BE388" s="187">
        <f t="shared" si="14"/>
        <v>0</v>
      </c>
      <c r="BF388" s="187">
        <f t="shared" si="15"/>
        <v>0</v>
      </c>
      <c r="BG388" s="187">
        <f t="shared" si="16"/>
        <v>0</v>
      </c>
      <c r="BH388" s="187">
        <f t="shared" si="17"/>
        <v>0</v>
      </c>
      <c r="BI388" s="187">
        <f t="shared" si="18"/>
        <v>0</v>
      </c>
      <c r="BJ388" s="18" t="s">
        <v>87</v>
      </c>
      <c r="BK388" s="187">
        <f t="shared" si="19"/>
        <v>0</v>
      </c>
      <c r="BL388" s="18" t="s">
        <v>248</v>
      </c>
      <c r="BM388" s="186" t="s">
        <v>747</v>
      </c>
    </row>
    <row r="389" spans="1:65" s="2" customFormat="1" ht="49.15" customHeight="1">
      <c r="A389" s="35"/>
      <c r="B389" s="36"/>
      <c r="C389" s="175" t="s">
        <v>748</v>
      </c>
      <c r="D389" s="175" t="s">
        <v>159</v>
      </c>
      <c r="E389" s="176" t="s">
        <v>749</v>
      </c>
      <c r="F389" s="177" t="s">
        <v>750</v>
      </c>
      <c r="G389" s="178" t="s">
        <v>232</v>
      </c>
      <c r="H389" s="179">
        <v>6</v>
      </c>
      <c r="I389" s="180"/>
      <c r="J389" s="181">
        <f t="shared" si="10"/>
        <v>0</v>
      </c>
      <c r="K389" s="177" t="s">
        <v>19</v>
      </c>
      <c r="L389" s="40"/>
      <c r="M389" s="182" t="s">
        <v>19</v>
      </c>
      <c r="N389" s="183" t="s">
        <v>44</v>
      </c>
      <c r="O389" s="65"/>
      <c r="P389" s="184">
        <f t="shared" si="11"/>
        <v>0</v>
      </c>
      <c r="Q389" s="184">
        <v>0.04</v>
      </c>
      <c r="R389" s="184">
        <f t="shared" si="12"/>
        <v>0.24</v>
      </c>
      <c r="S389" s="184">
        <v>0.034</v>
      </c>
      <c r="T389" s="185">
        <f t="shared" si="13"/>
        <v>0.20400000000000001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6" t="s">
        <v>248</v>
      </c>
      <c r="AT389" s="186" t="s">
        <v>159</v>
      </c>
      <c r="AU389" s="186" t="s">
        <v>87</v>
      </c>
      <c r="AY389" s="18" t="s">
        <v>157</v>
      </c>
      <c r="BE389" s="187">
        <f t="shared" si="14"/>
        <v>0</v>
      </c>
      <c r="BF389" s="187">
        <f t="shared" si="15"/>
        <v>0</v>
      </c>
      <c r="BG389" s="187">
        <f t="shared" si="16"/>
        <v>0</v>
      </c>
      <c r="BH389" s="187">
        <f t="shared" si="17"/>
        <v>0</v>
      </c>
      <c r="BI389" s="187">
        <f t="shared" si="18"/>
        <v>0</v>
      </c>
      <c r="BJ389" s="18" t="s">
        <v>87</v>
      </c>
      <c r="BK389" s="187">
        <f t="shared" si="19"/>
        <v>0</v>
      </c>
      <c r="BL389" s="18" t="s">
        <v>248</v>
      </c>
      <c r="BM389" s="186" t="s">
        <v>751</v>
      </c>
    </row>
    <row r="390" spans="1:65" s="2" customFormat="1" ht="49.15" customHeight="1">
      <c r="A390" s="35"/>
      <c r="B390" s="36"/>
      <c r="C390" s="175" t="s">
        <v>752</v>
      </c>
      <c r="D390" s="175" t="s">
        <v>159</v>
      </c>
      <c r="E390" s="176" t="s">
        <v>753</v>
      </c>
      <c r="F390" s="177" t="s">
        <v>754</v>
      </c>
      <c r="G390" s="178" t="s">
        <v>232</v>
      </c>
      <c r="H390" s="179">
        <v>3</v>
      </c>
      <c r="I390" s="180"/>
      <c r="J390" s="181">
        <f t="shared" si="10"/>
        <v>0</v>
      </c>
      <c r="K390" s="177" t="s">
        <v>19</v>
      </c>
      <c r="L390" s="40"/>
      <c r="M390" s="182" t="s">
        <v>19</v>
      </c>
      <c r="N390" s="183" t="s">
        <v>44</v>
      </c>
      <c r="O390" s="65"/>
      <c r="P390" s="184">
        <f t="shared" si="11"/>
        <v>0</v>
      </c>
      <c r="Q390" s="184">
        <v>0.04</v>
      </c>
      <c r="R390" s="184">
        <f t="shared" si="12"/>
        <v>0.12</v>
      </c>
      <c r="S390" s="184">
        <v>0.034</v>
      </c>
      <c r="T390" s="185">
        <f t="shared" si="13"/>
        <v>0.10200000000000001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6" t="s">
        <v>248</v>
      </c>
      <c r="AT390" s="186" t="s">
        <v>159</v>
      </c>
      <c r="AU390" s="186" t="s">
        <v>87</v>
      </c>
      <c r="AY390" s="18" t="s">
        <v>157</v>
      </c>
      <c r="BE390" s="187">
        <f t="shared" si="14"/>
        <v>0</v>
      </c>
      <c r="BF390" s="187">
        <f t="shared" si="15"/>
        <v>0</v>
      </c>
      <c r="BG390" s="187">
        <f t="shared" si="16"/>
        <v>0</v>
      </c>
      <c r="BH390" s="187">
        <f t="shared" si="17"/>
        <v>0</v>
      </c>
      <c r="BI390" s="187">
        <f t="shared" si="18"/>
        <v>0</v>
      </c>
      <c r="BJ390" s="18" t="s">
        <v>87</v>
      </c>
      <c r="BK390" s="187">
        <f t="shared" si="19"/>
        <v>0</v>
      </c>
      <c r="BL390" s="18" t="s">
        <v>248</v>
      </c>
      <c r="BM390" s="186" t="s">
        <v>755</v>
      </c>
    </row>
    <row r="391" spans="1:65" s="2" customFormat="1" ht="24.2" customHeight="1">
      <c r="A391" s="35"/>
      <c r="B391" s="36"/>
      <c r="C391" s="175" t="s">
        <v>756</v>
      </c>
      <c r="D391" s="175" t="s">
        <v>159</v>
      </c>
      <c r="E391" s="176" t="s">
        <v>757</v>
      </c>
      <c r="F391" s="177" t="s">
        <v>758</v>
      </c>
      <c r="G391" s="178" t="s">
        <v>162</v>
      </c>
      <c r="H391" s="179">
        <v>15</v>
      </c>
      <c r="I391" s="180"/>
      <c r="J391" s="181">
        <f t="shared" si="10"/>
        <v>0</v>
      </c>
      <c r="K391" s="177" t="s">
        <v>19</v>
      </c>
      <c r="L391" s="40"/>
      <c r="M391" s="182" t="s">
        <v>19</v>
      </c>
      <c r="N391" s="183" t="s">
        <v>44</v>
      </c>
      <c r="O391" s="65"/>
      <c r="P391" s="184">
        <f t="shared" si="11"/>
        <v>0</v>
      </c>
      <c r="Q391" s="184">
        <v>0</v>
      </c>
      <c r="R391" s="184">
        <f t="shared" si="12"/>
        <v>0</v>
      </c>
      <c r="S391" s="184">
        <v>0</v>
      </c>
      <c r="T391" s="185">
        <f t="shared" si="13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6" t="s">
        <v>248</v>
      </c>
      <c r="AT391" s="186" t="s">
        <v>159</v>
      </c>
      <c r="AU391" s="186" t="s">
        <v>87</v>
      </c>
      <c r="AY391" s="18" t="s">
        <v>157</v>
      </c>
      <c r="BE391" s="187">
        <f t="shared" si="14"/>
        <v>0</v>
      </c>
      <c r="BF391" s="187">
        <f t="shared" si="15"/>
        <v>0</v>
      </c>
      <c r="BG391" s="187">
        <f t="shared" si="16"/>
        <v>0</v>
      </c>
      <c r="BH391" s="187">
        <f t="shared" si="17"/>
        <v>0</v>
      </c>
      <c r="BI391" s="187">
        <f t="shared" si="18"/>
        <v>0</v>
      </c>
      <c r="BJ391" s="18" t="s">
        <v>87</v>
      </c>
      <c r="BK391" s="187">
        <f t="shared" si="19"/>
        <v>0</v>
      </c>
      <c r="BL391" s="18" t="s">
        <v>248</v>
      </c>
      <c r="BM391" s="186" t="s">
        <v>759</v>
      </c>
    </row>
    <row r="392" spans="1:65" s="2" customFormat="1" ht="49.15" customHeight="1">
      <c r="A392" s="35"/>
      <c r="B392" s="36"/>
      <c r="C392" s="175" t="s">
        <v>760</v>
      </c>
      <c r="D392" s="175" t="s">
        <v>159</v>
      </c>
      <c r="E392" s="176" t="s">
        <v>761</v>
      </c>
      <c r="F392" s="177" t="s">
        <v>762</v>
      </c>
      <c r="G392" s="178" t="s">
        <v>162</v>
      </c>
      <c r="H392" s="179">
        <v>4</v>
      </c>
      <c r="I392" s="180"/>
      <c r="J392" s="181">
        <f t="shared" si="10"/>
        <v>0</v>
      </c>
      <c r="K392" s="177" t="s">
        <v>19</v>
      </c>
      <c r="L392" s="40"/>
      <c r="M392" s="182" t="s">
        <v>19</v>
      </c>
      <c r="N392" s="183" t="s">
        <v>44</v>
      </c>
      <c r="O392" s="65"/>
      <c r="P392" s="184">
        <f t="shared" si="11"/>
        <v>0</v>
      </c>
      <c r="Q392" s="184">
        <v>0.035</v>
      </c>
      <c r="R392" s="184">
        <f t="shared" si="12"/>
        <v>0.14</v>
      </c>
      <c r="S392" s="184">
        <v>0.035</v>
      </c>
      <c r="T392" s="185">
        <f t="shared" si="13"/>
        <v>0.14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6" t="s">
        <v>248</v>
      </c>
      <c r="AT392" s="186" t="s">
        <v>159</v>
      </c>
      <c r="AU392" s="186" t="s">
        <v>87</v>
      </c>
      <c r="AY392" s="18" t="s">
        <v>157</v>
      </c>
      <c r="BE392" s="187">
        <f t="shared" si="14"/>
        <v>0</v>
      </c>
      <c r="BF392" s="187">
        <f t="shared" si="15"/>
        <v>0</v>
      </c>
      <c r="BG392" s="187">
        <f t="shared" si="16"/>
        <v>0</v>
      </c>
      <c r="BH392" s="187">
        <f t="shared" si="17"/>
        <v>0</v>
      </c>
      <c r="BI392" s="187">
        <f t="shared" si="18"/>
        <v>0</v>
      </c>
      <c r="BJ392" s="18" t="s">
        <v>87</v>
      </c>
      <c r="BK392" s="187">
        <f t="shared" si="19"/>
        <v>0</v>
      </c>
      <c r="BL392" s="18" t="s">
        <v>248</v>
      </c>
      <c r="BM392" s="186" t="s">
        <v>763</v>
      </c>
    </row>
    <row r="393" spans="1:65" s="2" customFormat="1" ht="37.9" customHeight="1">
      <c r="A393" s="35"/>
      <c r="B393" s="36"/>
      <c r="C393" s="175" t="s">
        <v>764</v>
      </c>
      <c r="D393" s="175" t="s">
        <v>159</v>
      </c>
      <c r="E393" s="176" t="s">
        <v>765</v>
      </c>
      <c r="F393" s="177" t="s">
        <v>766</v>
      </c>
      <c r="G393" s="178" t="s">
        <v>162</v>
      </c>
      <c r="H393" s="179">
        <v>267.575</v>
      </c>
      <c r="I393" s="180"/>
      <c r="J393" s="181">
        <f t="shared" si="10"/>
        <v>0</v>
      </c>
      <c r="K393" s="177" t="s">
        <v>163</v>
      </c>
      <c r="L393" s="40"/>
      <c r="M393" s="182" t="s">
        <v>19</v>
      </c>
      <c r="N393" s="183" t="s">
        <v>44</v>
      </c>
      <c r="O393" s="65"/>
      <c r="P393" s="184">
        <f t="shared" si="11"/>
        <v>0</v>
      </c>
      <c r="Q393" s="184">
        <v>0</v>
      </c>
      <c r="R393" s="184">
        <f t="shared" si="12"/>
        <v>0</v>
      </c>
      <c r="S393" s="184">
        <v>0</v>
      </c>
      <c r="T393" s="185">
        <f t="shared" si="1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6" t="s">
        <v>248</v>
      </c>
      <c r="AT393" s="186" t="s">
        <v>159</v>
      </c>
      <c r="AU393" s="186" t="s">
        <v>87</v>
      </c>
      <c r="AY393" s="18" t="s">
        <v>157</v>
      </c>
      <c r="BE393" s="187">
        <f t="shared" si="14"/>
        <v>0</v>
      </c>
      <c r="BF393" s="187">
        <f t="shared" si="15"/>
        <v>0</v>
      </c>
      <c r="BG393" s="187">
        <f t="shared" si="16"/>
        <v>0</v>
      </c>
      <c r="BH393" s="187">
        <f t="shared" si="17"/>
        <v>0</v>
      </c>
      <c r="BI393" s="187">
        <f t="shared" si="18"/>
        <v>0</v>
      </c>
      <c r="BJ393" s="18" t="s">
        <v>87</v>
      </c>
      <c r="BK393" s="187">
        <f t="shared" si="19"/>
        <v>0</v>
      </c>
      <c r="BL393" s="18" t="s">
        <v>248</v>
      </c>
      <c r="BM393" s="186" t="s">
        <v>767</v>
      </c>
    </row>
    <row r="394" spans="1:47" s="2" customFormat="1" ht="11.25">
      <c r="A394" s="35"/>
      <c r="B394" s="36"/>
      <c r="C394" s="37"/>
      <c r="D394" s="188" t="s">
        <v>166</v>
      </c>
      <c r="E394" s="37"/>
      <c r="F394" s="189" t="s">
        <v>768</v>
      </c>
      <c r="G394" s="37"/>
      <c r="H394" s="37"/>
      <c r="I394" s="190"/>
      <c r="J394" s="37"/>
      <c r="K394" s="37"/>
      <c r="L394" s="40"/>
      <c r="M394" s="191"/>
      <c r="N394" s="192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166</v>
      </c>
      <c r="AU394" s="18" t="s">
        <v>87</v>
      </c>
    </row>
    <row r="395" spans="2:51" s="13" customFormat="1" ht="11.25">
      <c r="B395" s="193"/>
      <c r="C395" s="194"/>
      <c r="D395" s="195" t="s">
        <v>168</v>
      </c>
      <c r="E395" s="196" t="s">
        <v>19</v>
      </c>
      <c r="F395" s="197" t="s">
        <v>88</v>
      </c>
      <c r="G395" s="194"/>
      <c r="H395" s="198">
        <v>267.575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168</v>
      </c>
      <c r="AU395" s="204" t="s">
        <v>87</v>
      </c>
      <c r="AV395" s="13" t="s">
        <v>87</v>
      </c>
      <c r="AW395" s="13" t="s">
        <v>33</v>
      </c>
      <c r="AX395" s="13" t="s">
        <v>80</v>
      </c>
      <c r="AY395" s="204" t="s">
        <v>157</v>
      </c>
    </row>
    <row r="396" spans="1:65" s="2" customFormat="1" ht="16.5" customHeight="1">
      <c r="A396" s="35"/>
      <c r="B396" s="36"/>
      <c r="C396" s="205" t="s">
        <v>769</v>
      </c>
      <c r="D396" s="205" t="s">
        <v>222</v>
      </c>
      <c r="E396" s="206" t="s">
        <v>770</v>
      </c>
      <c r="F396" s="207" t="s">
        <v>771</v>
      </c>
      <c r="G396" s="208" t="s">
        <v>204</v>
      </c>
      <c r="H396" s="209">
        <v>7.064</v>
      </c>
      <c r="I396" s="210"/>
      <c r="J396" s="211">
        <f>ROUND(I396*H396,2)</f>
        <v>0</v>
      </c>
      <c r="K396" s="207" t="s">
        <v>163</v>
      </c>
      <c r="L396" s="212"/>
      <c r="M396" s="213" t="s">
        <v>19</v>
      </c>
      <c r="N396" s="214" t="s">
        <v>44</v>
      </c>
      <c r="O396" s="65"/>
      <c r="P396" s="184">
        <f>O396*H396</f>
        <v>0</v>
      </c>
      <c r="Q396" s="184">
        <v>0.55</v>
      </c>
      <c r="R396" s="184">
        <f>Q396*H396</f>
        <v>3.8852</v>
      </c>
      <c r="S396" s="184">
        <v>0</v>
      </c>
      <c r="T396" s="185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6" t="s">
        <v>334</v>
      </c>
      <c r="AT396" s="186" t="s">
        <v>222</v>
      </c>
      <c r="AU396" s="186" t="s">
        <v>87</v>
      </c>
      <c r="AY396" s="18" t="s">
        <v>157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8" t="s">
        <v>87</v>
      </c>
      <c r="BK396" s="187">
        <f>ROUND(I396*H396,2)</f>
        <v>0</v>
      </c>
      <c r="BL396" s="18" t="s">
        <v>248</v>
      </c>
      <c r="BM396" s="186" t="s">
        <v>772</v>
      </c>
    </row>
    <row r="397" spans="2:51" s="13" customFormat="1" ht="11.25">
      <c r="B397" s="193"/>
      <c r="C397" s="194"/>
      <c r="D397" s="195" t="s">
        <v>168</v>
      </c>
      <c r="E397" s="196" t="s">
        <v>19</v>
      </c>
      <c r="F397" s="197" t="s">
        <v>773</v>
      </c>
      <c r="G397" s="194"/>
      <c r="H397" s="198">
        <v>7.064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168</v>
      </c>
      <c r="AU397" s="204" t="s">
        <v>87</v>
      </c>
      <c r="AV397" s="13" t="s">
        <v>87</v>
      </c>
      <c r="AW397" s="13" t="s">
        <v>33</v>
      </c>
      <c r="AX397" s="13" t="s">
        <v>72</v>
      </c>
      <c r="AY397" s="204" t="s">
        <v>157</v>
      </c>
    </row>
    <row r="398" spans="2:51" s="15" customFormat="1" ht="11.25">
      <c r="B398" s="225"/>
      <c r="C398" s="226"/>
      <c r="D398" s="195" t="s">
        <v>168</v>
      </c>
      <c r="E398" s="227" t="s">
        <v>91</v>
      </c>
      <c r="F398" s="228" t="s">
        <v>285</v>
      </c>
      <c r="G398" s="226"/>
      <c r="H398" s="229">
        <v>7.064</v>
      </c>
      <c r="I398" s="230"/>
      <c r="J398" s="226"/>
      <c r="K398" s="226"/>
      <c r="L398" s="231"/>
      <c r="M398" s="232"/>
      <c r="N398" s="233"/>
      <c r="O398" s="233"/>
      <c r="P398" s="233"/>
      <c r="Q398" s="233"/>
      <c r="R398" s="233"/>
      <c r="S398" s="233"/>
      <c r="T398" s="234"/>
      <c r="AT398" s="235" t="s">
        <v>168</v>
      </c>
      <c r="AU398" s="235" t="s">
        <v>87</v>
      </c>
      <c r="AV398" s="15" t="s">
        <v>175</v>
      </c>
      <c r="AW398" s="15" t="s">
        <v>33</v>
      </c>
      <c r="AX398" s="15" t="s">
        <v>80</v>
      </c>
      <c r="AY398" s="235" t="s">
        <v>157</v>
      </c>
    </row>
    <row r="399" spans="1:65" s="2" customFormat="1" ht="33" customHeight="1">
      <c r="A399" s="35"/>
      <c r="B399" s="36"/>
      <c r="C399" s="175" t="s">
        <v>774</v>
      </c>
      <c r="D399" s="175" t="s">
        <v>159</v>
      </c>
      <c r="E399" s="176" t="s">
        <v>775</v>
      </c>
      <c r="F399" s="177" t="s">
        <v>776</v>
      </c>
      <c r="G399" s="178" t="s">
        <v>198</v>
      </c>
      <c r="H399" s="179">
        <v>42</v>
      </c>
      <c r="I399" s="180"/>
      <c r="J399" s="181">
        <f>ROUND(I399*H399,2)</f>
        <v>0</v>
      </c>
      <c r="K399" s="177" t="s">
        <v>163</v>
      </c>
      <c r="L399" s="40"/>
      <c r="M399" s="182" t="s">
        <v>19</v>
      </c>
      <c r="N399" s="183" t="s">
        <v>44</v>
      </c>
      <c r="O399" s="65"/>
      <c r="P399" s="184">
        <f>O399*H399</f>
        <v>0</v>
      </c>
      <c r="Q399" s="184">
        <v>0</v>
      </c>
      <c r="R399" s="184">
        <f>Q399*H399</f>
        <v>0</v>
      </c>
      <c r="S399" s="184">
        <v>0.0044</v>
      </c>
      <c r="T399" s="185">
        <f>S399*H399</f>
        <v>0.18480000000000002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6" t="s">
        <v>248</v>
      </c>
      <c r="AT399" s="186" t="s">
        <v>159</v>
      </c>
      <c r="AU399" s="186" t="s">
        <v>87</v>
      </c>
      <c r="AY399" s="18" t="s">
        <v>157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8" t="s">
        <v>87</v>
      </c>
      <c r="BK399" s="187">
        <f>ROUND(I399*H399,2)</f>
        <v>0</v>
      </c>
      <c r="BL399" s="18" t="s">
        <v>248</v>
      </c>
      <c r="BM399" s="186" t="s">
        <v>777</v>
      </c>
    </row>
    <row r="400" spans="1:47" s="2" customFormat="1" ht="11.25">
      <c r="A400" s="35"/>
      <c r="B400" s="36"/>
      <c r="C400" s="37"/>
      <c r="D400" s="188" t="s">
        <v>166</v>
      </c>
      <c r="E400" s="37"/>
      <c r="F400" s="189" t="s">
        <v>778</v>
      </c>
      <c r="G400" s="37"/>
      <c r="H400" s="37"/>
      <c r="I400" s="190"/>
      <c r="J400" s="37"/>
      <c r="K400" s="37"/>
      <c r="L400" s="40"/>
      <c r="M400" s="191"/>
      <c r="N400" s="192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166</v>
      </c>
      <c r="AU400" s="18" t="s">
        <v>87</v>
      </c>
    </row>
    <row r="401" spans="2:51" s="13" customFormat="1" ht="11.25">
      <c r="B401" s="193"/>
      <c r="C401" s="194"/>
      <c r="D401" s="195" t="s">
        <v>168</v>
      </c>
      <c r="E401" s="196" t="s">
        <v>19</v>
      </c>
      <c r="F401" s="197" t="s">
        <v>779</v>
      </c>
      <c r="G401" s="194"/>
      <c r="H401" s="198">
        <v>5.2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168</v>
      </c>
      <c r="AU401" s="204" t="s">
        <v>87</v>
      </c>
      <c r="AV401" s="13" t="s">
        <v>87</v>
      </c>
      <c r="AW401" s="13" t="s">
        <v>33</v>
      </c>
      <c r="AX401" s="13" t="s">
        <v>72</v>
      </c>
      <c r="AY401" s="204" t="s">
        <v>157</v>
      </c>
    </row>
    <row r="402" spans="2:51" s="13" customFormat="1" ht="11.25">
      <c r="B402" s="193"/>
      <c r="C402" s="194"/>
      <c r="D402" s="195" t="s">
        <v>168</v>
      </c>
      <c r="E402" s="196" t="s">
        <v>19</v>
      </c>
      <c r="F402" s="197" t="s">
        <v>780</v>
      </c>
      <c r="G402" s="194"/>
      <c r="H402" s="198">
        <v>36.8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168</v>
      </c>
      <c r="AU402" s="204" t="s">
        <v>87</v>
      </c>
      <c r="AV402" s="13" t="s">
        <v>87</v>
      </c>
      <c r="AW402" s="13" t="s">
        <v>33</v>
      </c>
      <c r="AX402" s="13" t="s">
        <v>72</v>
      </c>
      <c r="AY402" s="204" t="s">
        <v>157</v>
      </c>
    </row>
    <row r="403" spans="2:51" s="15" customFormat="1" ht="11.25">
      <c r="B403" s="225"/>
      <c r="C403" s="226"/>
      <c r="D403" s="195" t="s">
        <v>168</v>
      </c>
      <c r="E403" s="227" t="s">
        <v>19</v>
      </c>
      <c r="F403" s="228" t="s">
        <v>285</v>
      </c>
      <c r="G403" s="226"/>
      <c r="H403" s="229">
        <v>42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AT403" s="235" t="s">
        <v>168</v>
      </c>
      <c r="AU403" s="235" t="s">
        <v>87</v>
      </c>
      <c r="AV403" s="15" t="s">
        <v>175</v>
      </c>
      <c r="AW403" s="15" t="s">
        <v>33</v>
      </c>
      <c r="AX403" s="15" t="s">
        <v>80</v>
      </c>
      <c r="AY403" s="235" t="s">
        <v>157</v>
      </c>
    </row>
    <row r="404" spans="1:65" s="2" customFormat="1" ht="37.9" customHeight="1">
      <c r="A404" s="35"/>
      <c r="B404" s="36"/>
      <c r="C404" s="175" t="s">
        <v>781</v>
      </c>
      <c r="D404" s="175" t="s">
        <v>159</v>
      </c>
      <c r="E404" s="176" t="s">
        <v>782</v>
      </c>
      <c r="F404" s="177" t="s">
        <v>783</v>
      </c>
      <c r="G404" s="178" t="s">
        <v>198</v>
      </c>
      <c r="H404" s="179">
        <v>50</v>
      </c>
      <c r="I404" s="180"/>
      <c r="J404" s="181">
        <f>ROUND(I404*H404,2)</f>
        <v>0</v>
      </c>
      <c r="K404" s="177" t="s">
        <v>163</v>
      </c>
      <c r="L404" s="40"/>
      <c r="M404" s="182" t="s">
        <v>19</v>
      </c>
      <c r="N404" s="183" t="s">
        <v>44</v>
      </c>
      <c r="O404" s="65"/>
      <c r="P404" s="184">
        <f>O404*H404</f>
        <v>0</v>
      </c>
      <c r="Q404" s="184">
        <v>0</v>
      </c>
      <c r="R404" s="184">
        <f>Q404*H404</f>
        <v>0</v>
      </c>
      <c r="S404" s="184">
        <v>0.0088</v>
      </c>
      <c r="T404" s="185">
        <f>S404*H404</f>
        <v>0.44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6" t="s">
        <v>248</v>
      </c>
      <c r="AT404" s="186" t="s">
        <v>159</v>
      </c>
      <c r="AU404" s="186" t="s">
        <v>87</v>
      </c>
      <c r="AY404" s="18" t="s">
        <v>157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8" t="s">
        <v>87</v>
      </c>
      <c r="BK404" s="187">
        <f>ROUND(I404*H404,2)</f>
        <v>0</v>
      </c>
      <c r="BL404" s="18" t="s">
        <v>248</v>
      </c>
      <c r="BM404" s="186" t="s">
        <v>784</v>
      </c>
    </row>
    <row r="405" spans="1:47" s="2" customFormat="1" ht="11.25">
      <c r="A405" s="35"/>
      <c r="B405" s="36"/>
      <c r="C405" s="37"/>
      <c r="D405" s="188" t="s">
        <v>166</v>
      </c>
      <c r="E405" s="37"/>
      <c r="F405" s="189" t="s">
        <v>785</v>
      </c>
      <c r="G405" s="37"/>
      <c r="H405" s="37"/>
      <c r="I405" s="190"/>
      <c r="J405" s="37"/>
      <c r="K405" s="37"/>
      <c r="L405" s="40"/>
      <c r="M405" s="191"/>
      <c r="N405" s="192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166</v>
      </c>
      <c r="AU405" s="18" t="s">
        <v>87</v>
      </c>
    </row>
    <row r="406" spans="1:65" s="2" customFormat="1" ht="24.2" customHeight="1">
      <c r="A406" s="35"/>
      <c r="B406" s="36"/>
      <c r="C406" s="175" t="s">
        <v>786</v>
      </c>
      <c r="D406" s="175" t="s">
        <v>159</v>
      </c>
      <c r="E406" s="176" t="s">
        <v>787</v>
      </c>
      <c r="F406" s="177" t="s">
        <v>788</v>
      </c>
      <c r="G406" s="178" t="s">
        <v>198</v>
      </c>
      <c r="H406" s="179">
        <v>305.2</v>
      </c>
      <c r="I406" s="180"/>
      <c r="J406" s="181">
        <f>ROUND(I406*H406,2)</f>
        <v>0</v>
      </c>
      <c r="K406" s="177" t="s">
        <v>163</v>
      </c>
      <c r="L406" s="40"/>
      <c r="M406" s="182" t="s">
        <v>19</v>
      </c>
      <c r="N406" s="183" t="s">
        <v>44</v>
      </c>
      <c r="O406" s="65"/>
      <c r="P406" s="184">
        <f>O406*H406</f>
        <v>0</v>
      </c>
      <c r="Q406" s="184">
        <v>2E-05</v>
      </c>
      <c r="R406" s="184">
        <f>Q406*H406</f>
        <v>0.006104</v>
      </c>
      <c r="S406" s="184">
        <v>0</v>
      </c>
      <c r="T406" s="185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6" t="s">
        <v>248</v>
      </c>
      <c r="AT406" s="186" t="s">
        <v>159</v>
      </c>
      <c r="AU406" s="186" t="s">
        <v>87</v>
      </c>
      <c r="AY406" s="18" t="s">
        <v>157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8" t="s">
        <v>87</v>
      </c>
      <c r="BK406" s="187">
        <f>ROUND(I406*H406,2)</f>
        <v>0</v>
      </c>
      <c r="BL406" s="18" t="s">
        <v>248</v>
      </c>
      <c r="BM406" s="186" t="s">
        <v>789</v>
      </c>
    </row>
    <row r="407" spans="1:47" s="2" customFormat="1" ht="11.25">
      <c r="A407" s="35"/>
      <c r="B407" s="36"/>
      <c r="C407" s="37"/>
      <c r="D407" s="188" t="s">
        <v>166</v>
      </c>
      <c r="E407" s="37"/>
      <c r="F407" s="189" t="s">
        <v>790</v>
      </c>
      <c r="G407" s="37"/>
      <c r="H407" s="37"/>
      <c r="I407" s="190"/>
      <c r="J407" s="37"/>
      <c r="K407" s="37"/>
      <c r="L407" s="40"/>
      <c r="M407" s="191"/>
      <c r="N407" s="192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166</v>
      </c>
      <c r="AU407" s="18" t="s">
        <v>87</v>
      </c>
    </row>
    <row r="408" spans="2:51" s="13" customFormat="1" ht="11.25">
      <c r="B408" s="193"/>
      <c r="C408" s="194"/>
      <c r="D408" s="195" t="s">
        <v>168</v>
      </c>
      <c r="E408" s="196" t="s">
        <v>19</v>
      </c>
      <c r="F408" s="197" t="s">
        <v>791</v>
      </c>
      <c r="G408" s="194"/>
      <c r="H408" s="198">
        <v>305.2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168</v>
      </c>
      <c r="AU408" s="204" t="s">
        <v>87</v>
      </c>
      <c r="AV408" s="13" t="s">
        <v>87</v>
      </c>
      <c r="AW408" s="13" t="s">
        <v>33</v>
      </c>
      <c r="AX408" s="13" t="s">
        <v>80</v>
      </c>
      <c r="AY408" s="204" t="s">
        <v>157</v>
      </c>
    </row>
    <row r="409" spans="1:65" s="2" customFormat="1" ht="16.5" customHeight="1">
      <c r="A409" s="35"/>
      <c r="B409" s="36"/>
      <c r="C409" s="205" t="s">
        <v>792</v>
      </c>
      <c r="D409" s="205" t="s">
        <v>222</v>
      </c>
      <c r="E409" s="206" t="s">
        <v>793</v>
      </c>
      <c r="F409" s="207" t="s">
        <v>794</v>
      </c>
      <c r="G409" s="208" t="s">
        <v>204</v>
      </c>
      <c r="H409" s="209">
        <v>1.007</v>
      </c>
      <c r="I409" s="210"/>
      <c r="J409" s="211">
        <f>ROUND(I409*H409,2)</f>
        <v>0</v>
      </c>
      <c r="K409" s="207" t="s">
        <v>163</v>
      </c>
      <c r="L409" s="212"/>
      <c r="M409" s="213" t="s">
        <v>19</v>
      </c>
      <c r="N409" s="214" t="s">
        <v>44</v>
      </c>
      <c r="O409" s="65"/>
      <c r="P409" s="184">
        <f>O409*H409</f>
        <v>0</v>
      </c>
      <c r="Q409" s="184">
        <v>0.55</v>
      </c>
      <c r="R409" s="184">
        <f>Q409*H409</f>
        <v>0.55385</v>
      </c>
      <c r="S409" s="184">
        <v>0</v>
      </c>
      <c r="T409" s="185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6" t="s">
        <v>334</v>
      </c>
      <c r="AT409" s="186" t="s">
        <v>222</v>
      </c>
      <c r="AU409" s="186" t="s">
        <v>87</v>
      </c>
      <c r="AY409" s="18" t="s">
        <v>157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8" t="s">
        <v>87</v>
      </c>
      <c r="BK409" s="187">
        <f>ROUND(I409*H409,2)</f>
        <v>0</v>
      </c>
      <c r="BL409" s="18" t="s">
        <v>248</v>
      </c>
      <c r="BM409" s="186" t="s">
        <v>795</v>
      </c>
    </row>
    <row r="410" spans="2:51" s="13" customFormat="1" ht="11.25">
      <c r="B410" s="193"/>
      <c r="C410" s="194"/>
      <c r="D410" s="195" t="s">
        <v>168</v>
      </c>
      <c r="E410" s="196" t="s">
        <v>93</v>
      </c>
      <c r="F410" s="197" t="s">
        <v>796</v>
      </c>
      <c r="G410" s="194"/>
      <c r="H410" s="198">
        <v>1.007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168</v>
      </c>
      <c r="AU410" s="204" t="s">
        <v>87</v>
      </c>
      <c r="AV410" s="13" t="s">
        <v>87</v>
      </c>
      <c r="AW410" s="13" t="s">
        <v>33</v>
      </c>
      <c r="AX410" s="13" t="s">
        <v>80</v>
      </c>
      <c r="AY410" s="204" t="s">
        <v>157</v>
      </c>
    </row>
    <row r="411" spans="1:65" s="2" customFormat="1" ht="33" customHeight="1">
      <c r="A411" s="35"/>
      <c r="B411" s="36"/>
      <c r="C411" s="175" t="s">
        <v>797</v>
      </c>
      <c r="D411" s="175" t="s">
        <v>159</v>
      </c>
      <c r="E411" s="176" t="s">
        <v>798</v>
      </c>
      <c r="F411" s="177" t="s">
        <v>799</v>
      </c>
      <c r="G411" s="178" t="s">
        <v>162</v>
      </c>
      <c r="H411" s="179">
        <v>50</v>
      </c>
      <c r="I411" s="180"/>
      <c r="J411" s="181">
        <f>ROUND(I411*H411,2)</f>
        <v>0</v>
      </c>
      <c r="K411" s="177" t="s">
        <v>163</v>
      </c>
      <c r="L411" s="40"/>
      <c r="M411" s="182" t="s">
        <v>19</v>
      </c>
      <c r="N411" s="183" t="s">
        <v>44</v>
      </c>
      <c r="O411" s="65"/>
      <c r="P411" s="184">
        <f>O411*H411</f>
        <v>0</v>
      </c>
      <c r="Q411" s="184">
        <v>0.01946</v>
      </c>
      <c r="R411" s="184">
        <f>Q411*H411</f>
        <v>0.9730000000000001</v>
      </c>
      <c r="S411" s="184">
        <v>0</v>
      </c>
      <c r="T411" s="185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6" t="s">
        <v>248</v>
      </c>
      <c r="AT411" s="186" t="s">
        <v>159</v>
      </c>
      <c r="AU411" s="186" t="s">
        <v>87</v>
      </c>
      <c r="AY411" s="18" t="s">
        <v>157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8" t="s">
        <v>87</v>
      </c>
      <c r="BK411" s="187">
        <f>ROUND(I411*H411,2)</f>
        <v>0</v>
      </c>
      <c r="BL411" s="18" t="s">
        <v>248</v>
      </c>
      <c r="BM411" s="186" t="s">
        <v>800</v>
      </c>
    </row>
    <row r="412" spans="1:47" s="2" customFormat="1" ht="11.25">
      <c r="A412" s="35"/>
      <c r="B412" s="36"/>
      <c r="C412" s="37"/>
      <c r="D412" s="188" t="s">
        <v>166</v>
      </c>
      <c r="E412" s="37"/>
      <c r="F412" s="189" t="s">
        <v>801</v>
      </c>
      <c r="G412" s="37"/>
      <c r="H412" s="37"/>
      <c r="I412" s="190"/>
      <c r="J412" s="37"/>
      <c r="K412" s="37"/>
      <c r="L412" s="40"/>
      <c r="M412" s="191"/>
      <c r="N412" s="192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166</v>
      </c>
      <c r="AU412" s="18" t="s">
        <v>87</v>
      </c>
    </row>
    <row r="413" spans="1:65" s="2" customFormat="1" ht="37.9" customHeight="1">
      <c r="A413" s="35"/>
      <c r="B413" s="36"/>
      <c r="C413" s="175" t="s">
        <v>802</v>
      </c>
      <c r="D413" s="175" t="s">
        <v>159</v>
      </c>
      <c r="E413" s="176" t="s">
        <v>803</v>
      </c>
      <c r="F413" s="177" t="s">
        <v>804</v>
      </c>
      <c r="G413" s="178" t="s">
        <v>204</v>
      </c>
      <c r="H413" s="179">
        <v>8.945</v>
      </c>
      <c r="I413" s="180"/>
      <c r="J413" s="181">
        <f>ROUND(I413*H413,2)</f>
        <v>0</v>
      </c>
      <c r="K413" s="177" t="s">
        <v>163</v>
      </c>
      <c r="L413" s="40"/>
      <c r="M413" s="182" t="s">
        <v>19</v>
      </c>
      <c r="N413" s="183" t="s">
        <v>44</v>
      </c>
      <c r="O413" s="65"/>
      <c r="P413" s="184">
        <f>O413*H413</f>
        <v>0</v>
      </c>
      <c r="Q413" s="184">
        <v>0.02337</v>
      </c>
      <c r="R413" s="184">
        <f>Q413*H413</f>
        <v>0.20904465</v>
      </c>
      <c r="S413" s="184">
        <v>0</v>
      </c>
      <c r="T413" s="185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6" t="s">
        <v>248</v>
      </c>
      <c r="AT413" s="186" t="s">
        <v>159</v>
      </c>
      <c r="AU413" s="186" t="s">
        <v>87</v>
      </c>
      <c r="AY413" s="18" t="s">
        <v>157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8" t="s">
        <v>87</v>
      </c>
      <c r="BK413" s="187">
        <f>ROUND(I413*H413,2)</f>
        <v>0</v>
      </c>
      <c r="BL413" s="18" t="s">
        <v>248</v>
      </c>
      <c r="BM413" s="186" t="s">
        <v>805</v>
      </c>
    </row>
    <row r="414" spans="1:47" s="2" customFormat="1" ht="11.25">
      <c r="A414" s="35"/>
      <c r="B414" s="36"/>
      <c r="C414" s="37"/>
      <c r="D414" s="188" t="s">
        <v>166</v>
      </c>
      <c r="E414" s="37"/>
      <c r="F414" s="189" t="s">
        <v>806</v>
      </c>
      <c r="G414" s="37"/>
      <c r="H414" s="37"/>
      <c r="I414" s="190"/>
      <c r="J414" s="37"/>
      <c r="K414" s="37"/>
      <c r="L414" s="40"/>
      <c r="M414" s="191"/>
      <c r="N414" s="192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166</v>
      </c>
      <c r="AU414" s="18" t="s">
        <v>87</v>
      </c>
    </row>
    <row r="415" spans="2:51" s="13" customFormat="1" ht="11.25">
      <c r="B415" s="193"/>
      <c r="C415" s="194"/>
      <c r="D415" s="195" t="s">
        <v>168</v>
      </c>
      <c r="E415" s="196" t="s">
        <v>19</v>
      </c>
      <c r="F415" s="197" t="s">
        <v>807</v>
      </c>
      <c r="G415" s="194"/>
      <c r="H415" s="198">
        <v>8.945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168</v>
      </c>
      <c r="AU415" s="204" t="s">
        <v>87</v>
      </c>
      <c r="AV415" s="13" t="s">
        <v>87</v>
      </c>
      <c r="AW415" s="13" t="s">
        <v>33</v>
      </c>
      <c r="AX415" s="13" t="s">
        <v>80</v>
      </c>
      <c r="AY415" s="204" t="s">
        <v>157</v>
      </c>
    </row>
    <row r="416" spans="1:65" s="2" customFormat="1" ht="24.2" customHeight="1">
      <c r="A416" s="35"/>
      <c r="B416" s="36"/>
      <c r="C416" s="175" t="s">
        <v>808</v>
      </c>
      <c r="D416" s="175" t="s">
        <v>159</v>
      </c>
      <c r="E416" s="176" t="s">
        <v>809</v>
      </c>
      <c r="F416" s="177" t="s">
        <v>810</v>
      </c>
      <c r="G416" s="178" t="s">
        <v>162</v>
      </c>
      <c r="H416" s="179">
        <v>164</v>
      </c>
      <c r="I416" s="180"/>
      <c r="J416" s="181">
        <f>ROUND(I416*H416,2)</f>
        <v>0</v>
      </c>
      <c r="K416" s="177" t="s">
        <v>163</v>
      </c>
      <c r="L416" s="40"/>
      <c r="M416" s="182" t="s">
        <v>19</v>
      </c>
      <c r="N416" s="183" t="s">
        <v>44</v>
      </c>
      <c r="O416" s="65"/>
      <c r="P416" s="184">
        <f>O416*H416</f>
        <v>0</v>
      </c>
      <c r="Q416" s="184">
        <v>0</v>
      </c>
      <c r="R416" s="184">
        <f>Q416*H416</f>
        <v>0</v>
      </c>
      <c r="S416" s="184">
        <v>0.024</v>
      </c>
      <c r="T416" s="185">
        <f>S416*H416</f>
        <v>3.936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6" t="s">
        <v>164</v>
      </c>
      <c r="AT416" s="186" t="s">
        <v>159</v>
      </c>
      <c r="AU416" s="186" t="s">
        <v>87</v>
      </c>
      <c r="AY416" s="18" t="s">
        <v>157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8" t="s">
        <v>87</v>
      </c>
      <c r="BK416" s="187">
        <f>ROUND(I416*H416,2)</f>
        <v>0</v>
      </c>
      <c r="BL416" s="18" t="s">
        <v>164</v>
      </c>
      <c r="BM416" s="186" t="s">
        <v>811</v>
      </c>
    </row>
    <row r="417" spans="1:47" s="2" customFormat="1" ht="11.25">
      <c r="A417" s="35"/>
      <c r="B417" s="36"/>
      <c r="C417" s="37"/>
      <c r="D417" s="188" t="s">
        <v>166</v>
      </c>
      <c r="E417" s="37"/>
      <c r="F417" s="189" t="s">
        <v>812</v>
      </c>
      <c r="G417" s="37"/>
      <c r="H417" s="37"/>
      <c r="I417" s="190"/>
      <c r="J417" s="37"/>
      <c r="K417" s="37"/>
      <c r="L417" s="40"/>
      <c r="M417" s="191"/>
      <c r="N417" s="192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166</v>
      </c>
      <c r="AU417" s="18" t="s">
        <v>87</v>
      </c>
    </row>
    <row r="418" spans="2:51" s="13" customFormat="1" ht="11.25">
      <c r="B418" s="193"/>
      <c r="C418" s="194"/>
      <c r="D418" s="195" t="s">
        <v>168</v>
      </c>
      <c r="E418" s="196" t="s">
        <v>19</v>
      </c>
      <c r="F418" s="197" t="s">
        <v>813</v>
      </c>
      <c r="G418" s="194"/>
      <c r="H418" s="198">
        <v>164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168</v>
      </c>
      <c r="AU418" s="204" t="s">
        <v>87</v>
      </c>
      <c r="AV418" s="13" t="s">
        <v>87</v>
      </c>
      <c r="AW418" s="13" t="s">
        <v>33</v>
      </c>
      <c r="AX418" s="13" t="s">
        <v>80</v>
      </c>
      <c r="AY418" s="204" t="s">
        <v>157</v>
      </c>
    </row>
    <row r="419" spans="1:65" s="2" customFormat="1" ht="33" customHeight="1">
      <c r="A419" s="35"/>
      <c r="B419" s="36"/>
      <c r="C419" s="175" t="s">
        <v>814</v>
      </c>
      <c r="D419" s="175" t="s">
        <v>159</v>
      </c>
      <c r="E419" s="176" t="s">
        <v>815</v>
      </c>
      <c r="F419" s="177" t="s">
        <v>816</v>
      </c>
      <c r="G419" s="178" t="s">
        <v>198</v>
      </c>
      <c r="H419" s="179">
        <v>28.3</v>
      </c>
      <c r="I419" s="180"/>
      <c r="J419" s="181">
        <f>ROUND(I419*H419,2)</f>
        <v>0</v>
      </c>
      <c r="K419" s="177" t="s">
        <v>163</v>
      </c>
      <c r="L419" s="40"/>
      <c r="M419" s="182" t="s">
        <v>19</v>
      </c>
      <c r="N419" s="183" t="s">
        <v>44</v>
      </c>
      <c r="O419" s="65"/>
      <c r="P419" s="184">
        <f>O419*H419</f>
        <v>0</v>
      </c>
      <c r="Q419" s="184">
        <v>0</v>
      </c>
      <c r="R419" s="184">
        <f>Q419*H419</f>
        <v>0</v>
      </c>
      <c r="S419" s="184">
        <v>0.0088</v>
      </c>
      <c r="T419" s="185">
        <f>S419*H419</f>
        <v>0.24904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6" t="s">
        <v>248</v>
      </c>
      <c r="AT419" s="186" t="s">
        <v>159</v>
      </c>
      <c r="AU419" s="186" t="s">
        <v>87</v>
      </c>
      <c r="AY419" s="18" t="s">
        <v>157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8" t="s">
        <v>87</v>
      </c>
      <c r="BK419" s="187">
        <f>ROUND(I419*H419,2)</f>
        <v>0</v>
      </c>
      <c r="BL419" s="18" t="s">
        <v>248</v>
      </c>
      <c r="BM419" s="186" t="s">
        <v>817</v>
      </c>
    </row>
    <row r="420" spans="1:47" s="2" customFormat="1" ht="11.25">
      <c r="A420" s="35"/>
      <c r="B420" s="36"/>
      <c r="C420" s="37"/>
      <c r="D420" s="188" t="s">
        <v>166</v>
      </c>
      <c r="E420" s="37"/>
      <c r="F420" s="189" t="s">
        <v>818</v>
      </c>
      <c r="G420" s="37"/>
      <c r="H420" s="37"/>
      <c r="I420" s="190"/>
      <c r="J420" s="37"/>
      <c r="K420" s="37"/>
      <c r="L420" s="40"/>
      <c r="M420" s="191"/>
      <c r="N420" s="192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166</v>
      </c>
      <c r="AU420" s="18" t="s">
        <v>87</v>
      </c>
    </row>
    <row r="421" spans="2:51" s="13" customFormat="1" ht="11.25">
      <c r="B421" s="193"/>
      <c r="C421" s="194"/>
      <c r="D421" s="195" t="s">
        <v>168</v>
      </c>
      <c r="E421" s="196" t="s">
        <v>19</v>
      </c>
      <c r="F421" s="197" t="s">
        <v>819</v>
      </c>
      <c r="G421" s="194"/>
      <c r="H421" s="198">
        <v>28.3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168</v>
      </c>
      <c r="AU421" s="204" t="s">
        <v>87</v>
      </c>
      <c r="AV421" s="13" t="s">
        <v>87</v>
      </c>
      <c r="AW421" s="13" t="s">
        <v>33</v>
      </c>
      <c r="AX421" s="13" t="s">
        <v>80</v>
      </c>
      <c r="AY421" s="204" t="s">
        <v>157</v>
      </c>
    </row>
    <row r="422" spans="1:65" s="2" customFormat="1" ht="33" customHeight="1">
      <c r="A422" s="35"/>
      <c r="B422" s="36"/>
      <c r="C422" s="175" t="s">
        <v>820</v>
      </c>
      <c r="D422" s="175" t="s">
        <v>159</v>
      </c>
      <c r="E422" s="176" t="s">
        <v>821</v>
      </c>
      <c r="F422" s="177" t="s">
        <v>822</v>
      </c>
      <c r="G422" s="178" t="s">
        <v>162</v>
      </c>
      <c r="H422" s="179">
        <v>12.3</v>
      </c>
      <c r="I422" s="180"/>
      <c r="J422" s="181">
        <f>ROUND(I422*H422,2)</f>
        <v>0</v>
      </c>
      <c r="K422" s="177" t="s">
        <v>163</v>
      </c>
      <c r="L422" s="40"/>
      <c r="M422" s="182" t="s">
        <v>19</v>
      </c>
      <c r="N422" s="183" t="s">
        <v>44</v>
      </c>
      <c r="O422" s="65"/>
      <c r="P422" s="184">
        <f>O422*H422</f>
        <v>0</v>
      </c>
      <c r="Q422" s="184">
        <v>0</v>
      </c>
      <c r="R422" s="184">
        <f>Q422*H422</f>
        <v>0</v>
      </c>
      <c r="S422" s="184">
        <v>0.04</v>
      </c>
      <c r="T422" s="185">
        <f>S422*H422</f>
        <v>0.49200000000000005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6" t="s">
        <v>248</v>
      </c>
      <c r="AT422" s="186" t="s">
        <v>159</v>
      </c>
      <c r="AU422" s="186" t="s">
        <v>87</v>
      </c>
      <c r="AY422" s="18" t="s">
        <v>157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8" t="s">
        <v>87</v>
      </c>
      <c r="BK422" s="187">
        <f>ROUND(I422*H422,2)</f>
        <v>0</v>
      </c>
      <c r="BL422" s="18" t="s">
        <v>248</v>
      </c>
      <c r="BM422" s="186" t="s">
        <v>823</v>
      </c>
    </row>
    <row r="423" spans="1:47" s="2" customFormat="1" ht="11.25">
      <c r="A423" s="35"/>
      <c r="B423" s="36"/>
      <c r="C423" s="37"/>
      <c r="D423" s="188" t="s">
        <v>166</v>
      </c>
      <c r="E423" s="37"/>
      <c r="F423" s="189" t="s">
        <v>824</v>
      </c>
      <c r="G423" s="37"/>
      <c r="H423" s="37"/>
      <c r="I423" s="190"/>
      <c r="J423" s="37"/>
      <c r="K423" s="37"/>
      <c r="L423" s="40"/>
      <c r="M423" s="191"/>
      <c r="N423" s="192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166</v>
      </c>
      <c r="AU423" s="18" t="s">
        <v>87</v>
      </c>
    </row>
    <row r="424" spans="2:51" s="13" customFormat="1" ht="11.25">
      <c r="B424" s="193"/>
      <c r="C424" s="194"/>
      <c r="D424" s="195" t="s">
        <v>168</v>
      </c>
      <c r="E424" s="196" t="s">
        <v>19</v>
      </c>
      <c r="F424" s="197" t="s">
        <v>825</v>
      </c>
      <c r="G424" s="194"/>
      <c r="H424" s="198">
        <v>12.3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168</v>
      </c>
      <c r="AU424" s="204" t="s">
        <v>87</v>
      </c>
      <c r="AV424" s="13" t="s">
        <v>87</v>
      </c>
      <c r="AW424" s="13" t="s">
        <v>33</v>
      </c>
      <c r="AX424" s="13" t="s">
        <v>80</v>
      </c>
      <c r="AY424" s="204" t="s">
        <v>157</v>
      </c>
    </row>
    <row r="425" spans="1:65" s="2" customFormat="1" ht="37.9" customHeight="1">
      <c r="A425" s="35"/>
      <c r="B425" s="36"/>
      <c r="C425" s="175" t="s">
        <v>826</v>
      </c>
      <c r="D425" s="175" t="s">
        <v>159</v>
      </c>
      <c r="E425" s="176" t="s">
        <v>827</v>
      </c>
      <c r="F425" s="177" t="s">
        <v>828</v>
      </c>
      <c r="G425" s="178" t="s">
        <v>198</v>
      </c>
      <c r="H425" s="179">
        <v>24.6</v>
      </c>
      <c r="I425" s="180"/>
      <c r="J425" s="181">
        <f>ROUND(I425*H425,2)</f>
        <v>0</v>
      </c>
      <c r="K425" s="177" t="s">
        <v>19</v>
      </c>
      <c r="L425" s="40"/>
      <c r="M425" s="182" t="s">
        <v>19</v>
      </c>
      <c r="N425" s="183" t="s">
        <v>44</v>
      </c>
      <c r="O425" s="65"/>
      <c r="P425" s="184">
        <f>O425*H425</f>
        <v>0</v>
      </c>
      <c r="Q425" s="184">
        <v>0</v>
      </c>
      <c r="R425" s="184">
        <f>Q425*H425</f>
        <v>0</v>
      </c>
      <c r="S425" s="184">
        <v>0.04</v>
      </c>
      <c r="T425" s="185">
        <f>S425*H425</f>
        <v>0.9840000000000001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6" t="s">
        <v>248</v>
      </c>
      <c r="AT425" s="186" t="s">
        <v>159</v>
      </c>
      <c r="AU425" s="186" t="s">
        <v>87</v>
      </c>
      <c r="AY425" s="18" t="s">
        <v>157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8" t="s">
        <v>87</v>
      </c>
      <c r="BK425" s="187">
        <f>ROUND(I425*H425,2)</f>
        <v>0</v>
      </c>
      <c r="BL425" s="18" t="s">
        <v>248</v>
      </c>
      <c r="BM425" s="186" t="s">
        <v>829</v>
      </c>
    </row>
    <row r="426" spans="2:51" s="13" customFormat="1" ht="11.25">
      <c r="B426" s="193"/>
      <c r="C426" s="194"/>
      <c r="D426" s="195" t="s">
        <v>168</v>
      </c>
      <c r="E426" s="196" t="s">
        <v>19</v>
      </c>
      <c r="F426" s="197" t="s">
        <v>830</v>
      </c>
      <c r="G426" s="194"/>
      <c r="H426" s="198">
        <v>24.6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168</v>
      </c>
      <c r="AU426" s="204" t="s">
        <v>87</v>
      </c>
      <c r="AV426" s="13" t="s">
        <v>87</v>
      </c>
      <c r="AW426" s="13" t="s">
        <v>33</v>
      </c>
      <c r="AX426" s="13" t="s">
        <v>80</v>
      </c>
      <c r="AY426" s="204" t="s">
        <v>157</v>
      </c>
    </row>
    <row r="427" spans="1:65" s="2" customFormat="1" ht="24.2" customHeight="1">
      <c r="A427" s="35"/>
      <c r="B427" s="36"/>
      <c r="C427" s="175" t="s">
        <v>831</v>
      </c>
      <c r="D427" s="175" t="s">
        <v>159</v>
      </c>
      <c r="E427" s="176" t="s">
        <v>832</v>
      </c>
      <c r="F427" s="177" t="s">
        <v>833</v>
      </c>
      <c r="G427" s="178" t="s">
        <v>232</v>
      </c>
      <c r="H427" s="179">
        <v>8</v>
      </c>
      <c r="I427" s="180"/>
      <c r="J427" s="181">
        <f>ROUND(I427*H427,2)</f>
        <v>0</v>
      </c>
      <c r="K427" s="177" t="s">
        <v>19</v>
      </c>
      <c r="L427" s="40"/>
      <c r="M427" s="182" t="s">
        <v>19</v>
      </c>
      <c r="N427" s="183" t="s">
        <v>44</v>
      </c>
      <c r="O427" s="65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6" t="s">
        <v>248</v>
      </c>
      <c r="AT427" s="186" t="s">
        <v>159</v>
      </c>
      <c r="AU427" s="186" t="s">
        <v>87</v>
      </c>
      <c r="AY427" s="18" t="s">
        <v>157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8" t="s">
        <v>87</v>
      </c>
      <c r="BK427" s="187">
        <f>ROUND(I427*H427,2)</f>
        <v>0</v>
      </c>
      <c r="BL427" s="18" t="s">
        <v>248</v>
      </c>
      <c r="BM427" s="186" t="s">
        <v>834</v>
      </c>
    </row>
    <row r="428" spans="1:65" s="2" customFormat="1" ht="33" customHeight="1">
      <c r="A428" s="35"/>
      <c r="B428" s="36"/>
      <c r="C428" s="175" t="s">
        <v>835</v>
      </c>
      <c r="D428" s="175" t="s">
        <v>159</v>
      </c>
      <c r="E428" s="176" t="s">
        <v>836</v>
      </c>
      <c r="F428" s="177" t="s">
        <v>837</v>
      </c>
      <c r="G428" s="178" t="s">
        <v>198</v>
      </c>
      <c r="H428" s="179">
        <v>10</v>
      </c>
      <c r="I428" s="180"/>
      <c r="J428" s="181">
        <f>ROUND(I428*H428,2)</f>
        <v>0</v>
      </c>
      <c r="K428" s="177" t="s">
        <v>19</v>
      </c>
      <c r="L428" s="40"/>
      <c r="M428" s="182" t="s">
        <v>19</v>
      </c>
      <c r="N428" s="183" t="s">
        <v>44</v>
      </c>
      <c r="O428" s="65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6" t="s">
        <v>248</v>
      </c>
      <c r="AT428" s="186" t="s">
        <v>159</v>
      </c>
      <c r="AU428" s="186" t="s">
        <v>87</v>
      </c>
      <c r="AY428" s="18" t="s">
        <v>157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8" t="s">
        <v>87</v>
      </c>
      <c r="BK428" s="187">
        <f>ROUND(I428*H428,2)</f>
        <v>0</v>
      </c>
      <c r="BL428" s="18" t="s">
        <v>248</v>
      </c>
      <c r="BM428" s="186" t="s">
        <v>838</v>
      </c>
    </row>
    <row r="429" spans="1:65" s="2" customFormat="1" ht="33" customHeight="1">
      <c r="A429" s="35"/>
      <c r="B429" s="36"/>
      <c r="C429" s="175" t="s">
        <v>839</v>
      </c>
      <c r="D429" s="175" t="s">
        <v>159</v>
      </c>
      <c r="E429" s="176" t="s">
        <v>840</v>
      </c>
      <c r="F429" s="177" t="s">
        <v>841</v>
      </c>
      <c r="G429" s="178" t="s">
        <v>198</v>
      </c>
      <c r="H429" s="179">
        <v>70</v>
      </c>
      <c r="I429" s="180"/>
      <c r="J429" s="181">
        <f>ROUND(I429*H429,2)</f>
        <v>0</v>
      </c>
      <c r="K429" s="177" t="s">
        <v>19</v>
      </c>
      <c r="L429" s="40"/>
      <c r="M429" s="182" t="s">
        <v>19</v>
      </c>
      <c r="N429" s="183" t="s">
        <v>44</v>
      </c>
      <c r="O429" s="65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6" t="s">
        <v>248</v>
      </c>
      <c r="AT429" s="186" t="s">
        <v>159</v>
      </c>
      <c r="AU429" s="186" t="s">
        <v>87</v>
      </c>
      <c r="AY429" s="18" t="s">
        <v>157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8" t="s">
        <v>87</v>
      </c>
      <c r="BK429" s="187">
        <f>ROUND(I429*H429,2)</f>
        <v>0</v>
      </c>
      <c r="BL429" s="18" t="s">
        <v>248</v>
      </c>
      <c r="BM429" s="186" t="s">
        <v>842</v>
      </c>
    </row>
    <row r="430" spans="1:65" s="2" customFormat="1" ht="49.15" customHeight="1">
      <c r="A430" s="35"/>
      <c r="B430" s="36"/>
      <c r="C430" s="175" t="s">
        <v>843</v>
      </c>
      <c r="D430" s="175" t="s">
        <v>159</v>
      </c>
      <c r="E430" s="176" t="s">
        <v>844</v>
      </c>
      <c r="F430" s="177" t="s">
        <v>845</v>
      </c>
      <c r="G430" s="178" t="s">
        <v>225</v>
      </c>
      <c r="H430" s="179">
        <v>7.279</v>
      </c>
      <c r="I430" s="180"/>
      <c r="J430" s="181">
        <f>ROUND(I430*H430,2)</f>
        <v>0</v>
      </c>
      <c r="K430" s="177" t="s">
        <v>163</v>
      </c>
      <c r="L430" s="40"/>
      <c r="M430" s="182" t="s">
        <v>19</v>
      </c>
      <c r="N430" s="183" t="s">
        <v>44</v>
      </c>
      <c r="O430" s="65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6" t="s">
        <v>248</v>
      </c>
      <c r="AT430" s="186" t="s">
        <v>159</v>
      </c>
      <c r="AU430" s="186" t="s">
        <v>87</v>
      </c>
      <c r="AY430" s="18" t="s">
        <v>157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8" t="s">
        <v>87</v>
      </c>
      <c r="BK430" s="187">
        <f>ROUND(I430*H430,2)</f>
        <v>0</v>
      </c>
      <c r="BL430" s="18" t="s">
        <v>248</v>
      </c>
      <c r="BM430" s="186" t="s">
        <v>846</v>
      </c>
    </row>
    <row r="431" spans="1:47" s="2" customFormat="1" ht="11.25">
      <c r="A431" s="35"/>
      <c r="B431" s="36"/>
      <c r="C431" s="37"/>
      <c r="D431" s="188" t="s">
        <v>166</v>
      </c>
      <c r="E431" s="37"/>
      <c r="F431" s="189" t="s">
        <v>847</v>
      </c>
      <c r="G431" s="37"/>
      <c r="H431" s="37"/>
      <c r="I431" s="190"/>
      <c r="J431" s="37"/>
      <c r="K431" s="37"/>
      <c r="L431" s="40"/>
      <c r="M431" s="191"/>
      <c r="N431" s="192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166</v>
      </c>
      <c r="AU431" s="18" t="s">
        <v>87</v>
      </c>
    </row>
    <row r="432" spans="2:63" s="12" customFormat="1" ht="22.9" customHeight="1">
      <c r="B432" s="159"/>
      <c r="C432" s="160"/>
      <c r="D432" s="161" t="s">
        <v>71</v>
      </c>
      <c r="E432" s="173" t="s">
        <v>848</v>
      </c>
      <c r="F432" s="173" t="s">
        <v>849</v>
      </c>
      <c r="G432" s="160"/>
      <c r="H432" s="160"/>
      <c r="I432" s="163"/>
      <c r="J432" s="174">
        <f>BK432</f>
        <v>0</v>
      </c>
      <c r="K432" s="160"/>
      <c r="L432" s="165"/>
      <c r="M432" s="166"/>
      <c r="N432" s="167"/>
      <c r="O432" s="167"/>
      <c r="P432" s="168">
        <f>SUM(P433:P434)</f>
        <v>0</v>
      </c>
      <c r="Q432" s="167"/>
      <c r="R432" s="168">
        <f>SUM(R433:R434)</f>
        <v>0</v>
      </c>
      <c r="S432" s="167"/>
      <c r="T432" s="169">
        <f>SUM(T433:T434)</f>
        <v>0.043025</v>
      </c>
      <c r="AR432" s="170" t="s">
        <v>87</v>
      </c>
      <c r="AT432" s="171" t="s">
        <v>71</v>
      </c>
      <c r="AU432" s="171" t="s">
        <v>80</v>
      </c>
      <c r="AY432" s="170" t="s">
        <v>157</v>
      </c>
      <c r="BK432" s="172">
        <f>SUM(BK433:BK434)</f>
        <v>0</v>
      </c>
    </row>
    <row r="433" spans="1:65" s="2" customFormat="1" ht="49.15" customHeight="1">
      <c r="A433" s="35"/>
      <c r="B433" s="36"/>
      <c r="C433" s="175" t="s">
        <v>850</v>
      </c>
      <c r="D433" s="175" t="s">
        <v>159</v>
      </c>
      <c r="E433" s="176" t="s">
        <v>851</v>
      </c>
      <c r="F433" s="177" t="s">
        <v>852</v>
      </c>
      <c r="G433" s="178" t="s">
        <v>162</v>
      </c>
      <c r="H433" s="179">
        <v>2.5</v>
      </c>
      <c r="I433" s="180"/>
      <c r="J433" s="181">
        <f>ROUND(I433*H433,2)</f>
        <v>0</v>
      </c>
      <c r="K433" s="177" t="s">
        <v>163</v>
      </c>
      <c r="L433" s="40"/>
      <c r="M433" s="182" t="s">
        <v>19</v>
      </c>
      <c r="N433" s="183" t="s">
        <v>44</v>
      </c>
      <c r="O433" s="65"/>
      <c r="P433" s="184">
        <f>O433*H433</f>
        <v>0</v>
      </c>
      <c r="Q433" s="184">
        <v>0</v>
      </c>
      <c r="R433" s="184">
        <f>Q433*H433</f>
        <v>0</v>
      </c>
      <c r="S433" s="184">
        <v>0.01721</v>
      </c>
      <c r="T433" s="185">
        <f>S433*H433</f>
        <v>0.043025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6" t="s">
        <v>248</v>
      </c>
      <c r="AT433" s="186" t="s">
        <v>159</v>
      </c>
      <c r="AU433" s="186" t="s">
        <v>87</v>
      </c>
      <c r="AY433" s="18" t="s">
        <v>157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8" t="s">
        <v>87</v>
      </c>
      <c r="BK433" s="187">
        <f>ROUND(I433*H433,2)</f>
        <v>0</v>
      </c>
      <c r="BL433" s="18" t="s">
        <v>248</v>
      </c>
      <c r="BM433" s="186" t="s">
        <v>853</v>
      </c>
    </row>
    <row r="434" spans="1:47" s="2" customFormat="1" ht="11.25">
      <c r="A434" s="35"/>
      <c r="B434" s="36"/>
      <c r="C434" s="37"/>
      <c r="D434" s="188" t="s">
        <v>166</v>
      </c>
      <c r="E434" s="37"/>
      <c r="F434" s="189" t="s">
        <v>854</v>
      </c>
      <c r="G434" s="37"/>
      <c r="H434" s="37"/>
      <c r="I434" s="190"/>
      <c r="J434" s="37"/>
      <c r="K434" s="37"/>
      <c r="L434" s="40"/>
      <c r="M434" s="191"/>
      <c r="N434" s="192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166</v>
      </c>
      <c r="AU434" s="18" t="s">
        <v>87</v>
      </c>
    </row>
    <row r="435" spans="2:63" s="12" customFormat="1" ht="22.9" customHeight="1">
      <c r="B435" s="159"/>
      <c r="C435" s="160"/>
      <c r="D435" s="161" t="s">
        <v>71</v>
      </c>
      <c r="E435" s="173" t="s">
        <v>855</v>
      </c>
      <c r="F435" s="173" t="s">
        <v>856</v>
      </c>
      <c r="G435" s="160"/>
      <c r="H435" s="160"/>
      <c r="I435" s="163"/>
      <c r="J435" s="174">
        <f>BK435</f>
        <v>0</v>
      </c>
      <c r="K435" s="160"/>
      <c r="L435" s="165"/>
      <c r="M435" s="166"/>
      <c r="N435" s="167"/>
      <c r="O435" s="167"/>
      <c r="P435" s="168">
        <f>SUM(P436:P540)</f>
        <v>0</v>
      </c>
      <c r="Q435" s="167"/>
      <c r="R435" s="168">
        <f>SUM(R436:R540)</f>
        <v>1.5774434499999996</v>
      </c>
      <c r="S435" s="167"/>
      <c r="T435" s="169">
        <f>SUM(T436:T540)</f>
        <v>0.4625562</v>
      </c>
      <c r="AR435" s="170" t="s">
        <v>87</v>
      </c>
      <c r="AT435" s="171" t="s">
        <v>71</v>
      </c>
      <c r="AU435" s="171" t="s">
        <v>80</v>
      </c>
      <c r="AY435" s="170" t="s">
        <v>157</v>
      </c>
      <c r="BK435" s="172">
        <f>SUM(BK436:BK540)</f>
        <v>0</v>
      </c>
    </row>
    <row r="436" spans="1:65" s="2" customFormat="1" ht="24.2" customHeight="1">
      <c r="A436" s="35"/>
      <c r="B436" s="36"/>
      <c r="C436" s="175" t="s">
        <v>857</v>
      </c>
      <c r="D436" s="175" t="s">
        <v>159</v>
      </c>
      <c r="E436" s="176" t="s">
        <v>858</v>
      </c>
      <c r="F436" s="177" t="s">
        <v>859</v>
      </c>
      <c r="G436" s="178" t="s">
        <v>162</v>
      </c>
      <c r="H436" s="179">
        <v>28.73</v>
      </c>
      <c r="I436" s="180"/>
      <c r="J436" s="181">
        <f>ROUND(I436*H436,2)</f>
        <v>0</v>
      </c>
      <c r="K436" s="177" t="s">
        <v>163</v>
      </c>
      <c r="L436" s="40"/>
      <c r="M436" s="182" t="s">
        <v>19</v>
      </c>
      <c r="N436" s="183" t="s">
        <v>44</v>
      </c>
      <c r="O436" s="65"/>
      <c r="P436" s="184">
        <f>O436*H436</f>
        <v>0</v>
      </c>
      <c r="Q436" s="184">
        <v>0</v>
      </c>
      <c r="R436" s="184">
        <f>Q436*H436</f>
        <v>0</v>
      </c>
      <c r="S436" s="184">
        <v>0.00594</v>
      </c>
      <c r="T436" s="185">
        <f>S436*H436</f>
        <v>0.1706562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6" t="s">
        <v>248</v>
      </c>
      <c r="AT436" s="186" t="s">
        <v>159</v>
      </c>
      <c r="AU436" s="186" t="s">
        <v>87</v>
      </c>
      <c r="AY436" s="18" t="s">
        <v>157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8" t="s">
        <v>87</v>
      </c>
      <c r="BK436" s="187">
        <f>ROUND(I436*H436,2)</f>
        <v>0</v>
      </c>
      <c r="BL436" s="18" t="s">
        <v>248</v>
      </c>
      <c r="BM436" s="186" t="s">
        <v>860</v>
      </c>
    </row>
    <row r="437" spans="1:47" s="2" customFormat="1" ht="11.25">
      <c r="A437" s="35"/>
      <c r="B437" s="36"/>
      <c r="C437" s="37"/>
      <c r="D437" s="188" t="s">
        <v>166</v>
      </c>
      <c r="E437" s="37"/>
      <c r="F437" s="189" t="s">
        <v>861</v>
      </c>
      <c r="G437" s="37"/>
      <c r="H437" s="37"/>
      <c r="I437" s="190"/>
      <c r="J437" s="37"/>
      <c r="K437" s="37"/>
      <c r="L437" s="40"/>
      <c r="M437" s="191"/>
      <c r="N437" s="192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166</v>
      </c>
      <c r="AU437" s="18" t="s">
        <v>87</v>
      </c>
    </row>
    <row r="438" spans="2:51" s="13" customFormat="1" ht="11.25">
      <c r="B438" s="193"/>
      <c r="C438" s="194"/>
      <c r="D438" s="195" t="s">
        <v>168</v>
      </c>
      <c r="E438" s="196" t="s">
        <v>19</v>
      </c>
      <c r="F438" s="197" t="s">
        <v>97</v>
      </c>
      <c r="G438" s="194"/>
      <c r="H438" s="198">
        <v>28.73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168</v>
      </c>
      <c r="AU438" s="204" t="s">
        <v>87</v>
      </c>
      <c r="AV438" s="13" t="s">
        <v>87</v>
      </c>
      <c r="AW438" s="13" t="s">
        <v>33</v>
      </c>
      <c r="AX438" s="13" t="s">
        <v>80</v>
      </c>
      <c r="AY438" s="204" t="s">
        <v>157</v>
      </c>
    </row>
    <row r="439" spans="1:65" s="2" customFormat="1" ht="24.2" customHeight="1">
      <c r="A439" s="35"/>
      <c r="B439" s="36"/>
      <c r="C439" s="175" t="s">
        <v>862</v>
      </c>
      <c r="D439" s="175" t="s">
        <v>159</v>
      </c>
      <c r="E439" s="176" t="s">
        <v>863</v>
      </c>
      <c r="F439" s="177" t="s">
        <v>864</v>
      </c>
      <c r="G439" s="178" t="s">
        <v>198</v>
      </c>
      <c r="H439" s="179">
        <v>7</v>
      </c>
      <c r="I439" s="180"/>
      <c r="J439" s="181">
        <f>ROUND(I439*H439,2)</f>
        <v>0</v>
      </c>
      <c r="K439" s="177" t="s">
        <v>163</v>
      </c>
      <c r="L439" s="40"/>
      <c r="M439" s="182" t="s">
        <v>19</v>
      </c>
      <c r="N439" s="183" t="s">
        <v>44</v>
      </c>
      <c r="O439" s="65"/>
      <c r="P439" s="184">
        <f>O439*H439</f>
        <v>0</v>
      </c>
      <c r="Q439" s="184">
        <v>0</v>
      </c>
      <c r="R439" s="184">
        <f>Q439*H439</f>
        <v>0</v>
      </c>
      <c r="S439" s="184">
        <v>0.00348</v>
      </c>
      <c r="T439" s="185">
        <f>S439*H439</f>
        <v>0.02436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6" t="s">
        <v>248</v>
      </c>
      <c r="AT439" s="186" t="s">
        <v>159</v>
      </c>
      <c r="AU439" s="186" t="s">
        <v>87</v>
      </c>
      <c r="AY439" s="18" t="s">
        <v>157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8" t="s">
        <v>87</v>
      </c>
      <c r="BK439" s="187">
        <f>ROUND(I439*H439,2)</f>
        <v>0</v>
      </c>
      <c r="BL439" s="18" t="s">
        <v>248</v>
      </c>
      <c r="BM439" s="186" t="s">
        <v>865</v>
      </c>
    </row>
    <row r="440" spans="1:47" s="2" customFormat="1" ht="11.25">
      <c r="A440" s="35"/>
      <c r="B440" s="36"/>
      <c r="C440" s="37"/>
      <c r="D440" s="188" t="s">
        <v>166</v>
      </c>
      <c r="E440" s="37"/>
      <c r="F440" s="189" t="s">
        <v>866</v>
      </c>
      <c r="G440" s="37"/>
      <c r="H440" s="37"/>
      <c r="I440" s="190"/>
      <c r="J440" s="37"/>
      <c r="K440" s="37"/>
      <c r="L440" s="40"/>
      <c r="M440" s="191"/>
      <c r="N440" s="192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166</v>
      </c>
      <c r="AU440" s="18" t="s">
        <v>87</v>
      </c>
    </row>
    <row r="441" spans="1:65" s="2" customFormat="1" ht="24.2" customHeight="1">
      <c r="A441" s="35"/>
      <c r="B441" s="36"/>
      <c r="C441" s="175" t="s">
        <v>867</v>
      </c>
      <c r="D441" s="175" t="s">
        <v>159</v>
      </c>
      <c r="E441" s="176" t="s">
        <v>868</v>
      </c>
      <c r="F441" s="177" t="s">
        <v>869</v>
      </c>
      <c r="G441" s="178" t="s">
        <v>198</v>
      </c>
      <c r="H441" s="179">
        <v>22.1</v>
      </c>
      <c r="I441" s="180"/>
      <c r="J441" s="181">
        <f>ROUND(I441*H441,2)</f>
        <v>0</v>
      </c>
      <c r="K441" s="177" t="s">
        <v>163</v>
      </c>
      <c r="L441" s="40"/>
      <c r="M441" s="182" t="s">
        <v>19</v>
      </c>
      <c r="N441" s="183" t="s">
        <v>44</v>
      </c>
      <c r="O441" s="65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6" t="s">
        <v>248</v>
      </c>
      <c r="AT441" s="186" t="s">
        <v>159</v>
      </c>
      <c r="AU441" s="186" t="s">
        <v>87</v>
      </c>
      <c r="AY441" s="18" t="s">
        <v>157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8" t="s">
        <v>87</v>
      </c>
      <c r="BK441" s="187">
        <f>ROUND(I441*H441,2)</f>
        <v>0</v>
      </c>
      <c r="BL441" s="18" t="s">
        <v>248</v>
      </c>
      <c r="BM441" s="186" t="s">
        <v>870</v>
      </c>
    </row>
    <row r="442" spans="1:47" s="2" customFormat="1" ht="11.25">
      <c r="A442" s="35"/>
      <c r="B442" s="36"/>
      <c r="C442" s="37"/>
      <c r="D442" s="188" t="s">
        <v>166</v>
      </c>
      <c r="E442" s="37"/>
      <c r="F442" s="189" t="s">
        <v>871</v>
      </c>
      <c r="G442" s="37"/>
      <c r="H442" s="37"/>
      <c r="I442" s="190"/>
      <c r="J442" s="37"/>
      <c r="K442" s="37"/>
      <c r="L442" s="40"/>
      <c r="M442" s="191"/>
      <c r="N442" s="192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166</v>
      </c>
      <c r="AU442" s="18" t="s">
        <v>87</v>
      </c>
    </row>
    <row r="443" spans="2:51" s="13" customFormat="1" ht="11.25">
      <c r="B443" s="193"/>
      <c r="C443" s="194"/>
      <c r="D443" s="195" t="s">
        <v>168</v>
      </c>
      <c r="E443" s="196" t="s">
        <v>19</v>
      </c>
      <c r="F443" s="197" t="s">
        <v>872</v>
      </c>
      <c r="G443" s="194"/>
      <c r="H443" s="198">
        <v>15.1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168</v>
      </c>
      <c r="AU443" s="204" t="s">
        <v>87</v>
      </c>
      <c r="AV443" s="13" t="s">
        <v>87</v>
      </c>
      <c r="AW443" s="13" t="s">
        <v>33</v>
      </c>
      <c r="AX443" s="13" t="s">
        <v>72</v>
      </c>
      <c r="AY443" s="204" t="s">
        <v>157</v>
      </c>
    </row>
    <row r="444" spans="2:51" s="13" customFormat="1" ht="11.25">
      <c r="B444" s="193"/>
      <c r="C444" s="194"/>
      <c r="D444" s="195" t="s">
        <v>168</v>
      </c>
      <c r="E444" s="196" t="s">
        <v>19</v>
      </c>
      <c r="F444" s="197" t="s">
        <v>873</v>
      </c>
      <c r="G444" s="194"/>
      <c r="H444" s="198">
        <v>7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168</v>
      </c>
      <c r="AU444" s="204" t="s">
        <v>87</v>
      </c>
      <c r="AV444" s="13" t="s">
        <v>87</v>
      </c>
      <c r="AW444" s="13" t="s">
        <v>33</v>
      </c>
      <c r="AX444" s="13" t="s">
        <v>72</v>
      </c>
      <c r="AY444" s="204" t="s">
        <v>157</v>
      </c>
    </row>
    <row r="445" spans="2:51" s="15" customFormat="1" ht="11.25">
      <c r="B445" s="225"/>
      <c r="C445" s="226"/>
      <c r="D445" s="195" t="s">
        <v>168</v>
      </c>
      <c r="E445" s="227" t="s">
        <v>19</v>
      </c>
      <c r="F445" s="228" t="s">
        <v>285</v>
      </c>
      <c r="G445" s="226"/>
      <c r="H445" s="229">
        <v>22.1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AT445" s="235" t="s">
        <v>168</v>
      </c>
      <c r="AU445" s="235" t="s">
        <v>87</v>
      </c>
      <c r="AV445" s="15" t="s">
        <v>175</v>
      </c>
      <c r="AW445" s="15" t="s">
        <v>33</v>
      </c>
      <c r="AX445" s="15" t="s">
        <v>80</v>
      </c>
      <c r="AY445" s="235" t="s">
        <v>157</v>
      </c>
    </row>
    <row r="446" spans="1:65" s="2" customFormat="1" ht="24.2" customHeight="1">
      <c r="A446" s="35"/>
      <c r="B446" s="36"/>
      <c r="C446" s="175" t="s">
        <v>874</v>
      </c>
      <c r="D446" s="175" t="s">
        <v>159</v>
      </c>
      <c r="E446" s="176" t="s">
        <v>875</v>
      </c>
      <c r="F446" s="177" t="s">
        <v>876</v>
      </c>
      <c r="G446" s="178" t="s">
        <v>198</v>
      </c>
      <c r="H446" s="179">
        <v>15.1</v>
      </c>
      <c r="I446" s="180"/>
      <c r="J446" s="181">
        <f>ROUND(I446*H446,2)</f>
        <v>0</v>
      </c>
      <c r="K446" s="177" t="s">
        <v>19</v>
      </c>
      <c r="L446" s="40"/>
      <c r="M446" s="182" t="s">
        <v>19</v>
      </c>
      <c r="N446" s="183" t="s">
        <v>44</v>
      </c>
      <c r="O446" s="65"/>
      <c r="P446" s="184">
        <f>O446*H446</f>
        <v>0</v>
      </c>
      <c r="Q446" s="184">
        <v>0</v>
      </c>
      <c r="R446" s="184">
        <f>Q446*H446</f>
        <v>0</v>
      </c>
      <c r="S446" s="184">
        <v>0</v>
      </c>
      <c r="T446" s="185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6" t="s">
        <v>248</v>
      </c>
      <c r="AT446" s="186" t="s">
        <v>159</v>
      </c>
      <c r="AU446" s="186" t="s">
        <v>87</v>
      </c>
      <c r="AY446" s="18" t="s">
        <v>157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8" t="s">
        <v>87</v>
      </c>
      <c r="BK446" s="187">
        <f>ROUND(I446*H446,2)</f>
        <v>0</v>
      </c>
      <c r="BL446" s="18" t="s">
        <v>248</v>
      </c>
      <c r="BM446" s="186" t="s">
        <v>877</v>
      </c>
    </row>
    <row r="447" spans="2:51" s="13" customFormat="1" ht="11.25">
      <c r="B447" s="193"/>
      <c r="C447" s="194"/>
      <c r="D447" s="195" t="s">
        <v>168</v>
      </c>
      <c r="E447" s="196" t="s">
        <v>19</v>
      </c>
      <c r="F447" s="197" t="s">
        <v>878</v>
      </c>
      <c r="G447" s="194"/>
      <c r="H447" s="198">
        <v>14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168</v>
      </c>
      <c r="AU447" s="204" t="s">
        <v>87</v>
      </c>
      <c r="AV447" s="13" t="s">
        <v>87</v>
      </c>
      <c r="AW447" s="13" t="s">
        <v>33</v>
      </c>
      <c r="AX447" s="13" t="s">
        <v>72</v>
      </c>
      <c r="AY447" s="204" t="s">
        <v>157</v>
      </c>
    </row>
    <row r="448" spans="2:51" s="13" customFormat="1" ht="11.25">
      <c r="B448" s="193"/>
      <c r="C448" s="194"/>
      <c r="D448" s="195" t="s">
        <v>168</v>
      </c>
      <c r="E448" s="196" t="s">
        <v>19</v>
      </c>
      <c r="F448" s="197" t="s">
        <v>879</v>
      </c>
      <c r="G448" s="194"/>
      <c r="H448" s="198">
        <v>1.1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168</v>
      </c>
      <c r="AU448" s="204" t="s">
        <v>87</v>
      </c>
      <c r="AV448" s="13" t="s">
        <v>87</v>
      </c>
      <c r="AW448" s="13" t="s">
        <v>33</v>
      </c>
      <c r="AX448" s="13" t="s">
        <v>72</v>
      </c>
      <c r="AY448" s="204" t="s">
        <v>157</v>
      </c>
    </row>
    <row r="449" spans="2:51" s="15" customFormat="1" ht="11.25">
      <c r="B449" s="225"/>
      <c r="C449" s="226"/>
      <c r="D449" s="195" t="s">
        <v>168</v>
      </c>
      <c r="E449" s="227" t="s">
        <v>19</v>
      </c>
      <c r="F449" s="228" t="s">
        <v>285</v>
      </c>
      <c r="G449" s="226"/>
      <c r="H449" s="229">
        <v>15.1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AT449" s="235" t="s">
        <v>168</v>
      </c>
      <c r="AU449" s="235" t="s">
        <v>87</v>
      </c>
      <c r="AV449" s="15" t="s">
        <v>175</v>
      </c>
      <c r="AW449" s="15" t="s">
        <v>33</v>
      </c>
      <c r="AX449" s="15" t="s">
        <v>80</v>
      </c>
      <c r="AY449" s="235" t="s">
        <v>157</v>
      </c>
    </row>
    <row r="450" spans="1:65" s="2" customFormat="1" ht="21.75" customHeight="1">
      <c r="A450" s="35"/>
      <c r="B450" s="36"/>
      <c r="C450" s="175" t="s">
        <v>880</v>
      </c>
      <c r="D450" s="175" t="s">
        <v>159</v>
      </c>
      <c r="E450" s="176" t="s">
        <v>881</v>
      </c>
      <c r="F450" s="177" t="s">
        <v>882</v>
      </c>
      <c r="G450" s="178" t="s">
        <v>198</v>
      </c>
      <c r="H450" s="179">
        <v>12</v>
      </c>
      <c r="I450" s="180"/>
      <c r="J450" s="181">
        <f>ROUND(I450*H450,2)</f>
        <v>0</v>
      </c>
      <c r="K450" s="177" t="s">
        <v>163</v>
      </c>
      <c r="L450" s="40"/>
      <c r="M450" s="182" t="s">
        <v>19</v>
      </c>
      <c r="N450" s="183" t="s">
        <v>44</v>
      </c>
      <c r="O450" s="65"/>
      <c r="P450" s="184">
        <f>O450*H450</f>
        <v>0</v>
      </c>
      <c r="Q450" s="184">
        <v>0</v>
      </c>
      <c r="R450" s="184">
        <f>Q450*H450</f>
        <v>0</v>
      </c>
      <c r="S450" s="184">
        <v>0.0017</v>
      </c>
      <c r="T450" s="185">
        <f>S450*H450</f>
        <v>0.020399999999999998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6" t="s">
        <v>248</v>
      </c>
      <c r="AT450" s="186" t="s">
        <v>159</v>
      </c>
      <c r="AU450" s="186" t="s">
        <v>87</v>
      </c>
      <c r="AY450" s="18" t="s">
        <v>157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8" t="s">
        <v>87</v>
      </c>
      <c r="BK450" s="187">
        <f>ROUND(I450*H450,2)</f>
        <v>0</v>
      </c>
      <c r="BL450" s="18" t="s">
        <v>248</v>
      </c>
      <c r="BM450" s="186" t="s">
        <v>883</v>
      </c>
    </row>
    <row r="451" spans="1:47" s="2" customFormat="1" ht="11.25">
      <c r="A451" s="35"/>
      <c r="B451" s="36"/>
      <c r="C451" s="37"/>
      <c r="D451" s="188" t="s">
        <v>166</v>
      </c>
      <c r="E451" s="37"/>
      <c r="F451" s="189" t="s">
        <v>884</v>
      </c>
      <c r="G451" s="37"/>
      <c r="H451" s="37"/>
      <c r="I451" s="190"/>
      <c r="J451" s="37"/>
      <c r="K451" s="37"/>
      <c r="L451" s="40"/>
      <c r="M451" s="191"/>
      <c r="N451" s="192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166</v>
      </c>
      <c r="AU451" s="18" t="s">
        <v>87</v>
      </c>
    </row>
    <row r="452" spans="1:65" s="2" customFormat="1" ht="24.2" customHeight="1">
      <c r="A452" s="35"/>
      <c r="B452" s="36"/>
      <c r="C452" s="175" t="s">
        <v>885</v>
      </c>
      <c r="D452" s="175" t="s">
        <v>159</v>
      </c>
      <c r="E452" s="176" t="s">
        <v>886</v>
      </c>
      <c r="F452" s="177" t="s">
        <v>887</v>
      </c>
      <c r="G452" s="178" t="s">
        <v>232</v>
      </c>
      <c r="H452" s="179">
        <v>5</v>
      </c>
      <c r="I452" s="180"/>
      <c r="J452" s="181">
        <f>ROUND(I452*H452,2)</f>
        <v>0</v>
      </c>
      <c r="K452" s="177" t="s">
        <v>163</v>
      </c>
      <c r="L452" s="40"/>
      <c r="M452" s="182" t="s">
        <v>19</v>
      </c>
      <c r="N452" s="183" t="s">
        <v>44</v>
      </c>
      <c r="O452" s="65"/>
      <c r="P452" s="184">
        <f>O452*H452</f>
        <v>0</v>
      </c>
      <c r="Q452" s="184">
        <v>0</v>
      </c>
      <c r="R452" s="184">
        <f>Q452*H452</f>
        <v>0</v>
      </c>
      <c r="S452" s="184">
        <v>0.00906</v>
      </c>
      <c r="T452" s="185">
        <f>S452*H452</f>
        <v>0.0453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6" t="s">
        <v>248</v>
      </c>
      <c r="AT452" s="186" t="s">
        <v>159</v>
      </c>
      <c r="AU452" s="186" t="s">
        <v>87</v>
      </c>
      <c r="AY452" s="18" t="s">
        <v>157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8" t="s">
        <v>87</v>
      </c>
      <c r="BK452" s="187">
        <f>ROUND(I452*H452,2)</f>
        <v>0</v>
      </c>
      <c r="BL452" s="18" t="s">
        <v>248</v>
      </c>
      <c r="BM452" s="186" t="s">
        <v>888</v>
      </c>
    </row>
    <row r="453" spans="1:47" s="2" customFormat="1" ht="11.25">
      <c r="A453" s="35"/>
      <c r="B453" s="36"/>
      <c r="C453" s="37"/>
      <c r="D453" s="188" t="s">
        <v>166</v>
      </c>
      <c r="E453" s="37"/>
      <c r="F453" s="189" t="s">
        <v>889</v>
      </c>
      <c r="G453" s="37"/>
      <c r="H453" s="37"/>
      <c r="I453" s="190"/>
      <c r="J453" s="37"/>
      <c r="K453" s="37"/>
      <c r="L453" s="40"/>
      <c r="M453" s="191"/>
      <c r="N453" s="192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166</v>
      </c>
      <c r="AU453" s="18" t="s">
        <v>87</v>
      </c>
    </row>
    <row r="454" spans="1:65" s="2" customFormat="1" ht="24.2" customHeight="1">
      <c r="A454" s="35"/>
      <c r="B454" s="36"/>
      <c r="C454" s="175" t="s">
        <v>890</v>
      </c>
      <c r="D454" s="175" t="s">
        <v>159</v>
      </c>
      <c r="E454" s="176" t="s">
        <v>891</v>
      </c>
      <c r="F454" s="177" t="s">
        <v>892</v>
      </c>
      <c r="G454" s="178" t="s">
        <v>198</v>
      </c>
      <c r="H454" s="179">
        <v>14</v>
      </c>
      <c r="I454" s="180"/>
      <c r="J454" s="181">
        <f>ROUND(I454*H454,2)</f>
        <v>0</v>
      </c>
      <c r="K454" s="177" t="s">
        <v>163</v>
      </c>
      <c r="L454" s="40"/>
      <c r="M454" s="182" t="s">
        <v>19</v>
      </c>
      <c r="N454" s="183" t="s">
        <v>44</v>
      </c>
      <c r="O454" s="65"/>
      <c r="P454" s="184">
        <f>O454*H454</f>
        <v>0</v>
      </c>
      <c r="Q454" s="184">
        <v>0</v>
      </c>
      <c r="R454" s="184">
        <f>Q454*H454</f>
        <v>0</v>
      </c>
      <c r="S454" s="184">
        <v>0.00191</v>
      </c>
      <c r="T454" s="185">
        <f>S454*H454</f>
        <v>0.02674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6" t="s">
        <v>248</v>
      </c>
      <c r="AT454" s="186" t="s">
        <v>159</v>
      </c>
      <c r="AU454" s="186" t="s">
        <v>87</v>
      </c>
      <c r="AY454" s="18" t="s">
        <v>157</v>
      </c>
      <c r="BE454" s="187">
        <f>IF(N454="základní",J454,0)</f>
        <v>0</v>
      </c>
      <c r="BF454" s="187">
        <f>IF(N454="snížená",J454,0)</f>
        <v>0</v>
      </c>
      <c r="BG454" s="187">
        <f>IF(N454="zákl. přenesená",J454,0)</f>
        <v>0</v>
      </c>
      <c r="BH454" s="187">
        <f>IF(N454="sníž. přenesená",J454,0)</f>
        <v>0</v>
      </c>
      <c r="BI454" s="187">
        <f>IF(N454="nulová",J454,0)</f>
        <v>0</v>
      </c>
      <c r="BJ454" s="18" t="s">
        <v>87</v>
      </c>
      <c r="BK454" s="187">
        <f>ROUND(I454*H454,2)</f>
        <v>0</v>
      </c>
      <c r="BL454" s="18" t="s">
        <v>248</v>
      </c>
      <c r="BM454" s="186" t="s">
        <v>893</v>
      </c>
    </row>
    <row r="455" spans="1:47" s="2" customFormat="1" ht="11.25">
      <c r="A455" s="35"/>
      <c r="B455" s="36"/>
      <c r="C455" s="37"/>
      <c r="D455" s="188" t="s">
        <v>166</v>
      </c>
      <c r="E455" s="37"/>
      <c r="F455" s="189" t="s">
        <v>894</v>
      </c>
      <c r="G455" s="37"/>
      <c r="H455" s="37"/>
      <c r="I455" s="190"/>
      <c r="J455" s="37"/>
      <c r="K455" s="37"/>
      <c r="L455" s="40"/>
      <c r="M455" s="191"/>
      <c r="N455" s="192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166</v>
      </c>
      <c r="AU455" s="18" t="s">
        <v>87</v>
      </c>
    </row>
    <row r="456" spans="1:65" s="2" customFormat="1" ht="21.75" customHeight="1">
      <c r="A456" s="35"/>
      <c r="B456" s="36"/>
      <c r="C456" s="175" t="s">
        <v>895</v>
      </c>
      <c r="D456" s="175" t="s">
        <v>159</v>
      </c>
      <c r="E456" s="176" t="s">
        <v>896</v>
      </c>
      <c r="F456" s="177" t="s">
        <v>897</v>
      </c>
      <c r="G456" s="178" t="s">
        <v>198</v>
      </c>
      <c r="H456" s="179">
        <v>6</v>
      </c>
      <c r="I456" s="180"/>
      <c r="J456" s="181">
        <f>ROUND(I456*H456,2)</f>
        <v>0</v>
      </c>
      <c r="K456" s="177" t="s">
        <v>163</v>
      </c>
      <c r="L456" s="40"/>
      <c r="M456" s="182" t="s">
        <v>19</v>
      </c>
      <c r="N456" s="183" t="s">
        <v>44</v>
      </c>
      <c r="O456" s="65"/>
      <c r="P456" s="184">
        <f>O456*H456</f>
        <v>0</v>
      </c>
      <c r="Q456" s="184">
        <v>0</v>
      </c>
      <c r="R456" s="184">
        <f>Q456*H456</f>
        <v>0</v>
      </c>
      <c r="S456" s="184">
        <v>0.00175</v>
      </c>
      <c r="T456" s="185">
        <f>S456*H456</f>
        <v>0.0105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86" t="s">
        <v>248</v>
      </c>
      <c r="AT456" s="186" t="s">
        <v>159</v>
      </c>
      <c r="AU456" s="186" t="s">
        <v>87</v>
      </c>
      <c r="AY456" s="18" t="s">
        <v>157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8" t="s">
        <v>87</v>
      </c>
      <c r="BK456" s="187">
        <f>ROUND(I456*H456,2)</f>
        <v>0</v>
      </c>
      <c r="BL456" s="18" t="s">
        <v>248</v>
      </c>
      <c r="BM456" s="186" t="s">
        <v>898</v>
      </c>
    </row>
    <row r="457" spans="1:47" s="2" customFormat="1" ht="11.25">
      <c r="A457" s="35"/>
      <c r="B457" s="36"/>
      <c r="C457" s="37"/>
      <c r="D457" s="188" t="s">
        <v>166</v>
      </c>
      <c r="E457" s="37"/>
      <c r="F457" s="189" t="s">
        <v>899</v>
      </c>
      <c r="G457" s="37"/>
      <c r="H457" s="37"/>
      <c r="I457" s="190"/>
      <c r="J457" s="37"/>
      <c r="K457" s="37"/>
      <c r="L457" s="40"/>
      <c r="M457" s="191"/>
      <c r="N457" s="192"/>
      <c r="O457" s="65"/>
      <c r="P457" s="65"/>
      <c r="Q457" s="65"/>
      <c r="R457" s="65"/>
      <c r="S457" s="65"/>
      <c r="T457" s="66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166</v>
      </c>
      <c r="AU457" s="18" t="s">
        <v>87</v>
      </c>
    </row>
    <row r="458" spans="1:65" s="2" customFormat="1" ht="24.2" customHeight="1">
      <c r="A458" s="35"/>
      <c r="B458" s="36"/>
      <c r="C458" s="175" t="s">
        <v>900</v>
      </c>
      <c r="D458" s="175" t="s">
        <v>159</v>
      </c>
      <c r="E458" s="176" t="s">
        <v>901</v>
      </c>
      <c r="F458" s="177" t="s">
        <v>902</v>
      </c>
      <c r="G458" s="178" t="s">
        <v>198</v>
      </c>
      <c r="H458" s="179">
        <v>33</v>
      </c>
      <c r="I458" s="180"/>
      <c r="J458" s="181">
        <f>ROUND(I458*H458,2)</f>
        <v>0</v>
      </c>
      <c r="K458" s="177" t="s">
        <v>163</v>
      </c>
      <c r="L458" s="40"/>
      <c r="M458" s="182" t="s">
        <v>19</v>
      </c>
      <c r="N458" s="183" t="s">
        <v>44</v>
      </c>
      <c r="O458" s="65"/>
      <c r="P458" s="184">
        <f>O458*H458</f>
        <v>0</v>
      </c>
      <c r="Q458" s="184">
        <v>0</v>
      </c>
      <c r="R458" s="184">
        <f>Q458*H458</f>
        <v>0</v>
      </c>
      <c r="S458" s="184">
        <v>0.0026</v>
      </c>
      <c r="T458" s="185">
        <f>S458*H458</f>
        <v>0.0858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6" t="s">
        <v>248</v>
      </c>
      <c r="AT458" s="186" t="s">
        <v>159</v>
      </c>
      <c r="AU458" s="186" t="s">
        <v>87</v>
      </c>
      <c r="AY458" s="18" t="s">
        <v>157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8" t="s">
        <v>87</v>
      </c>
      <c r="BK458" s="187">
        <f>ROUND(I458*H458,2)</f>
        <v>0</v>
      </c>
      <c r="BL458" s="18" t="s">
        <v>248</v>
      </c>
      <c r="BM458" s="186" t="s">
        <v>903</v>
      </c>
    </row>
    <row r="459" spans="1:47" s="2" customFormat="1" ht="11.25">
      <c r="A459" s="35"/>
      <c r="B459" s="36"/>
      <c r="C459" s="37"/>
      <c r="D459" s="188" t="s">
        <v>166</v>
      </c>
      <c r="E459" s="37"/>
      <c r="F459" s="189" t="s">
        <v>904</v>
      </c>
      <c r="G459" s="37"/>
      <c r="H459" s="37"/>
      <c r="I459" s="190"/>
      <c r="J459" s="37"/>
      <c r="K459" s="37"/>
      <c r="L459" s="40"/>
      <c r="M459" s="191"/>
      <c r="N459" s="192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166</v>
      </c>
      <c r="AU459" s="18" t="s">
        <v>87</v>
      </c>
    </row>
    <row r="460" spans="1:65" s="2" customFormat="1" ht="16.5" customHeight="1">
      <c r="A460" s="35"/>
      <c r="B460" s="36"/>
      <c r="C460" s="175" t="s">
        <v>905</v>
      </c>
      <c r="D460" s="175" t="s">
        <v>159</v>
      </c>
      <c r="E460" s="176" t="s">
        <v>906</v>
      </c>
      <c r="F460" s="177" t="s">
        <v>907</v>
      </c>
      <c r="G460" s="178" t="s">
        <v>198</v>
      </c>
      <c r="H460" s="179">
        <v>20</v>
      </c>
      <c r="I460" s="180"/>
      <c r="J460" s="181">
        <f>ROUND(I460*H460,2)</f>
        <v>0</v>
      </c>
      <c r="K460" s="177" t="s">
        <v>163</v>
      </c>
      <c r="L460" s="40"/>
      <c r="M460" s="182" t="s">
        <v>19</v>
      </c>
      <c r="N460" s="183" t="s">
        <v>44</v>
      </c>
      <c r="O460" s="65"/>
      <c r="P460" s="184">
        <f>O460*H460</f>
        <v>0</v>
      </c>
      <c r="Q460" s="184">
        <v>0</v>
      </c>
      <c r="R460" s="184">
        <f>Q460*H460</f>
        <v>0</v>
      </c>
      <c r="S460" s="184">
        <v>0.00394</v>
      </c>
      <c r="T460" s="185">
        <f>S460*H460</f>
        <v>0.0788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86" t="s">
        <v>248</v>
      </c>
      <c r="AT460" s="186" t="s">
        <v>159</v>
      </c>
      <c r="AU460" s="186" t="s">
        <v>87</v>
      </c>
      <c r="AY460" s="18" t="s">
        <v>157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8" t="s">
        <v>87</v>
      </c>
      <c r="BK460" s="187">
        <f>ROUND(I460*H460,2)</f>
        <v>0</v>
      </c>
      <c r="BL460" s="18" t="s">
        <v>248</v>
      </c>
      <c r="BM460" s="186" t="s">
        <v>908</v>
      </c>
    </row>
    <row r="461" spans="1:47" s="2" customFormat="1" ht="11.25">
      <c r="A461" s="35"/>
      <c r="B461" s="36"/>
      <c r="C461" s="37"/>
      <c r="D461" s="188" t="s">
        <v>166</v>
      </c>
      <c r="E461" s="37"/>
      <c r="F461" s="189" t="s">
        <v>909</v>
      </c>
      <c r="G461" s="37"/>
      <c r="H461" s="37"/>
      <c r="I461" s="190"/>
      <c r="J461" s="37"/>
      <c r="K461" s="37"/>
      <c r="L461" s="40"/>
      <c r="M461" s="191"/>
      <c r="N461" s="192"/>
      <c r="O461" s="65"/>
      <c r="P461" s="65"/>
      <c r="Q461" s="65"/>
      <c r="R461" s="65"/>
      <c r="S461" s="65"/>
      <c r="T461" s="66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166</v>
      </c>
      <c r="AU461" s="18" t="s">
        <v>87</v>
      </c>
    </row>
    <row r="462" spans="1:65" s="2" customFormat="1" ht="21.75" customHeight="1">
      <c r="A462" s="35"/>
      <c r="B462" s="36"/>
      <c r="C462" s="175" t="s">
        <v>910</v>
      </c>
      <c r="D462" s="175" t="s">
        <v>159</v>
      </c>
      <c r="E462" s="176" t="s">
        <v>911</v>
      </c>
      <c r="F462" s="177" t="s">
        <v>912</v>
      </c>
      <c r="G462" s="178" t="s">
        <v>198</v>
      </c>
      <c r="H462" s="179">
        <v>15.5</v>
      </c>
      <c r="I462" s="180"/>
      <c r="J462" s="181">
        <f>ROUND(I462*H462,2)</f>
        <v>0</v>
      </c>
      <c r="K462" s="177" t="s">
        <v>163</v>
      </c>
      <c r="L462" s="40"/>
      <c r="M462" s="182" t="s">
        <v>19</v>
      </c>
      <c r="N462" s="183" t="s">
        <v>44</v>
      </c>
      <c r="O462" s="65"/>
      <c r="P462" s="184">
        <f>O462*H462</f>
        <v>0</v>
      </c>
      <c r="Q462" s="184">
        <v>0.0005</v>
      </c>
      <c r="R462" s="184">
        <f>Q462*H462</f>
        <v>0.00775</v>
      </c>
      <c r="S462" s="184">
        <v>0</v>
      </c>
      <c r="T462" s="185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86" t="s">
        <v>248</v>
      </c>
      <c r="AT462" s="186" t="s">
        <v>159</v>
      </c>
      <c r="AU462" s="186" t="s">
        <v>87</v>
      </c>
      <c r="AY462" s="18" t="s">
        <v>157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8" t="s">
        <v>87</v>
      </c>
      <c r="BK462" s="187">
        <f>ROUND(I462*H462,2)</f>
        <v>0</v>
      </c>
      <c r="BL462" s="18" t="s">
        <v>248</v>
      </c>
      <c r="BM462" s="186" t="s">
        <v>913</v>
      </c>
    </row>
    <row r="463" spans="1:47" s="2" customFormat="1" ht="11.25">
      <c r="A463" s="35"/>
      <c r="B463" s="36"/>
      <c r="C463" s="37"/>
      <c r="D463" s="188" t="s">
        <v>166</v>
      </c>
      <c r="E463" s="37"/>
      <c r="F463" s="189" t="s">
        <v>914</v>
      </c>
      <c r="G463" s="37"/>
      <c r="H463" s="37"/>
      <c r="I463" s="190"/>
      <c r="J463" s="37"/>
      <c r="K463" s="37"/>
      <c r="L463" s="40"/>
      <c r="M463" s="191"/>
      <c r="N463" s="192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166</v>
      </c>
      <c r="AU463" s="18" t="s">
        <v>87</v>
      </c>
    </row>
    <row r="464" spans="2:51" s="13" customFormat="1" ht="11.25">
      <c r="B464" s="193"/>
      <c r="C464" s="194"/>
      <c r="D464" s="195" t="s">
        <v>168</v>
      </c>
      <c r="E464" s="196" t="s">
        <v>19</v>
      </c>
      <c r="F464" s="197" t="s">
        <v>915</v>
      </c>
      <c r="G464" s="194"/>
      <c r="H464" s="198">
        <v>12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168</v>
      </c>
      <c r="AU464" s="204" t="s">
        <v>87</v>
      </c>
      <c r="AV464" s="13" t="s">
        <v>87</v>
      </c>
      <c r="AW464" s="13" t="s">
        <v>33</v>
      </c>
      <c r="AX464" s="13" t="s">
        <v>72</v>
      </c>
      <c r="AY464" s="204" t="s">
        <v>157</v>
      </c>
    </row>
    <row r="465" spans="2:51" s="13" customFormat="1" ht="11.25">
      <c r="B465" s="193"/>
      <c r="C465" s="194"/>
      <c r="D465" s="195" t="s">
        <v>168</v>
      </c>
      <c r="E465" s="196" t="s">
        <v>19</v>
      </c>
      <c r="F465" s="197" t="s">
        <v>916</v>
      </c>
      <c r="G465" s="194"/>
      <c r="H465" s="198">
        <v>3.5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168</v>
      </c>
      <c r="AU465" s="204" t="s">
        <v>87</v>
      </c>
      <c r="AV465" s="13" t="s">
        <v>87</v>
      </c>
      <c r="AW465" s="13" t="s">
        <v>33</v>
      </c>
      <c r="AX465" s="13" t="s">
        <v>72</v>
      </c>
      <c r="AY465" s="204" t="s">
        <v>157</v>
      </c>
    </row>
    <row r="466" spans="2:51" s="15" customFormat="1" ht="11.25">
      <c r="B466" s="225"/>
      <c r="C466" s="226"/>
      <c r="D466" s="195" t="s">
        <v>168</v>
      </c>
      <c r="E466" s="227" t="s">
        <v>19</v>
      </c>
      <c r="F466" s="228" t="s">
        <v>285</v>
      </c>
      <c r="G466" s="226"/>
      <c r="H466" s="229">
        <v>15.5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AT466" s="235" t="s">
        <v>168</v>
      </c>
      <c r="AU466" s="235" t="s">
        <v>87</v>
      </c>
      <c r="AV466" s="15" t="s">
        <v>175</v>
      </c>
      <c r="AW466" s="15" t="s">
        <v>33</v>
      </c>
      <c r="AX466" s="15" t="s">
        <v>80</v>
      </c>
      <c r="AY466" s="235" t="s">
        <v>157</v>
      </c>
    </row>
    <row r="467" spans="1:65" s="2" customFormat="1" ht="24.2" customHeight="1">
      <c r="A467" s="35"/>
      <c r="B467" s="36"/>
      <c r="C467" s="175" t="s">
        <v>917</v>
      </c>
      <c r="D467" s="175" t="s">
        <v>159</v>
      </c>
      <c r="E467" s="176" t="s">
        <v>918</v>
      </c>
      <c r="F467" s="177" t="s">
        <v>919</v>
      </c>
      <c r="G467" s="178" t="s">
        <v>198</v>
      </c>
      <c r="H467" s="179">
        <v>12</v>
      </c>
      <c r="I467" s="180"/>
      <c r="J467" s="181">
        <f>ROUND(I467*H467,2)</f>
        <v>0</v>
      </c>
      <c r="K467" s="177" t="s">
        <v>163</v>
      </c>
      <c r="L467" s="40"/>
      <c r="M467" s="182" t="s">
        <v>19</v>
      </c>
      <c r="N467" s="183" t="s">
        <v>44</v>
      </c>
      <c r="O467" s="65"/>
      <c r="P467" s="184">
        <f>O467*H467</f>
        <v>0</v>
      </c>
      <c r="Q467" s="184">
        <v>0.00034</v>
      </c>
      <c r="R467" s="184">
        <f>Q467*H467</f>
        <v>0.00408</v>
      </c>
      <c r="S467" s="184">
        <v>0</v>
      </c>
      <c r="T467" s="185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6" t="s">
        <v>248</v>
      </c>
      <c r="AT467" s="186" t="s">
        <v>159</v>
      </c>
      <c r="AU467" s="186" t="s">
        <v>87</v>
      </c>
      <c r="AY467" s="18" t="s">
        <v>157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8" t="s">
        <v>87</v>
      </c>
      <c r="BK467" s="187">
        <f>ROUND(I467*H467,2)</f>
        <v>0</v>
      </c>
      <c r="BL467" s="18" t="s">
        <v>248</v>
      </c>
      <c r="BM467" s="186" t="s">
        <v>920</v>
      </c>
    </row>
    <row r="468" spans="1:47" s="2" customFormat="1" ht="11.25">
      <c r="A468" s="35"/>
      <c r="B468" s="36"/>
      <c r="C468" s="37"/>
      <c r="D468" s="188" t="s">
        <v>166</v>
      </c>
      <c r="E468" s="37"/>
      <c r="F468" s="189" t="s">
        <v>921</v>
      </c>
      <c r="G468" s="37"/>
      <c r="H468" s="37"/>
      <c r="I468" s="190"/>
      <c r="J468" s="37"/>
      <c r="K468" s="37"/>
      <c r="L468" s="40"/>
      <c r="M468" s="191"/>
      <c r="N468" s="192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166</v>
      </c>
      <c r="AU468" s="18" t="s">
        <v>87</v>
      </c>
    </row>
    <row r="469" spans="2:51" s="13" customFormat="1" ht="11.25">
      <c r="B469" s="193"/>
      <c r="C469" s="194"/>
      <c r="D469" s="195" t="s">
        <v>168</v>
      </c>
      <c r="E469" s="196" t="s">
        <v>19</v>
      </c>
      <c r="F469" s="197" t="s">
        <v>922</v>
      </c>
      <c r="G469" s="194"/>
      <c r="H469" s="198">
        <v>12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168</v>
      </c>
      <c r="AU469" s="204" t="s">
        <v>87</v>
      </c>
      <c r="AV469" s="13" t="s">
        <v>87</v>
      </c>
      <c r="AW469" s="13" t="s">
        <v>33</v>
      </c>
      <c r="AX469" s="13" t="s">
        <v>80</v>
      </c>
      <c r="AY469" s="204" t="s">
        <v>157</v>
      </c>
    </row>
    <row r="470" spans="1:65" s="2" customFormat="1" ht="24.2" customHeight="1">
      <c r="A470" s="35"/>
      <c r="B470" s="36"/>
      <c r="C470" s="175" t="s">
        <v>923</v>
      </c>
      <c r="D470" s="175" t="s">
        <v>159</v>
      </c>
      <c r="E470" s="176" t="s">
        <v>924</v>
      </c>
      <c r="F470" s="177" t="s">
        <v>925</v>
      </c>
      <c r="G470" s="178" t="s">
        <v>198</v>
      </c>
      <c r="H470" s="179">
        <v>6</v>
      </c>
      <c r="I470" s="180"/>
      <c r="J470" s="181">
        <f>ROUND(I470*H470,2)</f>
        <v>0</v>
      </c>
      <c r="K470" s="177" t="s">
        <v>163</v>
      </c>
      <c r="L470" s="40"/>
      <c r="M470" s="182" t="s">
        <v>19</v>
      </c>
      <c r="N470" s="183" t="s">
        <v>44</v>
      </c>
      <c r="O470" s="65"/>
      <c r="P470" s="184">
        <f>O470*H470</f>
        <v>0</v>
      </c>
      <c r="Q470" s="184">
        <v>0.0004</v>
      </c>
      <c r="R470" s="184">
        <f>Q470*H470</f>
        <v>0.0024000000000000002</v>
      </c>
      <c r="S470" s="184">
        <v>0</v>
      </c>
      <c r="T470" s="185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6" t="s">
        <v>248</v>
      </c>
      <c r="AT470" s="186" t="s">
        <v>159</v>
      </c>
      <c r="AU470" s="186" t="s">
        <v>87</v>
      </c>
      <c r="AY470" s="18" t="s">
        <v>157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8" t="s">
        <v>87</v>
      </c>
      <c r="BK470" s="187">
        <f>ROUND(I470*H470,2)</f>
        <v>0</v>
      </c>
      <c r="BL470" s="18" t="s">
        <v>248</v>
      </c>
      <c r="BM470" s="186" t="s">
        <v>926</v>
      </c>
    </row>
    <row r="471" spans="1:47" s="2" customFormat="1" ht="11.25">
      <c r="A471" s="35"/>
      <c r="B471" s="36"/>
      <c r="C471" s="37"/>
      <c r="D471" s="188" t="s">
        <v>166</v>
      </c>
      <c r="E471" s="37"/>
      <c r="F471" s="189" t="s">
        <v>927</v>
      </c>
      <c r="G471" s="37"/>
      <c r="H471" s="37"/>
      <c r="I471" s="190"/>
      <c r="J471" s="37"/>
      <c r="K471" s="37"/>
      <c r="L471" s="40"/>
      <c r="M471" s="191"/>
      <c r="N471" s="192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166</v>
      </c>
      <c r="AU471" s="18" t="s">
        <v>87</v>
      </c>
    </row>
    <row r="472" spans="2:51" s="13" customFormat="1" ht="11.25">
      <c r="B472" s="193"/>
      <c r="C472" s="194"/>
      <c r="D472" s="195" t="s">
        <v>168</v>
      </c>
      <c r="E472" s="196" t="s">
        <v>19</v>
      </c>
      <c r="F472" s="197" t="s">
        <v>928</v>
      </c>
      <c r="G472" s="194"/>
      <c r="H472" s="198">
        <v>6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168</v>
      </c>
      <c r="AU472" s="204" t="s">
        <v>87</v>
      </c>
      <c r="AV472" s="13" t="s">
        <v>87</v>
      </c>
      <c r="AW472" s="13" t="s">
        <v>33</v>
      </c>
      <c r="AX472" s="13" t="s">
        <v>80</v>
      </c>
      <c r="AY472" s="204" t="s">
        <v>157</v>
      </c>
    </row>
    <row r="473" spans="1:65" s="2" customFormat="1" ht="24.2" customHeight="1">
      <c r="A473" s="35"/>
      <c r="B473" s="36"/>
      <c r="C473" s="175" t="s">
        <v>929</v>
      </c>
      <c r="D473" s="175" t="s">
        <v>159</v>
      </c>
      <c r="E473" s="176" t="s">
        <v>930</v>
      </c>
      <c r="F473" s="177" t="s">
        <v>931</v>
      </c>
      <c r="G473" s="178" t="s">
        <v>198</v>
      </c>
      <c r="H473" s="179">
        <v>40</v>
      </c>
      <c r="I473" s="180"/>
      <c r="J473" s="181">
        <f>ROUND(I473*H473,2)</f>
        <v>0</v>
      </c>
      <c r="K473" s="177" t="s">
        <v>163</v>
      </c>
      <c r="L473" s="40"/>
      <c r="M473" s="182" t="s">
        <v>19</v>
      </c>
      <c r="N473" s="183" t="s">
        <v>44</v>
      </c>
      <c r="O473" s="65"/>
      <c r="P473" s="184">
        <f>O473*H473</f>
        <v>0</v>
      </c>
      <c r="Q473" s="184">
        <v>0.00063</v>
      </c>
      <c r="R473" s="184">
        <f>Q473*H473</f>
        <v>0.0252</v>
      </c>
      <c r="S473" s="184">
        <v>0</v>
      </c>
      <c r="T473" s="185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6" t="s">
        <v>248</v>
      </c>
      <c r="AT473" s="186" t="s">
        <v>159</v>
      </c>
      <c r="AU473" s="186" t="s">
        <v>87</v>
      </c>
      <c r="AY473" s="18" t="s">
        <v>157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8" t="s">
        <v>87</v>
      </c>
      <c r="BK473" s="187">
        <f>ROUND(I473*H473,2)</f>
        <v>0</v>
      </c>
      <c r="BL473" s="18" t="s">
        <v>248</v>
      </c>
      <c r="BM473" s="186" t="s">
        <v>932</v>
      </c>
    </row>
    <row r="474" spans="1:47" s="2" customFormat="1" ht="11.25">
      <c r="A474" s="35"/>
      <c r="B474" s="36"/>
      <c r="C474" s="37"/>
      <c r="D474" s="188" t="s">
        <v>166</v>
      </c>
      <c r="E474" s="37"/>
      <c r="F474" s="189" t="s">
        <v>933</v>
      </c>
      <c r="G474" s="37"/>
      <c r="H474" s="37"/>
      <c r="I474" s="190"/>
      <c r="J474" s="37"/>
      <c r="K474" s="37"/>
      <c r="L474" s="40"/>
      <c r="M474" s="191"/>
      <c r="N474" s="192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166</v>
      </c>
      <c r="AU474" s="18" t="s">
        <v>87</v>
      </c>
    </row>
    <row r="475" spans="2:51" s="13" customFormat="1" ht="11.25">
      <c r="B475" s="193"/>
      <c r="C475" s="194"/>
      <c r="D475" s="195" t="s">
        <v>168</v>
      </c>
      <c r="E475" s="196" t="s">
        <v>19</v>
      </c>
      <c r="F475" s="197" t="s">
        <v>934</v>
      </c>
      <c r="G475" s="194"/>
      <c r="H475" s="198">
        <v>40</v>
      </c>
      <c r="I475" s="199"/>
      <c r="J475" s="194"/>
      <c r="K475" s="194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168</v>
      </c>
      <c r="AU475" s="204" t="s">
        <v>87</v>
      </c>
      <c r="AV475" s="13" t="s">
        <v>87</v>
      </c>
      <c r="AW475" s="13" t="s">
        <v>33</v>
      </c>
      <c r="AX475" s="13" t="s">
        <v>80</v>
      </c>
      <c r="AY475" s="204" t="s">
        <v>157</v>
      </c>
    </row>
    <row r="476" spans="1:65" s="2" customFormat="1" ht="24.2" customHeight="1">
      <c r="A476" s="35"/>
      <c r="B476" s="36"/>
      <c r="C476" s="175" t="s">
        <v>935</v>
      </c>
      <c r="D476" s="175" t="s">
        <v>159</v>
      </c>
      <c r="E476" s="176" t="s">
        <v>936</v>
      </c>
      <c r="F476" s="177" t="s">
        <v>937</v>
      </c>
      <c r="G476" s="178" t="s">
        <v>198</v>
      </c>
      <c r="H476" s="179">
        <v>43</v>
      </c>
      <c r="I476" s="180"/>
      <c r="J476" s="181">
        <f>ROUND(I476*H476,2)</f>
        <v>0</v>
      </c>
      <c r="K476" s="177" t="s">
        <v>19</v>
      </c>
      <c r="L476" s="40"/>
      <c r="M476" s="182" t="s">
        <v>19</v>
      </c>
      <c r="N476" s="183" t="s">
        <v>44</v>
      </c>
      <c r="O476" s="65"/>
      <c r="P476" s="184">
        <f>O476*H476</f>
        <v>0</v>
      </c>
      <c r="Q476" s="184">
        <v>0.00039</v>
      </c>
      <c r="R476" s="184">
        <f>Q476*H476</f>
        <v>0.01677</v>
      </c>
      <c r="S476" s="184">
        <v>0</v>
      </c>
      <c r="T476" s="185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86" t="s">
        <v>248</v>
      </c>
      <c r="AT476" s="186" t="s">
        <v>159</v>
      </c>
      <c r="AU476" s="186" t="s">
        <v>87</v>
      </c>
      <c r="AY476" s="18" t="s">
        <v>157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8" t="s">
        <v>87</v>
      </c>
      <c r="BK476" s="187">
        <f>ROUND(I476*H476,2)</f>
        <v>0</v>
      </c>
      <c r="BL476" s="18" t="s">
        <v>248</v>
      </c>
      <c r="BM476" s="186" t="s">
        <v>938</v>
      </c>
    </row>
    <row r="477" spans="1:65" s="2" customFormat="1" ht="44.25" customHeight="1">
      <c r="A477" s="35"/>
      <c r="B477" s="36"/>
      <c r="C477" s="175" t="s">
        <v>939</v>
      </c>
      <c r="D477" s="175" t="s">
        <v>159</v>
      </c>
      <c r="E477" s="176" t="s">
        <v>940</v>
      </c>
      <c r="F477" s="177" t="s">
        <v>941</v>
      </c>
      <c r="G477" s="178" t="s">
        <v>162</v>
      </c>
      <c r="H477" s="179">
        <v>28.73</v>
      </c>
      <c r="I477" s="180"/>
      <c r="J477" s="181">
        <f>ROUND(I477*H477,2)</f>
        <v>0</v>
      </c>
      <c r="K477" s="177" t="s">
        <v>163</v>
      </c>
      <c r="L477" s="40"/>
      <c r="M477" s="182" t="s">
        <v>19</v>
      </c>
      <c r="N477" s="183" t="s">
        <v>44</v>
      </c>
      <c r="O477" s="65"/>
      <c r="P477" s="184">
        <f>O477*H477</f>
        <v>0</v>
      </c>
      <c r="Q477" s="184">
        <v>0.00264</v>
      </c>
      <c r="R477" s="184">
        <f>Q477*H477</f>
        <v>0.0758472</v>
      </c>
      <c r="S477" s="184">
        <v>0</v>
      </c>
      <c r="T477" s="185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6" t="s">
        <v>248</v>
      </c>
      <c r="AT477" s="186" t="s">
        <v>159</v>
      </c>
      <c r="AU477" s="186" t="s">
        <v>87</v>
      </c>
      <c r="AY477" s="18" t="s">
        <v>157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8" t="s">
        <v>87</v>
      </c>
      <c r="BK477" s="187">
        <f>ROUND(I477*H477,2)</f>
        <v>0</v>
      </c>
      <c r="BL477" s="18" t="s">
        <v>248</v>
      </c>
      <c r="BM477" s="186" t="s">
        <v>942</v>
      </c>
    </row>
    <row r="478" spans="1:47" s="2" customFormat="1" ht="11.25">
      <c r="A478" s="35"/>
      <c r="B478" s="36"/>
      <c r="C478" s="37"/>
      <c r="D478" s="188" t="s">
        <v>166</v>
      </c>
      <c r="E478" s="37"/>
      <c r="F478" s="189" t="s">
        <v>943</v>
      </c>
      <c r="G478" s="37"/>
      <c r="H478" s="37"/>
      <c r="I478" s="190"/>
      <c r="J478" s="37"/>
      <c r="K478" s="37"/>
      <c r="L478" s="40"/>
      <c r="M478" s="191"/>
      <c r="N478" s="192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166</v>
      </c>
      <c r="AU478" s="18" t="s">
        <v>87</v>
      </c>
    </row>
    <row r="479" spans="2:51" s="13" customFormat="1" ht="11.25">
      <c r="B479" s="193"/>
      <c r="C479" s="194"/>
      <c r="D479" s="195" t="s">
        <v>168</v>
      </c>
      <c r="E479" s="196" t="s">
        <v>19</v>
      </c>
      <c r="F479" s="197" t="s">
        <v>97</v>
      </c>
      <c r="G479" s="194"/>
      <c r="H479" s="198">
        <v>28.73</v>
      </c>
      <c r="I479" s="199"/>
      <c r="J479" s="194"/>
      <c r="K479" s="194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168</v>
      </c>
      <c r="AU479" s="204" t="s">
        <v>87</v>
      </c>
      <c r="AV479" s="13" t="s">
        <v>87</v>
      </c>
      <c r="AW479" s="13" t="s">
        <v>33</v>
      </c>
      <c r="AX479" s="13" t="s">
        <v>80</v>
      </c>
      <c r="AY479" s="204" t="s">
        <v>157</v>
      </c>
    </row>
    <row r="480" spans="1:65" s="2" customFormat="1" ht="37.9" customHeight="1">
      <c r="A480" s="35"/>
      <c r="B480" s="36"/>
      <c r="C480" s="175" t="s">
        <v>944</v>
      </c>
      <c r="D480" s="175" t="s">
        <v>159</v>
      </c>
      <c r="E480" s="176" t="s">
        <v>945</v>
      </c>
      <c r="F480" s="177" t="s">
        <v>946</v>
      </c>
      <c r="G480" s="178" t="s">
        <v>162</v>
      </c>
      <c r="H480" s="179">
        <v>238.845</v>
      </c>
      <c r="I480" s="180"/>
      <c r="J480" s="181">
        <f>ROUND(I480*H480,2)</f>
        <v>0</v>
      </c>
      <c r="K480" s="177" t="s">
        <v>163</v>
      </c>
      <c r="L480" s="40"/>
      <c r="M480" s="182" t="s">
        <v>19</v>
      </c>
      <c r="N480" s="183" t="s">
        <v>44</v>
      </c>
      <c r="O480" s="65"/>
      <c r="P480" s="184">
        <f>O480*H480</f>
        <v>0</v>
      </c>
      <c r="Q480" s="184">
        <v>0.00299</v>
      </c>
      <c r="R480" s="184">
        <f>Q480*H480</f>
        <v>0.71414655</v>
      </c>
      <c r="S480" s="184">
        <v>0</v>
      </c>
      <c r="T480" s="185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86" t="s">
        <v>248</v>
      </c>
      <c r="AT480" s="186" t="s">
        <v>159</v>
      </c>
      <c r="AU480" s="186" t="s">
        <v>87</v>
      </c>
      <c r="AY480" s="18" t="s">
        <v>157</v>
      </c>
      <c r="BE480" s="187">
        <f>IF(N480="základní",J480,0)</f>
        <v>0</v>
      </c>
      <c r="BF480" s="187">
        <f>IF(N480="snížená",J480,0)</f>
        <v>0</v>
      </c>
      <c r="BG480" s="187">
        <f>IF(N480="zákl. přenesená",J480,0)</f>
        <v>0</v>
      </c>
      <c r="BH480" s="187">
        <f>IF(N480="sníž. přenesená",J480,0)</f>
        <v>0</v>
      </c>
      <c r="BI480" s="187">
        <f>IF(N480="nulová",J480,0)</f>
        <v>0</v>
      </c>
      <c r="BJ480" s="18" t="s">
        <v>87</v>
      </c>
      <c r="BK480" s="187">
        <f>ROUND(I480*H480,2)</f>
        <v>0</v>
      </c>
      <c r="BL480" s="18" t="s">
        <v>248</v>
      </c>
      <c r="BM480" s="186" t="s">
        <v>947</v>
      </c>
    </row>
    <row r="481" spans="1:47" s="2" customFormat="1" ht="11.25">
      <c r="A481" s="35"/>
      <c r="B481" s="36"/>
      <c r="C481" s="37"/>
      <c r="D481" s="188" t="s">
        <v>166</v>
      </c>
      <c r="E481" s="37"/>
      <c r="F481" s="189" t="s">
        <v>948</v>
      </c>
      <c r="G481" s="37"/>
      <c r="H481" s="37"/>
      <c r="I481" s="190"/>
      <c r="J481" s="37"/>
      <c r="K481" s="37"/>
      <c r="L481" s="40"/>
      <c r="M481" s="191"/>
      <c r="N481" s="192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166</v>
      </c>
      <c r="AU481" s="18" t="s">
        <v>87</v>
      </c>
    </row>
    <row r="482" spans="2:51" s="13" customFormat="1" ht="11.25">
      <c r="B482" s="193"/>
      <c r="C482" s="194"/>
      <c r="D482" s="195" t="s">
        <v>168</v>
      </c>
      <c r="E482" s="196" t="s">
        <v>19</v>
      </c>
      <c r="F482" s="197" t="s">
        <v>95</v>
      </c>
      <c r="G482" s="194"/>
      <c r="H482" s="198">
        <v>238.845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168</v>
      </c>
      <c r="AU482" s="204" t="s">
        <v>87</v>
      </c>
      <c r="AV482" s="13" t="s">
        <v>87</v>
      </c>
      <c r="AW482" s="13" t="s">
        <v>33</v>
      </c>
      <c r="AX482" s="13" t="s">
        <v>80</v>
      </c>
      <c r="AY482" s="204" t="s">
        <v>157</v>
      </c>
    </row>
    <row r="483" spans="1:65" s="2" customFormat="1" ht="37.9" customHeight="1">
      <c r="A483" s="35"/>
      <c r="B483" s="36"/>
      <c r="C483" s="175" t="s">
        <v>949</v>
      </c>
      <c r="D483" s="175" t="s">
        <v>159</v>
      </c>
      <c r="E483" s="176" t="s">
        <v>950</v>
      </c>
      <c r="F483" s="177" t="s">
        <v>951</v>
      </c>
      <c r="G483" s="178" t="s">
        <v>162</v>
      </c>
      <c r="H483" s="179">
        <v>28.73</v>
      </c>
      <c r="I483" s="180"/>
      <c r="J483" s="181">
        <f>ROUND(I483*H483,2)</f>
        <v>0</v>
      </c>
      <c r="K483" s="177" t="s">
        <v>163</v>
      </c>
      <c r="L483" s="40"/>
      <c r="M483" s="182" t="s">
        <v>19</v>
      </c>
      <c r="N483" s="183" t="s">
        <v>44</v>
      </c>
      <c r="O483" s="65"/>
      <c r="P483" s="184">
        <f>O483*H483</f>
        <v>0</v>
      </c>
      <c r="Q483" s="184">
        <v>0.00034</v>
      </c>
      <c r="R483" s="184">
        <f>Q483*H483</f>
        <v>0.009768200000000001</v>
      </c>
      <c r="S483" s="184">
        <v>0</v>
      </c>
      <c r="T483" s="185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6" t="s">
        <v>248</v>
      </c>
      <c r="AT483" s="186" t="s">
        <v>159</v>
      </c>
      <c r="AU483" s="186" t="s">
        <v>87</v>
      </c>
      <c r="AY483" s="18" t="s">
        <v>157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8" t="s">
        <v>87</v>
      </c>
      <c r="BK483" s="187">
        <f>ROUND(I483*H483,2)</f>
        <v>0</v>
      </c>
      <c r="BL483" s="18" t="s">
        <v>248</v>
      </c>
      <c r="BM483" s="186" t="s">
        <v>952</v>
      </c>
    </row>
    <row r="484" spans="1:47" s="2" customFormat="1" ht="11.25">
      <c r="A484" s="35"/>
      <c r="B484" s="36"/>
      <c r="C484" s="37"/>
      <c r="D484" s="188" t="s">
        <v>166</v>
      </c>
      <c r="E484" s="37"/>
      <c r="F484" s="189" t="s">
        <v>953</v>
      </c>
      <c r="G484" s="37"/>
      <c r="H484" s="37"/>
      <c r="I484" s="190"/>
      <c r="J484" s="37"/>
      <c r="K484" s="37"/>
      <c r="L484" s="40"/>
      <c r="M484" s="191"/>
      <c r="N484" s="192"/>
      <c r="O484" s="65"/>
      <c r="P484" s="65"/>
      <c r="Q484" s="65"/>
      <c r="R484" s="65"/>
      <c r="S484" s="65"/>
      <c r="T484" s="66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166</v>
      </c>
      <c r="AU484" s="18" t="s">
        <v>87</v>
      </c>
    </row>
    <row r="485" spans="2:51" s="13" customFormat="1" ht="11.25">
      <c r="B485" s="193"/>
      <c r="C485" s="194"/>
      <c r="D485" s="195" t="s">
        <v>168</v>
      </c>
      <c r="E485" s="196" t="s">
        <v>19</v>
      </c>
      <c r="F485" s="197" t="s">
        <v>97</v>
      </c>
      <c r="G485" s="194"/>
      <c r="H485" s="198">
        <v>28.73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168</v>
      </c>
      <c r="AU485" s="204" t="s">
        <v>87</v>
      </c>
      <c r="AV485" s="13" t="s">
        <v>87</v>
      </c>
      <c r="AW485" s="13" t="s">
        <v>33</v>
      </c>
      <c r="AX485" s="13" t="s">
        <v>80</v>
      </c>
      <c r="AY485" s="204" t="s">
        <v>157</v>
      </c>
    </row>
    <row r="486" spans="1:65" s="2" customFormat="1" ht="24.2" customHeight="1">
      <c r="A486" s="35"/>
      <c r="B486" s="36"/>
      <c r="C486" s="175" t="s">
        <v>954</v>
      </c>
      <c r="D486" s="175" t="s">
        <v>159</v>
      </c>
      <c r="E486" s="176" t="s">
        <v>955</v>
      </c>
      <c r="F486" s="177" t="s">
        <v>956</v>
      </c>
      <c r="G486" s="178" t="s">
        <v>198</v>
      </c>
      <c r="H486" s="179">
        <v>33.3</v>
      </c>
      <c r="I486" s="180"/>
      <c r="J486" s="181">
        <f>ROUND(I486*H486,2)</f>
        <v>0</v>
      </c>
      <c r="K486" s="177" t="s">
        <v>19</v>
      </c>
      <c r="L486" s="40"/>
      <c r="M486" s="182" t="s">
        <v>19</v>
      </c>
      <c r="N486" s="183" t="s">
        <v>44</v>
      </c>
      <c r="O486" s="65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6" t="s">
        <v>248</v>
      </c>
      <c r="AT486" s="186" t="s">
        <v>159</v>
      </c>
      <c r="AU486" s="186" t="s">
        <v>87</v>
      </c>
      <c r="AY486" s="18" t="s">
        <v>157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8" t="s">
        <v>87</v>
      </c>
      <c r="BK486" s="187">
        <f>ROUND(I486*H486,2)</f>
        <v>0</v>
      </c>
      <c r="BL486" s="18" t="s">
        <v>248</v>
      </c>
      <c r="BM486" s="186" t="s">
        <v>957</v>
      </c>
    </row>
    <row r="487" spans="2:51" s="13" customFormat="1" ht="11.25">
      <c r="B487" s="193"/>
      <c r="C487" s="194"/>
      <c r="D487" s="195" t="s">
        <v>168</v>
      </c>
      <c r="E487" s="196" t="s">
        <v>19</v>
      </c>
      <c r="F487" s="197" t="s">
        <v>958</v>
      </c>
      <c r="G487" s="194"/>
      <c r="H487" s="198">
        <v>33.3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168</v>
      </c>
      <c r="AU487" s="204" t="s">
        <v>87</v>
      </c>
      <c r="AV487" s="13" t="s">
        <v>87</v>
      </c>
      <c r="AW487" s="13" t="s">
        <v>33</v>
      </c>
      <c r="AX487" s="13" t="s">
        <v>80</v>
      </c>
      <c r="AY487" s="204" t="s">
        <v>157</v>
      </c>
    </row>
    <row r="488" spans="1:65" s="2" customFormat="1" ht="33" customHeight="1">
      <c r="A488" s="35"/>
      <c r="B488" s="36"/>
      <c r="C488" s="175" t="s">
        <v>959</v>
      </c>
      <c r="D488" s="175" t="s">
        <v>159</v>
      </c>
      <c r="E488" s="176" t="s">
        <v>960</v>
      </c>
      <c r="F488" s="177" t="s">
        <v>961</v>
      </c>
      <c r="G488" s="178" t="s">
        <v>198</v>
      </c>
      <c r="H488" s="179">
        <v>17</v>
      </c>
      <c r="I488" s="180"/>
      <c r="J488" s="181">
        <f>ROUND(I488*H488,2)</f>
        <v>0</v>
      </c>
      <c r="K488" s="177" t="s">
        <v>163</v>
      </c>
      <c r="L488" s="40"/>
      <c r="M488" s="182" t="s">
        <v>19</v>
      </c>
      <c r="N488" s="183" t="s">
        <v>44</v>
      </c>
      <c r="O488" s="65"/>
      <c r="P488" s="184">
        <f>O488*H488</f>
        <v>0</v>
      </c>
      <c r="Q488" s="184">
        <v>0.00187</v>
      </c>
      <c r="R488" s="184">
        <f>Q488*H488</f>
        <v>0.03179</v>
      </c>
      <c r="S488" s="184">
        <v>0</v>
      </c>
      <c r="T488" s="185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6" t="s">
        <v>248</v>
      </c>
      <c r="AT488" s="186" t="s">
        <v>159</v>
      </c>
      <c r="AU488" s="186" t="s">
        <v>87</v>
      </c>
      <c r="AY488" s="18" t="s">
        <v>157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8" t="s">
        <v>87</v>
      </c>
      <c r="BK488" s="187">
        <f>ROUND(I488*H488,2)</f>
        <v>0</v>
      </c>
      <c r="BL488" s="18" t="s">
        <v>248</v>
      </c>
      <c r="BM488" s="186" t="s">
        <v>962</v>
      </c>
    </row>
    <row r="489" spans="1:47" s="2" customFormat="1" ht="11.25">
      <c r="A489" s="35"/>
      <c r="B489" s="36"/>
      <c r="C489" s="37"/>
      <c r="D489" s="188" t="s">
        <v>166</v>
      </c>
      <c r="E489" s="37"/>
      <c r="F489" s="189" t="s">
        <v>963</v>
      </c>
      <c r="G489" s="37"/>
      <c r="H489" s="37"/>
      <c r="I489" s="190"/>
      <c r="J489" s="37"/>
      <c r="K489" s="37"/>
      <c r="L489" s="40"/>
      <c r="M489" s="191"/>
      <c r="N489" s="192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166</v>
      </c>
      <c r="AU489" s="18" t="s">
        <v>87</v>
      </c>
    </row>
    <row r="490" spans="1:65" s="2" customFormat="1" ht="24.2" customHeight="1">
      <c r="A490" s="35"/>
      <c r="B490" s="36"/>
      <c r="C490" s="175" t="s">
        <v>964</v>
      </c>
      <c r="D490" s="175" t="s">
        <v>159</v>
      </c>
      <c r="E490" s="176" t="s">
        <v>965</v>
      </c>
      <c r="F490" s="177" t="s">
        <v>966</v>
      </c>
      <c r="G490" s="178" t="s">
        <v>198</v>
      </c>
      <c r="H490" s="179">
        <v>11</v>
      </c>
      <c r="I490" s="180"/>
      <c r="J490" s="181">
        <f>ROUND(I490*H490,2)</f>
        <v>0</v>
      </c>
      <c r="K490" s="177" t="s">
        <v>163</v>
      </c>
      <c r="L490" s="40"/>
      <c r="M490" s="182" t="s">
        <v>19</v>
      </c>
      <c r="N490" s="183" t="s">
        <v>44</v>
      </c>
      <c r="O490" s="65"/>
      <c r="P490" s="184">
        <f>O490*H490</f>
        <v>0</v>
      </c>
      <c r="Q490" s="184">
        <v>0.00129</v>
      </c>
      <c r="R490" s="184">
        <f>Q490*H490</f>
        <v>0.01419</v>
      </c>
      <c r="S490" s="184">
        <v>0</v>
      </c>
      <c r="T490" s="185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86" t="s">
        <v>248</v>
      </c>
      <c r="AT490" s="186" t="s">
        <v>159</v>
      </c>
      <c r="AU490" s="186" t="s">
        <v>87</v>
      </c>
      <c r="AY490" s="18" t="s">
        <v>157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8" t="s">
        <v>87</v>
      </c>
      <c r="BK490" s="187">
        <f>ROUND(I490*H490,2)</f>
        <v>0</v>
      </c>
      <c r="BL490" s="18" t="s">
        <v>248</v>
      </c>
      <c r="BM490" s="186" t="s">
        <v>967</v>
      </c>
    </row>
    <row r="491" spans="1:47" s="2" customFormat="1" ht="11.25">
      <c r="A491" s="35"/>
      <c r="B491" s="36"/>
      <c r="C491" s="37"/>
      <c r="D491" s="188" t="s">
        <v>166</v>
      </c>
      <c r="E491" s="37"/>
      <c r="F491" s="189" t="s">
        <v>968</v>
      </c>
      <c r="G491" s="37"/>
      <c r="H491" s="37"/>
      <c r="I491" s="190"/>
      <c r="J491" s="37"/>
      <c r="K491" s="37"/>
      <c r="L491" s="40"/>
      <c r="M491" s="191"/>
      <c r="N491" s="192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166</v>
      </c>
      <c r="AU491" s="18" t="s">
        <v>87</v>
      </c>
    </row>
    <row r="492" spans="1:65" s="2" customFormat="1" ht="24.2" customHeight="1">
      <c r="A492" s="35"/>
      <c r="B492" s="36"/>
      <c r="C492" s="175" t="s">
        <v>969</v>
      </c>
      <c r="D492" s="175" t="s">
        <v>159</v>
      </c>
      <c r="E492" s="176" t="s">
        <v>970</v>
      </c>
      <c r="F492" s="177" t="s">
        <v>971</v>
      </c>
      <c r="G492" s="178" t="s">
        <v>198</v>
      </c>
      <c r="H492" s="179">
        <v>7</v>
      </c>
      <c r="I492" s="180"/>
      <c r="J492" s="181">
        <f>ROUND(I492*H492,2)</f>
        <v>0</v>
      </c>
      <c r="K492" s="177" t="s">
        <v>19</v>
      </c>
      <c r="L492" s="40"/>
      <c r="M492" s="182" t="s">
        <v>19</v>
      </c>
      <c r="N492" s="183" t="s">
        <v>44</v>
      </c>
      <c r="O492" s="65"/>
      <c r="P492" s="184">
        <f>O492*H492</f>
        <v>0</v>
      </c>
      <c r="Q492" s="184">
        <v>0.00221</v>
      </c>
      <c r="R492" s="184">
        <f>Q492*H492</f>
        <v>0.015470000000000001</v>
      </c>
      <c r="S492" s="184">
        <v>0</v>
      </c>
      <c r="T492" s="185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6" t="s">
        <v>248</v>
      </c>
      <c r="AT492" s="186" t="s">
        <v>159</v>
      </c>
      <c r="AU492" s="186" t="s">
        <v>87</v>
      </c>
      <c r="AY492" s="18" t="s">
        <v>157</v>
      </c>
      <c r="BE492" s="187">
        <f>IF(N492="základní",J492,0)</f>
        <v>0</v>
      </c>
      <c r="BF492" s="187">
        <f>IF(N492="snížená",J492,0)</f>
        <v>0</v>
      </c>
      <c r="BG492" s="187">
        <f>IF(N492="zákl. přenesená",J492,0)</f>
        <v>0</v>
      </c>
      <c r="BH492" s="187">
        <f>IF(N492="sníž. přenesená",J492,0)</f>
        <v>0</v>
      </c>
      <c r="BI492" s="187">
        <f>IF(N492="nulová",J492,0)</f>
        <v>0</v>
      </c>
      <c r="BJ492" s="18" t="s">
        <v>87</v>
      </c>
      <c r="BK492" s="187">
        <f>ROUND(I492*H492,2)</f>
        <v>0</v>
      </c>
      <c r="BL492" s="18" t="s">
        <v>248</v>
      </c>
      <c r="BM492" s="186" t="s">
        <v>972</v>
      </c>
    </row>
    <row r="493" spans="2:51" s="13" customFormat="1" ht="11.25">
      <c r="B493" s="193"/>
      <c r="C493" s="194"/>
      <c r="D493" s="195" t="s">
        <v>168</v>
      </c>
      <c r="E493" s="196" t="s">
        <v>19</v>
      </c>
      <c r="F493" s="197" t="s">
        <v>973</v>
      </c>
      <c r="G493" s="194"/>
      <c r="H493" s="198">
        <v>7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168</v>
      </c>
      <c r="AU493" s="204" t="s">
        <v>87</v>
      </c>
      <c r="AV493" s="13" t="s">
        <v>87</v>
      </c>
      <c r="AW493" s="13" t="s">
        <v>33</v>
      </c>
      <c r="AX493" s="13" t="s">
        <v>80</v>
      </c>
      <c r="AY493" s="204" t="s">
        <v>157</v>
      </c>
    </row>
    <row r="494" spans="1:65" s="2" customFormat="1" ht="24.2" customHeight="1">
      <c r="A494" s="35"/>
      <c r="B494" s="36"/>
      <c r="C494" s="175" t="s">
        <v>974</v>
      </c>
      <c r="D494" s="175" t="s">
        <v>159</v>
      </c>
      <c r="E494" s="176" t="s">
        <v>975</v>
      </c>
      <c r="F494" s="177" t="s">
        <v>976</v>
      </c>
      <c r="G494" s="178" t="s">
        <v>198</v>
      </c>
      <c r="H494" s="179">
        <v>12</v>
      </c>
      <c r="I494" s="180"/>
      <c r="J494" s="181">
        <f>ROUND(I494*H494,2)</f>
        <v>0</v>
      </c>
      <c r="K494" s="177" t="s">
        <v>163</v>
      </c>
      <c r="L494" s="40"/>
      <c r="M494" s="182" t="s">
        <v>19</v>
      </c>
      <c r="N494" s="183" t="s">
        <v>44</v>
      </c>
      <c r="O494" s="65"/>
      <c r="P494" s="184">
        <f>O494*H494</f>
        <v>0</v>
      </c>
      <c r="Q494" s="184">
        <v>0.00074</v>
      </c>
      <c r="R494" s="184">
        <f>Q494*H494</f>
        <v>0.008879999999999999</v>
      </c>
      <c r="S494" s="184">
        <v>0</v>
      </c>
      <c r="T494" s="185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6" t="s">
        <v>248</v>
      </c>
      <c r="AT494" s="186" t="s">
        <v>159</v>
      </c>
      <c r="AU494" s="186" t="s">
        <v>87</v>
      </c>
      <c r="AY494" s="18" t="s">
        <v>157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8" t="s">
        <v>87</v>
      </c>
      <c r="BK494" s="187">
        <f>ROUND(I494*H494,2)</f>
        <v>0</v>
      </c>
      <c r="BL494" s="18" t="s">
        <v>248</v>
      </c>
      <c r="BM494" s="186" t="s">
        <v>977</v>
      </c>
    </row>
    <row r="495" spans="1:47" s="2" customFormat="1" ht="11.25">
      <c r="A495" s="35"/>
      <c r="B495" s="36"/>
      <c r="C495" s="37"/>
      <c r="D495" s="188" t="s">
        <v>166</v>
      </c>
      <c r="E495" s="37"/>
      <c r="F495" s="189" t="s">
        <v>978</v>
      </c>
      <c r="G495" s="37"/>
      <c r="H495" s="37"/>
      <c r="I495" s="190"/>
      <c r="J495" s="37"/>
      <c r="K495" s="37"/>
      <c r="L495" s="40"/>
      <c r="M495" s="191"/>
      <c r="N495" s="192"/>
      <c r="O495" s="65"/>
      <c r="P495" s="65"/>
      <c r="Q495" s="65"/>
      <c r="R495" s="65"/>
      <c r="S495" s="65"/>
      <c r="T495" s="66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166</v>
      </c>
      <c r="AU495" s="18" t="s">
        <v>87</v>
      </c>
    </row>
    <row r="496" spans="1:65" s="2" customFormat="1" ht="33" customHeight="1">
      <c r="A496" s="35"/>
      <c r="B496" s="36"/>
      <c r="C496" s="175" t="s">
        <v>979</v>
      </c>
      <c r="D496" s="175" t="s">
        <v>159</v>
      </c>
      <c r="E496" s="176" t="s">
        <v>980</v>
      </c>
      <c r="F496" s="177" t="s">
        <v>981</v>
      </c>
      <c r="G496" s="178" t="s">
        <v>198</v>
      </c>
      <c r="H496" s="179">
        <v>86</v>
      </c>
      <c r="I496" s="180"/>
      <c r="J496" s="181">
        <f>ROUND(I496*H496,2)</f>
        <v>0</v>
      </c>
      <c r="K496" s="177" t="s">
        <v>163</v>
      </c>
      <c r="L496" s="40"/>
      <c r="M496" s="182" t="s">
        <v>19</v>
      </c>
      <c r="N496" s="183" t="s">
        <v>44</v>
      </c>
      <c r="O496" s="65"/>
      <c r="P496" s="184">
        <f>O496*H496</f>
        <v>0</v>
      </c>
      <c r="Q496" s="184">
        <v>0.00056</v>
      </c>
      <c r="R496" s="184">
        <f>Q496*H496</f>
        <v>0.048159999999999994</v>
      </c>
      <c r="S496" s="184">
        <v>0</v>
      </c>
      <c r="T496" s="185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86" t="s">
        <v>248</v>
      </c>
      <c r="AT496" s="186" t="s">
        <v>159</v>
      </c>
      <c r="AU496" s="186" t="s">
        <v>87</v>
      </c>
      <c r="AY496" s="18" t="s">
        <v>157</v>
      </c>
      <c r="BE496" s="187">
        <f>IF(N496="základní",J496,0)</f>
        <v>0</v>
      </c>
      <c r="BF496" s="187">
        <f>IF(N496="snížená",J496,0)</f>
        <v>0</v>
      </c>
      <c r="BG496" s="187">
        <f>IF(N496="zákl. přenesená",J496,0)</f>
        <v>0</v>
      </c>
      <c r="BH496" s="187">
        <f>IF(N496="sníž. přenesená",J496,0)</f>
        <v>0</v>
      </c>
      <c r="BI496" s="187">
        <f>IF(N496="nulová",J496,0)</f>
        <v>0</v>
      </c>
      <c r="BJ496" s="18" t="s">
        <v>87</v>
      </c>
      <c r="BK496" s="187">
        <f>ROUND(I496*H496,2)</f>
        <v>0</v>
      </c>
      <c r="BL496" s="18" t="s">
        <v>248</v>
      </c>
      <c r="BM496" s="186" t="s">
        <v>982</v>
      </c>
    </row>
    <row r="497" spans="1:47" s="2" customFormat="1" ht="11.25">
      <c r="A497" s="35"/>
      <c r="B497" s="36"/>
      <c r="C497" s="37"/>
      <c r="D497" s="188" t="s">
        <v>166</v>
      </c>
      <c r="E497" s="37"/>
      <c r="F497" s="189" t="s">
        <v>983</v>
      </c>
      <c r="G497" s="37"/>
      <c r="H497" s="37"/>
      <c r="I497" s="190"/>
      <c r="J497" s="37"/>
      <c r="K497" s="37"/>
      <c r="L497" s="40"/>
      <c r="M497" s="191"/>
      <c r="N497" s="192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166</v>
      </c>
      <c r="AU497" s="18" t="s">
        <v>87</v>
      </c>
    </row>
    <row r="498" spans="2:51" s="13" customFormat="1" ht="11.25">
      <c r="B498" s="193"/>
      <c r="C498" s="194"/>
      <c r="D498" s="195" t="s">
        <v>168</v>
      </c>
      <c r="E498" s="196" t="s">
        <v>19</v>
      </c>
      <c r="F498" s="197" t="s">
        <v>984</v>
      </c>
      <c r="G498" s="194"/>
      <c r="H498" s="198">
        <v>43</v>
      </c>
      <c r="I498" s="199"/>
      <c r="J498" s="194"/>
      <c r="K498" s="194"/>
      <c r="L498" s="200"/>
      <c r="M498" s="201"/>
      <c r="N498" s="202"/>
      <c r="O498" s="202"/>
      <c r="P498" s="202"/>
      <c r="Q498" s="202"/>
      <c r="R498" s="202"/>
      <c r="S498" s="202"/>
      <c r="T498" s="203"/>
      <c r="AT498" s="204" t="s">
        <v>168</v>
      </c>
      <c r="AU498" s="204" t="s">
        <v>87</v>
      </c>
      <c r="AV498" s="13" t="s">
        <v>87</v>
      </c>
      <c r="AW498" s="13" t="s">
        <v>33</v>
      </c>
      <c r="AX498" s="13" t="s">
        <v>72</v>
      </c>
      <c r="AY498" s="204" t="s">
        <v>157</v>
      </c>
    </row>
    <row r="499" spans="2:51" s="13" customFormat="1" ht="11.25">
      <c r="B499" s="193"/>
      <c r="C499" s="194"/>
      <c r="D499" s="195" t="s">
        <v>168</v>
      </c>
      <c r="E499" s="196" t="s">
        <v>19</v>
      </c>
      <c r="F499" s="197" t="s">
        <v>985</v>
      </c>
      <c r="G499" s="194"/>
      <c r="H499" s="198">
        <v>43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168</v>
      </c>
      <c r="AU499" s="204" t="s">
        <v>87</v>
      </c>
      <c r="AV499" s="13" t="s">
        <v>87</v>
      </c>
      <c r="AW499" s="13" t="s">
        <v>33</v>
      </c>
      <c r="AX499" s="13" t="s">
        <v>72</v>
      </c>
      <c r="AY499" s="204" t="s">
        <v>157</v>
      </c>
    </row>
    <row r="500" spans="2:51" s="15" customFormat="1" ht="11.25">
      <c r="B500" s="225"/>
      <c r="C500" s="226"/>
      <c r="D500" s="195" t="s">
        <v>168</v>
      </c>
      <c r="E500" s="227" t="s">
        <v>19</v>
      </c>
      <c r="F500" s="228" t="s">
        <v>285</v>
      </c>
      <c r="G500" s="226"/>
      <c r="H500" s="229">
        <v>86</v>
      </c>
      <c r="I500" s="230"/>
      <c r="J500" s="226"/>
      <c r="K500" s="226"/>
      <c r="L500" s="231"/>
      <c r="M500" s="232"/>
      <c r="N500" s="233"/>
      <c r="O500" s="233"/>
      <c r="P500" s="233"/>
      <c r="Q500" s="233"/>
      <c r="R500" s="233"/>
      <c r="S500" s="233"/>
      <c r="T500" s="234"/>
      <c r="AT500" s="235" t="s">
        <v>168</v>
      </c>
      <c r="AU500" s="235" t="s">
        <v>87</v>
      </c>
      <c r="AV500" s="15" t="s">
        <v>175</v>
      </c>
      <c r="AW500" s="15" t="s">
        <v>33</v>
      </c>
      <c r="AX500" s="15" t="s">
        <v>80</v>
      </c>
      <c r="AY500" s="235" t="s">
        <v>157</v>
      </c>
    </row>
    <row r="501" spans="1:65" s="2" customFormat="1" ht="37.9" customHeight="1">
      <c r="A501" s="35"/>
      <c r="B501" s="36"/>
      <c r="C501" s="175" t="s">
        <v>986</v>
      </c>
      <c r="D501" s="175" t="s">
        <v>159</v>
      </c>
      <c r="E501" s="176" t="s">
        <v>987</v>
      </c>
      <c r="F501" s="177" t="s">
        <v>988</v>
      </c>
      <c r="G501" s="178" t="s">
        <v>232</v>
      </c>
      <c r="H501" s="179">
        <v>2</v>
      </c>
      <c r="I501" s="180"/>
      <c r="J501" s="181">
        <f>ROUND(I501*H501,2)</f>
        <v>0</v>
      </c>
      <c r="K501" s="177" t="s">
        <v>163</v>
      </c>
      <c r="L501" s="40"/>
      <c r="M501" s="182" t="s">
        <v>19</v>
      </c>
      <c r="N501" s="183" t="s">
        <v>44</v>
      </c>
      <c r="O501" s="65"/>
      <c r="P501" s="184">
        <f>O501*H501</f>
        <v>0</v>
      </c>
      <c r="Q501" s="184">
        <v>0.00871</v>
      </c>
      <c r="R501" s="184">
        <f>Q501*H501</f>
        <v>0.01742</v>
      </c>
      <c r="S501" s="184">
        <v>0</v>
      </c>
      <c r="T501" s="185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6" t="s">
        <v>248</v>
      </c>
      <c r="AT501" s="186" t="s">
        <v>159</v>
      </c>
      <c r="AU501" s="186" t="s">
        <v>87</v>
      </c>
      <c r="AY501" s="18" t="s">
        <v>157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8" t="s">
        <v>87</v>
      </c>
      <c r="BK501" s="187">
        <f>ROUND(I501*H501,2)</f>
        <v>0</v>
      </c>
      <c r="BL501" s="18" t="s">
        <v>248</v>
      </c>
      <c r="BM501" s="186" t="s">
        <v>989</v>
      </c>
    </row>
    <row r="502" spans="1:47" s="2" customFormat="1" ht="11.25">
      <c r="A502" s="35"/>
      <c r="B502" s="36"/>
      <c r="C502" s="37"/>
      <c r="D502" s="188" t="s">
        <v>166</v>
      </c>
      <c r="E502" s="37"/>
      <c r="F502" s="189" t="s">
        <v>990</v>
      </c>
      <c r="G502" s="37"/>
      <c r="H502" s="37"/>
      <c r="I502" s="190"/>
      <c r="J502" s="37"/>
      <c r="K502" s="37"/>
      <c r="L502" s="40"/>
      <c r="M502" s="191"/>
      <c r="N502" s="192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166</v>
      </c>
      <c r="AU502" s="18" t="s">
        <v>87</v>
      </c>
    </row>
    <row r="503" spans="1:65" s="2" customFormat="1" ht="24.2" customHeight="1">
      <c r="A503" s="35"/>
      <c r="B503" s="36"/>
      <c r="C503" s="175" t="s">
        <v>991</v>
      </c>
      <c r="D503" s="175" t="s">
        <v>159</v>
      </c>
      <c r="E503" s="176" t="s">
        <v>992</v>
      </c>
      <c r="F503" s="177" t="s">
        <v>993</v>
      </c>
      <c r="G503" s="178" t="s">
        <v>198</v>
      </c>
      <c r="H503" s="179">
        <v>70</v>
      </c>
      <c r="I503" s="180"/>
      <c r="J503" s="181">
        <f>ROUND(I503*H503,2)</f>
        <v>0</v>
      </c>
      <c r="K503" s="177" t="s">
        <v>163</v>
      </c>
      <c r="L503" s="40"/>
      <c r="M503" s="182" t="s">
        <v>19</v>
      </c>
      <c r="N503" s="183" t="s">
        <v>44</v>
      </c>
      <c r="O503" s="65"/>
      <c r="P503" s="184">
        <f>O503*H503</f>
        <v>0</v>
      </c>
      <c r="Q503" s="184">
        <v>0.00283</v>
      </c>
      <c r="R503" s="184">
        <f>Q503*H503</f>
        <v>0.1981</v>
      </c>
      <c r="S503" s="184">
        <v>0</v>
      </c>
      <c r="T503" s="185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86" t="s">
        <v>248</v>
      </c>
      <c r="AT503" s="186" t="s">
        <v>159</v>
      </c>
      <c r="AU503" s="186" t="s">
        <v>87</v>
      </c>
      <c r="AY503" s="18" t="s">
        <v>157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8" t="s">
        <v>87</v>
      </c>
      <c r="BK503" s="187">
        <f>ROUND(I503*H503,2)</f>
        <v>0</v>
      </c>
      <c r="BL503" s="18" t="s">
        <v>248</v>
      </c>
      <c r="BM503" s="186" t="s">
        <v>994</v>
      </c>
    </row>
    <row r="504" spans="1:47" s="2" customFormat="1" ht="11.25">
      <c r="A504" s="35"/>
      <c r="B504" s="36"/>
      <c r="C504" s="37"/>
      <c r="D504" s="188" t="s">
        <v>166</v>
      </c>
      <c r="E504" s="37"/>
      <c r="F504" s="189" t="s">
        <v>995</v>
      </c>
      <c r="G504" s="37"/>
      <c r="H504" s="37"/>
      <c r="I504" s="190"/>
      <c r="J504" s="37"/>
      <c r="K504" s="37"/>
      <c r="L504" s="40"/>
      <c r="M504" s="191"/>
      <c r="N504" s="192"/>
      <c r="O504" s="65"/>
      <c r="P504" s="65"/>
      <c r="Q504" s="65"/>
      <c r="R504" s="65"/>
      <c r="S504" s="65"/>
      <c r="T504" s="66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166</v>
      </c>
      <c r="AU504" s="18" t="s">
        <v>87</v>
      </c>
    </row>
    <row r="505" spans="1:65" s="2" customFormat="1" ht="37.9" customHeight="1">
      <c r="A505" s="35"/>
      <c r="B505" s="36"/>
      <c r="C505" s="175" t="s">
        <v>996</v>
      </c>
      <c r="D505" s="175" t="s">
        <v>159</v>
      </c>
      <c r="E505" s="176" t="s">
        <v>997</v>
      </c>
      <c r="F505" s="177" t="s">
        <v>998</v>
      </c>
      <c r="G505" s="178" t="s">
        <v>198</v>
      </c>
      <c r="H505" s="179">
        <v>70</v>
      </c>
      <c r="I505" s="180"/>
      <c r="J505" s="181">
        <f>ROUND(I505*H505,2)</f>
        <v>0</v>
      </c>
      <c r="K505" s="177" t="s">
        <v>19</v>
      </c>
      <c r="L505" s="40"/>
      <c r="M505" s="182" t="s">
        <v>19</v>
      </c>
      <c r="N505" s="183" t="s">
        <v>44</v>
      </c>
      <c r="O505" s="65"/>
      <c r="P505" s="184">
        <f>O505*H505</f>
        <v>0</v>
      </c>
      <c r="Q505" s="184">
        <v>0.00283</v>
      </c>
      <c r="R505" s="184">
        <f>Q505*H505</f>
        <v>0.1981</v>
      </c>
      <c r="S505" s="184">
        <v>0</v>
      </c>
      <c r="T505" s="185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6" t="s">
        <v>248</v>
      </c>
      <c r="AT505" s="186" t="s">
        <v>159</v>
      </c>
      <c r="AU505" s="186" t="s">
        <v>87</v>
      </c>
      <c r="AY505" s="18" t="s">
        <v>157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8" t="s">
        <v>87</v>
      </c>
      <c r="BK505" s="187">
        <f>ROUND(I505*H505,2)</f>
        <v>0</v>
      </c>
      <c r="BL505" s="18" t="s">
        <v>248</v>
      </c>
      <c r="BM505" s="186" t="s">
        <v>999</v>
      </c>
    </row>
    <row r="506" spans="1:65" s="2" customFormat="1" ht="33" customHeight="1">
      <c r="A506" s="35"/>
      <c r="B506" s="36"/>
      <c r="C506" s="175" t="s">
        <v>1000</v>
      </c>
      <c r="D506" s="175" t="s">
        <v>159</v>
      </c>
      <c r="E506" s="176" t="s">
        <v>1001</v>
      </c>
      <c r="F506" s="177" t="s">
        <v>1002</v>
      </c>
      <c r="G506" s="178" t="s">
        <v>198</v>
      </c>
      <c r="H506" s="179">
        <v>16</v>
      </c>
      <c r="I506" s="180"/>
      <c r="J506" s="181">
        <f>ROUND(I506*H506,2)</f>
        <v>0</v>
      </c>
      <c r="K506" s="177" t="s">
        <v>163</v>
      </c>
      <c r="L506" s="40"/>
      <c r="M506" s="182" t="s">
        <v>19</v>
      </c>
      <c r="N506" s="183" t="s">
        <v>44</v>
      </c>
      <c r="O506" s="65"/>
      <c r="P506" s="184">
        <f>O506*H506</f>
        <v>0</v>
      </c>
      <c r="Q506" s="184">
        <v>0.0028</v>
      </c>
      <c r="R506" s="184">
        <f>Q506*H506</f>
        <v>0.0448</v>
      </c>
      <c r="S506" s="184">
        <v>0</v>
      </c>
      <c r="T506" s="185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86" t="s">
        <v>248</v>
      </c>
      <c r="AT506" s="186" t="s">
        <v>159</v>
      </c>
      <c r="AU506" s="186" t="s">
        <v>87</v>
      </c>
      <c r="AY506" s="18" t="s">
        <v>157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8" t="s">
        <v>87</v>
      </c>
      <c r="BK506" s="187">
        <f>ROUND(I506*H506,2)</f>
        <v>0</v>
      </c>
      <c r="BL506" s="18" t="s">
        <v>248</v>
      </c>
      <c r="BM506" s="186" t="s">
        <v>1003</v>
      </c>
    </row>
    <row r="507" spans="1:47" s="2" customFormat="1" ht="11.25">
      <c r="A507" s="35"/>
      <c r="B507" s="36"/>
      <c r="C507" s="37"/>
      <c r="D507" s="188" t="s">
        <v>166</v>
      </c>
      <c r="E507" s="37"/>
      <c r="F507" s="189" t="s">
        <v>1004</v>
      </c>
      <c r="G507" s="37"/>
      <c r="H507" s="37"/>
      <c r="I507" s="190"/>
      <c r="J507" s="37"/>
      <c r="K507" s="37"/>
      <c r="L507" s="40"/>
      <c r="M507" s="191"/>
      <c r="N507" s="192"/>
      <c r="O507" s="65"/>
      <c r="P507" s="65"/>
      <c r="Q507" s="65"/>
      <c r="R507" s="65"/>
      <c r="S507" s="65"/>
      <c r="T507" s="66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166</v>
      </c>
      <c r="AU507" s="18" t="s">
        <v>87</v>
      </c>
    </row>
    <row r="508" spans="2:51" s="13" customFormat="1" ht="11.25">
      <c r="B508" s="193"/>
      <c r="C508" s="194"/>
      <c r="D508" s="195" t="s">
        <v>168</v>
      </c>
      <c r="E508" s="196" t="s">
        <v>19</v>
      </c>
      <c r="F508" s="197" t="s">
        <v>1005</v>
      </c>
      <c r="G508" s="194"/>
      <c r="H508" s="198">
        <v>16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168</v>
      </c>
      <c r="AU508" s="204" t="s">
        <v>87</v>
      </c>
      <c r="AV508" s="13" t="s">
        <v>87</v>
      </c>
      <c r="AW508" s="13" t="s">
        <v>33</v>
      </c>
      <c r="AX508" s="13" t="s">
        <v>80</v>
      </c>
      <c r="AY508" s="204" t="s">
        <v>157</v>
      </c>
    </row>
    <row r="509" spans="1:65" s="2" customFormat="1" ht="33" customHeight="1">
      <c r="A509" s="35"/>
      <c r="B509" s="36"/>
      <c r="C509" s="175" t="s">
        <v>1006</v>
      </c>
      <c r="D509" s="175" t="s">
        <v>159</v>
      </c>
      <c r="E509" s="176" t="s">
        <v>1007</v>
      </c>
      <c r="F509" s="177" t="s">
        <v>1008</v>
      </c>
      <c r="G509" s="178" t="s">
        <v>198</v>
      </c>
      <c r="H509" s="179">
        <v>5</v>
      </c>
      <c r="I509" s="180"/>
      <c r="J509" s="181">
        <f>ROUND(I509*H509,2)</f>
        <v>0</v>
      </c>
      <c r="K509" s="177" t="s">
        <v>163</v>
      </c>
      <c r="L509" s="40"/>
      <c r="M509" s="182" t="s">
        <v>19</v>
      </c>
      <c r="N509" s="183" t="s">
        <v>44</v>
      </c>
      <c r="O509" s="65"/>
      <c r="P509" s="184">
        <f>O509*H509</f>
        <v>0</v>
      </c>
      <c r="Q509" s="184">
        <v>0.00335</v>
      </c>
      <c r="R509" s="184">
        <f>Q509*H509</f>
        <v>0.01675</v>
      </c>
      <c r="S509" s="184">
        <v>0</v>
      </c>
      <c r="T509" s="185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6" t="s">
        <v>248</v>
      </c>
      <c r="AT509" s="186" t="s">
        <v>159</v>
      </c>
      <c r="AU509" s="186" t="s">
        <v>87</v>
      </c>
      <c r="AY509" s="18" t="s">
        <v>157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8" t="s">
        <v>87</v>
      </c>
      <c r="BK509" s="187">
        <f>ROUND(I509*H509,2)</f>
        <v>0</v>
      </c>
      <c r="BL509" s="18" t="s">
        <v>248</v>
      </c>
      <c r="BM509" s="186" t="s">
        <v>1009</v>
      </c>
    </row>
    <row r="510" spans="1:47" s="2" customFormat="1" ht="11.25">
      <c r="A510" s="35"/>
      <c r="B510" s="36"/>
      <c r="C510" s="37"/>
      <c r="D510" s="188" t="s">
        <v>166</v>
      </c>
      <c r="E510" s="37"/>
      <c r="F510" s="189" t="s">
        <v>1010</v>
      </c>
      <c r="G510" s="37"/>
      <c r="H510" s="37"/>
      <c r="I510" s="190"/>
      <c r="J510" s="37"/>
      <c r="K510" s="37"/>
      <c r="L510" s="40"/>
      <c r="M510" s="191"/>
      <c r="N510" s="192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166</v>
      </c>
      <c r="AU510" s="18" t="s">
        <v>87</v>
      </c>
    </row>
    <row r="511" spans="2:51" s="13" customFormat="1" ht="11.25">
      <c r="B511" s="193"/>
      <c r="C511" s="194"/>
      <c r="D511" s="195" t="s">
        <v>168</v>
      </c>
      <c r="E511" s="196" t="s">
        <v>19</v>
      </c>
      <c r="F511" s="197" t="s">
        <v>1011</v>
      </c>
      <c r="G511" s="194"/>
      <c r="H511" s="198">
        <v>5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168</v>
      </c>
      <c r="AU511" s="204" t="s">
        <v>87</v>
      </c>
      <c r="AV511" s="13" t="s">
        <v>87</v>
      </c>
      <c r="AW511" s="13" t="s">
        <v>33</v>
      </c>
      <c r="AX511" s="13" t="s">
        <v>80</v>
      </c>
      <c r="AY511" s="204" t="s">
        <v>157</v>
      </c>
    </row>
    <row r="512" spans="1:65" s="2" customFormat="1" ht="33" customHeight="1">
      <c r="A512" s="35"/>
      <c r="B512" s="36"/>
      <c r="C512" s="175" t="s">
        <v>1012</v>
      </c>
      <c r="D512" s="175" t="s">
        <v>159</v>
      </c>
      <c r="E512" s="176" t="s">
        <v>1013</v>
      </c>
      <c r="F512" s="177" t="s">
        <v>1014</v>
      </c>
      <c r="G512" s="178" t="s">
        <v>162</v>
      </c>
      <c r="H512" s="179">
        <v>9.35</v>
      </c>
      <c r="I512" s="180"/>
      <c r="J512" s="181">
        <f>ROUND(I512*H512,2)</f>
        <v>0</v>
      </c>
      <c r="K512" s="177" t="s">
        <v>163</v>
      </c>
      <c r="L512" s="40"/>
      <c r="M512" s="182" t="s">
        <v>19</v>
      </c>
      <c r="N512" s="183" t="s">
        <v>44</v>
      </c>
      <c r="O512" s="65"/>
      <c r="P512" s="184">
        <f>O512*H512</f>
        <v>0</v>
      </c>
      <c r="Q512" s="184">
        <v>0.00397</v>
      </c>
      <c r="R512" s="184">
        <f>Q512*H512</f>
        <v>0.03711949999999999</v>
      </c>
      <c r="S512" s="184">
        <v>0</v>
      </c>
      <c r="T512" s="185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86" t="s">
        <v>248</v>
      </c>
      <c r="AT512" s="186" t="s">
        <v>159</v>
      </c>
      <c r="AU512" s="186" t="s">
        <v>87</v>
      </c>
      <c r="AY512" s="18" t="s">
        <v>157</v>
      </c>
      <c r="BE512" s="187">
        <f>IF(N512="základní",J512,0)</f>
        <v>0</v>
      </c>
      <c r="BF512" s="187">
        <f>IF(N512="snížená",J512,0)</f>
        <v>0</v>
      </c>
      <c r="BG512" s="187">
        <f>IF(N512="zákl. přenesená",J512,0)</f>
        <v>0</v>
      </c>
      <c r="BH512" s="187">
        <f>IF(N512="sníž. přenesená",J512,0)</f>
        <v>0</v>
      </c>
      <c r="BI512" s="187">
        <f>IF(N512="nulová",J512,0)</f>
        <v>0</v>
      </c>
      <c r="BJ512" s="18" t="s">
        <v>87</v>
      </c>
      <c r="BK512" s="187">
        <f>ROUND(I512*H512,2)</f>
        <v>0</v>
      </c>
      <c r="BL512" s="18" t="s">
        <v>248</v>
      </c>
      <c r="BM512" s="186" t="s">
        <v>1015</v>
      </c>
    </row>
    <row r="513" spans="1:47" s="2" customFormat="1" ht="11.25">
      <c r="A513" s="35"/>
      <c r="B513" s="36"/>
      <c r="C513" s="37"/>
      <c r="D513" s="188" t="s">
        <v>166</v>
      </c>
      <c r="E513" s="37"/>
      <c r="F513" s="189" t="s">
        <v>1016</v>
      </c>
      <c r="G513" s="37"/>
      <c r="H513" s="37"/>
      <c r="I513" s="190"/>
      <c r="J513" s="37"/>
      <c r="K513" s="37"/>
      <c r="L513" s="40"/>
      <c r="M513" s="191"/>
      <c r="N513" s="192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166</v>
      </c>
      <c r="AU513" s="18" t="s">
        <v>87</v>
      </c>
    </row>
    <row r="514" spans="2:51" s="13" customFormat="1" ht="11.25">
      <c r="B514" s="193"/>
      <c r="C514" s="194"/>
      <c r="D514" s="195" t="s">
        <v>168</v>
      </c>
      <c r="E514" s="196" t="s">
        <v>19</v>
      </c>
      <c r="F514" s="197" t="s">
        <v>1017</v>
      </c>
      <c r="G514" s="194"/>
      <c r="H514" s="198">
        <v>9.35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168</v>
      </c>
      <c r="AU514" s="204" t="s">
        <v>87</v>
      </c>
      <c r="AV514" s="13" t="s">
        <v>87</v>
      </c>
      <c r="AW514" s="13" t="s">
        <v>33</v>
      </c>
      <c r="AX514" s="13" t="s">
        <v>80</v>
      </c>
      <c r="AY514" s="204" t="s">
        <v>157</v>
      </c>
    </row>
    <row r="515" spans="1:65" s="2" customFormat="1" ht="44.25" customHeight="1">
      <c r="A515" s="35"/>
      <c r="B515" s="36"/>
      <c r="C515" s="175" t="s">
        <v>1018</v>
      </c>
      <c r="D515" s="175" t="s">
        <v>159</v>
      </c>
      <c r="E515" s="176" t="s">
        <v>1019</v>
      </c>
      <c r="F515" s="177" t="s">
        <v>1020</v>
      </c>
      <c r="G515" s="178" t="s">
        <v>232</v>
      </c>
      <c r="H515" s="179">
        <v>3</v>
      </c>
      <c r="I515" s="180"/>
      <c r="J515" s="181">
        <f>ROUND(I515*H515,2)</f>
        <v>0</v>
      </c>
      <c r="K515" s="177" t="s">
        <v>163</v>
      </c>
      <c r="L515" s="40"/>
      <c r="M515" s="182" t="s">
        <v>19</v>
      </c>
      <c r="N515" s="183" t="s">
        <v>44</v>
      </c>
      <c r="O515" s="65"/>
      <c r="P515" s="184">
        <f>O515*H515</f>
        <v>0</v>
      </c>
      <c r="Q515" s="184">
        <v>0</v>
      </c>
      <c r="R515" s="184">
        <f>Q515*H515</f>
        <v>0</v>
      </c>
      <c r="S515" s="184">
        <v>0</v>
      </c>
      <c r="T515" s="185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6" t="s">
        <v>248</v>
      </c>
      <c r="AT515" s="186" t="s">
        <v>159</v>
      </c>
      <c r="AU515" s="186" t="s">
        <v>87</v>
      </c>
      <c r="AY515" s="18" t="s">
        <v>157</v>
      </c>
      <c r="BE515" s="187">
        <f>IF(N515="základní",J515,0)</f>
        <v>0</v>
      </c>
      <c r="BF515" s="187">
        <f>IF(N515="snížená",J515,0)</f>
        <v>0</v>
      </c>
      <c r="BG515" s="187">
        <f>IF(N515="zákl. přenesená",J515,0)</f>
        <v>0</v>
      </c>
      <c r="BH515" s="187">
        <f>IF(N515="sníž. přenesená",J515,0)</f>
        <v>0</v>
      </c>
      <c r="BI515" s="187">
        <f>IF(N515="nulová",J515,0)</f>
        <v>0</v>
      </c>
      <c r="BJ515" s="18" t="s">
        <v>87</v>
      </c>
      <c r="BK515" s="187">
        <f>ROUND(I515*H515,2)</f>
        <v>0</v>
      </c>
      <c r="BL515" s="18" t="s">
        <v>248</v>
      </c>
      <c r="BM515" s="186" t="s">
        <v>1021</v>
      </c>
    </row>
    <row r="516" spans="1:47" s="2" customFormat="1" ht="11.25">
      <c r="A516" s="35"/>
      <c r="B516" s="36"/>
      <c r="C516" s="37"/>
      <c r="D516" s="188" t="s">
        <v>166</v>
      </c>
      <c r="E516" s="37"/>
      <c r="F516" s="189" t="s">
        <v>1022</v>
      </c>
      <c r="G516" s="37"/>
      <c r="H516" s="37"/>
      <c r="I516" s="190"/>
      <c r="J516" s="37"/>
      <c r="K516" s="37"/>
      <c r="L516" s="40"/>
      <c r="M516" s="191"/>
      <c r="N516" s="192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166</v>
      </c>
      <c r="AU516" s="18" t="s">
        <v>87</v>
      </c>
    </row>
    <row r="517" spans="1:65" s="2" customFormat="1" ht="37.9" customHeight="1">
      <c r="A517" s="35"/>
      <c r="B517" s="36"/>
      <c r="C517" s="175" t="s">
        <v>1023</v>
      </c>
      <c r="D517" s="175" t="s">
        <v>159</v>
      </c>
      <c r="E517" s="176" t="s">
        <v>1024</v>
      </c>
      <c r="F517" s="177" t="s">
        <v>1025</v>
      </c>
      <c r="G517" s="178" t="s">
        <v>198</v>
      </c>
      <c r="H517" s="179">
        <v>6</v>
      </c>
      <c r="I517" s="180"/>
      <c r="J517" s="181">
        <f>ROUND(I517*H517,2)</f>
        <v>0</v>
      </c>
      <c r="K517" s="177" t="s">
        <v>163</v>
      </c>
      <c r="L517" s="40"/>
      <c r="M517" s="182" t="s">
        <v>19</v>
      </c>
      <c r="N517" s="183" t="s">
        <v>44</v>
      </c>
      <c r="O517" s="65"/>
      <c r="P517" s="184">
        <f>O517*H517</f>
        <v>0</v>
      </c>
      <c r="Q517" s="184">
        <v>0.00092</v>
      </c>
      <c r="R517" s="184">
        <f>Q517*H517</f>
        <v>0.005520000000000001</v>
      </c>
      <c r="S517" s="184">
        <v>0</v>
      </c>
      <c r="T517" s="185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6" t="s">
        <v>248</v>
      </c>
      <c r="AT517" s="186" t="s">
        <v>159</v>
      </c>
      <c r="AU517" s="186" t="s">
        <v>87</v>
      </c>
      <c r="AY517" s="18" t="s">
        <v>157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8" t="s">
        <v>87</v>
      </c>
      <c r="BK517" s="187">
        <f>ROUND(I517*H517,2)</f>
        <v>0</v>
      </c>
      <c r="BL517" s="18" t="s">
        <v>248</v>
      </c>
      <c r="BM517" s="186" t="s">
        <v>1026</v>
      </c>
    </row>
    <row r="518" spans="1:47" s="2" customFormat="1" ht="11.25">
      <c r="A518" s="35"/>
      <c r="B518" s="36"/>
      <c r="C518" s="37"/>
      <c r="D518" s="188" t="s">
        <v>166</v>
      </c>
      <c r="E518" s="37"/>
      <c r="F518" s="189" t="s">
        <v>1027</v>
      </c>
      <c r="G518" s="37"/>
      <c r="H518" s="37"/>
      <c r="I518" s="190"/>
      <c r="J518" s="37"/>
      <c r="K518" s="37"/>
      <c r="L518" s="40"/>
      <c r="M518" s="191"/>
      <c r="N518" s="192"/>
      <c r="O518" s="65"/>
      <c r="P518" s="65"/>
      <c r="Q518" s="65"/>
      <c r="R518" s="65"/>
      <c r="S518" s="65"/>
      <c r="T518" s="66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166</v>
      </c>
      <c r="AU518" s="18" t="s">
        <v>87</v>
      </c>
    </row>
    <row r="519" spans="1:65" s="2" customFormat="1" ht="24.2" customHeight="1">
      <c r="A519" s="35"/>
      <c r="B519" s="36"/>
      <c r="C519" s="175" t="s">
        <v>1028</v>
      </c>
      <c r="D519" s="175" t="s">
        <v>159</v>
      </c>
      <c r="E519" s="176" t="s">
        <v>1029</v>
      </c>
      <c r="F519" s="177" t="s">
        <v>1030</v>
      </c>
      <c r="G519" s="178" t="s">
        <v>162</v>
      </c>
      <c r="H519" s="179">
        <v>4.8</v>
      </c>
      <c r="I519" s="180"/>
      <c r="J519" s="181">
        <f>ROUND(I519*H519,2)</f>
        <v>0</v>
      </c>
      <c r="K519" s="177" t="s">
        <v>163</v>
      </c>
      <c r="L519" s="40"/>
      <c r="M519" s="182" t="s">
        <v>19</v>
      </c>
      <c r="N519" s="183" t="s">
        <v>44</v>
      </c>
      <c r="O519" s="65"/>
      <c r="P519" s="184">
        <f>O519*H519</f>
        <v>0</v>
      </c>
      <c r="Q519" s="184">
        <v>0.00229</v>
      </c>
      <c r="R519" s="184">
        <f>Q519*H519</f>
        <v>0.010992</v>
      </c>
      <c r="S519" s="184">
        <v>0</v>
      </c>
      <c r="T519" s="185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6" t="s">
        <v>248</v>
      </c>
      <c r="AT519" s="186" t="s">
        <v>159</v>
      </c>
      <c r="AU519" s="186" t="s">
        <v>87</v>
      </c>
      <c r="AY519" s="18" t="s">
        <v>157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8" t="s">
        <v>87</v>
      </c>
      <c r="BK519" s="187">
        <f>ROUND(I519*H519,2)</f>
        <v>0</v>
      </c>
      <c r="BL519" s="18" t="s">
        <v>248</v>
      </c>
      <c r="BM519" s="186" t="s">
        <v>1031</v>
      </c>
    </row>
    <row r="520" spans="1:47" s="2" customFormat="1" ht="11.25">
      <c r="A520" s="35"/>
      <c r="B520" s="36"/>
      <c r="C520" s="37"/>
      <c r="D520" s="188" t="s">
        <v>166</v>
      </c>
      <c r="E520" s="37"/>
      <c r="F520" s="189" t="s">
        <v>1032</v>
      </c>
      <c r="G520" s="37"/>
      <c r="H520" s="37"/>
      <c r="I520" s="190"/>
      <c r="J520" s="37"/>
      <c r="K520" s="37"/>
      <c r="L520" s="40"/>
      <c r="M520" s="191"/>
      <c r="N520" s="192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166</v>
      </c>
      <c r="AU520" s="18" t="s">
        <v>87</v>
      </c>
    </row>
    <row r="521" spans="2:51" s="13" customFormat="1" ht="11.25">
      <c r="B521" s="193"/>
      <c r="C521" s="194"/>
      <c r="D521" s="195" t="s">
        <v>168</v>
      </c>
      <c r="E521" s="196" t="s">
        <v>19</v>
      </c>
      <c r="F521" s="197" t="s">
        <v>1033</v>
      </c>
      <c r="G521" s="194"/>
      <c r="H521" s="198">
        <v>4.8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168</v>
      </c>
      <c r="AU521" s="204" t="s">
        <v>87</v>
      </c>
      <c r="AV521" s="13" t="s">
        <v>87</v>
      </c>
      <c r="AW521" s="13" t="s">
        <v>33</v>
      </c>
      <c r="AX521" s="13" t="s">
        <v>80</v>
      </c>
      <c r="AY521" s="204" t="s">
        <v>157</v>
      </c>
    </row>
    <row r="522" spans="1:65" s="2" customFormat="1" ht="24.2" customHeight="1">
      <c r="A522" s="35"/>
      <c r="B522" s="36"/>
      <c r="C522" s="175" t="s">
        <v>1034</v>
      </c>
      <c r="D522" s="175" t="s">
        <v>159</v>
      </c>
      <c r="E522" s="176" t="s">
        <v>1035</v>
      </c>
      <c r="F522" s="177" t="s">
        <v>1036</v>
      </c>
      <c r="G522" s="178" t="s">
        <v>198</v>
      </c>
      <c r="H522" s="179">
        <v>12</v>
      </c>
      <c r="I522" s="180"/>
      <c r="J522" s="181">
        <f>ROUND(I522*H522,2)</f>
        <v>0</v>
      </c>
      <c r="K522" s="177" t="s">
        <v>163</v>
      </c>
      <c r="L522" s="40"/>
      <c r="M522" s="182" t="s">
        <v>19</v>
      </c>
      <c r="N522" s="183" t="s">
        <v>44</v>
      </c>
      <c r="O522" s="65"/>
      <c r="P522" s="184">
        <f>O522*H522</f>
        <v>0</v>
      </c>
      <c r="Q522" s="184">
        <v>0.0009</v>
      </c>
      <c r="R522" s="184">
        <f>Q522*H522</f>
        <v>0.0108</v>
      </c>
      <c r="S522" s="184">
        <v>0</v>
      </c>
      <c r="T522" s="185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6" t="s">
        <v>248</v>
      </c>
      <c r="AT522" s="186" t="s">
        <v>159</v>
      </c>
      <c r="AU522" s="186" t="s">
        <v>87</v>
      </c>
      <c r="AY522" s="18" t="s">
        <v>157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8" t="s">
        <v>87</v>
      </c>
      <c r="BK522" s="187">
        <f>ROUND(I522*H522,2)</f>
        <v>0</v>
      </c>
      <c r="BL522" s="18" t="s">
        <v>248</v>
      </c>
      <c r="BM522" s="186" t="s">
        <v>1037</v>
      </c>
    </row>
    <row r="523" spans="1:47" s="2" customFormat="1" ht="11.25">
      <c r="A523" s="35"/>
      <c r="B523" s="36"/>
      <c r="C523" s="37"/>
      <c r="D523" s="188" t="s">
        <v>166</v>
      </c>
      <c r="E523" s="37"/>
      <c r="F523" s="189" t="s">
        <v>1038</v>
      </c>
      <c r="G523" s="37"/>
      <c r="H523" s="37"/>
      <c r="I523" s="190"/>
      <c r="J523" s="37"/>
      <c r="K523" s="37"/>
      <c r="L523" s="40"/>
      <c r="M523" s="191"/>
      <c r="N523" s="192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166</v>
      </c>
      <c r="AU523" s="18" t="s">
        <v>87</v>
      </c>
    </row>
    <row r="524" spans="1:65" s="2" customFormat="1" ht="24.2" customHeight="1">
      <c r="A524" s="35"/>
      <c r="B524" s="36"/>
      <c r="C524" s="175" t="s">
        <v>813</v>
      </c>
      <c r="D524" s="175" t="s">
        <v>159</v>
      </c>
      <c r="E524" s="176" t="s">
        <v>1039</v>
      </c>
      <c r="F524" s="177" t="s">
        <v>1040</v>
      </c>
      <c r="G524" s="178" t="s">
        <v>198</v>
      </c>
      <c r="H524" s="179">
        <v>33</v>
      </c>
      <c r="I524" s="180"/>
      <c r="J524" s="181">
        <f>ROUND(I524*H524,2)</f>
        <v>0</v>
      </c>
      <c r="K524" s="177" t="s">
        <v>163</v>
      </c>
      <c r="L524" s="40"/>
      <c r="M524" s="182" t="s">
        <v>19</v>
      </c>
      <c r="N524" s="183" t="s">
        <v>44</v>
      </c>
      <c r="O524" s="65"/>
      <c r="P524" s="184">
        <f>O524*H524</f>
        <v>0</v>
      </c>
      <c r="Q524" s="184">
        <v>0.00091</v>
      </c>
      <c r="R524" s="184">
        <f>Q524*H524</f>
        <v>0.03003</v>
      </c>
      <c r="S524" s="184">
        <v>0</v>
      </c>
      <c r="T524" s="185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6" t="s">
        <v>248</v>
      </c>
      <c r="AT524" s="186" t="s">
        <v>159</v>
      </c>
      <c r="AU524" s="186" t="s">
        <v>87</v>
      </c>
      <c r="AY524" s="18" t="s">
        <v>157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8" t="s">
        <v>87</v>
      </c>
      <c r="BK524" s="187">
        <f>ROUND(I524*H524,2)</f>
        <v>0</v>
      </c>
      <c r="BL524" s="18" t="s">
        <v>248</v>
      </c>
      <c r="BM524" s="186" t="s">
        <v>1041</v>
      </c>
    </row>
    <row r="525" spans="1:47" s="2" customFormat="1" ht="11.25">
      <c r="A525" s="35"/>
      <c r="B525" s="36"/>
      <c r="C525" s="37"/>
      <c r="D525" s="188" t="s">
        <v>166</v>
      </c>
      <c r="E525" s="37"/>
      <c r="F525" s="189" t="s">
        <v>1042</v>
      </c>
      <c r="G525" s="37"/>
      <c r="H525" s="37"/>
      <c r="I525" s="190"/>
      <c r="J525" s="37"/>
      <c r="K525" s="37"/>
      <c r="L525" s="40"/>
      <c r="M525" s="191"/>
      <c r="N525" s="192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166</v>
      </c>
      <c r="AU525" s="18" t="s">
        <v>87</v>
      </c>
    </row>
    <row r="526" spans="1:65" s="2" customFormat="1" ht="33" customHeight="1">
      <c r="A526" s="35"/>
      <c r="B526" s="36"/>
      <c r="C526" s="175" t="s">
        <v>1043</v>
      </c>
      <c r="D526" s="175" t="s">
        <v>159</v>
      </c>
      <c r="E526" s="176" t="s">
        <v>1044</v>
      </c>
      <c r="F526" s="177" t="s">
        <v>1045</v>
      </c>
      <c r="G526" s="178" t="s">
        <v>232</v>
      </c>
      <c r="H526" s="179">
        <v>1</v>
      </c>
      <c r="I526" s="180"/>
      <c r="J526" s="181">
        <f>ROUND(I526*H526,2)</f>
        <v>0</v>
      </c>
      <c r="K526" s="177" t="s">
        <v>163</v>
      </c>
      <c r="L526" s="40"/>
      <c r="M526" s="182" t="s">
        <v>19</v>
      </c>
      <c r="N526" s="183" t="s">
        <v>44</v>
      </c>
      <c r="O526" s="65"/>
      <c r="P526" s="184">
        <f>O526*H526</f>
        <v>0</v>
      </c>
      <c r="Q526" s="184">
        <v>0.00031</v>
      </c>
      <c r="R526" s="184">
        <f>Q526*H526</f>
        <v>0.00031</v>
      </c>
      <c r="S526" s="184">
        <v>0</v>
      </c>
      <c r="T526" s="185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86" t="s">
        <v>248</v>
      </c>
      <c r="AT526" s="186" t="s">
        <v>159</v>
      </c>
      <c r="AU526" s="186" t="s">
        <v>87</v>
      </c>
      <c r="AY526" s="18" t="s">
        <v>157</v>
      </c>
      <c r="BE526" s="187">
        <f>IF(N526="základní",J526,0)</f>
        <v>0</v>
      </c>
      <c r="BF526" s="187">
        <f>IF(N526="snížená",J526,0)</f>
        <v>0</v>
      </c>
      <c r="BG526" s="187">
        <f>IF(N526="zákl. přenesená",J526,0)</f>
        <v>0</v>
      </c>
      <c r="BH526" s="187">
        <f>IF(N526="sníž. přenesená",J526,0)</f>
        <v>0</v>
      </c>
      <c r="BI526" s="187">
        <f>IF(N526="nulová",J526,0)</f>
        <v>0</v>
      </c>
      <c r="BJ526" s="18" t="s">
        <v>87</v>
      </c>
      <c r="BK526" s="187">
        <f>ROUND(I526*H526,2)</f>
        <v>0</v>
      </c>
      <c r="BL526" s="18" t="s">
        <v>248</v>
      </c>
      <c r="BM526" s="186" t="s">
        <v>1046</v>
      </c>
    </row>
    <row r="527" spans="1:47" s="2" customFormat="1" ht="11.25">
      <c r="A527" s="35"/>
      <c r="B527" s="36"/>
      <c r="C527" s="37"/>
      <c r="D527" s="188" t="s">
        <v>166</v>
      </c>
      <c r="E527" s="37"/>
      <c r="F527" s="189" t="s">
        <v>1047</v>
      </c>
      <c r="G527" s="37"/>
      <c r="H527" s="37"/>
      <c r="I527" s="190"/>
      <c r="J527" s="37"/>
      <c r="K527" s="37"/>
      <c r="L527" s="40"/>
      <c r="M527" s="191"/>
      <c r="N527" s="192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166</v>
      </c>
      <c r="AU527" s="18" t="s">
        <v>87</v>
      </c>
    </row>
    <row r="528" spans="1:65" s="2" customFormat="1" ht="33" customHeight="1">
      <c r="A528" s="35"/>
      <c r="B528" s="36"/>
      <c r="C528" s="175" t="s">
        <v>1048</v>
      </c>
      <c r="D528" s="175" t="s">
        <v>159</v>
      </c>
      <c r="E528" s="176" t="s">
        <v>1049</v>
      </c>
      <c r="F528" s="177" t="s">
        <v>1050</v>
      </c>
      <c r="G528" s="178" t="s">
        <v>232</v>
      </c>
      <c r="H528" s="179">
        <v>1</v>
      </c>
      <c r="I528" s="180"/>
      <c r="J528" s="181">
        <f>ROUND(I528*H528,2)</f>
        <v>0</v>
      </c>
      <c r="K528" s="177" t="s">
        <v>163</v>
      </c>
      <c r="L528" s="40"/>
      <c r="M528" s="182" t="s">
        <v>19</v>
      </c>
      <c r="N528" s="183" t="s">
        <v>44</v>
      </c>
      <c r="O528" s="65"/>
      <c r="P528" s="184">
        <f>O528*H528</f>
        <v>0</v>
      </c>
      <c r="Q528" s="184">
        <v>0.00033</v>
      </c>
      <c r="R528" s="184">
        <f>Q528*H528</f>
        <v>0.00033</v>
      </c>
      <c r="S528" s="184">
        <v>0</v>
      </c>
      <c r="T528" s="185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6" t="s">
        <v>248</v>
      </c>
      <c r="AT528" s="186" t="s">
        <v>159</v>
      </c>
      <c r="AU528" s="186" t="s">
        <v>87</v>
      </c>
      <c r="AY528" s="18" t="s">
        <v>157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8" t="s">
        <v>87</v>
      </c>
      <c r="BK528" s="187">
        <f>ROUND(I528*H528,2)</f>
        <v>0</v>
      </c>
      <c r="BL528" s="18" t="s">
        <v>248</v>
      </c>
      <c r="BM528" s="186" t="s">
        <v>1051</v>
      </c>
    </row>
    <row r="529" spans="1:47" s="2" customFormat="1" ht="11.25">
      <c r="A529" s="35"/>
      <c r="B529" s="36"/>
      <c r="C529" s="37"/>
      <c r="D529" s="188" t="s">
        <v>166</v>
      </c>
      <c r="E529" s="37"/>
      <c r="F529" s="189" t="s">
        <v>1052</v>
      </c>
      <c r="G529" s="37"/>
      <c r="H529" s="37"/>
      <c r="I529" s="190"/>
      <c r="J529" s="37"/>
      <c r="K529" s="37"/>
      <c r="L529" s="40"/>
      <c r="M529" s="191"/>
      <c r="N529" s="192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166</v>
      </c>
      <c r="AU529" s="18" t="s">
        <v>87</v>
      </c>
    </row>
    <row r="530" spans="1:65" s="2" customFormat="1" ht="37.9" customHeight="1">
      <c r="A530" s="35"/>
      <c r="B530" s="36"/>
      <c r="C530" s="175" t="s">
        <v>1053</v>
      </c>
      <c r="D530" s="175" t="s">
        <v>159</v>
      </c>
      <c r="E530" s="176" t="s">
        <v>1054</v>
      </c>
      <c r="F530" s="177" t="s">
        <v>1055</v>
      </c>
      <c r="G530" s="178" t="s">
        <v>232</v>
      </c>
      <c r="H530" s="179">
        <v>1</v>
      </c>
      <c r="I530" s="180"/>
      <c r="J530" s="181">
        <f>ROUND(I530*H530,2)</f>
        <v>0</v>
      </c>
      <c r="K530" s="177" t="s">
        <v>19</v>
      </c>
      <c r="L530" s="40"/>
      <c r="M530" s="182" t="s">
        <v>19</v>
      </c>
      <c r="N530" s="183" t="s">
        <v>44</v>
      </c>
      <c r="O530" s="65"/>
      <c r="P530" s="184">
        <f>O530*H530</f>
        <v>0</v>
      </c>
      <c r="Q530" s="184">
        <v>0.00019</v>
      </c>
      <c r="R530" s="184">
        <f>Q530*H530</f>
        <v>0.00019</v>
      </c>
      <c r="S530" s="184">
        <v>0</v>
      </c>
      <c r="T530" s="185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6" t="s">
        <v>248</v>
      </c>
      <c r="AT530" s="186" t="s">
        <v>159</v>
      </c>
      <c r="AU530" s="186" t="s">
        <v>87</v>
      </c>
      <c r="AY530" s="18" t="s">
        <v>157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8" t="s">
        <v>87</v>
      </c>
      <c r="BK530" s="187">
        <f>ROUND(I530*H530,2)</f>
        <v>0</v>
      </c>
      <c r="BL530" s="18" t="s">
        <v>248</v>
      </c>
      <c r="BM530" s="186" t="s">
        <v>1056</v>
      </c>
    </row>
    <row r="531" spans="1:65" s="2" customFormat="1" ht="37.9" customHeight="1">
      <c r="A531" s="35"/>
      <c r="B531" s="36"/>
      <c r="C531" s="175" t="s">
        <v>1057</v>
      </c>
      <c r="D531" s="175" t="s">
        <v>159</v>
      </c>
      <c r="E531" s="176" t="s">
        <v>1058</v>
      </c>
      <c r="F531" s="177" t="s">
        <v>1059</v>
      </c>
      <c r="G531" s="178" t="s">
        <v>232</v>
      </c>
      <c r="H531" s="179">
        <v>2</v>
      </c>
      <c r="I531" s="180"/>
      <c r="J531" s="181">
        <f>ROUND(I531*H531,2)</f>
        <v>0</v>
      </c>
      <c r="K531" s="177" t="s">
        <v>19</v>
      </c>
      <c r="L531" s="40"/>
      <c r="M531" s="182" t="s">
        <v>19</v>
      </c>
      <c r="N531" s="183" t="s">
        <v>44</v>
      </c>
      <c r="O531" s="65"/>
      <c r="P531" s="184">
        <f>O531*H531</f>
        <v>0</v>
      </c>
      <c r="Q531" s="184">
        <v>0.00019</v>
      </c>
      <c r="R531" s="184">
        <f>Q531*H531</f>
        <v>0.00038</v>
      </c>
      <c r="S531" s="184">
        <v>0</v>
      </c>
      <c r="T531" s="185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6" t="s">
        <v>248</v>
      </c>
      <c r="AT531" s="186" t="s">
        <v>159</v>
      </c>
      <c r="AU531" s="186" t="s">
        <v>87</v>
      </c>
      <c r="AY531" s="18" t="s">
        <v>157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8" t="s">
        <v>87</v>
      </c>
      <c r="BK531" s="187">
        <f>ROUND(I531*H531,2)</f>
        <v>0</v>
      </c>
      <c r="BL531" s="18" t="s">
        <v>248</v>
      </c>
      <c r="BM531" s="186" t="s">
        <v>1060</v>
      </c>
    </row>
    <row r="532" spans="1:65" s="2" customFormat="1" ht="24.2" customHeight="1">
      <c r="A532" s="35"/>
      <c r="B532" s="36"/>
      <c r="C532" s="175" t="s">
        <v>1061</v>
      </c>
      <c r="D532" s="175" t="s">
        <v>159</v>
      </c>
      <c r="E532" s="176" t="s">
        <v>1062</v>
      </c>
      <c r="F532" s="177" t="s">
        <v>1063</v>
      </c>
      <c r="G532" s="178" t="s">
        <v>198</v>
      </c>
      <c r="H532" s="179">
        <v>20</v>
      </c>
      <c r="I532" s="180"/>
      <c r="J532" s="181">
        <f>ROUND(I532*H532,2)</f>
        <v>0</v>
      </c>
      <c r="K532" s="177" t="s">
        <v>163</v>
      </c>
      <c r="L532" s="40"/>
      <c r="M532" s="182" t="s">
        <v>19</v>
      </c>
      <c r="N532" s="183" t="s">
        <v>44</v>
      </c>
      <c r="O532" s="65"/>
      <c r="P532" s="184">
        <f>O532*H532</f>
        <v>0</v>
      </c>
      <c r="Q532" s="184">
        <v>0.00138</v>
      </c>
      <c r="R532" s="184">
        <f>Q532*H532</f>
        <v>0.0276</v>
      </c>
      <c r="S532" s="184">
        <v>0</v>
      </c>
      <c r="T532" s="185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6" t="s">
        <v>248</v>
      </c>
      <c r="AT532" s="186" t="s">
        <v>159</v>
      </c>
      <c r="AU532" s="186" t="s">
        <v>87</v>
      </c>
      <c r="AY532" s="18" t="s">
        <v>157</v>
      </c>
      <c r="BE532" s="187">
        <f>IF(N532="základní",J532,0)</f>
        <v>0</v>
      </c>
      <c r="BF532" s="187">
        <f>IF(N532="snížená",J532,0)</f>
        <v>0</v>
      </c>
      <c r="BG532" s="187">
        <f>IF(N532="zákl. přenesená",J532,0)</f>
        <v>0</v>
      </c>
      <c r="BH532" s="187">
        <f>IF(N532="sníž. přenesená",J532,0)</f>
        <v>0</v>
      </c>
      <c r="BI532" s="187">
        <f>IF(N532="nulová",J532,0)</f>
        <v>0</v>
      </c>
      <c r="BJ532" s="18" t="s">
        <v>87</v>
      </c>
      <c r="BK532" s="187">
        <f>ROUND(I532*H532,2)</f>
        <v>0</v>
      </c>
      <c r="BL532" s="18" t="s">
        <v>248</v>
      </c>
      <c r="BM532" s="186" t="s">
        <v>1064</v>
      </c>
    </row>
    <row r="533" spans="1:47" s="2" customFormat="1" ht="11.25">
      <c r="A533" s="35"/>
      <c r="B533" s="36"/>
      <c r="C533" s="37"/>
      <c r="D533" s="188" t="s">
        <v>166</v>
      </c>
      <c r="E533" s="37"/>
      <c r="F533" s="189" t="s">
        <v>1065</v>
      </c>
      <c r="G533" s="37"/>
      <c r="H533" s="37"/>
      <c r="I533" s="190"/>
      <c r="J533" s="37"/>
      <c r="K533" s="37"/>
      <c r="L533" s="40"/>
      <c r="M533" s="191"/>
      <c r="N533" s="192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166</v>
      </c>
      <c r="AU533" s="18" t="s">
        <v>87</v>
      </c>
    </row>
    <row r="534" spans="1:65" s="2" customFormat="1" ht="37.9" customHeight="1">
      <c r="A534" s="35"/>
      <c r="B534" s="36"/>
      <c r="C534" s="175" t="s">
        <v>1066</v>
      </c>
      <c r="D534" s="175" t="s">
        <v>159</v>
      </c>
      <c r="E534" s="176" t="s">
        <v>1067</v>
      </c>
      <c r="F534" s="177" t="s">
        <v>1068</v>
      </c>
      <c r="G534" s="178" t="s">
        <v>232</v>
      </c>
      <c r="H534" s="179">
        <v>5</v>
      </c>
      <c r="I534" s="180"/>
      <c r="J534" s="181">
        <f>ROUND(I534*H534,2)</f>
        <v>0</v>
      </c>
      <c r="K534" s="177" t="s">
        <v>163</v>
      </c>
      <c r="L534" s="40"/>
      <c r="M534" s="182" t="s">
        <v>19</v>
      </c>
      <c r="N534" s="183" t="s">
        <v>44</v>
      </c>
      <c r="O534" s="65"/>
      <c r="P534" s="184">
        <f>O534*H534</f>
        <v>0</v>
      </c>
      <c r="Q534" s="184">
        <v>0.00039</v>
      </c>
      <c r="R534" s="184">
        <f>Q534*H534</f>
        <v>0.00195</v>
      </c>
      <c r="S534" s="184">
        <v>0</v>
      </c>
      <c r="T534" s="185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6" t="s">
        <v>248</v>
      </c>
      <c r="AT534" s="186" t="s">
        <v>159</v>
      </c>
      <c r="AU534" s="186" t="s">
        <v>87</v>
      </c>
      <c r="AY534" s="18" t="s">
        <v>157</v>
      </c>
      <c r="BE534" s="187">
        <f>IF(N534="základní",J534,0)</f>
        <v>0</v>
      </c>
      <c r="BF534" s="187">
        <f>IF(N534="snížená",J534,0)</f>
        <v>0</v>
      </c>
      <c r="BG534" s="187">
        <f>IF(N534="zákl. přenesená",J534,0)</f>
        <v>0</v>
      </c>
      <c r="BH534" s="187">
        <f>IF(N534="sníž. přenesená",J534,0)</f>
        <v>0</v>
      </c>
      <c r="BI534" s="187">
        <f>IF(N534="nulová",J534,0)</f>
        <v>0</v>
      </c>
      <c r="BJ534" s="18" t="s">
        <v>87</v>
      </c>
      <c r="BK534" s="187">
        <f>ROUND(I534*H534,2)</f>
        <v>0</v>
      </c>
      <c r="BL534" s="18" t="s">
        <v>248</v>
      </c>
      <c r="BM534" s="186" t="s">
        <v>1069</v>
      </c>
    </row>
    <row r="535" spans="1:47" s="2" customFormat="1" ht="11.25">
      <c r="A535" s="35"/>
      <c r="B535" s="36"/>
      <c r="C535" s="37"/>
      <c r="D535" s="188" t="s">
        <v>166</v>
      </c>
      <c r="E535" s="37"/>
      <c r="F535" s="189" t="s">
        <v>1070</v>
      </c>
      <c r="G535" s="37"/>
      <c r="H535" s="37"/>
      <c r="I535" s="190"/>
      <c r="J535" s="37"/>
      <c r="K535" s="37"/>
      <c r="L535" s="40"/>
      <c r="M535" s="191"/>
      <c r="N535" s="192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166</v>
      </c>
      <c r="AU535" s="18" t="s">
        <v>87</v>
      </c>
    </row>
    <row r="536" spans="1:65" s="2" customFormat="1" ht="37.9" customHeight="1">
      <c r="A536" s="35"/>
      <c r="B536" s="36"/>
      <c r="C536" s="175" t="s">
        <v>1071</v>
      </c>
      <c r="D536" s="175" t="s">
        <v>159</v>
      </c>
      <c r="E536" s="176" t="s">
        <v>1072</v>
      </c>
      <c r="F536" s="177" t="s">
        <v>1073</v>
      </c>
      <c r="G536" s="178" t="s">
        <v>232</v>
      </c>
      <c r="H536" s="179">
        <v>2</v>
      </c>
      <c r="I536" s="180"/>
      <c r="J536" s="181">
        <f>ROUND(I536*H536,2)</f>
        <v>0</v>
      </c>
      <c r="K536" s="177" t="s">
        <v>163</v>
      </c>
      <c r="L536" s="40"/>
      <c r="M536" s="182" t="s">
        <v>19</v>
      </c>
      <c r="N536" s="183" t="s">
        <v>44</v>
      </c>
      <c r="O536" s="65"/>
      <c r="P536" s="184">
        <f>O536*H536</f>
        <v>0</v>
      </c>
      <c r="Q536" s="184">
        <v>0.0013</v>
      </c>
      <c r="R536" s="184">
        <f>Q536*H536</f>
        <v>0.0026</v>
      </c>
      <c r="S536" s="184">
        <v>0</v>
      </c>
      <c r="T536" s="185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6" t="s">
        <v>248</v>
      </c>
      <c r="AT536" s="186" t="s">
        <v>159</v>
      </c>
      <c r="AU536" s="186" t="s">
        <v>87</v>
      </c>
      <c r="AY536" s="18" t="s">
        <v>157</v>
      </c>
      <c r="BE536" s="187">
        <f>IF(N536="základní",J536,0)</f>
        <v>0</v>
      </c>
      <c r="BF536" s="187">
        <f>IF(N536="snížená",J536,0)</f>
        <v>0</v>
      </c>
      <c r="BG536" s="187">
        <f>IF(N536="zákl. přenesená",J536,0)</f>
        <v>0</v>
      </c>
      <c r="BH536" s="187">
        <f>IF(N536="sníž. přenesená",J536,0)</f>
        <v>0</v>
      </c>
      <c r="BI536" s="187">
        <f>IF(N536="nulová",J536,0)</f>
        <v>0</v>
      </c>
      <c r="BJ536" s="18" t="s">
        <v>87</v>
      </c>
      <c r="BK536" s="187">
        <f>ROUND(I536*H536,2)</f>
        <v>0</v>
      </c>
      <c r="BL536" s="18" t="s">
        <v>248</v>
      </c>
      <c r="BM536" s="186" t="s">
        <v>1074</v>
      </c>
    </row>
    <row r="537" spans="1:47" s="2" customFormat="1" ht="11.25">
      <c r="A537" s="35"/>
      <c r="B537" s="36"/>
      <c r="C537" s="37"/>
      <c r="D537" s="188" t="s">
        <v>166</v>
      </c>
      <c r="E537" s="37"/>
      <c r="F537" s="189" t="s">
        <v>1075</v>
      </c>
      <c r="G537" s="37"/>
      <c r="H537" s="37"/>
      <c r="I537" s="190"/>
      <c r="J537" s="37"/>
      <c r="K537" s="37"/>
      <c r="L537" s="40"/>
      <c r="M537" s="191"/>
      <c r="N537" s="192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166</v>
      </c>
      <c r="AU537" s="18" t="s">
        <v>87</v>
      </c>
    </row>
    <row r="538" spans="1:65" s="2" customFormat="1" ht="24.2" customHeight="1">
      <c r="A538" s="35"/>
      <c r="B538" s="36"/>
      <c r="C538" s="175" t="s">
        <v>1076</v>
      </c>
      <c r="D538" s="175" t="s">
        <v>159</v>
      </c>
      <c r="E538" s="176" t="s">
        <v>1077</v>
      </c>
      <c r="F538" s="177" t="s">
        <v>1078</v>
      </c>
      <c r="G538" s="178" t="s">
        <v>232</v>
      </c>
      <c r="H538" s="179">
        <v>3</v>
      </c>
      <c r="I538" s="180"/>
      <c r="J538" s="181">
        <f>ROUND(I538*H538,2)</f>
        <v>0</v>
      </c>
      <c r="K538" s="177" t="s">
        <v>19</v>
      </c>
      <c r="L538" s="40"/>
      <c r="M538" s="182" t="s">
        <v>19</v>
      </c>
      <c r="N538" s="183" t="s">
        <v>44</v>
      </c>
      <c r="O538" s="65"/>
      <c r="P538" s="184">
        <f>O538*H538</f>
        <v>0</v>
      </c>
      <c r="Q538" s="184">
        <v>0</v>
      </c>
      <c r="R538" s="184">
        <f>Q538*H538</f>
        <v>0</v>
      </c>
      <c r="S538" s="184">
        <v>0</v>
      </c>
      <c r="T538" s="185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6" t="s">
        <v>248</v>
      </c>
      <c r="AT538" s="186" t="s">
        <v>159</v>
      </c>
      <c r="AU538" s="186" t="s">
        <v>87</v>
      </c>
      <c r="AY538" s="18" t="s">
        <v>157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8" t="s">
        <v>87</v>
      </c>
      <c r="BK538" s="187">
        <f>ROUND(I538*H538,2)</f>
        <v>0</v>
      </c>
      <c r="BL538" s="18" t="s">
        <v>248</v>
      </c>
      <c r="BM538" s="186" t="s">
        <v>1079</v>
      </c>
    </row>
    <row r="539" spans="1:65" s="2" customFormat="1" ht="49.15" customHeight="1">
      <c r="A539" s="35"/>
      <c r="B539" s="36"/>
      <c r="C539" s="175" t="s">
        <v>1080</v>
      </c>
      <c r="D539" s="175" t="s">
        <v>159</v>
      </c>
      <c r="E539" s="176" t="s">
        <v>1081</v>
      </c>
      <c r="F539" s="177" t="s">
        <v>1082</v>
      </c>
      <c r="G539" s="178" t="s">
        <v>225</v>
      </c>
      <c r="H539" s="179">
        <v>1.577</v>
      </c>
      <c r="I539" s="180"/>
      <c r="J539" s="181">
        <f>ROUND(I539*H539,2)</f>
        <v>0</v>
      </c>
      <c r="K539" s="177" t="s">
        <v>163</v>
      </c>
      <c r="L539" s="40"/>
      <c r="M539" s="182" t="s">
        <v>19</v>
      </c>
      <c r="N539" s="183" t="s">
        <v>44</v>
      </c>
      <c r="O539" s="65"/>
      <c r="P539" s="184">
        <f>O539*H539</f>
        <v>0</v>
      </c>
      <c r="Q539" s="184">
        <v>0</v>
      </c>
      <c r="R539" s="184">
        <f>Q539*H539</f>
        <v>0</v>
      </c>
      <c r="S539" s="184">
        <v>0</v>
      </c>
      <c r="T539" s="185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6" t="s">
        <v>248</v>
      </c>
      <c r="AT539" s="186" t="s">
        <v>159</v>
      </c>
      <c r="AU539" s="186" t="s">
        <v>87</v>
      </c>
      <c r="AY539" s="18" t="s">
        <v>157</v>
      </c>
      <c r="BE539" s="187">
        <f>IF(N539="základní",J539,0)</f>
        <v>0</v>
      </c>
      <c r="BF539" s="187">
        <f>IF(N539="snížená",J539,0)</f>
        <v>0</v>
      </c>
      <c r="BG539" s="187">
        <f>IF(N539="zákl. přenesená",J539,0)</f>
        <v>0</v>
      </c>
      <c r="BH539" s="187">
        <f>IF(N539="sníž. přenesená",J539,0)</f>
        <v>0</v>
      </c>
      <c r="BI539" s="187">
        <f>IF(N539="nulová",J539,0)</f>
        <v>0</v>
      </c>
      <c r="BJ539" s="18" t="s">
        <v>87</v>
      </c>
      <c r="BK539" s="187">
        <f>ROUND(I539*H539,2)</f>
        <v>0</v>
      </c>
      <c r="BL539" s="18" t="s">
        <v>248</v>
      </c>
      <c r="BM539" s="186" t="s">
        <v>1083</v>
      </c>
    </row>
    <row r="540" spans="1:47" s="2" customFormat="1" ht="11.25">
      <c r="A540" s="35"/>
      <c r="B540" s="36"/>
      <c r="C540" s="37"/>
      <c r="D540" s="188" t="s">
        <v>166</v>
      </c>
      <c r="E540" s="37"/>
      <c r="F540" s="189" t="s">
        <v>1084</v>
      </c>
      <c r="G540" s="37"/>
      <c r="H540" s="37"/>
      <c r="I540" s="190"/>
      <c r="J540" s="37"/>
      <c r="K540" s="37"/>
      <c r="L540" s="40"/>
      <c r="M540" s="191"/>
      <c r="N540" s="192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166</v>
      </c>
      <c r="AU540" s="18" t="s">
        <v>87</v>
      </c>
    </row>
    <row r="541" spans="2:63" s="12" customFormat="1" ht="22.9" customHeight="1">
      <c r="B541" s="159"/>
      <c r="C541" s="160"/>
      <c r="D541" s="161" t="s">
        <v>71</v>
      </c>
      <c r="E541" s="173" t="s">
        <v>1085</v>
      </c>
      <c r="F541" s="173" t="s">
        <v>1086</v>
      </c>
      <c r="G541" s="160"/>
      <c r="H541" s="160"/>
      <c r="I541" s="163"/>
      <c r="J541" s="174">
        <f>BK541</f>
        <v>0</v>
      </c>
      <c r="K541" s="160"/>
      <c r="L541" s="165"/>
      <c r="M541" s="166"/>
      <c r="N541" s="167"/>
      <c r="O541" s="167"/>
      <c r="P541" s="168">
        <f>SUM(P542:P565)</f>
        <v>0</v>
      </c>
      <c r="Q541" s="167"/>
      <c r="R541" s="168">
        <f>SUM(R542:R565)</f>
        <v>0.24307373999999998</v>
      </c>
      <c r="S541" s="167"/>
      <c r="T541" s="169">
        <f>SUM(T542:T565)</f>
        <v>4.3253741</v>
      </c>
      <c r="AR541" s="170" t="s">
        <v>87</v>
      </c>
      <c r="AT541" s="171" t="s">
        <v>71</v>
      </c>
      <c r="AU541" s="171" t="s">
        <v>80</v>
      </c>
      <c r="AY541" s="170" t="s">
        <v>157</v>
      </c>
      <c r="BK541" s="172">
        <f>SUM(BK542:BK565)</f>
        <v>0</v>
      </c>
    </row>
    <row r="542" spans="1:65" s="2" customFormat="1" ht="24.2" customHeight="1">
      <c r="A542" s="35"/>
      <c r="B542" s="36"/>
      <c r="C542" s="175" t="s">
        <v>1087</v>
      </c>
      <c r="D542" s="175" t="s">
        <v>159</v>
      </c>
      <c r="E542" s="176" t="s">
        <v>1088</v>
      </c>
      <c r="F542" s="177" t="s">
        <v>1089</v>
      </c>
      <c r="G542" s="178" t="s">
        <v>162</v>
      </c>
      <c r="H542" s="179">
        <v>238.845</v>
      </c>
      <c r="I542" s="180"/>
      <c r="J542" s="181">
        <f>ROUND(I542*H542,2)</f>
        <v>0</v>
      </c>
      <c r="K542" s="177" t="s">
        <v>163</v>
      </c>
      <c r="L542" s="40"/>
      <c r="M542" s="182" t="s">
        <v>19</v>
      </c>
      <c r="N542" s="183" t="s">
        <v>44</v>
      </c>
      <c r="O542" s="65"/>
      <c r="P542" s="184">
        <f>O542*H542</f>
        <v>0</v>
      </c>
      <c r="Q542" s="184">
        <v>0.0002</v>
      </c>
      <c r="R542" s="184">
        <f>Q542*H542</f>
        <v>0.047769</v>
      </c>
      <c r="S542" s="184">
        <v>0.01778</v>
      </c>
      <c r="T542" s="185">
        <f>S542*H542</f>
        <v>4.2466641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6" t="s">
        <v>248</v>
      </c>
      <c r="AT542" s="186" t="s">
        <v>159</v>
      </c>
      <c r="AU542" s="186" t="s">
        <v>87</v>
      </c>
      <c r="AY542" s="18" t="s">
        <v>157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8" t="s">
        <v>87</v>
      </c>
      <c r="BK542" s="187">
        <f>ROUND(I542*H542,2)</f>
        <v>0</v>
      </c>
      <c r="BL542" s="18" t="s">
        <v>248</v>
      </c>
      <c r="BM542" s="186" t="s">
        <v>1090</v>
      </c>
    </row>
    <row r="543" spans="1:47" s="2" customFormat="1" ht="11.25">
      <c r="A543" s="35"/>
      <c r="B543" s="36"/>
      <c r="C543" s="37"/>
      <c r="D543" s="188" t="s">
        <v>166</v>
      </c>
      <c r="E543" s="37"/>
      <c r="F543" s="189" t="s">
        <v>1091</v>
      </c>
      <c r="G543" s="37"/>
      <c r="H543" s="37"/>
      <c r="I543" s="190"/>
      <c r="J543" s="37"/>
      <c r="K543" s="37"/>
      <c r="L543" s="40"/>
      <c r="M543" s="191"/>
      <c r="N543" s="192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166</v>
      </c>
      <c r="AU543" s="18" t="s">
        <v>87</v>
      </c>
    </row>
    <row r="544" spans="2:51" s="13" customFormat="1" ht="11.25">
      <c r="B544" s="193"/>
      <c r="C544" s="194"/>
      <c r="D544" s="195" t="s">
        <v>168</v>
      </c>
      <c r="E544" s="196" t="s">
        <v>19</v>
      </c>
      <c r="F544" s="197" t="s">
        <v>95</v>
      </c>
      <c r="G544" s="194"/>
      <c r="H544" s="198">
        <v>238.845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168</v>
      </c>
      <c r="AU544" s="204" t="s">
        <v>87</v>
      </c>
      <c r="AV544" s="13" t="s">
        <v>87</v>
      </c>
      <c r="AW544" s="13" t="s">
        <v>33</v>
      </c>
      <c r="AX544" s="13" t="s">
        <v>80</v>
      </c>
      <c r="AY544" s="204" t="s">
        <v>157</v>
      </c>
    </row>
    <row r="545" spans="1:65" s="2" customFormat="1" ht="33" customHeight="1">
      <c r="A545" s="35"/>
      <c r="B545" s="36"/>
      <c r="C545" s="175" t="s">
        <v>1092</v>
      </c>
      <c r="D545" s="175" t="s">
        <v>159</v>
      </c>
      <c r="E545" s="176" t="s">
        <v>1093</v>
      </c>
      <c r="F545" s="177" t="s">
        <v>1094</v>
      </c>
      <c r="G545" s="178" t="s">
        <v>198</v>
      </c>
      <c r="H545" s="179">
        <v>17</v>
      </c>
      <c r="I545" s="180"/>
      <c r="J545" s="181">
        <f>ROUND(I545*H545,2)</f>
        <v>0</v>
      </c>
      <c r="K545" s="177" t="s">
        <v>163</v>
      </c>
      <c r="L545" s="40"/>
      <c r="M545" s="182" t="s">
        <v>19</v>
      </c>
      <c r="N545" s="183" t="s">
        <v>44</v>
      </c>
      <c r="O545" s="65"/>
      <c r="P545" s="184">
        <f>O545*H545</f>
        <v>0</v>
      </c>
      <c r="Q545" s="184">
        <v>3E-05</v>
      </c>
      <c r="R545" s="184">
        <f>Q545*H545</f>
        <v>0.00051</v>
      </c>
      <c r="S545" s="184">
        <v>0.00463</v>
      </c>
      <c r="T545" s="185">
        <f>S545*H545</f>
        <v>0.07870999999999999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86" t="s">
        <v>248</v>
      </c>
      <c r="AT545" s="186" t="s">
        <v>159</v>
      </c>
      <c r="AU545" s="186" t="s">
        <v>87</v>
      </c>
      <c r="AY545" s="18" t="s">
        <v>157</v>
      </c>
      <c r="BE545" s="187">
        <f>IF(N545="základní",J545,0)</f>
        <v>0</v>
      </c>
      <c r="BF545" s="187">
        <f>IF(N545="snížená",J545,0)</f>
        <v>0</v>
      </c>
      <c r="BG545" s="187">
        <f>IF(N545="zákl. přenesená",J545,0)</f>
        <v>0</v>
      </c>
      <c r="BH545" s="187">
        <f>IF(N545="sníž. přenesená",J545,0)</f>
        <v>0</v>
      </c>
      <c r="BI545" s="187">
        <f>IF(N545="nulová",J545,0)</f>
        <v>0</v>
      </c>
      <c r="BJ545" s="18" t="s">
        <v>87</v>
      </c>
      <c r="BK545" s="187">
        <f>ROUND(I545*H545,2)</f>
        <v>0</v>
      </c>
      <c r="BL545" s="18" t="s">
        <v>248</v>
      </c>
      <c r="BM545" s="186" t="s">
        <v>1095</v>
      </c>
    </row>
    <row r="546" spans="1:47" s="2" customFormat="1" ht="11.25">
      <c r="A546" s="35"/>
      <c r="B546" s="36"/>
      <c r="C546" s="37"/>
      <c r="D546" s="188" t="s">
        <v>166</v>
      </c>
      <c r="E546" s="37"/>
      <c r="F546" s="189" t="s">
        <v>1096</v>
      </c>
      <c r="G546" s="37"/>
      <c r="H546" s="37"/>
      <c r="I546" s="190"/>
      <c r="J546" s="37"/>
      <c r="K546" s="37"/>
      <c r="L546" s="40"/>
      <c r="M546" s="191"/>
      <c r="N546" s="192"/>
      <c r="O546" s="65"/>
      <c r="P546" s="65"/>
      <c r="Q546" s="65"/>
      <c r="R546" s="65"/>
      <c r="S546" s="65"/>
      <c r="T546" s="66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8" t="s">
        <v>166</v>
      </c>
      <c r="AU546" s="18" t="s">
        <v>87</v>
      </c>
    </row>
    <row r="547" spans="1:65" s="2" customFormat="1" ht="33" customHeight="1">
      <c r="A547" s="35"/>
      <c r="B547" s="36"/>
      <c r="C547" s="175" t="s">
        <v>1097</v>
      </c>
      <c r="D547" s="175" t="s">
        <v>159</v>
      </c>
      <c r="E547" s="176" t="s">
        <v>1098</v>
      </c>
      <c r="F547" s="177" t="s">
        <v>1099</v>
      </c>
      <c r="G547" s="178" t="s">
        <v>162</v>
      </c>
      <c r="H547" s="179">
        <v>238.845</v>
      </c>
      <c r="I547" s="180"/>
      <c r="J547" s="181">
        <f>ROUND(I547*H547,2)</f>
        <v>0</v>
      </c>
      <c r="K547" s="177" t="s">
        <v>163</v>
      </c>
      <c r="L547" s="40"/>
      <c r="M547" s="182" t="s">
        <v>19</v>
      </c>
      <c r="N547" s="183" t="s">
        <v>44</v>
      </c>
      <c r="O547" s="65"/>
      <c r="P547" s="184">
        <f>O547*H547</f>
        <v>0</v>
      </c>
      <c r="Q547" s="184">
        <v>0</v>
      </c>
      <c r="R547" s="184">
        <f>Q547*H547</f>
        <v>0</v>
      </c>
      <c r="S547" s="184">
        <v>0</v>
      </c>
      <c r="T547" s="185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86" t="s">
        <v>248</v>
      </c>
      <c r="AT547" s="186" t="s">
        <v>159</v>
      </c>
      <c r="AU547" s="186" t="s">
        <v>87</v>
      </c>
      <c r="AY547" s="18" t="s">
        <v>157</v>
      </c>
      <c r="BE547" s="187">
        <f>IF(N547="základní",J547,0)</f>
        <v>0</v>
      </c>
      <c r="BF547" s="187">
        <f>IF(N547="snížená",J547,0)</f>
        <v>0</v>
      </c>
      <c r="BG547" s="187">
        <f>IF(N547="zákl. přenesená",J547,0)</f>
        <v>0</v>
      </c>
      <c r="BH547" s="187">
        <f>IF(N547="sníž. přenesená",J547,0)</f>
        <v>0</v>
      </c>
      <c r="BI547" s="187">
        <f>IF(N547="nulová",J547,0)</f>
        <v>0</v>
      </c>
      <c r="BJ547" s="18" t="s">
        <v>87</v>
      </c>
      <c r="BK547" s="187">
        <f>ROUND(I547*H547,2)</f>
        <v>0</v>
      </c>
      <c r="BL547" s="18" t="s">
        <v>248</v>
      </c>
      <c r="BM547" s="186" t="s">
        <v>1100</v>
      </c>
    </row>
    <row r="548" spans="1:47" s="2" customFormat="1" ht="11.25">
      <c r="A548" s="35"/>
      <c r="B548" s="36"/>
      <c r="C548" s="37"/>
      <c r="D548" s="188" t="s">
        <v>166</v>
      </c>
      <c r="E548" s="37"/>
      <c r="F548" s="189" t="s">
        <v>1101</v>
      </c>
      <c r="G548" s="37"/>
      <c r="H548" s="37"/>
      <c r="I548" s="190"/>
      <c r="J548" s="37"/>
      <c r="K548" s="37"/>
      <c r="L548" s="40"/>
      <c r="M548" s="191"/>
      <c r="N548" s="192"/>
      <c r="O548" s="65"/>
      <c r="P548" s="65"/>
      <c r="Q548" s="65"/>
      <c r="R548" s="65"/>
      <c r="S548" s="65"/>
      <c r="T548" s="66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166</v>
      </c>
      <c r="AU548" s="18" t="s">
        <v>87</v>
      </c>
    </row>
    <row r="549" spans="2:51" s="13" customFormat="1" ht="11.25">
      <c r="B549" s="193"/>
      <c r="C549" s="194"/>
      <c r="D549" s="195" t="s">
        <v>168</v>
      </c>
      <c r="E549" s="196" t="s">
        <v>19</v>
      </c>
      <c r="F549" s="197" t="s">
        <v>95</v>
      </c>
      <c r="G549" s="194"/>
      <c r="H549" s="198">
        <v>238.845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168</v>
      </c>
      <c r="AU549" s="204" t="s">
        <v>87</v>
      </c>
      <c r="AV549" s="13" t="s">
        <v>87</v>
      </c>
      <c r="AW549" s="13" t="s">
        <v>33</v>
      </c>
      <c r="AX549" s="13" t="s">
        <v>80</v>
      </c>
      <c r="AY549" s="204" t="s">
        <v>157</v>
      </c>
    </row>
    <row r="550" spans="1:65" s="2" customFormat="1" ht="37.9" customHeight="1">
      <c r="A550" s="35"/>
      <c r="B550" s="36"/>
      <c r="C550" s="175" t="s">
        <v>1102</v>
      </c>
      <c r="D550" s="175" t="s">
        <v>159</v>
      </c>
      <c r="E550" s="176" t="s">
        <v>1103</v>
      </c>
      <c r="F550" s="177" t="s">
        <v>1104</v>
      </c>
      <c r="G550" s="178" t="s">
        <v>198</v>
      </c>
      <c r="H550" s="179">
        <v>238.845</v>
      </c>
      <c r="I550" s="180"/>
      <c r="J550" s="181">
        <f>ROUND(I550*H550,2)</f>
        <v>0</v>
      </c>
      <c r="K550" s="177" t="s">
        <v>163</v>
      </c>
      <c r="L550" s="40"/>
      <c r="M550" s="182" t="s">
        <v>19</v>
      </c>
      <c r="N550" s="183" t="s">
        <v>44</v>
      </c>
      <c r="O550" s="65"/>
      <c r="P550" s="184">
        <f>O550*H550</f>
        <v>0</v>
      </c>
      <c r="Q550" s="184">
        <v>0</v>
      </c>
      <c r="R550" s="184">
        <f>Q550*H550</f>
        <v>0</v>
      </c>
      <c r="S550" s="184">
        <v>0</v>
      </c>
      <c r="T550" s="185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6" t="s">
        <v>248</v>
      </c>
      <c r="AT550" s="186" t="s">
        <v>159</v>
      </c>
      <c r="AU550" s="186" t="s">
        <v>87</v>
      </c>
      <c r="AY550" s="18" t="s">
        <v>157</v>
      </c>
      <c r="BE550" s="187">
        <f>IF(N550="základní",J550,0)</f>
        <v>0</v>
      </c>
      <c r="BF550" s="187">
        <f>IF(N550="snížená",J550,0)</f>
        <v>0</v>
      </c>
      <c r="BG550" s="187">
        <f>IF(N550="zákl. přenesená",J550,0)</f>
        <v>0</v>
      </c>
      <c r="BH550" s="187">
        <f>IF(N550="sníž. přenesená",J550,0)</f>
        <v>0</v>
      </c>
      <c r="BI550" s="187">
        <f>IF(N550="nulová",J550,0)</f>
        <v>0</v>
      </c>
      <c r="BJ550" s="18" t="s">
        <v>87</v>
      </c>
      <c r="BK550" s="187">
        <f>ROUND(I550*H550,2)</f>
        <v>0</v>
      </c>
      <c r="BL550" s="18" t="s">
        <v>248</v>
      </c>
      <c r="BM550" s="186" t="s">
        <v>1105</v>
      </c>
    </row>
    <row r="551" spans="1:47" s="2" customFormat="1" ht="11.25">
      <c r="A551" s="35"/>
      <c r="B551" s="36"/>
      <c r="C551" s="37"/>
      <c r="D551" s="188" t="s">
        <v>166</v>
      </c>
      <c r="E551" s="37"/>
      <c r="F551" s="189" t="s">
        <v>1106</v>
      </c>
      <c r="G551" s="37"/>
      <c r="H551" s="37"/>
      <c r="I551" s="190"/>
      <c r="J551" s="37"/>
      <c r="K551" s="37"/>
      <c r="L551" s="40"/>
      <c r="M551" s="191"/>
      <c r="N551" s="192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166</v>
      </c>
      <c r="AU551" s="18" t="s">
        <v>87</v>
      </c>
    </row>
    <row r="552" spans="2:51" s="13" customFormat="1" ht="11.25">
      <c r="B552" s="193"/>
      <c r="C552" s="194"/>
      <c r="D552" s="195" t="s">
        <v>168</v>
      </c>
      <c r="E552" s="196" t="s">
        <v>19</v>
      </c>
      <c r="F552" s="197" t="s">
        <v>95</v>
      </c>
      <c r="G552" s="194"/>
      <c r="H552" s="198">
        <v>238.845</v>
      </c>
      <c r="I552" s="199"/>
      <c r="J552" s="194"/>
      <c r="K552" s="194"/>
      <c r="L552" s="200"/>
      <c r="M552" s="201"/>
      <c r="N552" s="202"/>
      <c r="O552" s="202"/>
      <c r="P552" s="202"/>
      <c r="Q552" s="202"/>
      <c r="R552" s="202"/>
      <c r="S552" s="202"/>
      <c r="T552" s="203"/>
      <c r="AT552" s="204" t="s">
        <v>168</v>
      </c>
      <c r="AU552" s="204" t="s">
        <v>87</v>
      </c>
      <c r="AV552" s="13" t="s">
        <v>87</v>
      </c>
      <c r="AW552" s="13" t="s">
        <v>33</v>
      </c>
      <c r="AX552" s="13" t="s">
        <v>80</v>
      </c>
      <c r="AY552" s="204" t="s">
        <v>157</v>
      </c>
    </row>
    <row r="553" spans="1:65" s="2" customFormat="1" ht="37.9" customHeight="1">
      <c r="A553" s="35"/>
      <c r="B553" s="36"/>
      <c r="C553" s="175" t="s">
        <v>1107</v>
      </c>
      <c r="D553" s="175" t="s">
        <v>159</v>
      </c>
      <c r="E553" s="176" t="s">
        <v>1108</v>
      </c>
      <c r="F553" s="177" t="s">
        <v>1109</v>
      </c>
      <c r="G553" s="178" t="s">
        <v>162</v>
      </c>
      <c r="H553" s="179">
        <v>267.575</v>
      </c>
      <c r="I553" s="180"/>
      <c r="J553" s="181">
        <f>ROUND(I553*H553,2)</f>
        <v>0</v>
      </c>
      <c r="K553" s="177" t="s">
        <v>163</v>
      </c>
      <c r="L553" s="40"/>
      <c r="M553" s="182" t="s">
        <v>19</v>
      </c>
      <c r="N553" s="183" t="s">
        <v>44</v>
      </c>
      <c r="O553" s="65"/>
      <c r="P553" s="184">
        <f>O553*H553</f>
        <v>0</v>
      </c>
      <c r="Q553" s="184">
        <v>0</v>
      </c>
      <c r="R553" s="184">
        <f>Q553*H553</f>
        <v>0</v>
      </c>
      <c r="S553" s="184">
        <v>0</v>
      </c>
      <c r="T553" s="185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86" t="s">
        <v>248</v>
      </c>
      <c r="AT553" s="186" t="s">
        <v>159</v>
      </c>
      <c r="AU553" s="186" t="s">
        <v>87</v>
      </c>
      <c r="AY553" s="18" t="s">
        <v>157</v>
      </c>
      <c r="BE553" s="187">
        <f>IF(N553="základní",J553,0)</f>
        <v>0</v>
      </c>
      <c r="BF553" s="187">
        <f>IF(N553="snížená",J553,0)</f>
        <v>0</v>
      </c>
      <c r="BG553" s="187">
        <f>IF(N553="zákl. přenesená",J553,0)</f>
        <v>0</v>
      </c>
      <c r="BH553" s="187">
        <f>IF(N553="sníž. přenesená",J553,0)</f>
        <v>0</v>
      </c>
      <c r="BI553" s="187">
        <f>IF(N553="nulová",J553,0)</f>
        <v>0</v>
      </c>
      <c r="BJ553" s="18" t="s">
        <v>87</v>
      </c>
      <c r="BK553" s="187">
        <f>ROUND(I553*H553,2)</f>
        <v>0</v>
      </c>
      <c r="BL553" s="18" t="s">
        <v>248</v>
      </c>
      <c r="BM553" s="186" t="s">
        <v>1110</v>
      </c>
    </row>
    <row r="554" spans="1:47" s="2" customFormat="1" ht="11.25">
      <c r="A554" s="35"/>
      <c r="B554" s="36"/>
      <c r="C554" s="37"/>
      <c r="D554" s="188" t="s">
        <v>166</v>
      </c>
      <c r="E554" s="37"/>
      <c r="F554" s="189" t="s">
        <v>1111</v>
      </c>
      <c r="G554" s="37"/>
      <c r="H554" s="37"/>
      <c r="I554" s="190"/>
      <c r="J554" s="37"/>
      <c r="K554" s="37"/>
      <c r="L554" s="40"/>
      <c r="M554" s="191"/>
      <c r="N554" s="192"/>
      <c r="O554" s="65"/>
      <c r="P554" s="65"/>
      <c r="Q554" s="65"/>
      <c r="R554" s="65"/>
      <c r="S554" s="65"/>
      <c r="T554" s="66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T554" s="18" t="s">
        <v>166</v>
      </c>
      <c r="AU554" s="18" t="s">
        <v>87</v>
      </c>
    </row>
    <row r="555" spans="2:51" s="13" customFormat="1" ht="11.25">
      <c r="B555" s="193"/>
      <c r="C555" s="194"/>
      <c r="D555" s="195" t="s">
        <v>168</v>
      </c>
      <c r="E555" s="196" t="s">
        <v>19</v>
      </c>
      <c r="F555" s="197" t="s">
        <v>88</v>
      </c>
      <c r="G555" s="194"/>
      <c r="H555" s="198">
        <v>267.575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168</v>
      </c>
      <c r="AU555" s="204" t="s">
        <v>87</v>
      </c>
      <c r="AV555" s="13" t="s">
        <v>87</v>
      </c>
      <c r="AW555" s="13" t="s">
        <v>33</v>
      </c>
      <c r="AX555" s="13" t="s">
        <v>80</v>
      </c>
      <c r="AY555" s="204" t="s">
        <v>157</v>
      </c>
    </row>
    <row r="556" spans="1:65" s="2" customFormat="1" ht="37.9" customHeight="1">
      <c r="A556" s="35"/>
      <c r="B556" s="36"/>
      <c r="C556" s="175" t="s">
        <v>1112</v>
      </c>
      <c r="D556" s="175" t="s">
        <v>159</v>
      </c>
      <c r="E556" s="176" t="s">
        <v>1108</v>
      </c>
      <c r="F556" s="177" t="s">
        <v>1109</v>
      </c>
      <c r="G556" s="178" t="s">
        <v>162</v>
      </c>
      <c r="H556" s="179">
        <v>267.575</v>
      </c>
      <c r="I556" s="180"/>
      <c r="J556" s="181">
        <f>ROUND(I556*H556,2)</f>
        <v>0</v>
      </c>
      <c r="K556" s="177" t="s">
        <v>163</v>
      </c>
      <c r="L556" s="40"/>
      <c r="M556" s="182" t="s">
        <v>19</v>
      </c>
      <c r="N556" s="183" t="s">
        <v>44</v>
      </c>
      <c r="O556" s="65"/>
      <c r="P556" s="184">
        <f>O556*H556</f>
        <v>0</v>
      </c>
      <c r="Q556" s="184">
        <v>0</v>
      </c>
      <c r="R556" s="184">
        <f>Q556*H556</f>
        <v>0</v>
      </c>
      <c r="S556" s="184">
        <v>0</v>
      </c>
      <c r="T556" s="185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86" t="s">
        <v>248</v>
      </c>
      <c r="AT556" s="186" t="s">
        <v>159</v>
      </c>
      <c r="AU556" s="186" t="s">
        <v>87</v>
      </c>
      <c r="AY556" s="18" t="s">
        <v>157</v>
      </c>
      <c r="BE556" s="187">
        <f>IF(N556="základní",J556,0)</f>
        <v>0</v>
      </c>
      <c r="BF556" s="187">
        <f>IF(N556="snížená",J556,0)</f>
        <v>0</v>
      </c>
      <c r="BG556" s="187">
        <f>IF(N556="zákl. přenesená",J556,0)</f>
        <v>0</v>
      </c>
      <c r="BH556" s="187">
        <f>IF(N556="sníž. přenesená",J556,0)</f>
        <v>0</v>
      </c>
      <c r="BI556" s="187">
        <f>IF(N556="nulová",J556,0)</f>
        <v>0</v>
      </c>
      <c r="BJ556" s="18" t="s">
        <v>87</v>
      </c>
      <c r="BK556" s="187">
        <f>ROUND(I556*H556,2)</f>
        <v>0</v>
      </c>
      <c r="BL556" s="18" t="s">
        <v>248</v>
      </c>
      <c r="BM556" s="186" t="s">
        <v>1113</v>
      </c>
    </row>
    <row r="557" spans="1:47" s="2" customFormat="1" ht="11.25">
      <c r="A557" s="35"/>
      <c r="B557" s="36"/>
      <c r="C557" s="37"/>
      <c r="D557" s="188" t="s">
        <v>166</v>
      </c>
      <c r="E557" s="37"/>
      <c r="F557" s="189" t="s">
        <v>1111</v>
      </c>
      <c r="G557" s="37"/>
      <c r="H557" s="37"/>
      <c r="I557" s="190"/>
      <c r="J557" s="37"/>
      <c r="K557" s="37"/>
      <c r="L557" s="40"/>
      <c r="M557" s="191"/>
      <c r="N557" s="192"/>
      <c r="O557" s="65"/>
      <c r="P557" s="65"/>
      <c r="Q557" s="65"/>
      <c r="R557" s="65"/>
      <c r="S557" s="65"/>
      <c r="T557" s="66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T557" s="18" t="s">
        <v>166</v>
      </c>
      <c r="AU557" s="18" t="s">
        <v>87</v>
      </c>
    </row>
    <row r="558" spans="1:65" s="2" customFormat="1" ht="16.5" customHeight="1">
      <c r="A558" s="35"/>
      <c r="B558" s="36"/>
      <c r="C558" s="205" t="s">
        <v>1114</v>
      </c>
      <c r="D558" s="205" t="s">
        <v>222</v>
      </c>
      <c r="E558" s="206" t="s">
        <v>1115</v>
      </c>
      <c r="F558" s="207" t="s">
        <v>1116</v>
      </c>
      <c r="G558" s="208" t="s">
        <v>162</v>
      </c>
      <c r="H558" s="209">
        <v>294.333</v>
      </c>
      <c r="I558" s="210"/>
      <c r="J558" s="211">
        <f>ROUND(I558*H558,2)</f>
        <v>0</v>
      </c>
      <c r="K558" s="207" t="s">
        <v>19</v>
      </c>
      <c r="L558" s="212"/>
      <c r="M558" s="213" t="s">
        <v>19</v>
      </c>
      <c r="N558" s="214" t="s">
        <v>44</v>
      </c>
      <c r="O558" s="65"/>
      <c r="P558" s="184">
        <f>O558*H558</f>
        <v>0</v>
      </c>
      <c r="Q558" s="184">
        <v>0.00028</v>
      </c>
      <c r="R558" s="184">
        <f>Q558*H558</f>
        <v>0.08241324</v>
      </c>
      <c r="S558" s="184">
        <v>0</v>
      </c>
      <c r="T558" s="185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6" t="s">
        <v>334</v>
      </c>
      <c r="AT558" s="186" t="s">
        <v>222</v>
      </c>
      <c r="AU558" s="186" t="s">
        <v>87</v>
      </c>
      <c r="AY558" s="18" t="s">
        <v>157</v>
      </c>
      <c r="BE558" s="187">
        <f>IF(N558="základní",J558,0)</f>
        <v>0</v>
      </c>
      <c r="BF558" s="187">
        <f>IF(N558="snížená",J558,0)</f>
        <v>0</v>
      </c>
      <c r="BG558" s="187">
        <f>IF(N558="zákl. přenesená",J558,0)</f>
        <v>0</v>
      </c>
      <c r="BH558" s="187">
        <f>IF(N558="sníž. přenesená",J558,0)</f>
        <v>0</v>
      </c>
      <c r="BI558" s="187">
        <f>IF(N558="nulová",J558,0)</f>
        <v>0</v>
      </c>
      <c r="BJ558" s="18" t="s">
        <v>87</v>
      </c>
      <c r="BK558" s="187">
        <f>ROUND(I558*H558,2)</f>
        <v>0</v>
      </c>
      <c r="BL558" s="18" t="s">
        <v>248</v>
      </c>
      <c r="BM558" s="186" t="s">
        <v>1117</v>
      </c>
    </row>
    <row r="559" spans="2:51" s="13" customFormat="1" ht="11.25">
      <c r="B559" s="193"/>
      <c r="C559" s="194"/>
      <c r="D559" s="195" t="s">
        <v>168</v>
      </c>
      <c r="E559" s="194"/>
      <c r="F559" s="197" t="s">
        <v>1118</v>
      </c>
      <c r="G559" s="194"/>
      <c r="H559" s="198">
        <v>294.333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168</v>
      </c>
      <c r="AU559" s="204" t="s">
        <v>87</v>
      </c>
      <c r="AV559" s="13" t="s">
        <v>87</v>
      </c>
      <c r="AW559" s="13" t="s">
        <v>4</v>
      </c>
      <c r="AX559" s="13" t="s">
        <v>80</v>
      </c>
      <c r="AY559" s="204" t="s">
        <v>157</v>
      </c>
    </row>
    <row r="560" spans="1:65" s="2" customFormat="1" ht="49.15" customHeight="1">
      <c r="A560" s="35"/>
      <c r="B560" s="36"/>
      <c r="C560" s="205" t="s">
        <v>1119</v>
      </c>
      <c r="D560" s="205" t="s">
        <v>222</v>
      </c>
      <c r="E560" s="206" t="s">
        <v>1120</v>
      </c>
      <c r="F560" s="207" t="s">
        <v>1121</v>
      </c>
      <c r="G560" s="208" t="s">
        <v>162</v>
      </c>
      <c r="H560" s="209">
        <v>267.575</v>
      </c>
      <c r="I560" s="210"/>
      <c r="J560" s="211">
        <f>ROUND(I560*H560,2)</f>
        <v>0</v>
      </c>
      <c r="K560" s="207" t="s">
        <v>19</v>
      </c>
      <c r="L560" s="212"/>
      <c r="M560" s="213" t="s">
        <v>19</v>
      </c>
      <c r="N560" s="214" t="s">
        <v>44</v>
      </c>
      <c r="O560" s="65"/>
      <c r="P560" s="184">
        <f>O560*H560</f>
        <v>0</v>
      </c>
      <c r="Q560" s="184">
        <v>0.00028</v>
      </c>
      <c r="R560" s="184">
        <f>Q560*H560</f>
        <v>0.07492099999999999</v>
      </c>
      <c r="S560" s="184">
        <v>0</v>
      </c>
      <c r="T560" s="185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86" t="s">
        <v>334</v>
      </c>
      <c r="AT560" s="186" t="s">
        <v>222</v>
      </c>
      <c r="AU560" s="186" t="s">
        <v>87</v>
      </c>
      <c r="AY560" s="18" t="s">
        <v>157</v>
      </c>
      <c r="BE560" s="187">
        <f>IF(N560="základní",J560,0)</f>
        <v>0</v>
      </c>
      <c r="BF560" s="187">
        <f>IF(N560="snížená",J560,0)</f>
        <v>0</v>
      </c>
      <c r="BG560" s="187">
        <f>IF(N560="zákl. přenesená",J560,0)</f>
        <v>0</v>
      </c>
      <c r="BH560" s="187">
        <f>IF(N560="sníž. přenesená",J560,0)</f>
        <v>0</v>
      </c>
      <c r="BI560" s="187">
        <f>IF(N560="nulová",J560,0)</f>
        <v>0</v>
      </c>
      <c r="BJ560" s="18" t="s">
        <v>87</v>
      </c>
      <c r="BK560" s="187">
        <f>ROUND(I560*H560,2)</f>
        <v>0</v>
      </c>
      <c r="BL560" s="18" t="s">
        <v>248</v>
      </c>
      <c r="BM560" s="186" t="s">
        <v>1122</v>
      </c>
    </row>
    <row r="561" spans="1:65" s="2" customFormat="1" ht="16.5" customHeight="1">
      <c r="A561" s="35"/>
      <c r="B561" s="36"/>
      <c r="C561" s="175" t="s">
        <v>1123</v>
      </c>
      <c r="D561" s="175" t="s">
        <v>159</v>
      </c>
      <c r="E561" s="176" t="s">
        <v>1124</v>
      </c>
      <c r="F561" s="177" t="s">
        <v>1125</v>
      </c>
      <c r="G561" s="178" t="s">
        <v>162</v>
      </c>
      <c r="H561" s="179">
        <v>267.575</v>
      </c>
      <c r="I561" s="180"/>
      <c r="J561" s="181">
        <f>ROUND(I561*H561,2)</f>
        <v>0</v>
      </c>
      <c r="K561" s="177" t="s">
        <v>163</v>
      </c>
      <c r="L561" s="40"/>
      <c r="M561" s="182" t="s">
        <v>19</v>
      </c>
      <c r="N561" s="183" t="s">
        <v>44</v>
      </c>
      <c r="O561" s="65"/>
      <c r="P561" s="184">
        <f>O561*H561</f>
        <v>0</v>
      </c>
      <c r="Q561" s="184">
        <v>0.00014</v>
      </c>
      <c r="R561" s="184">
        <f>Q561*H561</f>
        <v>0.037460499999999994</v>
      </c>
      <c r="S561" s="184">
        <v>0</v>
      </c>
      <c r="T561" s="185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6" t="s">
        <v>248</v>
      </c>
      <c r="AT561" s="186" t="s">
        <v>159</v>
      </c>
      <c r="AU561" s="186" t="s">
        <v>87</v>
      </c>
      <c r="AY561" s="18" t="s">
        <v>157</v>
      </c>
      <c r="BE561" s="187">
        <f>IF(N561="základní",J561,0)</f>
        <v>0</v>
      </c>
      <c r="BF561" s="187">
        <f>IF(N561="snížená",J561,0)</f>
        <v>0</v>
      </c>
      <c r="BG561" s="187">
        <f>IF(N561="zákl. přenesená",J561,0)</f>
        <v>0</v>
      </c>
      <c r="BH561" s="187">
        <f>IF(N561="sníž. přenesená",J561,0)</f>
        <v>0</v>
      </c>
      <c r="BI561" s="187">
        <f>IF(N561="nulová",J561,0)</f>
        <v>0</v>
      </c>
      <c r="BJ561" s="18" t="s">
        <v>87</v>
      </c>
      <c r="BK561" s="187">
        <f>ROUND(I561*H561,2)</f>
        <v>0</v>
      </c>
      <c r="BL561" s="18" t="s">
        <v>248</v>
      </c>
      <c r="BM561" s="186" t="s">
        <v>1126</v>
      </c>
    </row>
    <row r="562" spans="1:47" s="2" customFormat="1" ht="11.25">
      <c r="A562" s="35"/>
      <c r="B562" s="36"/>
      <c r="C562" s="37"/>
      <c r="D562" s="188" t="s">
        <v>166</v>
      </c>
      <c r="E562" s="37"/>
      <c r="F562" s="189" t="s">
        <v>1127</v>
      </c>
      <c r="G562" s="37"/>
      <c r="H562" s="37"/>
      <c r="I562" s="190"/>
      <c r="J562" s="37"/>
      <c r="K562" s="37"/>
      <c r="L562" s="40"/>
      <c r="M562" s="191"/>
      <c r="N562" s="192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166</v>
      </c>
      <c r="AU562" s="18" t="s">
        <v>87</v>
      </c>
    </row>
    <row r="563" spans="2:51" s="13" customFormat="1" ht="11.25">
      <c r="B563" s="193"/>
      <c r="C563" s="194"/>
      <c r="D563" s="195" t="s">
        <v>168</v>
      </c>
      <c r="E563" s="196" t="s">
        <v>19</v>
      </c>
      <c r="F563" s="197" t="s">
        <v>88</v>
      </c>
      <c r="G563" s="194"/>
      <c r="H563" s="198">
        <v>267.575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168</v>
      </c>
      <c r="AU563" s="204" t="s">
        <v>87</v>
      </c>
      <c r="AV563" s="13" t="s">
        <v>87</v>
      </c>
      <c r="AW563" s="13" t="s">
        <v>33</v>
      </c>
      <c r="AX563" s="13" t="s">
        <v>80</v>
      </c>
      <c r="AY563" s="204" t="s">
        <v>157</v>
      </c>
    </row>
    <row r="564" spans="1:65" s="2" customFormat="1" ht="49.15" customHeight="1">
      <c r="A564" s="35"/>
      <c r="B564" s="36"/>
      <c r="C564" s="175" t="s">
        <v>1128</v>
      </c>
      <c r="D564" s="175" t="s">
        <v>159</v>
      </c>
      <c r="E564" s="176" t="s">
        <v>1129</v>
      </c>
      <c r="F564" s="177" t="s">
        <v>1130</v>
      </c>
      <c r="G564" s="178" t="s">
        <v>225</v>
      </c>
      <c r="H564" s="179">
        <v>0.243</v>
      </c>
      <c r="I564" s="180"/>
      <c r="J564" s="181">
        <f>ROUND(I564*H564,2)</f>
        <v>0</v>
      </c>
      <c r="K564" s="177" t="s">
        <v>163</v>
      </c>
      <c r="L564" s="40"/>
      <c r="M564" s="182" t="s">
        <v>19</v>
      </c>
      <c r="N564" s="183" t="s">
        <v>44</v>
      </c>
      <c r="O564" s="65"/>
      <c r="P564" s="184">
        <f>O564*H564</f>
        <v>0</v>
      </c>
      <c r="Q564" s="184">
        <v>0</v>
      </c>
      <c r="R564" s="184">
        <f>Q564*H564</f>
        <v>0</v>
      </c>
      <c r="S564" s="184">
        <v>0</v>
      </c>
      <c r="T564" s="185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86" t="s">
        <v>248</v>
      </c>
      <c r="AT564" s="186" t="s">
        <v>159</v>
      </c>
      <c r="AU564" s="186" t="s">
        <v>87</v>
      </c>
      <c r="AY564" s="18" t="s">
        <v>157</v>
      </c>
      <c r="BE564" s="187">
        <f>IF(N564="základní",J564,0)</f>
        <v>0</v>
      </c>
      <c r="BF564" s="187">
        <f>IF(N564="snížená",J564,0)</f>
        <v>0</v>
      </c>
      <c r="BG564" s="187">
        <f>IF(N564="zákl. přenesená",J564,0)</f>
        <v>0</v>
      </c>
      <c r="BH564" s="187">
        <f>IF(N564="sníž. přenesená",J564,0)</f>
        <v>0</v>
      </c>
      <c r="BI564" s="187">
        <f>IF(N564="nulová",J564,0)</f>
        <v>0</v>
      </c>
      <c r="BJ564" s="18" t="s">
        <v>87</v>
      </c>
      <c r="BK564" s="187">
        <f>ROUND(I564*H564,2)</f>
        <v>0</v>
      </c>
      <c r="BL564" s="18" t="s">
        <v>248</v>
      </c>
      <c r="BM564" s="186" t="s">
        <v>1131</v>
      </c>
    </row>
    <row r="565" spans="1:47" s="2" customFormat="1" ht="11.25">
      <c r="A565" s="35"/>
      <c r="B565" s="36"/>
      <c r="C565" s="37"/>
      <c r="D565" s="188" t="s">
        <v>166</v>
      </c>
      <c r="E565" s="37"/>
      <c r="F565" s="189" t="s">
        <v>1132</v>
      </c>
      <c r="G565" s="37"/>
      <c r="H565" s="37"/>
      <c r="I565" s="190"/>
      <c r="J565" s="37"/>
      <c r="K565" s="37"/>
      <c r="L565" s="40"/>
      <c r="M565" s="191"/>
      <c r="N565" s="192"/>
      <c r="O565" s="65"/>
      <c r="P565" s="65"/>
      <c r="Q565" s="65"/>
      <c r="R565" s="65"/>
      <c r="S565" s="65"/>
      <c r="T565" s="66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166</v>
      </c>
      <c r="AU565" s="18" t="s">
        <v>87</v>
      </c>
    </row>
    <row r="566" spans="2:63" s="12" customFormat="1" ht="22.9" customHeight="1">
      <c r="B566" s="159"/>
      <c r="C566" s="160"/>
      <c r="D566" s="161" t="s">
        <v>71</v>
      </c>
      <c r="E566" s="173" t="s">
        <v>1133</v>
      </c>
      <c r="F566" s="173" t="s">
        <v>1134</v>
      </c>
      <c r="G566" s="160"/>
      <c r="H566" s="160"/>
      <c r="I566" s="163"/>
      <c r="J566" s="174">
        <f>BK566</f>
        <v>0</v>
      </c>
      <c r="K566" s="160"/>
      <c r="L566" s="165"/>
      <c r="M566" s="166"/>
      <c r="N566" s="167"/>
      <c r="O566" s="167"/>
      <c r="P566" s="168">
        <f>SUM(P567:P573)</f>
        <v>0</v>
      </c>
      <c r="Q566" s="167"/>
      <c r="R566" s="168">
        <f>SUM(R567:R573)</f>
        <v>0.00216</v>
      </c>
      <c r="S566" s="167"/>
      <c r="T566" s="169">
        <f>SUM(T567:T573)</f>
        <v>0</v>
      </c>
      <c r="AR566" s="170" t="s">
        <v>87</v>
      </c>
      <c r="AT566" s="171" t="s">
        <v>71</v>
      </c>
      <c r="AU566" s="171" t="s">
        <v>80</v>
      </c>
      <c r="AY566" s="170" t="s">
        <v>157</v>
      </c>
      <c r="BK566" s="172">
        <f>SUM(BK567:BK573)</f>
        <v>0</v>
      </c>
    </row>
    <row r="567" spans="1:65" s="2" customFormat="1" ht="55.5" customHeight="1">
      <c r="A567" s="35"/>
      <c r="B567" s="36"/>
      <c r="C567" s="175" t="s">
        <v>1135</v>
      </c>
      <c r="D567" s="175" t="s">
        <v>159</v>
      </c>
      <c r="E567" s="176" t="s">
        <v>1136</v>
      </c>
      <c r="F567" s="177" t="s">
        <v>1137</v>
      </c>
      <c r="G567" s="178" t="s">
        <v>232</v>
      </c>
      <c r="H567" s="179">
        <v>8</v>
      </c>
      <c r="I567" s="180"/>
      <c r="J567" s="181">
        <f>ROUND(I567*H567,2)</f>
        <v>0</v>
      </c>
      <c r="K567" s="177" t="s">
        <v>163</v>
      </c>
      <c r="L567" s="40"/>
      <c r="M567" s="182" t="s">
        <v>19</v>
      </c>
      <c r="N567" s="183" t="s">
        <v>44</v>
      </c>
      <c r="O567" s="65"/>
      <c r="P567" s="184">
        <f>O567*H567</f>
        <v>0</v>
      </c>
      <c r="Q567" s="184">
        <v>0.00027</v>
      </c>
      <c r="R567" s="184">
        <f>Q567*H567</f>
        <v>0.00216</v>
      </c>
      <c r="S567" s="184">
        <v>0</v>
      </c>
      <c r="T567" s="185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86" t="s">
        <v>248</v>
      </c>
      <c r="AT567" s="186" t="s">
        <v>159</v>
      </c>
      <c r="AU567" s="186" t="s">
        <v>87</v>
      </c>
      <c r="AY567" s="18" t="s">
        <v>157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18" t="s">
        <v>87</v>
      </c>
      <c r="BK567" s="187">
        <f>ROUND(I567*H567,2)</f>
        <v>0</v>
      </c>
      <c r="BL567" s="18" t="s">
        <v>248</v>
      </c>
      <c r="BM567" s="186" t="s">
        <v>1138</v>
      </c>
    </row>
    <row r="568" spans="1:47" s="2" customFormat="1" ht="11.25">
      <c r="A568" s="35"/>
      <c r="B568" s="36"/>
      <c r="C568" s="37"/>
      <c r="D568" s="188" t="s">
        <v>166</v>
      </c>
      <c r="E568" s="37"/>
      <c r="F568" s="189" t="s">
        <v>1139</v>
      </c>
      <c r="G568" s="37"/>
      <c r="H568" s="37"/>
      <c r="I568" s="190"/>
      <c r="J568" s="37"/>
      <c r="K568" s="37"/>
      <c r="L568" s="40"/>
      <c r="M568" s="191"/>
      <c r="N568" s="192"/>
      <c r="O568" s="65"/>
      <c r="P568" s="65"/>
      <c r="Q568" s="65"/>
      <c r="R568" s="65"/>
      <c r="S568" s="65"/>
      <c r="T568" s="66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T568" s="18" t="s">
        <v>166</v>
      </c>
      <c r="AU568" s="18" t="s">
        <v>87</v>
      </c>
    </row>
    <row r="569" spans="1:65" s="2" customFormat="1" ht="44.25" customHeight="1">
      <c r="A569" s="35"/>
      <c r="B569" s="36"/>
      <c r="C569" s="205" t="s">
        <v>1140</v>
      </c>
      <c r="D569" s="205" t="s">
        <v>222</v>
      </c>
      <c r="E569" s="206" t="s">
        <v>1141</v>
      </c>
      <c r="F569" s="207" t="s">
        <v>1142</v>
      </c>
      <c r="G569" s="208" t="s">
        <v>232</v>
      </c>
      <c r="H569" s="209">
        <v>8</v>
      </c>
      <c r="I569" s="210"/>
      <c r="J569" s="211">
        <f>ROUND(I569*H569,2)</f>
        <v>0</v>
      </c>
      <c r="K569" s="207" t="s">
        <v>19</v>
      </c>
      <c r="L569" s="212"/>
      <c r="M569" s="213" t="s">
        <v>19</v>
      </c>
      <c r="N569" s="214" t="s">
        <v>44</v>
      </c>
      <c r="O569" s="65"/>
      <c r="P569" s="184">
        <f>O569*H569</f>
        <v>0</v>
      </c>
      <c r="Q569" s="184">
        <v>0</v>
      </c>
      <c r="R569" s="184">
        <f>Q569*H569</f>
        <v>0</v>
      </c>
      <c r="S569" s="184">
        <v>0</v>
      </c>
      <c r="T569" s="185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6" t="s">
        <v>334</v>
      </c>
      <c r="AT569" s="186" t="s">
        <v>222</v>
      </c>
      <c r="AU569" s="186" t="s">
        <v>87</v>
      </c>
      <c r="AY569" s="18" t="s">
        <v>157</v>
      </c>
      <c r="BE569" s="187">
        <f>IF(N569="základní",J569,0)</f>
        <v>0</v>
      </c>
      <c r="BF569" s="187">
        <f>IF(N569="snížená",J569,0)</f>
        <v>0</v>
      </c>
      <c r="BG569" s="187">
        <f>IF(N569="zákl. přenesená",J569,0)</f>
        <v>0</v>
      </c>
      <c r="BH569" s="187">
        <f>IF(N569="sníž. přenesená",J569,0)</f>
        <v>0</v>
      </c>
      <c r="BI569" s="187">
        <f>IF(N569="nulová",J569,0)</f>
        <v>0</v>
      </c>
      <c r="BJ569" s="18" t="s">
        <v>87</v>
      </c>
      <c r="BK569" s="187">
        <f>ROUND(I569*H569,2)</f>
        <v>0</v>
      </c>
      <c r="BL569" s="18" t="s">
        <v>248</v>
      </c>
      <c r="BM569" s="186" t="s">
        <v>1143</v>
      </c>
    </row>
    <row r="570" spans="1:65" s="2" customFormat="1" ht="24.2" customHeight="1">
      <c r="A570" s="35"/>
      <c r="B570" s="36"/>
      <c r="C570" s="205" t="s">
        <v>1144</v>
      </c>
      <c r="D570" s="205" t="s">
        <v>222</v>
      </c>
      <c r="E570" s="206" t="s">
        <v>1145</v>
      </c>
      <c r="F570" s="207" t="s">
        <v>1146</v>
      </c>
      <c r="G570" s="208" t="s">
        <v>232</v>
      </c>
      <c r="H570" s="209">
        <v>2</v>
      </c>
      <c r="I570" s="210"/>
      <c r="J570" s="211">
        <f>ROUND(I570*H570,2)</f>
        <v>0</v>
      </c>
      <c r="K570" s="207" t="s">
        <v>19</v>
      </c>
      <c r="L570" s="212"/>
      <c r="M570" s="213" t="s">
        <v>19</v>
      </c>
      <c r="N570" s="214" t="s">
        <v>44</v>
      </c>
      <c r="O570" s="65"/>
      <c r="P570" s="184">
        <f>O570*H570</f>
        <v>0</v>
      </c>
      <c r="Q570" s="184">
        <v>0</v>
      </c>
      <c r="R570" s="184">
        <f>Q570*H570</f>
        <v>0</v>
      </c>
      <c r="S570" s="184">
        <v>0</v>
      </c>
      <c r="T570" s="185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6" t="s">
        <v>334</v>
      </c>
      <c r="AT570" s="186" t="s">
        <v>222</v>
      </c>
      <c r="AU570" s="186" t="s">
        <v>87</v>
      </c>
      <c r="AY570" s="18" t="s">
        <v>157</v>
      </c>
      <c r="BE570" s="187">
        <f>IF(N570="základní",J570,0)</f>
        <v>0</v>
      </c>
      <c r="BF570" s="187">
        <f>IF(N570="snížená",J570,0)</f>
        <v>0</v>
      </c>
      <c r="BG570" s="187">
        <f>IF(N570="zákl. přenesená",J570,0)</f>
        <v>0</v>
      </c>
      <c r="BH570" s="187">
        <f>IF(N570="sníž. přenesená",J570,0)</f>
        <v>0</v>
      </c>
      <c r="BI570" s="187">
        <f>IF(N570="nulová",J570,0)</f>
        <v>0</v>
      </c>
      <c r="BJ570" s="18" t="s">
        <v>87</v>
      </c>
      <c r="BK570" s="187">
        <f>ROUND(I570*H570,2)</f>
        <v>0</v>
      </c>
      <c r="BL570" s="18" t="s">
        <v>248</v>
      </c>
      <c r="BM570" s="186" t="s">
        <v>1147</v>
      </c>
    </row>
    <row r="571" spans="1:65" s="2" customFormat="1" ht="24.2" customHeight="1">
      <c r="A571" s="35"/>
      <c r="B571" s="36"/>
      <c r="C571" s="205" t="s">
        <v>1148</v>
      </c>
      <c r="D571" s="205" t="s">
        <v>222</v>
      </c>
      <c r="E571" s="206" t="s">
        <v>1149</v>
      </c>
      <c r="F571" s="207" t="s">
        <v>1150</v>
      </c>
      <c r="G571" s="208" t="s">
        <v>232</v>
      </c>
      <c r="H571" s="209">
        <v>3</v>
      </c>
      <c r="I571" s="210"/>
      <c r="J571" s="211">
        <f>ROUND(I571*H571,2)</f>
        <v>0</v>
      </c>
      <c r="K571" s="207" t="s">
        <v>19</v>
      </c>
      <c r="L571" s="212"/>
      <c r="M571" s="213" t="s">
        <v>19</v>
      </c>
      <c r="N571" s="214" t="s">
        <v>44</v>
      </c>
      <c r="O571" s="65"/>
      <c r="P571" s="184">
        <f>O571*H571</f>
        <v>0</v>
      </c>
      <c r="Q571" s="184">
        <v>0</v>
      </c>
      <c r="R571" s="184">
        <f>Q571*H571</f>
        <v>0</v>
      </c>
      <c r="S571" s="184">
        <v>0</v>
      </c>
      <c r="T571" s="185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6" t="s">
        <v>334</v>
      </c>
      <c r="AT571" s="186" t="s">
        <v>222</v>
      </c>
      <c r="AU571" s="186" t="s">
        <v>87</v>
      </c>
      <c r="AY571" s="18" t="s">
        <v>157</v>
      </c>
      <c r="BE571" s="187">
        <f>IF(N571="základní",J571,0)</f>
        <v>0</v>
      </c>
      <c r="BF571" s="187">
        <f>IF(N571="snížená",J571,0)</f>
        <v>0</v>
      </c>
      <c r="BG571" s="187">
        <f>IF(N571="zákl. přenesená",J571,0)</f>
        <v>0</v>
      </c>
      <c r="BH571" s="187">
        <f>IF(N571="sníž. přenesená",J571,0)</f>
        <v>0</v>
      </c>
      <c r="BI571" s="187">
        <f>IF(N571="nulová",J571,0)</f>
        <v>0</v>
      </c>
      <c r="BJ571" s="18" t="s">
        <v>87</v>
      </c>
      <c r="BK571" s="187">
        <f>ROUND(I571*H571,2)</f>
        <v>0</v>
      </c>
      <c r="BL571" s="18" t="s">
        <v>248</v>
      </c>
      <c r="BM571" s="186" t="s">
        <v>1151</v>
      </c>
    </row>
    <row r="572" spans="1:65" s="2" customFormat="1" ht="44.25" customHeight="1">
      <c r="A572" s="35"/>
      <c r="B572" s="36"/>
      <c r="C572" s="175" t="s">
        <v>1152</v>
      </c>
      <c r="D572" s="175" t="s">
        <v>159</v>
      </c>
      <c r="E572" s="176" t="s">
        <v>1153</v>
      </c>
      <c r="F572" s="177" t="s">
        <v>1154</v>
      </c>
      <c r="G572" s="178" t="s">
        <v>1155</v>
      </c>
      <c r="H572" s="236"/>
      <c r="I572" s="180"/>
      <c r="J572" s="181">
        <f>ROUND(I572*H572,2)</f>
        <v>0</v>
      </c>
      <c r="K572" s="177" t="s">
        <v>163</v>
      </c>
      <c r="L572" s="40"/>
      <c r="M572" s="182" t="s">
        <v>19</v>
      </c>
      <c r="N572" s="183" t="s">
        <v>44</v>
      </c>
      <c r="O572" s="65"/>
      <c r="P572" s="184">
        <f>O572*H572</f>
        <v>0</v>
      </c>
      <c r="Q572" s="184">
        <v>0</v>
      </c>
      <c r="R572" s="184">
        <f>Q572*H572</f>
        <v>0</v>
      </c>
      <c r="S572" s="184">
        <v>0</v>
      </c>
      <c r="T572" s="185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6" t="s">
        <v>248</v>
      </c>
      <c r="AT572" s="186" t="s">
        <v>159</v>
      </c>
      <c r="AU572" s="186" t="s">
        <v>87</v>
      </c>
      <c r="AY572" s="18" t="s">
        <v>157</v>
      </c>
      <c r="BE572" s="187">
        <f>IF(N572="základní",J572,0)</f>
        <v>0</v>
      </c>
      <c r="BF572" s="187">
        <f>IF(N572="snížená",J572,0)</f>
        <v>0</v>
      </c>
      <c r="BG572" s="187">
        <f>IF(N572="zákl. přenesená",J572,0)</f>
        <v>0</v>
      </c>
      <c r="BH572" s="187">
        <f>IF(N572="sníž. přenesená",J572,0)</f>
        <v>0</v>
      </c>
      <c r="BI572" s="187">
        <f>IF(N572="nulová",J572,0)</f>
        <v>0</v>
      </c>
      <c r="BJ572" s="18" t="s">
        <v>87</v>
      </c>
      <c r="BK572" s="187">
        <f>ROUND(I572*H572,2)</f>
        <v>0</v>
      </c>
      <c r="BL572" s="18" t="s">
        <v>248</v>
      </c>
      <c r="BM572" s="186" t="s">
        <v>1156</v>
      </c>
    </row>
    <row r="573" spans="1:47" s="2" customFormat="1" ht="11.25">
      <c r="A573" s="35"/>
      <c r="B573" s="36"/>
      <c r="C573" s="37"/>
      <c r="D573" s="188" t="s">
        <v>166</v>
      </c>
      <c r="E573" s="37"/>
      <c r="F573" s="189" t="s">
        <v>1157</v>
      </c>
      <c r="G573" s="37"/>
      <c r="H573" s="37"/>
      <c r="I573" s="190"/>
      <c r="J573" s="37"/>
      <c r="K573" s="37"/>
      <c r="L573" s="40"/>
      <c r="M573" s="191"/>
      <c r="N573" s="192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166</v>
      </c>
      <c r="AU573" s="18" t="s">
        <v>87</v>
      </c>
    </row>
    <row r="574" spans="2:63" s="12" customFormat="1" ht="22.9" customHeight="1">
      <c r="B574" s="159"/>
      <c r="C574" s="160"/>
      <c r="D574" s="161" t="s">
        <v>71</v>
      </c>
      <c r="E574" s="173" t="s">
        <v>1158</v>
      </c>
      <c r="F574" s="173" t="s">
        <v>1159</v>
      </c>
      <c r="G574" s="160"/>
      <c r="H574" s="160"/>
      <c r="I574" s="163"/>
      <c r="J574" s="174">
        <f>BK574</f>
        <v>0</v>
      </c>
      <c r="K574" s="160"/>
      <c r="L574" s="165"/>
      <c r="M574" s="166"/>
      <c r="N574" s="167"/>
      <c r="O574" s="167"/>
      <c r="P574" s="168">
        <f>SUM(P575:P587)</f>
        <v>0</v>
      </c>
      <c r="Q574" s="167"/>
      <c r="R574" s="168">
        <f>SUM(R575:R587)</f>
        <v>0.021732</v>
      </c>
      <c r="S574" s="167"/>
      <c r="T574" s="169">
        <f>SUM(T575:T587)</f>
        <v>0</v>
      </c>
      <c r="AR574" s="170" t="s">
        <v>87</v>
      </c>
      <c r="AT574" s="171" t="s">
        <v>71</v>
      </c>
      <c r="AU574" s="171" t="s">
        <v>80</v>
      </c>
      <c r="AY574" s="170" t="s">
        <v>157</v>
      </c>
      <c r="BK574" s="172">
        <f>SUM(BK575:BK587)</f>
        <v>0</v>
      </c>
    </row>
    <row r="575" spans="1:65" s="2" customFormat="1" ht="37.9" customHeight="1">
      <c r="A575" s="35"/>
      <c r="B575" s="36"/>
      <c r="C575" s="175" t="s">
        <v>1160</v>
      </c>
      <c r="D575" s="175" t="s">
        <v>159</v>
      </c>
      <c r="E575" s="176" t="s">
        <v>1161</v>
      </c>
      <c r="F575" s="177" t="s">
        <v>1162</v>
      </c>
      <c r="G575" s="178" t="s">
        <v>232</v>
      </c>
      <c r="H575" s="179">
        <v>2</v>
      </c>
      <c r="I575" s="180"/>
      <c r="J575" s="181">
        <f aca="true" t="shared" si="20" ref="J575:J580">ROUND(I575*H575,2)</f>
        <v>0</v>
      </c>
      <c r="K575" s="177" t="s">
        <v>19</v>
      </c>
      <c r="L575" s="40"/>
      <c r="M575" s="182" t="s">
        <v>19</v>
      </c>
      <c r="N575" s="183" t="s">
        <v>44</v>
      </c>
      <c r="O575" s="65"/>
      <c r="P575" s="184">
        <f aca="true" t="shared" si="21" ref="P575:P580">O575*H575</f>
        <v>0</v>
      </c>
      <c r="Q575" s="184">
        <v>0</v>
      </c>
      <c r="R575" s="184">
        <f aca="true" t="shared" si="22" ref="R575:R580">Q575*H575</f>
        <v>0</v>
      </c>
      <c r="S575" s="184">
        <v>0</v>
      </c>
      <c r="T575" s="185">
        <f aca="true" t="shared" si="23" ref="T575:T580"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86" t="s">
        <v>248</v>
      </c>
      <c r="AT575" s="186" t="s">
        <v>159</v>
      </c>
      <c r="AU575" s="186" t="s">
        <v>87</v>
      </c>
      <c r="AY575" s="18" t="s">
        <v>157</v>
      </c>
      <c r="BE575" s="187">
        <f aca="true" t="shared" si="24" ref="BE575:BE580">IF(N575="základní",J575,0)</f>
        <v>0</v>
      </c>
      <c r="BF575" s="187">
        <f aca="true" t="shared" si="25" ref="BF575:BF580">IF(N575="snížená",J575,0)</f>
        <v>0</v>
      </c>
      <c r="BG575" s="187">
        <f aca="true" t="shared" si="26" ref="BG575:BG580">IF(N575="zákl. přenesená",J575,0)</f>
        <v>0</v>
      </c>
      <c r="BH575" s="187">
        <f aca="true" t="shared" si="27" ref="BH575:BH580">IF(N575="sníž. přenesená",J575,0)</f>
        <v>0</v>
      </c>
      <c r="BI575" s="187">
        <f aca="true" t="shared" si="28" ref="BI575:BI580">IF(N575="nulová",J575,0)</f>
        <v>0</v>
      </c>
      <c r="BJ575" s="18" t="s">
        <v>87</v>
      </c>
      <c r="BK575" s="187">
        <f aca="true" t="shared" si="29" ref="BK575:BK580">ROUND(I575*H575,2)</f>
        <v>0</v>
      </c>
      <c r="BL575" s="18" t="s">
        <v>248</v>
      </c>
      <c r="BM575" s="186" t="s">
        <v>1163</v>
      </c>
    </row>
    <row r="576" spans="1:65" s="2" customFormat="1" ht="24.2" customHeight="1">
      <c r="A576" s="35"/>
      <c r="B576" s="36"/>
      <c r="C576" s="205" t="s">
        <v>1164</v>
      </c>
      <c r="D576" s="205" t="s">
        <v>222</v>
      </c>
      <c r="E576" s="206" t="s">
        <v>1165</v>
      </c>
      <c r="F576" s="207" t="s">
        <v>1166</v>
      </c>
      <c r="G576" s="208" t="s">
        <v>1167</v>
      </c>
      <c r="H576" s="209">
        <v>2</v>
      </c>
      <c r="I576" s="210"/>
      <c r="J576" s="211">
        <f t="shared" si="20"/>
        <v>0</v>
      </c>
      <c r="K576" s="207" t="s">
        <v>19</v>
      </c>
      <c r="L576" s="212"/>
      <c r="M576" s="213" t="s">
        <v>19</v>
      </c>
      <c r="N576" s="214" t="s">
        <v>44</v>
      </c>
      <c r="O576" s="65"/>
      <c r="P576" s="184">
        <f t="shared" si="21"/>
        <v>0</v>
      </c>
      <c r="Q576" s="184">
        <v>0.0071</v>
      </c>
      <c r="R576" s="184">
        <f t="shared" si="22"/>
        <v>0.0142</v>
      </c>
      <c r="S576" s="184">
        <v>0</v>
      </c>
      <c r="T576" s="185">
        <f t="shared" si="23"/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6" t="s">
        <v>334</v>
      </c>
      <c r="AT576" s="186" t="s">
        <v>222</v>
      </c>
      <c r="AU576" s="186" t="s">
        <v>87</v>
      </c>
      <c r="AY576" s="18" t="s">
        <v>157</v>
      </c>
      <c r="BE576" s="187">
        <f t="shared" si="24"/>
        <v>0</v>
      </c>
      <c r="BF576" s="187">
        <f t="shared" si="25"/>
        <v>0</v>
      </c>
      <c r="BG576" s="187">
        <f t="shared" si="26"/>
        <v>0</v>
      </c>
      <c r="BH576" s="187">
        <f t="shared" si="27"/>
        <v>0</v>
      </c>
      <c r="BI576" s="187">
        <f t="shared" si="28"/>
        <v>0</v>
      </c>
      <c r="BJ576" s="18" t="s">
        <v>87</v>
      </c>
      <c r="BK576" s="187">
        <f t="shared" si="29"/>
        <v>0</v>
      </c>
      <c r="BL576" s="18" t="s">
        <v>248</v>
      </c>
      <c r="BM576" s="186" t="s">
        <v>1168</v>
      </c>
    </row>
    <row r="577" spans="1:65" s="2" customFormat="1" ht="37.9" customHeight="1">
      <c r="A577" s="35"/>
      <c r="B577" s="36"/>
      <c r="C577" s="175" t="s">
        <v>1169</v>
      </c>
      <c r="D577" s="175" t="s">
        <v>159</v>
      </c>
      <c r="E577" s="176" t="s">
        <v>1170</v>
      </c>
      <c r="F577" s="177" t="s">
        <v>1171</v>
      </c>
      <c r="G577" s="178" t="s">
        <v>232</v>
      </c>
      <c r="H577" s="179">
        <v>1</v>
      </c>
      <c r="I577" s="180"/>
      <c r="J577" s="181">
        <f t="shared" si="20"/>
        <v>0</v>
      </c>
      <c r="K577" s="177" t="s">
        <v>19</v>
      </c>
      <c r="L577" s="40"/>
      <c r="M577" s="182" t="s">
        <v>19</v>
      </c>
      <c r="N577" s="183" t="s">
        <v>44</v>
      </c>
      <c r="O577" s="65"/>
      <c r="P577" s="184">
        <f t="shared" si="21"/>
        <v>0</v>
      </c>
      <c r="Q577" s="184">
        <v>7E-05</v>
      </c>
      <c r="R577" s="184">
        <f t="shared" si="22"/>
        <v>7E-05</v>
      </c>
      <c r="S577" s="184">
        <v>0</v>
      </c>
      <c r="T577" s="185">
        <f t="shared" si="23"/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186" t="s">
        <v>248</v>
      </c>
      <c r="AT577" s="186" t="s">
        <v>159</v>
      </c>
      <c r="AU577" s="186" t="s">
        <v>87</v>
      </c>
      <c r="AY577" s="18" t="s">
        <v>157</v>
      </c>
      <c r="BE577" s="187">
        <f t="shared" si="24"/>
        <v>0</v>
      </c>
      <c r="BF577" s="187">
        <f t="shared" si="25"/>
        <v>0</v>
      </c>
      <c r="BG577" s="187">
        <f t="shared" si="26"/>
        <v>0</v>
      </c>
      <c r="BH577" s="187">
        <f t="shared" si="27"/>
        <v>0</v>
      </c>
      <c r="BI577" s="187">
        <f t="shared" si="28"/>
        <v>0</v>
      </c>
      <c r="BJ577" s="18" t="s">
        <v>87</v>
      </c>
      <c r="BK577" s="187">
        <f t="shared" si="29"/>
        <v>0</v>
      </c>
      <c r="BL577" s="18" t="s">
        <v>248</v>
      </c>
      <c r="BM577" s="186" t="s">
        <v>1172</v>
      </c>
    </row>
    <row r="578" spans="1:65" s="2" customFormat="1" ht="24.2" customHeight="1">
      <c r="A578" s="35"/>
      <c r="B578" s="36"/>
      <c r="C578" s="175" t="s">
        <v>1173</v>
      </c>
      <c r="D578" s="175" t="s">
        <v>159</v>
      </c>
      <c r="E578" s="176" t="s">
        <v>1174</v>
      </c>
      <c r="F578" s="177" t="s">
        <v>1175</v>
      </c>
      <c r="G578" s="178" t="s">
        <v>232</v>
      </c>
      <c r="H578" s="179">
        <v>1</v>
      </c>
      <c r="I578" s="180"/>
      <c r="J578" s="181">
        <f t="shared" si="20"/>
        <v>0</v>
      </c>
      <c r="K578" s="177" t="s">
        <v>19</v>
      </c>
      <c r="L578" s="40"/>
      <c r="M578" s="182" t="s">
        <v>19</v>
      </c>
      <c r="N578" s="183" t="s">
        <v>44</v>
      </c>
      <c r="O578" s="65"/>
      <c r="P578" s="184">
        <f t="shared" si="21"/>
        <v>0</v>
      </c>
      <c r="Q578" s="184">
        <v>7E-05</v>
      </c>
      <c r="R578" s="184">
        <f t="shared" si="22"/>
        <v>7E-05</v>
      </c>
      <c r="S578" s="184">
        <v>0</v>
      </c>
      <c r="T578" s="185">
        <f t="shared" si="23"/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6" t="s">
        <v>248</v>
      </c>
      <c r="AT578" s="186" t="s">
        <v>159</v>
      </c>
      <c r="AU578" s="186" t="s">
        <v>87</v>
      </c>
      <c r="AY578" s="18" t="s">
        <v>157</v>
      </c>
      <c r="BE578" s="187">
        <f t="shared" si="24"/>
        <v>0</v>
      </c>
      <c r="BF578" s="187">
        <f t="shared" si="25"/>
        <v>0</v>
      </c>
      <c r="BG578" s="187">
        <f t="shared" si="26"/>
        <v>0</v>
      </c>
      <c r="BH578" s="187">
        <f t="shared" si="27"/>
        <v>0</v>
      </c>
      <c r="BI578" s="187">
        <f t="shared" si="28"/>
        <v>0</v>
      </c>
      <c r="BJ578" s="18" t="s">
        <v>87</v>
      </c>
      <c r="BK578" s="187">
        <f t="shared" si="29"/>
        <v>0</v>
      </c>
      <c r="BL578" s="18" t="s">
        <v>248</v>
      </c>
      <c r="BM578" s="186" t="s">
        <v>1176</v>
      </c>
    </row>
    <row r="579" spans="1:65" s="2" customFormat="1" ht="49.15" customHeight="1">
      <c r="A579" s="35"/>
      <c r="B579" s="36"/>
      <c r="C579" s="175" t="s">
        <v>1177</v>
      </c>
      <c r="D579" s="175" t="s">
        <v>159</v>
      </c>
      <c r="E579" s="176" t="s">
        <v>1178</v>
      </c>
      <c r="F579" s="177" t="s">
        <v>1179</v>
      </c>
      <c r="G579" s="178" t="s">
        <v>232</v>
      </c>
      <c r="H579" s="179">
        <v>3</v>
      </c>
      <c r="I579" s="180"/>
      <c r="J579" s="181">
        <f t="shared" si="20"/>
        <v>0</v>
      </c>
      <c r="K579" s="177" t="s">
        <v>19</v>
      </c>
      <c r="L579" s="40"/>
      <c r="M579" s="182" t="s">
        <v>19</v>
      </c>
      <c r="N579" s="183" t="s">
        <v>44</v>
      </c>
      <c r="O579" s="65"/>
      <c r="P579" s="184">
        <f t="shared" si="21"/>
        <v>0</v>
      </c>
      <c r="Q579" s="184">
        <v>7E-05</v>
      </c>
      <c r="R579" s="184">
        <f t="shared" si="22"/>
        <v>0.00020999999999999998</v>
      </c>
      <c r="S579" s="184">
        <v>0</v>
      </c>
      <c r="T579" s="185">
        <f t="shared" si="23"/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6" t="s">
        <v>248</v>
      </c>
      <c r="AT579" s="186" t="s">
        <v>159</v>
      </c>
      <c r="AU579" s="186" t="s">
        <v>87</v>
      </c>
      <c r="AY579" s="18" t="s">
        <v>157</v>
      </c>
      <c r="BE579" s="187">
        <f t="shared" si="24"/>
        <v>0</v>
      </c>
      <c r="BF579" s="187">
        <f t="shared" si="25"/>
        <v>0</v>
      </c>
      <c r="BG579" s="187">
        <f t="shared" si="26"/>
        <v>0</v>
      </c>
      <c r="BH579" s="187">
        <f t="shared" si="27"/>
        <v>0</v>
      </c>
      <c r="BI579" s="187">
        <f t="shared" si="28"/>
        <v>0</v>
      </c>
      <c r="BJ579" s="18" t="s">
        <v>87</v>
      </c>
      <c r="BK579" s="187">
        <f t="shared" si="29"/>
        <v>0</v>
      </c>
      <c r="BL579" s="18" t="s">
        <v>248</v>
      </c>
      <c r="BM579" s="186" t="s">
        <v>1180</v>
      </c>
    </row>
    <row r="580" spans="1:65" s="2" customFormat="1" ht="24.2" customHeight="1">
      <c r="A580" s="35"/>
      <c r="B580" s="36"/>
      <c r="C580" s="175" t="s">
        <v>1181</v>
      </c>
      <c r="D580" s="175" t="s">
        <v>159</v>
      </c>
      <c r="E580" s="176" t="s">
        <v>1182</v>
      </c>
      <c r="F580" s="177" t="s">
        <v>1183</v>
      </c>
      <c r="G580" s="178" t="s">
        <v>198</v>
      </c>
      <c r="H580" s="179">
        <v>33.6</v>
      </c>
      <c r="I580" s="180"/>
      <c r="J580" s="181">
        <f t="shared" si="20"/>
        <v>0</v>
      </c>
      <c r="K580" s="177" t="s">
        <v>19</v>
      </c>
      <c r="L580" s="40"/>
      <c r="M580" s="182" t="s">
        <v>19</v>
      </c>
      <c r="N580" s="183" t="s">
        <v>44</v>
      </c>
      <c r="O580" s="65"/>
      <c r="P580" s="184">
        <f t="shared" si="21"/>
        <v>0</v>
      </c>
      <c r="Q580" s="184">
        <v>7E-05</v>
      </c>
      <c r="R580" s="184">
        <f t="shared" si="22"/>
        <v>0.002352</v>
      </c>
      <c r="S580" s="184">
        <v>0</v>
      </c>
      <c r="T580" s="185">
        <f t="shared" si="23"/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86" t="s">
        <v>248</v>
      </c>
      <c r="AT580" s="186" t="s">
        <v>159</v>
      </c>
      <c r="AU580" s="186" t="s">
        <v>87</v>
      </c>
      <c r="AY580" s="18" t="s">
        <v>157</v>
      </c>
      <c r="BE580" s="187">
        <f t="shared" si="24"/>
        <v>0</v>
      </c>
      <c r="BF580" s="187">
        <f t="shared" si="25"/>
        <v>0</v>
      </c>
      <c r="BG580" s="187">
        <f t="shared" si="26"/>
        <v>0</v>
      </c>
      <c r="BH580" s="187">
        <f t="shared" si="27"/>
        <v>0</v>
      </c>
      <c r="BI580" s="187">
        <f t="shared" si="28"/>
        <v>0</v>
      </c>
      <c r="BJ580" s="18" t="s">
        <v>87</v>
      </c>
      <c r="BK580" s="187">
        <f t="shared" si="29"/>
        <v>0</v>
      </c>
      <c r="BL580" s="18" t="s">
        <v>248</v>
      </c>
      <c r="BM580" s="186" t="s">
        <v>1184</v>
      </c>
    </row>
    <row r="581" spans="2:51" s="13" customFormat="1" ht="11.25">
      <c r="B581" s="193"/>
      <c r="C581" s="194"/>
      <c r="D581" s="195" t="s">
        <v>168</v>
      </c>
      <c r="E581" s="196" t="s">
        <v>19</v>
      </c>
      <c r="F581" s="197" t="s">
        <v>1185</v>
      </c>
      <c r="G581" s="194"/>
      <c r="H581" s="198">
        <v>33.6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168</v>
      </c>
      <c r="AU581" s="204" t="s">
        <v>87</v>
      </c>
      <c r="AV581" s="13" t="s">
        <v>87</v>
      </c>
      <c r="AW581" s="13" t="s">
        <v>33</v>
      </c>
      <c r="AX581" s="13" t="s">
        <v>80</v>
      </c>
      <c r="AY581" s="204" t="s">
        <v>157</v>
      </c>
    </row>
    <row r="582" spans="1:65" s="2" customFormat="1" ht="16.5" customHeight="1">
      <c r="A582" s="35"/>
      <c r="B582" s="36"/>
      <c r="C582" s="175" t="s">
        <v>1186</v>
      </c>
      <c r="D582" s="175" t="s">
        <v>159</v>
      </c>
      <c r="E582" s="176" t="s">
        <v>1187</v>
      </c>
      <c r="F582" s="177" t="s">
        <v>1188</v>
      </c>
      <c r="G582" s="178" t="s">
        <v>232</v>
      </c>
      <c r="H582" s="179">
        <v>8</v>
      </c>
      <c r="I582" s="180"/>
      <c r="J582" s="181">
        <f>ROUND(I582*H582,2)</f>
        <v>0</v>
      </c>
      <c r="K582" s="177" t="s">
        <v>19</v>
      </c>
      <c r="L582" s="40"/>
      <c r="M582" s="182" t="s">
        <v>19</v>
      </c>
      <c r="N582" s="183" t="s">
        <v>44</v>
      </c>
      <c r="O582" s="65"/>
      <c r="P582" s="184">
        <f>O582*H582</f>
        <v>0</v>
      </c>
      <c r="Q582" s="184">
        <v>7E-05</v>
      </c>
      <c r="R582" s="184">
        <f>Q582*H582</f>
        <v>0.00056</v>
      </c>
      <c r="S582" s="184">
        <v>0</v>
      </c>
      <c r="T582" s="185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6" t="s">
        <v>248</v>
      </c>
      <c r="AT582" s="186" t="s">
        <v>159</v>
      </c>
      <c r="AU582" s="186" t="s">
        <v>87</v>
      </c>
      <c r="AY582" s="18" t="s">
        <v>157</v>
      </c>
      <c r="BE582" s="187">
        <f>IF(N582="základní",J582,0)</f>
        <v>0</v>
      </c>
      <c r="BF582" s="187">
        <f>IF(N582="snížená",J582,0)</f>
        <v>0</v>
      </c>
      <c r="BG582" s="187">
        <f>IF(N582="zákl. přenesená",J582,0)</f>
        <v>0</v>
      </c>
      <c r="BH582" s="187">
        <f>IF(N582="sníž. přenesená",J582,0)</f>
        <v>0</v>
      </c>
      <c r="BI582" s="187">
        <f>IF(N582="nulová",J582,0)</f>
        <v>0</v>
      </c>
      <c r="BJ582" s="18" t="s">
        <v>87</v>
      </c>
      <c r="BK582" s="187">
        <f>ROUND(I582*H582,2)</f>
        <v>0</v>
      </c>
      <c r="BL582" s="18" t="s">
        <v>248</v>
      </c>
      <c r="BM582" s="186" t="s">
        <v>1189</v>
      </c>
    </row>
    <row r="583" spans="2:51" s="13" customFormat="1" ht="11.25">
      <c r="B583" s="193"/>
      <c r="C583" s="194"/>
      <c r="D583" s="195" t="s">
        <v>168</v>
      </c>
      <c r="E583" s="196" t="s">
        <v>19</v>
      </c>
      <c r="F583" s="197" t="s">
        <v>1190</v>
      </c>
      <c r="G583" s="194"/>
      <c r="H583" s="198">
        <v>8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168</v>
      </c>
      <c r="AU583" s="204" t="s">
        <v>87</v>
      </c>
      <c r="AV583" s="13" t="s">
        <v>87</v>
      </c>
      <c r="AW583" s="13" t="s">
        <v>33</v>
      </c>
      <c r="AX583" s="13" t="s">
        <v>80</v>
      </c>
      <c r="AY583" s="204" t="s">
        <v>157</v>
      </c>
    </row>
    <row r="584" spans="1:65" s="2" customFormat="1" ht="24.2" customHeight="1">
      <c r="A584" s="35"/>
      <c r="B584" s="36"/>
      <c r="C584" s="175" t="s">
        <v>1191</v>
      </c>
      <c r="D584" s="175" t="s">
        <v>159</v>
      </c>
      <c r="E584" s="176" t="s">
        <v>1192</v>
      </c>
      <c r="F584" s="177" t="s">
        <v>1193</v>
      </c>
      <c r="G584" s="178" t="s">
        <v>198</v>
      </c>
      <c r="H584" s="179">
        <v>57</v>
      </c>
      <c r="I584" s="180"/>
      <c r="J584" s="181">
        <f>ROUND(I584*H584,2)</f>
        <v>0</v>
      </c>
      <c r="K584" s="177" t="s">
        <v>19</v>
      </c>
      <c r="L584" s="40"/>
      <c r="M584" s="182" t="s">
        <v>19</v>
      </c>
      <c r="N584" s="183" t="s">
        <v>44</v>
      </c>
      <c r="O584" s="65"/>
      <c r="P584" s="184">
        <f>O584*H584</f>
        <v>0</v>
      </c>
      <c r="Q584" s="184">
        <v>7E-05</v>
      </c>
      <c r="R584" s="184">
        <f>Q584*H584</f>
        <v>0.00399</v>
      </c>
      <c r="S584" s="184">
        <v>0</v>
      </c>
      <c r="T584" s="185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86" t="s">
        <v>248</v>
      </c>
      <c r="AT584" s="186" t="s">
        <v>159</v>
      </c>
      <c r="AU584" s="186" t="s">
        <v>87</v>
      </c>
      <c r="AY584" s="18" t="s">
        <v>157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8" t="s">
        <v>87</v>
      </c>
      <c r="BK584" s="187">
        <f>ROUND(I584*H584,2)</f>
        <v>0</v>
      </c>
      <c r="BL584" s="18" t="s">
        <v>248</v>
      </c>
      <c r="BM584" s="186" t="s">
        <v>1194</v>
      </c>
    </row>
    <row r="585" spans="1:65" s="2" customFormat="1" ht="21.75" customHeight="1">
      <c r="A585" s="35"/>
      <c r="B585" s="36"/>
      <c r="C585" s="175" t="s">
        <v>1195</v>
      </c>
      <c r="D585" s="175" t="s">
        <v>159</v>
      </c>
      <c r="E585" s="176" t="s">
        <v>1196</v>
      </c>
      <c r="F585" s="177" t="s">
        <v>1197</v>
      </c>
      <c r="G585" s="178" t="s">
        <v>471</v>
      </c>
      <c r="H585" s="179">
        <v>1</v>
      </c>
      <c r="I585" s="180"/>
      <c r="J585" s="181">
        <f>ROUND(I585*H585,2)</f>
        <v>0</v>
      </c>
      <c r="K585" s="177" t="s">
        <v>19</v>
      </c>
      <c r="L585" s="40"/>
      <c r="M585" s="182" t="s">
        <v>19</v>
      </c>
      <c r="N585" s="183" t="s">
        <v>44</v>
      </c>
      <c r="O585" s="65"/>
      <c r="P585" s="184">
        <f>O585*H585</f>
        <v>0</v>
      </c>
      <c r="Q585" s="184">
        <v>7E-05</v>
      </c>
      <c r="R585" s="184">
        <f>Q585*H585</f>
        <v>7E-05</v>
      </c>
      <c r="S585" s="184">
        <v>0</v>
      </c>
      <c r="T585" s="185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86" t="s">
        <v>248</v>
      </c>
      <c r="AT585" s="186" t="s">
        <v>159</v>
      </c>
      <c r="AU585" s="186" t="s">
        <v>87</v>
      </c>
      <c r="AY585" s="18" t="s">
        <v>157</v>
      </c>
      <c r="BE585" s="187">
        <f>IF(N585="základní",J585,0)</f>
        <v>0</v>
      </c>
      <c r="BF585" s="187">
        <f>IF(N585="snížená",J585,0)</f>
        <v>0</v>
      </c>
      <c r="BG585" s="187">
        <f>IF(N585="zákl. přenesená",J585,0)</f>
        <v>0</v>
      </c>
      <c r="BH585" s="187">
        <f>IF(N585="sníž. přenesená",J585,0)</f>
        <v>0</v>
      </c>
      <c r="BI585" s="187">
        <f>IF(N585="nulová",J585,0)</f>
        <v>0</v>
      </c>
      <c r="BJ585" s="18" t="s">
        <v>87</v>
      </c>
      <c r="BK585" s="187">
        <f>ROUND(I585*H585,2)</f>
        <v>0</v>
      </c>
      <c r="BL585" s="18" t="s">
        <v>248</v>
      </c>
      <c r="BM585" s="186" t="s">
        <v>1198</v>
      </c>
    </row>
    <row r="586" spans="1:65" s="2" customFormat="1" ht="24.2" customHeight="1">
      <c r="A586" s="35"/>
      <c r="B586" s="36"/>
      <c r="C586" s="175" t="s">
        <v>1199</v>
      </c>
      <c r="D586" s="175" t="s">
        <v>159</v>
      </c>
      <c r="E586" s="176" t="s">
        <v>1200</v>
      </c>
      <c r="F586" s="177" t="s">
        <v>1201</v>
      </c>
      <c r="G586" s="178" t="s">
        <v>471</v>
      </c>
      <c r="H586" s="179">
        <v>3</v>
      </c>
      <c r="I586" s="180"/>
      <c r="J586" s="181">
        <f>ROUND(I586*H586,2)</f>
        <v>0</v>
      </c>
      <c r="K586" s="177" t="s">
        <v>19</v>
      </c>
      <c r="L586" s="40"/>
      <c r="M586" s="182" t="s">
        <v>19</v>
      </c>
      <c r="N586" s="183" t="s">
        <v>44</v>
      </c>
      <c r="O586" s="65"/>
      <c r="P586" s="184">
        <f>O586*H586</f>
        <v>0</v>
      </c>
      <c r="Q586" s="184">
        <v>7E-05</v>
      </c>
      <c r="R586" s="184">
        <f>Q586*H586</f>
        <v>0.00020999999999999998</v>
      </c>
      <c r="S586" s="184">
        <v>0</v>
      </c>
      <c r="T586" s="185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6" t="s">
        <v>248</v>
      </c>
      <c r="AT586" s="186" t="s">
        <v>159</v>
      </c>
      <c r="AU586" s="186" t="s">
        <v>87</v>
      </c>
      <c r="AY586" s="18" t="s">
        <v>157</v>
      </c>
      <c r="BE586" s="187">
        <f>IF(N586="základní",J586,0)</f>
        <v>0</v>
      </c>
      <c r="BF586" s="187">
        <f>IF(N586="snížená",J586,0)</f>
        <v>0</v>
      </c>
      <c r="BG586" s="187">
        <f>IF(N586="zákl. přenesená",J586,0)</f>
        <v>0</v>
      </c>
      <c r="BH586" s="187">
        <f>IF(N586="sníž. přenesená",J586,0)</f>
        <v>0</v>
      </c>
      <c r="BI586" s="187">
        <f>IF(N586="nulová",J586,0)</f>
        <v>0</v>
      </c>
      <c r="BJ586" s="18" t="s">
        <v>87</v>
      </c>
      <c r="BK586" s="187">
        <f>ROUND(I586*H586,2)</f>
        <v>0</v>
      </c>
      <c r="BL586" s="18" t="s">
        <v>248</v>
      </c>
      <c r="BM586" s="186" t="s">
        <v>1202</v>
      </c>
    </row>
    <row r="587" spans="1:65" s="2" customFormat="1" ht="33" customHeight="1">
      <c r="A587" s="35"/>
      <c r="B587" s="36"/>
      <c r="C587" s="175" t="s">
        <v>1203</v>
      </c>
      <c r="D587" s="175" t="s">
        <v>159</v>
      </c>
      <c r="E587" s="176" t="s">
        <v>1204</v>
      </c>
      <c r="F587" s="177" t="s">
        <v>1205</v>
      </c>
      <c r="G587" s="178" t="s">
        <v>471</v>
      </c>
      <c r="H587" s="179">
        <v>1</v>
      </c>
      <c r="I587" s="180"/>
      <c r="J587" s="181">
        <f>ROUND(I587*H587,2)</f>
        <v>0</v>
      </c>
      <c r="K587" s="177" t="s">
        <v>19</v>
      </c>
      <c r="L587" s="40"/>
      <c r="M587" s="182" t="s">
        <v>19</v>
      </c>
      <c r="N587" s="183" t="s">
        <v>44</v>
      </c>
      <c r="O587" s="65"/>
      <c r="P587" s="184">
        <f>O587*H587</f>
        <v>0</v>
      </c>
      <c r="Q587" s="184">
        <v>0</v>
      </c>
      <c r="R587" s="184">
        <f>Q587*H587</f>
        <v>0</v>
      </c>
      <c r="S587" s="184">
        <v>0</v>
      </c>
      <c r="T587" s="185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6" t="s">
        <v>248</v>
      </c>
      <c r="AT587" s="186" t="s">
        <v>159</v>
      </c>
      <c r="AU587" s="186" t="s">
        <v>87</v>
      </c>
      <c r="AY587" s="18" t="s">
        <v>157</v>
      </c>
      <c r="BE587" s="187">
        <f>IF(N587="základní",J587,0)</f>
        <v>0</v>
      </c>
      <c r="BF587" s="187">
        <f>IF(N587="snížená",J587,0)</f>
        <v>0</v>
      </c>
      <c r="BG587" s="187">
        <f>IF(N587="zákl. přenesená",J587,0)</f>
        <v>0</v>
      </c>
      <c r="BH587" s="187">
        <f>IF(N587="sníž. přenesená",J587,0)</f>
        <v>0</v>
      </c>
      <c r="BI587" s="187">
        <f>IF(N587="nulová",J587,0)</f>
        <v>0</v>
      </c>
      <c r="BJ587" s="18" t="s">
        <v>87</v>
      </c>
      <c r="BK587" s="187">
        <f>ROUND(I587*H587,2)</f>
        <v>0</v>
      </c>
      <c r="BL587" s="18" t="s">
        <v>248</v>
      </c>
      <c r="BM587" s="186" t="s">
        <v>1206</v>
      </c>
    </row>
    <row r="588" spans="2:63" s="12" customFormat="1" ht="22.9" customHeight="1">
      <c r="B588" s="159"/>
      <c r="C588" s="160"/>
      <c r="D588" s="161" t="s">
        <v>71</v>
      </c>
      <c r="E588" s="173" t="s">
        <v>1207</v>
      </c>
      <c r="F588" s="173" t="s">
        <v>1208</v>
      </c>
      <c r="G588" s="160"/>
      <c r="H588" s="160"/>
      <c r="I588" s="163"/>
      <c r="J588" s="174">
        <f>BK588</f>
        <v>0</v>
      </c>
      <c r="K588" s="160"/>
      <c r="L588" s="165"/>
      <c r="M588" s="166"/>
      <c r="N588" s="167"/>
      <c r="O588" s="167"/>
      <c r="P588" s="168">
        <f>SUM(P589:P607)</f>
        <v>0</v>
      </c>
      <c r="Q588" s="167"/>
      <c r="R588" s="168">
        <f>SUM(R589:R607)</f>
        <v>0.03814988</v>
      </c>
      <c r="S588" s="167"/>
      <c r="T588" s="169">
        <f>SUM(T589:T607)</f>
        <v>0</v>
      </c>
      <c r="AR588" s="170" t="s">
        <v>87</v>
      </c>
      <c r="AT588" s="171" t="s">
        <v>71</v>
      </c>
      <c r="AU588" s="171" t="s">
        <v>80</v>
      </c>
      <c r="AY588" s="170" t="s">
        <v>157</v>
      </c>
      <c r="BK588" s="172">
        <f>SUM(BK589:BK607)</f>
        <v>0</v>
      </c>
    </row>
    <row r="589" spans="1:65" s="2" customFormat="1" ht="24.2" customHeight="1">
      <c r="A589" s="35"/>
      <c r="B589" s="36"/>
      <c r="C589" s="175" t="s">
        <v>1209</v>
      </c>
      <c r="D589" s="175" t="s">
        <v>159</v>
      </c>
      <c r="E589" s="176" t="s">
        <v>1210</v>
      </c>
      <c r="F589" s="177" t="s">
        <v>1211</v>
      </c>
      <c r="G589" s="178" t="s">
        <v>162</v>
      </c>
      <c r="H589" s="179">
        <v>180</v>
      </c>
      <c r="I589" s="180"/>
      <c r="J589" s="181">
        <f>ROUND(I589*H589,2)</f>
        <v>0</v>
      </c>
      <c r="K589" s="177" t="s">
        <v>163</v>
      </c>
      <c r="L589" s="40"/>
      <c r="M589" s="182" t="s">
        <v>19</v>
      </c>
      <c r="N589" s="183" t="s">
        <v>44</v>
      </c>
      <c r="O589" s="65"/>
      <c r="P589" s="184">
        <f>O589*H589</f>
        <v>0</v>
      </c>
      <c r="Q589" s="184">
        <v>0.00013</v>
      </c>
      <c r="R589" s="184">
        <f>Q589*H589</f>
        <v>0.023399999999999997</v>
      </c>
      <c r="S589" s="184">
        <v>0</v>
      </c>
      <c r="T589" s="185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86" t="s">
        <v>248</v>
      </c>
      <c r="AT589" s="186" t="s">
        <v>159</v>
      </c>
      <c r="AU589" s="186" t="s">
        <v>87</v>
      </c>
      <c r="AY589" s="18" t="s">
        <v>157</v>
      </c>
      <c r="BE589" s="187">
        <f>IF(N589="základní",J589,0)</f>
        <v>0</v>
      </c>
      <c r="BF589" s="187">
        <f>IF(N589="snížená",J589,0)</f>
        <v>0</v>
      </c>
      <c r="BG589" s="187">
        <f>IF(N589="zákl. přenesená",J589,0)</f>
        <v>0</v>
      </c>
      <c r="BH589" s="187">
        <f>IF(N589="sníž. přenesená",J589,0)</f>
        <v>0</v>
      </c>
      <c r="BI589" s="187">
        <f>IF(N589="nulová",J589,0)</f>
        <v>0</v>
      </c>
      <c r="BJ589" s="18" t="s">
        <v>87</v>
      </c>
      <c r="BK589" s="187">
        <f>ROUND(I589*H589,2)</f>
        <v>0</v>
      </c>
      <c r="BL589" s="18" t="s">
        <v>248</v>
      </c>
      <c r="BM589" s="186" t="s">
        <v>1212</v>
      </c>
    </row>
    <row r="590" spans="1:47" s="2" customFormat="1" ht="11.25">
      <c r="A590" s="35"/>
      <c r="B590" s="36"/>
      <c r="C590" s="37"/>
      <c r="D590" s="188" t="s">
        <v>166</v>
      </c>
      <c r="E590" s="37"/>
      <c r="F590" s="189" t="s">
        <v>1213</v>
      </c>
      <c r="G590" s="37"/>
      <c r="H590" s="37"/>
      <c r="I590" s="190"/>
      <c r="J590" s="37"/>
      <c r="K590" s="37"/>
      <c r="L590" s="40"/>
      <c r="M590" s="191"/>
      <c r="N590" s="192"/>
      <c r="O590" s="65"/>
      <c r="P590" s="65"/>
      <c r="Q590" s="65"/>
      <c r="R590" s="65"/>
      <c r="S590" s="65"/>
      <c r="T590" s="66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8" t="s">
        <v>166</v>
      </c>
      <c r="AU590" s="18" t="s">
        <v>87</v>
      </c>
    </row>
    <row r="591" spans="2:51" s="13" customFormat="1" ht="11.25">
      <c r="B591" s="193"/>
      <c r="C591" s="194"/>
      <c r="D591" s="195" t="s">
        <v>168</v>
      </c>
      <c r="E591" s="196" t="s">
        <v>19</v>
      </c>
      <c r="F591" s="197" t="s">
        <v>1214</v>
      </c>
      <c r="G591" s="194"/>
      <c r="H591" s="198">
        <v>180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168</v>
      </c>
      <c r="AU591" s="204" t="s">
        <v>87</v>
      </c>
      <c r="AV591" s="13" t="s">
        <v>87</v>
      </c>
      <c r="AW591" s="13" t="s">
        <v>33</v>
      </c>
      <c r="AX591" s="13" t="s">
        <v>80</v>
      </c>
      <c r="AY591" s="204" t="s">
        <v>157</v>
      </c>
    </row>
    <row r="592" spans="1:65" s="2" customFormat="1" ht="37.9" customHeight="1">
      <c r="A592" s="35"/>
      <c r="B592" s="36"/>
      <c r="C592" s="175" t="s">
        <v>1215</v>
      </c>
      <c r="D592" s="175" t="s">
        <v>159</v>
      </c>
      <c r="E592" s="176" t="s">
        <v>1216</v>
      </c>
      <c r="F592" s="177" t="s">
        <v>1217</v>
      </c>
      <c r="G592" s="178" t="s">
        <v>162</v>
      </c>
      <c r="H592" s="179">
        <v>65.454</v>
      </c>
      <c r="I592" s="180"/>
      <c r="J592" s="181">
        <f>ROUND(I592*H592,2)</f>
        <v>0</v>
      </c>
      <c r="K592" s="177" t="s">
        <v>163</v>
      </c>
      <c r="L592" s="40"/>
      <c r="M592" s="182" t="s">
        <v>19</v>
      </c>
      <c r="N592" s="183" t="s">
        <v>44</v>
      </c>
      <c r="O592" s="65"/>
      <c r="P592" s="184">
        <f>O592*H592</f>
        <v>0</v>
      </c>
      <c r="Q592" s="184">
        <v>8E-05</v>
      </c>
      <c r="R592" s="184">
        <f>Q592*H592</f>
        <v>0.00523632</v>
      </c>
      <c r="S592" s="184">
        <v>0</v>
      </c>
      <c r="T592" s="185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86" t="s">
        <v>248</v>
      </c>
      <c r="AT592" s="186" t="s">
        <v>159</v>
      </c>
      <c r="AU592" s="186" t="s">
        <v>87</v>
      </c>
      <c r="AY592" s="18" t="s">
        <v>157</v>
      </c>
      <c r="BE592" s="187">
        <f>IF(N592="základní",J592,0)</f>
        <v>0</v>
      </c>
      <c r="BF592" s="187">
        <f>IF(N592="snížená",J592,0)</f>
        <v>0</v>
      </c>
      <c r="BG592" s="187">
        <f>IF(N592="zákl. přenesená",J592,0)</f>
        <v>0</v>
      </c>
      <c r="BH592" s="187">
        <f>IF(N592="sníž. přenesená",J592,0)</f>
        <v>0</v>
      </c>
      <c r="BI592" s="187">
        <f>IF(N592="nulová",J592,0)</f>
        <v>0</v>
      </c>
      <c r="BJ592" s="18" t="s">
        <v>87</v>
      </c>
      <c r="BK592" s="187">
        <f>ROUND(I592*H592,2)</f>
        <v>0</v>
      </c>
      <c r="BL592" s="18" t="s">
        <v>248</v>
      </c>
      <c r="BM592" s="186" t="s">
        <v>1218</v>
      </c>
    </row>
    <row r="593" spans="1:47" s="2" customFormat="1" ht="11.25">
      <c r="A593" s="35"/>
      <c r="B593" s="36"/>
      <c r="C593" s="37"/>
      <c r="D593" s="188" t="s">
        <v>166</v>
      </c>
      <c r="E593" s="37"/>
      <c r="F593" s="189" t="s">
        <v>1219</v>
      </c>
      <c r="G593" s="37"/>
      <c r="H593" s="37"/>
      <c r="I593" s="190"/>
      <c r="J593" s="37"/>
      <c r="K593" s="37"/>
      <c r="L593" s="40"/>
      <c r="M593" s="191"/>
      <c r="N593" s="192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166</v>
      </c>
      <c r="AU593" s="18" t="s">
        <v>87</v>
      </c>
    </row>
    <row r="594" spans="2:51" s="13" customFormat="1" ht="11.25">
      <c r="B594" s="193"/>
      <c r="C594" s="194"/>
      <c r="D594" s="195" t="s">
        <v>168</v>
      </c>
      <c r="E594" s="196" t="s">
        <v>19</v>
      </c>
      <c r="F594" s="197" t="s">
        <v>1220</v>
      </c>
      <c r="G594" s="194"/>
      <c r="H594" s="198">
        <v>8.512</v>
      </c>
      <c r="I594" s="199"/>
      <c r="J594" s="194"/>
      <c r="K594" s="194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168</v>
      </c>
      <c r="AU594" s="204" t="s">
        <v>87</v>
      </c>
      <c r="AV594" s="13" t="s">
        <v>87</v>
      </c>
      <c r="AW594" s="13" t="s">
        <v>33</v>
      </c>
      <c r="AX594" s="13" t="s">
        <v>72</v>
      </c>
      <c r="AY594" s="204" t="s">
        <v>157</v>
      </c>
    </row>
    <row r="595" spans="2:51" s="13" customFormat="1" ht="11.25">
      <c r="B595" s="193"/>
      <c r="C595" s="194"/>
      <c r="D595" s="195" t="s">
        <v>168</v>
      </c>
      <c r="E595" s="196" t="s">
        <v>19</v>
      </c>
      <c r="F595" s="197" t="s">
        <v>1221</v>
      </c>
      <c r="G595" s="194"/>
      <c r="H595" s="198">
        <v>12.96</v>
      </c>
      <c r="I595" s="199"/>
      <c r="J595" s="194"/>
      <c r="K595" s="194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168</v>
      </c>
      <c r="AU595" s="204" t="s">
        <v>87</v>
      </c>
      <c r="AV595" s="13" t="s">
        <v>87</v>
      </c>
      <c r="AW595" s="13" t="s">
        <v>33</v>
      </c>
      <c r="AX595" s="13" t="s">
        <v>72</v>
      </c>
      <c r="AY595" s="204" t="s">
        <v>157</v>
      </c>
    </row>
    <row r="596" spans="2:51" s="13" customFormat="1" ht="11.25">
      <c r="B596" s="193"/>
      <c r="C596" s="194"/>
      <c r="D596" s="195" t="s">
        <v>168</v>
      </c>
      <c r="E596" s="196" t="s">
        <v>19</v>
      </c>
      <c r="F596" s="197" t="s">
        <v>1222</v>
      </c>
      <c r="G596" s="194"/>
      <c r="H596" s="198">
        <v>6.592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168</v>
      </c>
      <c r="AU596" s="204" t="s">
        <v>87</v>
      </c>
      <c r="AV596" s="13" t="s">
        <v>87</v>
      </c>
      <c r="AW596" s="13" t="s">
        <v>33</v>
      </c>
      <c r="AX596" s="13" t="s">
        <v>72</v>
      </c>
      <c r="AY596" s="204" t="s">
        <v>157</v>
      </c>
    </row>
    <row r="597" spans="2:51" s="13" customFormat="1" ht="11.25">
      <c r="B597" s="193"/>
      <c r="C597" s="194"/>
      <c r="D597" s="195" t="s">
        <v>168</v>
      </c>
      <c r="E597" s="196" t="s">
        <v>19</v>
      </c>
      <c r="F597" s="197" t="s">
        <v>1223</v>
      </c>
      <c r="G597" s="194"/>
      <c r="H597" s="198">
        <v>7.65</v>
      </c>
      <c r="I597" s="199"/>
      <c r="J597" s="194"/>
      <c r="K597" s="194"/>
      <c r="L597" s="200"/>
      <c r="M597" s="201"/>
      <c r="N597" s="202"/>
      <c r="O597" s="202"/>
      <c r="P597" s="202"/>
      <c r="Q597" s="202"/>
      <c r="R597" s="202"/>
      <c r="S597" s="202"/>
      <c r="T597" s="203"/>
      <c r="AT597" s="204" t="s">
        <v>168</v>
      </c>
      <c r="AU597" s="204" t="s">
        <v>87</v>
      </c>
      <c r="AV597" s="13" t="s">
        <v>87</v>
      </c>
      <c r="AW597" s="13" t="s">
        <v>33</v>
      </c>
      <c r="AX597" s="13" t="s">
        <v>72</v>
      </c>
      <c r="AY597" s="204" t="s">
        <v>157</v>
      </c>
    </row>
    <row r="598" spans="2:51" s="13" customFormat="1" ht="11.25">
      <c r="B598" s="193"/>
      <c r="C598" s="194"/>
      <c r="D598" s="195" t="s">
        <v>168</v>
      </c>
      <c r="E598" s="196" t="s">
        <v>19</v>
      </c>
      <c r="F598" s="197" t="s">
        <v>1224</v>
      </c>
      <c r="G598" s="194"/>
      <c r="H598" s="198">
        <v>26.22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168</v>
      </c>
      <c r="AU598" s="204" t="s">
        <v>87</v>
      </c>
      <c r="AV598" s="13" t="s">
        <v>87</v>
      </c>
      <c r="AW598" s="13" t="s">
        <v>33</v>
      </c>
      <c r="AX598" s="13" t="s">
        <v>72</v>
      </c>
      <c r="AY598" s="204" t="s">
        <v>157</v>
      </c>
    </row>
    <row r="599" spans="2:51" s="13" customFormat="1" ht="11.25">
      <c r="B599" s="193"/>
      <c r="C599" s="194"/>
      <c r="D599" s="195" t="s">
        <v>168</v>
      </c>
      <c r="E599" s="196" t="s">
        <v>19</v>
      </c>
      <c r="F599" s="197" t="s">
        <v>1225</v>
      </c>
      <c r="G599" s="194"/>
      <c r="H599" s="198">
        <v>3.52</v>
      </c>
      <c r="I599" s="199"/>
      <c r="J599" s="194"/>
      <c r="K599" s="194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168</v>
      </c>
      <c r="AU599" s="204" t="s">
        <v>87</v>
      </c>
      <c r="AV599" s="13" t="s">
        <v>87</v>
      </c>
      <c r="AW599" s="13" t="s">
        <v>33</v>
      </c>
      <c r="AX599" s="13" t="s">
        <v>72</v>
      </c>
      <c r="AY599" s="204" t="s">
        <v>157</v>
      </c>
    </row>
    <row r="600" spans="2:51" s="15" customFormat="1" ht="11.25">
      <c r="B600" s="225"/>
      <c r="C600" s="226"/>
      <c r="D600" s="195" t="s">
        <v>168</v>
      </c>
      <c r="E600" s="227" t="s">
        <v>85</v>
      </c>
      <c r="F600" s="228" t="s">
        <v>285</v>
      </c>
      <c r="G600" s="226"/>
      <c r="H600" s="229">
        <v>65.454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AT600" s="235" t="s">
        <v>168</v>
      </c>
      <c r="AU600" s="235" t="s">
        <v>87</v>
      </c>
      <c r="AV600" s="15" t="s">
        <v>175</v>
      </c>
      <c r="AW600" s="15" t="s">
        <v>33</v>
      </c>
      <c r="AX600" s="15" t="s">
        <v>80</v>
      </c>
      <c r="AY600" s="235" t="s">
        <v>157</v>
      </c>
    </row>
    <row r="601" spans="1:65" s="2" customFormat="1" ht="24.2" customHeight="1">
      <c r="A601" s="35"/>
      <c r="B601" s="36"/>
      <c r="C601" s="175" t="s">
        <v>1226</v>
      </c>
      <c r="D601" s="175" t="s">
        <v>159</v>
      </c>
      <c r="E601" s="176" t="s">
        <v>1227</v>
      </c>
      <c r="F601" s="177" t="s">
        <v>1228</v>
      </c>
      <c r="G601" s="178" t="s">
        <v>162</v>
      </c>
      <c r="H601" s="179">
        <v>65.454</v>
      </c>
      <c r="I601" s="180"/>
      <c r="J601" s="181">
        <f>ROUND(I601*H601,2)</f>
        <v>0</v>
      </c>
      <c r="K601" s="177" t="s">
        <v>163</v>
      </c>
      <c r="L601" s="40"/>
      <c r="M601" s="182" t="s">
        <v>19</v>
      </c>
      <c r="N601" s="183" t="s">
        <v>44</v>
      </c>
      <c r="O601" s="65"/>
      <c r="P601" s="184">
        <f>O601*H601</f>
        <v>0</v>
      </c>
      <c r="Q601" s="184">
        <v>0.00014</v>
      </c>
      <c r="R601" s="184">
        <f>Q601*H601</f>
        <v>0.009163559999999998</v>
      </c>
      <c r="S601" s="184">
        <v>0</v>
      </c>
      <c r="T601" s="185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6" t="s">
        <v>248</v>
      </c>
      <c r="AT601" s="186" t="s">
        <v>159</v>
      </c>
      <c r="AU601" s="186" t="s">
        <v>87</v>
      </c>
      <c r="AY601" s="18" t="s">
        <v>157</v>
      </c>
      <c r="BE601" s="187">
        <f>IF(N601="základní",J601,0)</f>
        <v>0</v>
      </c>
      <c r="BF601" s="187">
        <f>IF(N601="snížená",J601,0)</f>
        <v>0</v>
      </c>
      <c r="BG601" s="187">
        <f>IF(N601="zákl. přenesená",J601,0)</f>
        <v>0</v>
      </c>
      <c r="BH601" s="187">
        <f>IF(N601="sníž. přenesená",J601,0)</f>
        <v>0</v>
      </c>
      <c r="BI601" s="187">
        <f>IF(N601="nulová",J601,0)</f>
        <v>0</v>
      </c>
      <c r="BJ601" s="18" t="s">
        <v>87</v>
      </c>
      <c r="BK601" s="187">
        <f>ROUND(I601*H601,2)</f>
        <v>0</v>
      </c>
      <c r="BL601" s="18" t="s">
        <v>248</v>
      </c>
      <c r="BM601" s="186" t="s">
        <v>1229</v>
      </c>
    </row>
    <row r="602" spans="1:47" s="2" customFormat="1" ht="11.25">
      <c r="A602" s="35"/>
      <c r="B602" s="36"/>
      <c r="C602" s="37"/>
      <c r="D602" s="188" t="s">
        <v>166</v>
      </c>
      <c r="E602" s="37"/>
      <c r="F602" s="189" t="s">
        <v>1230</v>
      </c>
      <c r="G602" s="37"/>
      <c r="H602" s="37"/>
      <c r="I602" s="190"/>
      <c r="J602" s="37"/>
      <c r="K602" s="37"/>
      <c r="L602" s="40"/>
      <c r="M602" s="191"/>
      <c r="N602" s="192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166</v>
      </c>
      <c r="AU602" s="18" t="s">
        <v>87</v>
      </c>
    </row>
    <row r="603" spans="2:51" s="13" customFormat="1" ht="11.25">
      <c r="B603" s="193"/>
      <c r="C603" s="194"/>
      <c r="D603" s="195" t="s">
        <v>168</v>
      </c>
      <c r="E603" s="196" t="s">
        <v>19</v>
      </c>
      <c r="F603" s="197" t="s">
        <v>85</v>
      </c>
      <c r="G603" s="194"/>
      <c r="H603" s="198">
        <v>65.454</v>
      </c>
      <c r="I603" s="199"/>
      <c r="J603" s="194"/>
      <c r="K603" s="194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168</v>
      </c>
      <c r="AU603" s="204" t="s">
        <v>87</v>
      </c>
      <c r="AV603" s="13" t="s">
        <v>87</v>
      </c>
      <c r="AW603" s="13" t="s">
        <v>33</v>
      </c>
      <c r="AX603" s="13" t="s">
        <v>80</v>
      </c>
      <c r="AY603" s="204" t="s">
        <v>157</v>
      </c>
    </row>
    <row r="604" spans="1:65" s="2" customFormat="1" ht="44.25" customHeight="1">
      <c r="A604" s="35"/>
      <c r="B604" s="36"/>
      <c r="C604" s="175" t="s">
        <v>1231</v>
      </c>
      <c r="D604" s="175" t="s">
        <v>159</v>
      </c>
      <c r="E604" s="176" t="s">
        <v>1232</v>
      </c>
      <c r="F604" s="177" t="s">
        <v>1233</v>
      </c>
      <c r="G604" s="178" t="s">
        <v>162</v>
      </c>
      <c r="H604" s="179">
        <v>3.5</v>
      </c>
      <c r="I604" s="180"/>
      <c r="J604" s="181">
        <f>ROUND(I604*H604,2)</f>
        <v>0</v>
      </c>
      <c r="K604" s="177" t="s">
        <v>163</v>
      </c>
      <c r="L604" s="40"/>
      <c r="M604" s="182" t="s">
        <v>19</v>
      </c>
      <c r="N604" s="183" t="s">
        <v>44</v>
      </c>
      <c r="O604" s="65"/>
      <c r="P604" s="184">
        <f>O604*H604</f>
        <v>0</v>
      </c>
      <c r="Q604" s="184">
        <v>0.0001</v>
      </c>
      <c r="R604" s="184">
        <f>Q604*H604</f>
        <v>0.00035</v>
      </c>
      <c r="S604" s="184">
        <v>0</v>
      </c>
      <c r="T604" s="185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6" t="s">
        <v>248</v>
      </c>
      <c r="AT604" s="186" t="s">
        <v>159</v>
      </c>
      <c r="AU604" s="186" t="s">
        <v>87</v>
      </c>
      <c r="AY604" s="18" t="s">
        <v>157</v>
      </c>
      <c r="BE604" s="187">
        <f>IF(N604="základní",J604,0)</f>
        <v>0</v>
      </c>
      <c r="BF604" s="187">
        <f>IF(N604="snížená",J604,0)</f>
        <v>0</v>
      </c>
      <c r="BG604" s="187">
        <f>IF(N604="zákl. přenesená",J604,0)</f>
        <v>0</v>
      </c>
      <c r="BH604" s="187">
        <f>IF(N604="sníž. přenesená",J604,0)</f>
        <v>0</v>
      </c>
      <c r="BI604" s="187">
        <f>IF(N604="nulová",J604,0)</f>
        <v>0</v>
      </c>
      <c r="BJ604" s="18" t="s">
        <v>87</v>
      </c>
      <c r="BK604" s="187">
        <f>ROUND(I604*H604,2)</f>
        <v>0</v>
      </c>
      <c r="BL604" s="18" t="s">
        <v>248</v>
      </c>
      <c r="BM604" s="186" t="s">
        <v>1234</v>
      </c>
    </row>
    <row r="605" spans="1:47" s="2" customFormat="1" ht="11.25">
      <c r="A605" s="35"/>
      <c r="B605" s="36"/>
      <c r="C605" s="37"/>
      <c r="D605" s="188" t="s">
        <v>166</v>
      </c>
      <c r="E605" s="37"/>
      <c r="F605" s="189" t="s">
        <v>1235</v>
      </c>
      <c r="G605" s="37"/>
      <c r="H605" s="37"/>
      <c r="I605" s="190"/>
      <c r="J605" s="37"/>
      <c r="K605" s="37"/>
      <c r="L605" s="40"/>
      <c r="M605" s="191"/>
      <c r="N605" s="192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166</v>
      </c>
      <c r="AU605" s="18" t="s">
        <v>87</v>
      </c>
    </row>
    <row r="606" spans="2:51" s="14" customFormat="1" ht="11.25">
      <c r="B606" s="215"/>
      <c r="C606" s="216"/>
      <c r="D606" s="195" t="s">
        <v>168</v>
      </c>
      <c r="E606" s="217" t="s">
        <v>19</v>
      </c>
      <c r="F606" s="218" t="s">
        <v>1236</v>
      </c>
      <c r="G606" s="216"/>
      <c r="H606" s="217" t="s">
        <v>19</v>
      </c>
      <c r="I606" s="219"/>
      <c r="J606" s="216"/>
      <c r="K606" s="216"/>
      <c r="L606" s="220"/>
      <c r="M606" s="221"/>
      <c r="N606" s="222"/>
      <c r="O606" s="222"/>
      <c r="P606" s="222"/>
      <c r="Q606" s="222"/>
      <c r="R606" s="222"/>
      <c r="S606" s="222"/>
      <c r="T606" s="223"/>
      <c r="AT606" s="224" t="s">
        <v>168</v>
      </c>
      <c r="AU606" s="224" t="s">
        <v>87</v>
      </c>
      <c r="AV606" s="14" t="s">
        <v>80</v>
      </c>
      <c r="AW606" s="14" t="s">
        <v>33</v>
      </c>
      <c r="AX606" s="14" t="s">
        <v>72</v>
      </c>
      <c r="AY606" s="224" t="s">
        <v>157</v>
      </c>
    </row>
    <row r="607" spans="2:51" s="13" customFormat="1" ht="11.25">
      <c r="B607" s="193"/>
      <c r="C607" s="194"/>
      <c r="D607" s="195" t="s">
        <v>168</v>
      </c>
      <c r="E607" s="196" t="s">
        <v>19</v>
      </c>
      <c r="F607" s="197" t="s">
        <v>1237</v>
      </c>
      <c r="G607" s="194"/>
      <c r="H607" s="198">
        <v>3.5</v>
      </c>
      <c r="I607" s="199"/>
      <c r="J607" s="194"/>
      <c r="K607" s="194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168</v>
      </c>
      <c r="AU607" s="204" t="s">
        <v>87</v>
      </c>
      <c r="AV607" s="13" t="s">
        <v>87</v>
      </c>
      <c r="AW607" s="13" t="s">
        <v>33</v>
      </c>
      <c r="AX607" s="13" t="s">
        <v>80</v>
      </c>
      <c r="AY607" s="204" t="s">
        <v>157</v>
      </c>
    </row>
    <row r="608" spans="2:63" s="12" customFormat="1" ht="25.9" customHeight="1">
      <c r="B608" s="159"/>
      <c r="C608" s="160"/>
      <c r="D608" s="161" t="s">
        <v>71</v>
      </c>
      <c r="E608" s="162" t="s">
        <v>1238</v>
      </c>
      <c r="F608" s="162" t="s">
        <v>1239</v>
      </c>
      <c r="G608" s="160"/>
      <c r="H608" s="160"/>
      <c r="I608" s="163"/>
      <c r="J608" s="164">
        <f>BK608</f>
        <v>0</v>
      </c>
      <c r="K608" s="160"/>
      <c r="L608" s="165"/>
      <c r="M608" s="166"/>
      <c r="N608" s="167"/>
      <c r="O608" s="167"/>
      <c r="P608" s="168">
        <f>P609+P611+P613</f>
        <v>0</v>
      </c>
      <c r="Q608" s="167"/>
      <c r="R608" s="168">
        <f>R609+R611+R613</f>
        <v>0</v>
      </c>
      <c r="S608" s="167"/>
      <c r="T608" s="169">
        <f>T609+T611+T613</f>
        <v>0</v>
      </c>
      <c r="AR608" s="170" t="s">
        <v>184</v>
      </c>
      <c r="AT608" s="171" t="s">
        <v>71</v>
      </c>
      <c r="AU608" s="171" t="s">
        <v>72</v>
      </c>
      <c r="AY608" s="170" t="s">
        <v>157</v>
      </c>
      <c r="BK608" s="172">
        <f>BK609+BK611+BK613</f>
        <v>0</v>
      </c>
    </row>
    <row r="609" spans="2:63" s="12" customFormat="1" ht="22.9" customHeight="1">
      <c r="B609" s="159"/>
      <c r="C609" s="160"/>
      <c r="D609" s="161" t="s">
        <v>71</v>
      </c>
      <c r="E609" s="173" t="s">
        <v>1240</v>
      </c>
      <c r="F609" s="173" t="s">
        <v>1241</v>
      </c>
      <c r="G609" s="160"/>
      <c r="H609" s="160"/>
      <c r="I609" s="163"/>
      <c r="J609" s="174">
        <f>BK609</f>
        <v>0</v>
      </c>
      <c r="K609" s="160"/>
      <c r="L609" s="165"/>
      <c r="M609" s="166"/>
      <c r="N609" s="167"/>
      <c r="O609" s="167"/>
      <c r="P609" s="168">
        <f>P610</f>
        <v>0</v>
      </c>
      <c r="Q609" s="167"/>
      <c r="R609" s="168">
        <f>R610</f>
        <v>0</v>
      </c>
      <c r="S609" s="167"/>
      <c r="T609" s="169">
        <f>T610</f>
        <v>0</v>
      </c>
      <c r="AR609" s="170" t="s">
        <v>184</v>
      </c>
      <c r="AT609" s="171" t="s">
        <v>71</v>
      </c>
      <c r="AU609" s="171" t="s">
        <v>80</v>
      </c>
      <c r="AY609" s="170" t="s">
        <v>157</v>
      </c>
      <c r="BK609" s="172">
        <f>BK610</f>
        <v>0</v>
      </c>
    </row>
    <row r="610" spans="1:65" s="2" customFormat="1" ht="24.2" customHeight="1">
      <c r="A610" s="35"/>
      <c r="B610" s="36"/>
      <c r="C610" s="175" t="s">
        <v>1242</v>
      </c>
      <c r="D610" s="175" t="s">
        <v>159</v>
      </c>
      <c r="E610" s="176" t="s">
        <v>1243</v>
      </c>
      <c r="F610" s="177" t="s">
        <v>1244</v>
      </c>
      <c r="G610" s="178" t="s">
        <v>471</v>
      </c>
      <c r="H610" s="179">
        <v>1</v>
      </c>
      <c r="I610" s="180"/>
      <c r="J610" s="181">
        <f>ROUND(I610*H610,2)</f>
        <v>0</v>
      </c>
      <c r="K610" s="177" t="s">
        <v>19</v>
      </c>
      <c r="L610" s="40"/>
      <c r="M610" s="182" t="s">
        <v>19</v>
      </c>
      <c r="N610" s="183" t="s">
        <v>44</v>
      </c>
      <c r="O610" s="65"/>
      <c r="P610" s="184">
        <f>O610*H610</f>
        <v>0</v>
      </c>
      <c r="Q610" s="184">
        <v>0</v>
      </c>
      <c r="R610" s="184">
        <f>Q610*H610</f>
        <v>0</v>
      </c>
      <c r="S610" s="184">
        <v>0</v>
      </c>
      <c r="T610" s="185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6" t="s">
        <v>1245</v>
      </c>
      <c r="AT610" s="186" t="s">
        <v>159</v>
      </c>
      <c r="AU610" s="186" t="s">
        <v>87</v>
      </c>
      <c r="AY610" s="18" t="s">
        <v>157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8" t="s">
        <v>87</v>
      </c>
      <c r="BK610" s="187">
        <f>ROUND(I610*H610,2)</f>
        <v>0</v>
      </c>
      <c r="BL610" s="18" t="s">
        <v>1245</v>
      </c>
      <c r="BM610" s="186" t="s">
        <v>1246</v>
      </c>
    </row>
    <row r="611" spans="2:63" s="12" customFormat="1" ht="22.9" customHeight="1">
      <c r="B611" s="159"/>
      <c r="C611" s="160"/>
      <c r="D611" s="161" t="s">
        <v>71</v>
      </c>
      <c r="E611" s="173" t="s">
        <v>1247</v>
      </c>
      <c r="F611" s="173" t="s">
        <v>1248</v>
      </c>
      <c r="G611" s="160"/>
      <c r="H611" s="160"/>
      <c r="I611" s="163"/>
      <c r="J611" s="174">
        <f>BK611</f>
        <v>0</v>
      </c>
      <c r="K611" s="160"/>
      <c r="L611" s="165"/>
      <c r="M611" s="166"/>
      <c r="N611" s="167"/>
      <c r="O611" s="167"/>
      <c r="P611" s="168">
        <f>P612</f>
        <v>0</v>
      </c>
      <c r="Q611" s="167"/>
      <c r="R611" s="168">
        <f>R612</f>
        <v>0</v>
      </c>
      <c r="S611" s="167"/>
      <c r="T611" s="169">
        <f>T612</f>
        <v>0</v>
      </c>
      <c r="AR611" s="170" t="s">
        <v>184</v>
      </c>
      <c r="AT611" s="171" t="s">
        <v>71</v>
      </c>
      <c r="AU611" s="171" t="s">
        <v>80</v>
      </c>
      <c r="AY611" s="170" t="s">
        <v>157</v>
      </c>
      <c r="BK611" s="172">
        <f>BK612</f>
        <v>0</v>
      </c>
    </row>
    <row r="612" spans="1:65" s="2" customFormat="1" ht="16.5" customHeight="1">
      <c r="A612" s="35"/>
      <c r="B612" s="36"/>
      <c r="C612" s="175" t="s">
        <v>1249</v>
      </c>
      <c r="D612" s="175" t="s">
        <v>159</v>
      </c>
      <c r="E612" s="176" t="s">
        <v>1250</v>
      </c>
      <c r="F612" s="177" t="s">
        <v>1251</v>
      </c>
      <c r="G612" s="178" t="s">
        <v>471</v>
      </c>
      <c r="H612" s="179">
        <v>1</v>
      </c>
      <c r="I612" s="180"/>
      <c r="J612" s="181">
        <f>ROUND(I612*H612,2)</f>
        <v>0</v>
      </c>
      <c r="K612" s="177" t="s">
        <v>19</v>
      </c>
      <c r="L612" s="40"/>
      <c r="M612" s="182" t="s">
        <v>19</v>
      </c>
      <c r="N612" s="183" t="s">
        <v>44</v>
      </c>
      <c r="O612" s="65"/>
      <c r="P612" s="184">
        <f>O612*H612</f>
        <v>0</v>
      </c>
      <c r="Q612" s="184">
        <v>0</v>
      </c>
      <c r="R612" s="184">
        <f>Q612*H612</f>
        <v>0</v>
      </c>
      <c r="S612" s="184">
        <v>0</v>
      </c>
      <c r="T612" s="185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6" t="s">
        <v>1245</v>
      </c>
      <c r="AT612" s="186" t="s">
        <v>159</v>
      </c>
      <c r="AU612" s="186" t="s">
        <v>87</v>
      </c>
      <c r="AY612" s="18" t="s">
        <v>157</v>
      </c>
      <c r="BE612" s="187">
        <f>IF(N612="základní",J612,0)</f>
        <v>0</v>
      </c>
      <c r="BF612" s="187">
        <f>IF(N612="snížená",J612,0)</f>
        <v>0</v>
      </c>
      <c r="BG612" s="187">
        <f>IF(N612="zákl. přenesená",J612,0)</f>
        <v>0</v>
      </c>
      <c r="BH612" s="187">
        <f>IF(N612="sníž. přenesená",J612,0)</f>
        <v>0</v>
      </c>
      <c r="BI612" s="187">
        <f>IF(N612="nulová",J612,0)</f>
        <v>0</v>
      </c>
      <c r="BJ612" s="18" t="s">
        <v>87</v>
      </c>
      <c r="BK612" s="187">
        <f>ROUND(I612*H612,2)</f>
        <v>0</v>
      </c>
      <c r="BL612" s="18" t="s">
        <v>1245</v>
      </c>
      <c r="BM612" s="186" t="s">
        <v>1252</v>
      </c>
    </row>
    <row r="613" spans="2:63" s="12" customFormat="1" ht="22.9" customHeight="1">
      <c r="B613" s="159"/>
      <c r="C613" s="160"/>
      <c r="D613" s="161" t="s">
        <v>71</v>
      </c>
      <c r="E613" s="173" t="s">
        <v>1253</v>
      </c>
      <c r="F613" s="173" t="s">
        <v>1254</v>
      </c>
      <c r="G613" s="160"/>
      <c r="H613" s="160"/>
      <c r="I613" s="163"/>
      <c r="J613" s="174">
        <f>BK613</f>
        <v>0</v>
      </c>
      <c r="K613" s="160"/>
      <c r="L613" s="165"/>
      <c r="M613" s="166"/>
      <c r="N613" s="167"/>
      <c r="O613" s="167"/>
      <c r="P613" s="168">
        <f>P614</f>
        <v>0</v>
      </c>
      <c r="Q613" s="167"/>
      <c r="R613" s="168">
        <f>R614</f>
        <v>0</v>
      </c>
      <c r="S613" s="167"/>
      <c r="T613" s="169">
        <f>T614</f>
        <v>0</v>
      </c>
      <c r="AR613" s="170" t="s">
        <v>184</v>
      </c>
      <c r="AT613" s="171" t="s">
        <v>71</v>
      </c>
      <c r="AU613" s="171" t="s">
        <v>80</v>
      </c>
      <c r="AY613" s="170" t="s">
        <v>157</v>
      </c>
      <c r="BK613" s="172">
        <f>BK614</f>
        <v>0</v>
      </c>
    </row>
    <row r="614" spans="1:65" s="2" customFormat="1" ht="37.9" customHeight="1">
      <c r="A614" s="35"/>
      <c r="B614" s="36"/>
      <c r="C614" s="175" t="s">
        <v>1255</v>
      </c>
      <c r="D614" s="175" t="s">
        <v>159</v>
      </c>
      <c r="E614" s="176" t="s">
        <v>1256</v>
      </c>
      <c r="F614" s="177" t="s">
        <v>1257</v>
      </c>
      <c r="G614" s="178" t="s">
        <v>471</v>
      </c>
      <c r="H614" s="179">
        <v>1</v>
      </c>
      <c r="I614" s="180"/>
      <c r="J614" s="181">
        <f>ROUND(I614*H614,2)</f>
        <v>0</v>
      </c>
      <c r="K614" s="177" t="s">
        <v>19</v>
      </c>
      <c r="L614" s="40"/>
      <c r="M614" s="237" t="s">
        <v>19</v>
      </c>
      <c r="N614" s="238" t="s">
        <v>44</v>
      </c>
      <c r="O614" s="239"/>
      <c r="P614" s="240">
        <f>O614*H614</f>
        <v>0</v>
      </c>
      <c r="Q614" s="240">
        <v>0</v>
      </c>
      <c r="R614" s="240">
        <f>Q614*H614</f>
        <v>0</v>
      </c>
      <c r="S614" s="240">
        <v>0</v>
      </c>
      <c r="T614" s="241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86" t="s">
        <v>1245</v>
      </c>
      <c r="AT614" s="186" t="s">
        <v>159</v>
      </c>
      <c r="AU614" s="186" t="s">
        <v>87</v>
      </c>
      <c r="AY614" s="18" t="s">
        <v>157</v>
      </c>
      <c r="BE614" s="187">
        <f>IF(N614="základní",J614,0)</f>
        <v>0</v>
      </c>
      <c r="BF614" s="187">
        <f>IF(N614="snížená",J614,0)</f>
        <v>0</v>
      </c>
      <c r="BG614" s="187">
        <f>IF(N614="zákl. přenesená",J614,0)</f>
        <v>0</v>
      </c>
      <c r="BH614" s="187">
        <f>IF(N614="sníž. přenesená",J614,0)</f>
        <v>0</v>
      </c>
      <c r="BI614" s="187">
        <f>IF(N614="nulová",J614,0)</f>
        <v>0</v>
      </c>
      <c r="BJ614" s="18" t="s">
        <v>87</v>
      </c>
      <c r="BK614" s="187">
        <f>ROUND(I614*H614,2)</f>
        <v>0</v>
      </c>
      <c r="BL614" s="18" t="s">
        <v>1245</v>
      </c>
      <c r="BM614" s="186" t="s">
        <v>1258</v>
      </c>
    </row>
    <row r="615" spans="1:31" s="2" customFormat="1" ht="6.95" customHeight="1">
      <c r="A615" s="35"/>
      <c r="B615" s="48"/>
      <c r="C615" s="49"/>
      <c r="D615" s="49"/>
      <c r="E615" s="49"/>
      <c r="F615" s="49"/>
      <c r="G615" s="49"/>
      <c r="H615" s="49"/>
      <c r="I615" s="49"/>
      <c r="J615" s="49"/>
      <c r="K615" s="49"/>
      <c r="L615" s="40"/>
      <c r="M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</row>
  </sheetData>
  <sheetProtection algorithmName="SHA-512" hashValue="LLDM23ZDA1x5/WUo2IegiwxyiFFHgQDzaDdbBLL2H3g1wD9u6KaG3qtchV2Kc60MaEB7zjz1JQY/Ta6Sncz8cQ==" saltValue="bUjB+QJmg+MRdWw38hafwaUHtiiXp6V/1NQGOOHJliNTbUi3t0OwqI2j7NFRaqKCpIiMzczHcIBuDhAzPLFAXg==" spinCount="100000" sheet="1" objects="1" scenarios="1" formatColumns="0" formatRows="0" autoFilter="0"/>
  <autoFilter ref="C103:K614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hyperlinks>
    <hyperlink ref="F108" r:id="rId1" display="https://podminky.urs.cz/item/CS_URS_2022_01/113106011"/>
    <hyperlink ref="F111" r:id="rId2" display="https://podminky.urs.cz/item/CS_URS_2022_01/113106051"/>
    <hyperlink ref="F114" r:id="rId3" display="https://podminky.urs.cz/item/CS_URS_2022_01/113107312"/>
    <hyperlink ref="F117" r:id="rId4" display="https://podminky.urs.cz/item/CS_URS_2022_01/113107313"/>
    <hyperlink ref="F120" r:id="rId5" display="https://podminky.urs.cz/item/CS_URS_2022_01/113107431"/>
    <hyperlink ref="F123" r:id="rId6" display="https://podminky.urs.cz/item/CS_URS_2022_01/113107443"/>
    <hyperlink ref="F126" r:id="rId7" display="https://podminky.urs.cz/item/CS_URS_2022_01/113201112"/>
    <hyperlink ref="F130" r:id="rId8" display="https://podminky.urs.cz/item/CS_URS_2022_01/171251201"/>
    <hyperlink ref="F132" r:id="rId9" display="https://podminky.urs.cz/item/CS_URS_2022_01/175111101"/>
    <hyperlink ref="F138" r:id="rId10" display="https://podminky.urs.cz/item/CS_URS_2022_01/310237251"/>
    <hyperlink ref="F141" r:id="rId11" display="https://podminky.urs.cz/item/CS_URS_2022_01/314231164"/>
    <hyperlink ref="F144" r:id="rId12" display="https://podminky.urs.cz/item/CS_URS_2022_01/316381117"/>
    <hyperlink ref="F148" r:id="rId13" display="https://podminky.urs.cz/item/CS_URS_2022_01/413941121"/>
    <hyperlink ref="F153" r:id="rId14" display="https://podminky.urs.cz/item/CS_URS_2022_01/413941121"/>
    <hyperlink ref="F158" r:id="rId15" display="https://podminky.urs.cz/item/CS_URS_2022_01/413941123"/>
    <hyperlink ref="F163" r:id="rId16" display="https://podminky.urs.cz/item/CS_URS_2022_01/413941125"/>
    <hyperlink ref="F173" r:id="rId17" display="https://podminky.urs.cz/item/CS_URS_2022_01/413941133"/>
    <hyperlink ref="F178" r:id="rId18" display="https://podminky.urs.cz/item/CS_URS_2022_01/417351115"/>
    <hyperlink ref="F181" r:id="rId19" display="https://podminky.urs.cz/item/CS_URS_2022_01/417351116"/>
    <hyperlink ref="F184" r:id="rId20" display="https://podminky.urs.cz/item/CS_URS_2022_01/564271011"/>
    <hyperlink ref="F187" r:id="rId21" display="https://podminky.urs.cz/item/CS_URS_2022_01/564750003"/>
    <hyperlink ref="F189" r:id="rId22" display="https://podminky.urs.cz/item/CS_URS_2022_01/564752111"/>
    <hyperlink ref="F192" r:id="rId23" display="https://podminky.urs.cz/item/CS_URS_2022_01/564762111"/>
    <hyperlink ref="F194" r:id="rId24" display="https://podminky.urs.cz/item/CS_URS_2022_01/565155101"/>
    <hyperlink ref="F196" r:id="rId25" display="https://podminky.urs.cz/item/CS_URS_2022_01/567120111"/>
    <hyperlink ref="F199" r:id="rId26" display="https://podminky.urs.cz/item/CS_URS_2022_01/573211111"/>
    <hyperlink ref="F201" r:id="rId27" display="https://podminky.urs.cz/item/CS_URS_2022_01/577144211"/>
    <hyperlink ref="F204" r:id="rId28" display="https://podminky.urs.cz/item/CS_URS_2022_01/591111111"/>
    <hyperlink ref="F207" r:id="rId29" display="https://podminky.urs.cz/item/CS_URS_2022_01/591411111"/>
    <hyperlink ref="F212" r:id="rId30" display="https://podminky.urs.cz/item/CS_URS_2022_01/612325101"/>
    <hyperlink ref="F215" r:id="rId31" display="https://podminky.urs.cz/item/CS_URS_2022_01/622131121"/>
    <hyperlink ref="F218" r:id="rId32" display="https://podminky.urs.cz/item/CS_URS_2022_01/631341151"/>
    <hyperlink ref="F221" r:id="rId33" display="https://podminky.urs.cz/item/CS_URS_2022_01/632451023"/>
    <hyperlink ref="F225" r:id="rId34" display="https://podminky.urs.cz/item/CS_URS_2022_01/871142101"/>
    <hyperlink ref="F227" r:id="rId35" display="https://podminky.urs.cz/item/CS_URS_2022_01/871275211"/>
    <hyperlink ref="F231" r:id="rId36" display="https://podminky.urs.cz/item/CS_URS_2022_01/916241113"/>
    <hyperlink ref="F233" r:id="rId37" display="https://podminky.urs.cz/item/CS_URS_2022_01/919735113"/>
    <hyperlink ref="F235" r:id="rId38" display="https://podminky.urs.cz/item/CS_URS_2022_01/919735123"/>
    <hyperlink ref="F237" r:id="rId39" display="https://podminky.urs.cz/item/CS_URS_2022_01/941112121"/>
    <hyperlink ref="F242" r:id="rId40" display="https://podminky.urs.cz/item/CS_URS_2022_01/941112821"/>
    <hyperlink ref="F245" r:id="rId41" display="https://podminky.urs.cz/item/CS_URS_2022_01/944411111"/>
    <hyperlink ref="F248" r:id="rId42" display="https://podminky.urs.cz/item/CS_URS_2022_01/944411811"/>
    <hyperlink ref="F250" r:id="rId43" display="https://podminky.urs.cz/item/CS_URS_2022_01/944511111"/>
    <hyperlink ref="F254" r:id="rId44" display="https://podminky.urs.cz/item/CS_URS_2022_01/944511811"/>
    <hyperlink ref="F258" r:id="rId45" display="https://podminky.urs.cz/item/CS_URS_2022_01/949211111"/>
    <hyperlink ref="F261" r:id="rId46" display="https://podminky.urs.cz/item/CS_URS_2022_01/949211811"/>
    <hyperlink ref="F265" r:id="rId47" display="https://podminky.urs.cz/item/CS_URS_2022_01/962031133"/>
    <hyperlink ref="F268" r:id="rId48" display="https://podminky.urs.cz/item/CS_URS_2022_01/962032641"/>
    <hyperlink ref="F271" r:id="rId49" display="https://podminky.urs.cz/item/CS_URS_2022_01/963051110"/>
    <hyperlink ref="F274" r:id="rId50" display="https://podminky.urs.cz/item/CS_URS_2022_01/965045111"/>
    <hyperlink ref="F277" r:id="rId51" display="https://podminky.urs.cz/item/CS_URS_2022_01/965045113"/>
    <hyperlink ref="F279" r:id="rId52" display="https://podminky.urs.cz/item/CS_URS_2022_01/965081113"/>
    <hyperlink ref="F282" r:id="rId53" display="https://podminky.urs.cz/item/CS_URS_2022_01/973031346"/>
    <hyperlink ref="F285" r:id="rId54" display="https://podminky.urs.cz/item/CS_URS_2022_01/975053131"/>
    <hyperlink ref="F288" r:id="rId55" display="https://podminky.urs.cz/item/CS_URS_2022_01/978035117"/>
    <hyperlink ref="F293" r:id="rId56" display="https://podminky.urs.cz/item/CS_URS_2022_01/979021113"/>
    <hyperlink ref="F295" r:id="rId57" display="https://podminky.urs.cz/item/CS_URS_2022_01/979071111"/>
    <hyperlink ref="F298" r:id="rId58" display="https://podminky.urs.cz/item/CS_URS_2022_01/979071131"/>
    <hyperlink ref="F302" r:id="rId59" display="https://podminky.urs.cz/item/CS_URS_2022_01/997013154"/>
    <hyperlink ref="F304" r:id="rId60" display="https://podminky.urs.cz/item/CS_URS_2022_01/997013609"/>
    <hyperlink ref="F307" r:id="rId61" display="https://podminky.urs.cz/item/CS_URS_2022_01/997013631"/>
    <hyperlink ref="F317" r:id="rId62" display="https://podminky.urs.cz/item/CS_URS_2022_01/998017003"/>
    <hyperlink ref="F319" r:id="rId63" display="https://podminky.urs.cz/item/CS_URS_2022_01/998018002"/>
    <hyperlink ref="F321" r:id="rId64" display="https://podminky.urs.cz/item/CS_URS_2022_01/998018011"/>
    <hyperlink ref="F329" r:id="rId65" display="https://podminky.urs.cz/item/CS_URS_2022_01/712400851"/>
    <hyperlink ref="F331" r:id="rId66" display="https://podminky.urs.cz/item/CS_URS_2022_01/712631111"/>
    <hyperlink ref="F337" r:id="rId67" display="https://podminky.urs.cz/item/CS_URS_2022_01/712640862"/>
    <hyperlink ref="F347" r:id="rId68" display="https://podminky.urs.cz/item/CS_URS_2022_01/998712103"/>
    <hyperlink ref="F350" r:id="rId69" display="https://podminky.urs.cz/item/CS_URS_2022_01/721241102"/>
    <hyperlink ref="F353" r:id="rId70" display="https://podminky.urs.cz/item/CS_URS_2022_01/762083122"/>
    <hyperlink ref="F360" r:id="rId71" display="https://podminky.urs.cz/item/CS_URS_2022_01/762134811"/>
    <hyperlink ref="F363" r:id="rId72" display="https://podminky.urs.cz/item/CS_URS_2022_01/762331931"/>
    <hyperlink ref="F369" r:id="rId73" display="https://podminky.urs.cz/item/CS_URS_2022_01/762331951"/>
    <hyperlink ref="F371" r:id="rId74" display="https://podminky.urs.cz/item/CS_URS_2022_01/762332131"/>
    <hyperlink ref="F376" r:id="rId75" display="https://podminky.urs.cz/item/CS_URS_2022_01/762332932"/>
    <hyperlink ref="F394" r:id="rId76" display="https://podminky.urs.cz/item/CS_URS_2022_01/762341210"/>
    <hyperlink ref="F400" r:id="rId77" display="https://podminky.urs.cz/item/CS_URS_2022_01/762341931"/>
    <hyperlink ref="F405" r:id="rId78" display="https://podminky.urs.cz/item/CS_URS_2022_01/762341932"/>
    <hyperlink ref="F407" r:id="rId79" display="https://podminky.urs.cz/item/CS_URS_2022_01/762342511"/>
    <hyperlink ref="F412" r:id="rId80" display="https://podminky.urs.cz/item/CS_URS_2022_01/762343912"/>
    <hyperlink ref="F414" r:id="rId81" display="https://podminky.urs.cz/item/CS_URS_2022_01/762395000"/>
    <hyperlink ref="F417" r:id="rId82" display="https://podminky.urs.cz/item/CS_URS_2022_01/762521812"/>
    <hyperlink ref="F420" r:id="rId83" display="https://podminky.urs.cz/item/CS_URS_2022_01/762811923"/>
    <hyperlink ref="F423" r:id="rId84" display="https://podminky.urs.cz/item/CS_URS_2022_01/762841812"/>
    <hyperlink ref="F431" r:id="rId85" display="https://podminky.urs.cz/item/CS_URS_2022_01/998762103"/>
    <hyperlink ref="F434" r:id="rId86" display="https://podminky.urs.cz/item/CS_URS_2022_01/763131821"/>
    <hyperlink ref="F437" r:id="rId87" display="https://podminky.urs.cz/item/CS_URS_2022_01/764001821"/>
    <hyperlink ref="F440" r:id="rId88" display="https://podminky.urs.cz/item/CS_URS_2022_01/764001891"/>
    <hyperlink ref="F442" r:id="rId89" display="https://podminky.urs.cz/item/CS_URS_2022_01/764001911"/>
    <hyperlink ref="F451" r:id="rId90" display="https://podminky.urs.cz/item/CS_URS_2022_01/764002801"/>
    <hyperlink ref="F453" r:id="rId91" display="https://podminky.urs.cz/item/CS_URS_2022_01/764002821"/>
    <hyperlink ref="F455" r:id="rId92" display="https://podminky.urs.cz/item/CS_URS_2022_01/764002841"/>
    <hyperlink ref="F457" r:id="rId93" display="https://podminky.urs.cz/item/CS_URS_2022_01/764002871"/>
    <hyperlink ref="F459" r:id="rId94" display="https://podminky.urs.cz/item/CS_URS_2022_01/764004801"/>
    <hyperlink ref="F461" r:id="rId95" display="https://podminky.urs.cz/item/CS_URS_2022_01/764004861"/>
    <hyperlink ref="F463" r:id="rId96" display="https://podminky.urs.cz/item/CS_URS_2022_01/764021402"/>
    <hyperlink ref="F468" r:id="rId97" display="https://podminky.urs.cz/item/CS_URS_2022_01/764021422"/>
    <hyperlink ref="F471" r:id="rId98" display="https://podminky.urs.cz/item/CS_URS_2022_01/764021423"/>
    <hyperlink ref="F474" r:id="rId99" display="https://podminky.urs.cz/item/CS_URS_2022_01/764021448"/>
    <hyperlink ref="F478" r:id="rId100" display="https://podminky.urs.cz/item/CS_URS_2022_01/764121403"/>
    <hyperlink ref="F481" r:id="rId101" display="https://podminky.urs.cz/item/CS_URS_2022_01/764121463"/>
    <hyperlink ref="F484" r:id="rId102" display="https://podminky.urs.cz/item/CS_URS_2022_01/764121491"/>
    <hyperlink ref="F489" r:id="rId103" display="https://podminky.urs.cz/item/CS_URS_2022_01/764221408"/>
    <hyperlink ref="F491" r:id="rId104" display="https://podminky.urs.cz/item/CS_URS_2022_01/764221417"/>
    <hyperlink ref="F495" r:id="rId105" display="https://podminky.urs.cz/item/CS_URS_2022_01/764222404"/>
    <hyperlink ref="F497" r:id="rId106" display="https://podminky.urs.cz/item/CS_URS_2022_01/764222433"/>
    <hyperlink ref="F502" r:id="rId107" display="https://podminky.urs.cz/item/CS_URS_2022_01/764223451"/>
    <hyperlink ref="F504" r:id="rId108" display="https://podminky.urs.cz/item/CS_URS_2022_01/764223456"/>
    <hyperlink ref="F507" r:id="rId109" display="https://podminky.urs.cz/item/CS_URS_2022_01/764225407"/>
    <hyperlink ref="F510" r:id="rId110" display="https://podminky.urs.cz/item/CS_URS_2022_01/764225409"/>
    <hyperlink ref="F513" r:id="rId111" display="https://podminky.urs.cz/item/CS_URS_2022_01/764225411"/>
    <hyperlink ref="F516" r:id="rId112" display="https://podminky.urs.cz/item/CS_URS_2022_01/764225445"/>
    <hyperlink ref="F518" r:id="rId113" display="https://podminky.urs.cz/item/CS_URS_2022_01/764321415"/>
    <hyperlink ref="F520" r:id="rId114" display="https://podminky.urs.cz/item/CS_URS_2022_01/764324412"/>
    <hyperlink ref="F523" r:id="rId115" display="https://podminky.urs.cz/item/CS_URS_2022_01/764521403"/>
    <hyperlink ref="F525" r:id="rId116" display="https://podminky.urs.cz/item/CS_URS_2022_01/764521404"/>
    <hyperlink ref="F527" r:id="rId117" display="https://podminky.urs.cz/item/CS_URS_2022_01/764521423"/>
    <hyperlink ref="F529" r:id="rId118" display="https://podminky.urs.cz/item/CS_URS_2022_01/764521424"/>
    <hyperlink ref="F533" r:id="rId119" display="https://podminky.urs.cz/item/CS_URS_2022_01/764528423"/>
    <hyperlink ref="F535" r:id="rId120" display="https://podminky.urs.cz/item/CS_URS_2022_01/764528432"/>
    <hyperlink ref="F537" r:id="rId121" display="https://podminky.urs.cz/item/CS_URS_2022_01/764528433"/>
    <hyperlink ref="F540" r:id="rId122" display="https://podminky.urs.cz/item/CS_URS_2022_01/998764103"/>
    <hyperlink ref="F543" r:id="rId123" display="https://podminky.urs.cz/item/CS_URS_2022_01/765131803"/>
    <hyperlink ref="F546" r:id="rId124" display="https://podminky.urs.cz/item/CS_URS_2022_01/765131823"/>
    <hyperlink ref="F548" r:id="rId125" display="https://podminky.urs.cz/item/CS_URS_2022_01/765131843"/>
    <hyperlink ref="F551" r:id="rId126" display="https://podminky.urs.cz/item/CS_URS_2022_01/765131853"/>
    <hyperlink ref="F554" r:id="rId127" display="https://podminky.urs.cz/item/CS_URS_2022_01/765191023"/>
    <hyperlink ref="F557" r:id="rId128" display="https://podminky.urs.cz/item/CS_URS_2022_01/765191023"/>
    <hyperlink ref="F562" r:id="rId129" display="https://podminky.urs.cz/item/CS_URS_2022_01/765192001"/>
    <hyperlink ref="F565" r:id="rId130" display="https://podminky.urs.cz/item/CS_URS_2022_01/998765103"/>
    <hyperlink ref="F568" r:id="rId131" display="https://podminky.urs.cz/item/CS_URS_2022_01/766671005"/>
    <hyperlink ref="F573" r:id="rId132" display="https://podminky.urs.cz/item/CS_URS_2022_01/998766203"/>
    <hyperlink ref="F590" r:id="rId133" display="https://podminky.urs.cz/item/CS_URS_2022_01/783214101"/>
    <hyperlink ref="F593" r:id="rId134" display="https://podminky.urs.cz/item/CS_URS_2022_01/783301311"/>
    <hyperlink ref="F602" r:id="rId135" display="https://podminky.urs.cz/item/CS_URS_2022_01/783314203"/>
    <hyperlink ref="F605" r:id="rId136" display="https://podminky.urs.cz/item/CS_URS_2022_01/7838266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80</v>
      </c>
    </row>
    <row r="4" spans="2:46" s="1" customFormat="1" ht="24.95" customHeight="1">
      <c r="B4" s="21"/>
      <c r="D4" s="105" t="s">
        <v>90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3" t="str">
        <f>'Rekapitulace stavby'!K6</f>
        <v>Vrchlabí, Krkonošská č.p. 204 - Oprava krovu a střechy</v>
      </c>
      <c r="F7" s="364"/>
      <c r="G7" s="364"/>
      <c r="H7" s="364"/>
      <c r="L7" s="21"/>
    </row>
    <row r="8" spans="1:31" s="2" customFormat="1" ht="12" customHeight="1">
      <c r="A8" s="35"/>
      <c r="B8" s="40"/>
      <c r="C8" s="35"/>
      <c r="D8" s="107" t="s">
        <v>99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5" t="s">
        <v>1259</v>
      </c>
      <c r="F9" s="366"/>
      <c r="G9" s="366"/>
      <c r="H9" s="36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13. 5. 2022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>Město Vrchlabí</v>
      </c>
      <c r="F15" s="35"/>
      <c r="G15" s="35"/>
      <c r="H15" s="35"/>
      <c r="I15" s="107" t="s">
        <v>28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7" t="str">
        <f>'Rekapitulace stavby'!E14</f>
        <v>Vyplň údaj</v>
      </c>
      <c r="F18" s="368"/>
      <c r="G18" s="368"/>
      <c r="H18" s="368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>Ing. J.Chaloupský, Trutnov</v>
      </c>
      <c r="F21" s="35"/>
      <c r="G21" s="35"/>
      <c r="H21" s="35"/>
      <c r="I21" s="107" t="s">
        <v>28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34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>Ing. Jiřičková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36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69" t="s">
        <v>19</v>
      </c>
      <c r="F27" s="369"/>
      <c r="G27" s="369"/>
      <c r="H27" s="36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38</v>
      </c>
      <c r="E30" s="35"/>
      <c r="F30" s="35"/>
      <c r="G30" s="35"/>
      <c r="H30" s="35"/>
      <c r="I30" s="35"/>
      <c r="J30" s="116">
        <f>ROUND(J86,2)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40</v>
      </c>
      <c r="G32" s="35"/>
      <c r="H32" s="35"/>
      <c r="I32" s="117" t="s">
        <v>39</v>
      </c>
      <c r="J32" s="117" t="s">
        <v>41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42</v>
      </c>
      <c r="E33" s="107" t="s">
        <v>43</v>
      </c>
      <c r="F33" s="119">
        <f>ROUND((SUM(BE86:BE131)),2)</f>
        <v>0</v>
      </c>
      <c r="G33" s="35"/>
      <c r="H33" s="35"/>
      <c r="I33" s="120">
        <v>0.21</v>
      </c>
      <c r="J33" s="119">
        <f>ROUND(((SUM(BE86:BE131))*I33),2)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44</v>
      </c>
      <c r="F34" s="119">
        <f>ROUND((SUM(BF86:BF131)),2)</f>
        <v>0</v>
      </c>
      <c r="G34" s="35"/>
      <c r="H34" s="35"/>
      <c r="I34" s="120">
        <v>0.15</v>
      </c>
      <c r="J34" s="119">
        <f>ROUND(((SUM(BF86:BF131))*I34),2)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45</v>
      </c>
      <c r="F35" s="119">
        <f>ROUND((SUM(BG86:BG131)),2)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46</v>
      </c>
      <c r="F36" s="119">
        <f>ROUND((SUM(BH86:BH131)),2)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47</v>
      </c>
      <c r="F37" s="119">
        <f>ROUND((SUM(BI86:BI131)),2)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0" t="str">
        <f>E7</f>
        <v>Vrchlabí, Krkonošská č.p. 204 - Oprava krovu a střechy</v>
      </c>
      <c r="F48" s="371"/>
      <c r="G48" s="371"/>
      <c r="H48" s="37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2" t="str">
        <f>E9</f>
        <v>02 - Hromosvod</v>
      </c>
      <c r="F50" s="372"/>
      <c r="G50" s="372"/>
      <c r="H50" s="37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13. 5. 2022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Vrchlabí</v>
      </c>
      <c r="G54" s="37"/>
      <c r="H54" s="37"/>
      <c r="I54" s="30" t="s">
        <v>31</v>
      </c>
      <c r="J54" s="33" t="str">
        <f>E21</f>
        <v>Ing. J.Chaloupský, Trutnov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Jiřičková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114</v>
      </c>
      <c r="D57" s="133"/>
      <c r="E57" s="133"/>
      <c r="F57" s="133"/>
      <c r="G57" s="133"/>
      <c r="H57" s="133"/>
      <c r="I57" s="133"/>
      <c r="J57" s="134" t="s">
        <v>115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70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6"/>
      <c r="C60" s="137"/>
      <c r="D60" s="138" t="s">
        <v>1260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1261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1262</v>
      </c>
      <c r="E62" s="145"/>
      <c r="F62" s="145"/>
      <c r="G62" s="145"/>
      <c r="H62" s="145"/>
      <c r="I62" s="145"/>
      <c r="J62" s="146">
        <f>J101</f>
        <v>0</v>
      </c>
      <c r="K62" s="143"/>
      <c r="L62" s="147"/>
    </row>
    <row r="63" spans="2:12" s="10" customFormat="1" ht="19.9" customHeight="1">
      <c r="B63" s="142"/>
      <c r="C63" s="143"/>
      <c r="D63" s="144" t="s">
        <v>1263</v>
      </c>
      <c r="E63" s="145"/>
      <c r="F63" s="145"/>
      <c r="G63" s="145"/>
      <c r="H63" s="145"/>
      <c r="I63" s="145"/>
      <c r="J63" s="146">
        <f>J119</f>
        <v>0</v>
      </c>
      <c r="K63" s="143"/>
      <c r="L63" s="147"/>
    </row>
    <row r="64" spans="2:12" s="10" customFormat="1" ht="19.9" customHeight="1">
      <c r="B64" s="142"/>
      <c r="C64" s="143"/>
      <c r="D64" s="144" t="s">
        <v>1264</v>
      </c>
      <c r="E64" s="145"/>
      <c r="F64" s="145"/>
      <c r="G64" s="145"/>
      <c r="H64" s="145"/>
      <c r="I64" s="145"/>
      <c r="J64" s="146">
        <f>J123</f>
        <v>0</v>
      </c>
      <c r="K64" s="143"/>
      <c r="L64" s="147"/>
    </row>
    <row r="65" spans="2:12" s="9" customFormat="1" ht="24.95" customHeight="1">
      <c r="B65" s="136"/>
      <c r="C65" s="137"/>
      <c r="D65" s="138" t="s">
        <v>138</v>
      </c>
      <c r="E65" s="139"/>
      <c r="F65" s="139"/>
      <c r="G65" s="139"/>
      <c r="H65" s="139"/>
      <c r="I65" s="139"/>
      <c r="J65" s="140">
        <f>J129</f>
        <v>0</v>
      </c>
      <c r="K65" s="137"/>
      <c r="L65" s="141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J130</f>
        <v>0</v>
      </c>
      <c r="K66" s="143"/>
      <c r="L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142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0" t="str">
        <f>E7</f>
        <v>Vrchlabí, Krkonošská č.p. 204 - Oprava krovu a střechy</v>
      </c>
      <c r="F76" s="371"/>
      <c r="G76" s="371"/>
      <c r="H76" s="371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99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2" t="str">
        <f>E9</f>
        <v>02 - Hromosvod</v>
      </c>
      <c r="F78" s="372"/>
      <c r="G78" s="372"/>
      <c r="H78" s="372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 xml:space="preserve"> </v>
      </c>
      <c r="G80" s="37"/>
      <c r="H80" s="37"/>
      <c r="I80" s="30" t="s">
        <v>23</v>
      </c>
      <c r="J80" s="60" t="str">
        <f>IF(J12="","",J12)</f>
        <v>13. 5. 2022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25</v>
      </c>
      <c r="D82" s="37"/>
      <c r="E82" s="37"/>
      <c r="F82" s="28" t="str">
        <f>E15</f>
        <v>Město Vrchlabí</v>
      </c>
      <c r="G82" s="37"/>
      <c r="H82" s="37"/>
      <c r="I82" s="30" t="s">
        <v>31</v>
      </c>
      <c r="J82" s="33" t="str">
        <f>E21</f>
        <v>Ing. J.Chaloupský, Trutnov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>Ing. Jiřičková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143</v>
      </c>
      <c r="D85" s="151" t="s">
        <v>57</v>
      </c>
      <c r="E85" s="151" t="s">
        <v>53</v>
      </c>
      <c r="F85" s="151" t="s">
        <v>54</v>
      </c>
      <c r="G85" s="151" t="s">
        <v>144</v>
      </c>
      <c r="H85" s="151" t="s">
        <v>145</v>
      </c>
      <c r="I85" s="151" t="s">
        <v>146</v>
      </c>
      <c r="J85" s="151" t="s">
        <v>115</v>
      </c>
      <c r="K85" s="152" t="s">
        <v>147</v>
      </c>
      <c r="L85" s="153"/>
      <c r="M85" s="69" t="s">
        <v>19</v>
      </c>
      <c r="N85" s="70" t="s">
        <v>42</v>
      </c>
      <c r="O85" s="70" t="s">
        <v>148</v>
      </c>
      <c r="P85" s="70" t="s">
        <v>149</v>
      </c>
      <c r="Q85" s="70" t="s">
        <v>150</v>
      </c>
      <c r="R85" s="70" t="s">
        <v>151</v>
      </c>
      <c r="S85" s="70" t="s">
        <v>152</v>
      </c>
      <c r="T85" s="71" t="s">
        <v>153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154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P87+P129</f>
        <v>0</v>
      </c>
      <c r="Q86" s="73"/>
      <c r="R86" s="156">
        <f>R87+R129</f>
        <v>0</v>
      </c>
      <c r="S86" s="73"/>
      <c r="T86" s="157">
        <f>T87+T129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116</v>
      </c>
      <c r="BK86" s="158">
        <f>BK87+BK129</f>
        <v>0</v>
      </c>
    </row>
    <row r="87" spans="2:63" s="12" customFormat="1" ht="25.9" customHeight="1">
      <c r="B87" s="159"/>
      <c r="C87" s="160"/>
      <c r="D87" s="161" t="s">
        <v>71</v>
      </c>
      <c r="E87" s="162" t="s">
        <v>222</v>
      </c>
      <c r="F87" s="162" t="s">
        <v>1265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P88+P101+P119+P123</f>
        <v>0</v>
      </c>
      <c r="Q87" s="167"/>
      <c r="R87" s="168">
        <f>R88+R101+R119+R123</f>
        <v>0</v>
      </c>
      <c r="S87" s="167"/>
      <c r="T87" s="169">
        <f>T88+T101+T119+T123</f>
        <v>0</v>
      </c>
      <c r="AR87" s="170" t="s">
        <v>175</v>
      </c>
      <c r="AT87" s="171" t="s">
        <v>71</v>
      </c>
      <c r="AU87" s="171" t="s">
        <v>72</v>
      </c>
      <c r="AY87" s="170" t="s">
        <v>157</v>
      </c>
      <c r="BK87" s="172">
        <f>BK88+BK101+BK119+BK123</f>
        <v>0</v>
      </c>
    </row>
    <row r="88" spans="2:63" s="12" customFormat="1" ht="22.9" customHeight="1">
      <c r="B88" s="159"/>
      <c r="C88" s="160"/>
      <c r="D88" s="161" t="s">
        <v>71</v>
      </c>
      <c r="E88" s="173" t="s">
        <v>1266</v>
      </c>
      <c r="F88" s="173" t="s">
        <v>1267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SUM(P89:P100)</f>
        <v>0</v>
      </c>
      <c r="Q88" s="167"/>
      <c r="R88" s="168">
        <f>SUM(R89:R100)</f>
        <v>0</v>
      </c>
      <c r="S88" s="167"/>
      <c r="T88" s="169">
        <f>SUM(T89:T100)</f>
        <v>0</v>
      </c>
      <c r="AR88" s="170" t="s">
        <v>175</v>
      </c>
      <c r="AT88" s="171" t="s">
        <v>71</v>
      </c>
      <c r="AU88" s="171" t="s">
        <v>80</v>
      </c>
      <c r="AY88" s="170" t="s">
        <v>157</v>
      </c>
      <c r="BK88" s="172">
        <f>SUM(BK89:BK100)</f>
        <v>0</v>
      </c>
    </row>
    <row r="89" spans="1:65" s="2" customFormat="1" ht="21.75" customHeight="1">
      <c r="A89" s="35"/>
      <c r="B89" s="36"/>
      <c r="C89" s="175" t="s">
        <v>80</v>
      </c>
      <c r="D89" s="175" t="s">
        <v>159</v>
      </c>
      <c r="E89" s="176" t="s">
        <v>1268</v>
      </c>
      <c r="F89" s="177" t="s">
        <v>1269</v>
      </c>
      <c r="G89" s="178" t="s">
        <v>198</v>
      </c>
      <c r="H89" s="179">
        <v>55</v>
      </c>
      <c r="I89" s="180"/>
      <c r="J89" s="181">
        <f aca="true" t="shared" si="0" ref="J89:J100">ROUND(I89*H89,2)</f>
        <v>0</v>
      </c>
      <c r="K89" s="177" t="s">
        <v>19</v>
      </c>
      <c r="L89" s="40"/>
      <c r="M89" s="182" t="s">
        <v>19</v>
      </c>
      <c r="N89" s="183" t="s">
        <v>44</v>
      </c>
      <c r="O89" s="65"/>
      <c r="P89" s="184">
        <f aca="true" t="shared" si="1" ref="P89:P100">O89*H89</f>
        <v>0</v>
      </c>
      <c r="Q89" s="184">
        <v>0</v>
      </c>
      <c r="R89" s="184">
        <f aca="true" t="shared" si="2" ref="R89:R100">Q89*H89</f>
        <v>0</v>
      </c>
      <c r="S89" s="184">
        <v>0</v>
      </c>
      <c r="T89" s="185">
        <f aca="true" t="shared" si="3" ref="T89:T100"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164</v>
      </c>
      <c r="AT89" s="186" t="s">
        <v>159</v>
      </c>
      <c r="AU89" s="186" t="s">
        <v>87</v>
      </c>
      <c r="AY89" s="18" t="s">
        <v>157</v>
      </c>
      <c r="BE89" s="187">
        <f aca="true" t="shared" si="4" ref="BE89:BE100">IF(N89="základní",J89,0)</f>
        <v>0</v>
      </c>
      <c r="BF89" s="187">
        <f aca="true" t="shared" si="5" ref="BF89:BF100">IF(N89="snížená",J89,0)</f>
        <v>0</v>
      </c>
      <c r="BG89" s="187">
        <f aca="true" t="shared" si="6" ref="BG89:BG100">IF(N89="zákl. přenesená",J89,0)</f>
        <v>0</v>
      </c>
      <c r="BH89" s="187">
        <f aca="true" t="shared" si="7" ref="BH89:BH100">IF(N89="sníž. přenesená",J89,0)</f>
        <v>0</v>
      </c>
      <c r="BI89" s="187">
        <f aca="true" t="shared" si="8" ref="BI89:BI100">IF(N89="nulová",J89,0)</f>
        <v>0</v>
      </c>
      <c r="BJ89" s="18" t="s">
        <v>87</v>
      </c>
      <c r="BK89" s="187">
        <f aca="true" t="shared" si="9" ref="BK89:BK100">ROUND(I89*H89,2)</f>
        <v>0</v>
      </c>
      <c r="BL89" s="18" t="s">
        <v>164</v>
      </c>
      <c r="BM89" s="186" t="s">
        <v>87</v>
      </c>
    </row>
    <row r="90" spans="1:65" s="2" customFormat="1" ht="21.75" customHeight="1">
      <c r="A90" s="35"/>
      <c r="B90" s="36"/>
      <c r="C90" s="175" t="s">
        <v>87</v>
      </c>
      <c r="D90" s="175" t="s">
        <v>159</v>
      </c>
      <c r="E90" s="176" t="s">
        <v>1270</v>
      </c>
      <c r="F90" s="177" t="s">
        <v>1271</v>
      </c>
      <c r="G90" s="178" t="s">
        <v>198</v>
      </c>
      <c r="H90" s="179">
        <v>173</v>
      </c>
      <c r="I90" s="180"/>
      <c r="J90" s="181">
        <f t="shared" si="0"/>
        <v>0</v>
      </c>
      <c r="K90" s="177" t="s">
        <v>19</v>
      </c>
      <c r="L90" s="40"/>
      <c r="M90" s="182" t="s">
        <v>19</v>
      </c>
      <c r="N90" s="183" t="s">
        <v>44</v>
      </c>
      <c r="O90" s="65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164</v>
      </c>
      <c r="AT90" s="186" t="s">
        <v>159</v>
      </c>
      <c r="AU90" s="186" t="s">
        <v>87</v>
      </c>
      <c r="AY90" s="18" t="s">
        <v>157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8" t="s">
        <v>87</v>
      </c>
      <c r="BK90" s="187">
        <f t="shared" si="9"/>
        <v>0</v>
      </c>
      <c r="BL90" s="18" t="s">
        <v>164</v>
      </c>
      <c r="BM90" s="186" t="s">
        <v>164</v>
      </c>
    </row>
    <row r="91" spans="1:65" s="2" customFormat="1" ht="16.5" customHeight="1">
      <c r="A91" s="35"/>
      <c r="B91" s="36"/>
      <c r="C91" s="175" t="s">
        <v>175</v>
      </c>
      <c r="D91" s="175" t="s">
        <v>159</v>
      </c>
      <c r="E91" s="176" t="s">
        <v>1272</v>
      </c>
      <c r="F91" s="177" t="s">
        <v>1273</v>
      </c>
      <c r="G91" s="178" t="s">
        <v>1274</v>
      </c>
      <c r="H91" s="179">
        <v>4</v>
      </c>
      <c r="I91" s="180"/>
      <c r="J91" s="181">
        <f t="shared" si="0"/>
        <v>0</v>
      </c>
      <c r="K91" s="177" t="s">
        <v>19</v>
      </c>
      <c r="L91" s="40"/>
      <c r="M91" s="182" t="s">
        <v>19</v>
      </c>
      <c r="N91" s="183" t="s">
        <v>44</v>
      </c>
      <c r="O91" s="65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164</v>
      </c>
      <c r="AT91" s="186" t="s">
        <v>159</v>
      </c>
      <c r="AU91" s="186" t="s">
        <v>87</v>
      </c>
      <c r="AY91" s="18" t="s">
        <v>157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8" t="s">
        <v>87</v>
      </c>
      <c r="BK91" s="187">
        <f t="shared" si="9"/>
        <v>0</v>
      </c>
      <c r="BL91" s="18" t="s">
        <v>164</v>
      </c>
      <c r="BM91" s="186" t="s">
        <v>189</v>
      </c>
    </row>
    <row r="92" spans="1:65" s="2" customFormat="1" ht="16.5" customHeight="1">
      <c r="A92" s="35"/>
      <c r="B92" s="36"/>
      <c r="C92" s="175" t="s">
        <v>164</v>
      </c>
      <c r="D92" s="175" t="s">
        <v>159</v>
      </c>
      <c r="E92" s="176" t="s">
        <v>1275</v>
      </c>
      <c r="F92" s="177" t="s">
        <v>1276</v>
      </c>
      <c r="G92" s="178" t="s">
        <v>1274</v>
      </c>
      <c r="H92" s="179">
        <v>26</v>
      </c>
      <c r="I92" s="180"/>
      <c r="J92" s="181">
        <f t="shared" si="0"/>
        <v>0</v>
      </c>
      <c r="K92" s="177" t="s">
        <v>19</v>
      </c>
      <c r="L92" s="40"/>
      <c r="M92" s="182" t="s">
        <v>19</v>
      </c>
      <c r="N92" s="183" t="s">
        <v>44</v>
      </c>
      <c r="O92" s="65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164</v>
      </c>
      <c r="AT92" s="186" t="s">
        <v>159</v>
      </c>
      <c r="AU92" s="186" t="s">
        <v>87</v>
      </c>
      <c r="AY92" s="18" t="s">
        <v>157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8" t="s">
        <v>87</v>
      </c>
      <c r="BK92" s="187">
        <f t="shared" si="9"/>
        <v>0</v>
      </c>
      <c r="BL92" s="18" t="s">
        <v>164</v>
      </c>
      <c r="BM92" s="186" t="s">
        <v>201</v>
      </c>
    </row>
    <row r="93" spans="1:65" s="2" customFormat="1" ht="21.75" customHeight="1">
      <c r="A93" s="35"/>
      <c r="B93" s="36"/>
      <c r="C93" s="175" t="s">
        <v>184</v>
      </c>
      <c r="D93" s="175" t="s">
        <v>159</v>
      </c>
      <c r="E93" s="176" t="s">
        <v>1277</v>
      </c>
      <c r="F93" s="177" t="s">
        <v>1278</v>
      </c>
      <c r="G93" s="178" t="s">
        <v>1274</v>
      </c>
      <c r="H93" s="179">
        <v>24</v>
      </c>
      <c r="I93" s="180"/>
      <c r="J93" s="181">
        <f t="shared" si="0"/>
        <v>0</v>
      </c>
      <c r="K93" s="177" t="s">
        <v>19</v>
      </c>
      <c r="L93" s="40"/>
      <c r="M93" s="182" t="s">
        <v>19</v>
      </c>
      <c r="N93" s="183" t="s">
        <v>44</v>
      </c>
      <c r="O93" s="65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164</v>
      </c>
      <c r="AT93" s="186" t="s">
        <v>159</v>
      </c>
      <c r="AU93" s="186" t="s">
        <v>87</v>
      </c>
      <c r="AY93" s="18" t="s">
        <v>157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8" t="s">
        <v>87</v>
      </c>
      <c r="BK93" s="187">
        <f t="shared" si="9"/>
        <v>0</v>
      </c>
      <c r="BL93" s="18" t="s">
        <v>164</v>
      </c>
      <c r="BM93" s="186" t="s">
        <v>210</v>
      </c>
    </row>
    <row r="94" spans="1:65" s="2" customFormat="1" ht="16.5" customHeight="1">
      <c r="A94" s="35"/>
      <c r="B94" s="36"/>
      <c r="C94" s="175" t="s">
        <v>189</v>
      </c>
      <c r="D94" s="175" t="s">
        <v>159</v>
      </c>
      <c r="E94" s="176" t="s">
        <v>1279</v>
      </c>
      <c r="F94" s="177" t="s">
        <v>1280</v>
      </c>
      <c r="G94" s="178" t="s">
        <v>1274</v>
      </c>
      <c r="H94" s="179">
        <v>8</v>
      </c>
      <c r="I94" s="180"/>
      <c r="J94" s="181">
        <f t="shared" si="0"/>
        <v>0</v>
      </c>
      <c r="K94" s="177" t="s">
        <v>19</v>
      </c>
      <c r="L94" s="40"/>
      <c r="M94" s="182" t="s">
        <v>19</v>
      </c>
      <c r="N94" s="183" t="s">
        <v>44</v>
      </c>
      <c r="O94" s="65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164</v>
      </c>
      <c r="AT94" s="186" t="s">
        <v>159</v>
      </c>
      <c r="AU94" s="186" t="s">
        <v>87</v>
      </c>
      <c r="AY94" s="18" t="s">
        <v>157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8" t="s">
        <v>87</v>
      </c>
      <c r="BK94" s="187">
        <f t="shared" si="9"/>
        <v>0</v>
      </c>
      <c r="BL94" s="18" t="s">
        <v>164</v>
      </c>
      <c r="BM94" s="186" t="s">
        <v>221</v>
      </c>
    </row>
    <row r="95" spans="1:65" s="2" customFormat="1" ht="16.5" customHeight="1">
      <c r="A95" s="35"/>
      <c r="B95" s="36"/>
      <c r="C95" s="175" t="s">
        <v>195</v>
      </c>
      <c r="D95" s="175" t="s">
        <v>159</v>
      </c>
      <c r="E95" s="176" t="s">
        <v>1281</v>
      </c>
      <c r="F95" s="177" t="s">
        <v>1282</v>
      </c>
      <c r="G95" s="178" t="s">
        <v>1274</v>
      </c>
      <c r="H95" s="179">
        <v>4</v>
      </c>
      <c r="I95" s="180"/>
      <c r="J95" s="181">
        <f t="shared" si="0"/>
        <v>0</v>
      </c>
      <c r="K95" s="177" t="s">
        <v>19</v>
      </c>
      <c r="L95" s="40"/>
      <c r="M95" s="182" t="s">
        <v>19</v>
      </c>
      <c r="N95" s="183" t="s">
        <v>44</v>
      </c>
      <c r="O95" s="65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164</v>
      </c>
      <c r="AT95" s="186" t="s">
        <v>159</v>
      </c>
      <c r="AU95" s="186" t="s">
        <v>87</v>
      </c>
      <c r="AY95" s="18" t="s">
        <v>157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8" t="s">
        <v>87</v>
      </c>
      <c r="BK95" s="187">
        <f t="shared" si="9"/>
        <v>0</v>
      </c>
      <c r="BL95" s="18" t="s">
        <v>164</v>
      </c>
      <c r="BM95" s="186" t="s">
        <v>236</v>
      </c>
    </row>
    <row r="96" spans="1:65" s="2" customFormat="1" ht="16.5" customHeight="1">
      <c r="A96" s="35"/>
      <c r="B96" s="36"/>
      <c r="C96" s="175" t="s">
        <v>201</v>
      </c>
      <c r="D96" s="175" t="s">
        <v>159</v>
      </c>
      <c r="E96" s="176" t="s">
        <v>1283</v>
      </c>
      <c r="F96" s="177" t="s">
        <v>1284</v>
      </c>
      <c r="G96" s="178" t="s">
        <v>1274</v>
      </c>
      <c r="H96" s="179">
        <v>4</v>
      </c>
      <c r="I96" s="180"/>
      <c r="J96" s="181">
        <f t="shared" si="0"/>
        <v>0</v>
      </c>
      <c r="K96" s="177" t="s">
        <v>19</v>
      </c>
      <c r="L96" s="40"/>
      <c r="M96" s="182" t="s">
        <v>19</v>
      </c>
      <c r="N96" s="183" t="s">
        <v>44</v>
      </c>
      <c r="O96" s="65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164</v>
      </c>
      <c r="AT96" s="186" t="s">
        <v>159</v>
      </c>
      <c r="AU96" s="186" t="s">
        <v>87</v>
      </c>
      <c r="AY96" s="18" t="s">
        <v>157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8" t="s">
        <v>87</v>
      </c>
      <c r="BK96" s="187">
        <f t="shared" si="9"/>
        <v>0</v>
      </c>
      <c r="BL96" s="18" t="s">
        <v>164</v>
      </c>
      <c r="BM96" s="186" t="s">
        <v>248</v>
      </c>
    </row>
    <row r="97" spans="1:65" s="2" customFormat="1" ht="16.5" customHeight="1">
      <c r="A97" s="35"/>
      <c r="B97" s="36"/>
      <c r="C97" s="175" t="s">
        <v>206</v>
      </c>
      <c r="D97" s="175" t="s">
        <v>159</v>
      </c>
      <c r="E97" s="176" t="s">
        <v>1285</v>
      </c>
      <c r="F97" s="177" t="s">
        <v>1286</v>
      </c>
      <c r="G97" s="178" t="s">
        <v>1274</v>
      </c>
      <c r="H97" s="179">
        <v>4</v>
      </c>
      <c r="I97" s="180"/>
      <c r="J97" s="181">
        <f t="shared" si="0"/>
        <v>0</v>
      </c>
      <c r="K97" s="177" t="s">
        <v>19</v>
      </c>
      <c r="L97" s="40"/>
      <c r="M97" s="182" t="s">
        <v>19</v>
      </c>
      <c r="N97" s="183" t="s">
        <v>44</v>
      </c>
      <c r="O97" s="65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164</v>
      </c>
      <c r="AT97" s="186" t="s">
        <v>159</v>
      </c>
      <c r="AU97" s="186" t="s">
        <v>87</v>
      </c>
      <c r="AY97" s="18" t="s">
        <v>157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8" t="s">
        <v>87</v>
      </c>
      <c r="BK97" s="187">
        <f t="shared" si="9"/>
        <v>0</v>
      </c>
      <c r="BL97" s="18" t="s">
        <v>164</v>
      </c>
      <c r="BM97" s="186" t="s">
        <v>259</v>
      </c>
    </row>
    <row r="98" spans="1:65" s="2" customFormat="1" ht="16.5" customHeight="1">
      <c r="A98" s="35"/>
      <c r="B98" s="36"/>
      <c r="C98" s="175" t="s">
        <v>210</v>
      </c>
      <c r="D98" s="175" t="s">
        <v>159</v>
      </c>
      <c r="E98" s="176" t="s">
        <v>1287</v>
      </c>
      <c r="F98" s="177" t="s">
        <v>1288</v>
      </c>
      <c r="G98" s="178" t="s">
        <v>198</v>
      </c>
      <c r="H98" s="179">
        <v>8</v>
      </c>
      <c r="I98" s="180"/>
      <c r="J98" s="181">
        <f t="shared" si="0"/>
        <v>0</v>
      </c>
      <c r="K98" s="177" t="s">
        <v>19</v>
      </c>
      <c r="L98" s="40"/>
      <c r="M98" s="182" t="s">
        <v>19</v>
      </c>
      <c r="N98" s="183" t="s">
        <v>44</v>
      </c>
      <c r="O98" s="65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164</v>
      </c>
      <c r="AT98" s="186" t="s">
        <v>159</v>
      </c>
      <c r="AU98" s="186" t="s">
        <v>87</v>
      </c>
      <c r="AY98" s="18" t="s">
        <v>157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8" t="s">
        <v>87</v>
      </c>
      <c r="BK98" s="187">
        <f t="shared" si="9"/>
        <v>0</v>
      </c>
      <c r="BL98" s="18" t="s">
        <v>164</v>
      </c>
      <c r="BM98" s="186" t="s">
        <v>267</v>
      </c>
    </row>
    <row r="99" spans="1:65" s="2" customFormat="1" ht="16.5" customHeight="1">
      <c r="A99" s="35"/>
      <c r="B99" s="36"/>
      <c r="C99" s="175" t="s">
        <v>215</v>
      </c>
      <c r="D99" s="175" t="s">
        <v>159</v>
      </c>
      <c r="E99" s="176" t="s">
        <v>1289</v>
      </c>
      <c r="F99" s="177" t="s">
        <v>1290</v>
      </c>
      <c r="G99" s="178" t="s">
        <v>1274</v>
      </c>
      <c r="H99" s="179">
        <v>1</v>
      </c>
      <c r="I99" s="180"/>
      <c r="J99" s="181">
        <f t="shared" si="0"/>
        <v>0</v>
      </c>
      <c r="K99" s="177" t="s">
        <v>19</v>
      </c>
      <c r="L99" s="40"/>
      <c r="M99" s="182" t="s">
        <v>19</v>
      </c>
      <c r="N99" s="183" t="s">
        <v>44</v>
      </c>
      <c r="O99" s="65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164</v>
      </c>
      <c r="AT99" s="186" t="s">
        <v>159</v>
      </c>
      <c r="AU99" s="186" t="s">
        <v>87</v>
      </c>
      <c r="AY99" s="18" t="s">
        <v>157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8" t="s">
        <v>87</v>
      </c>
      <c r="BK99" s="187">
        <f t="shared" si="9"/>
        <v>0</v>
      </c>
      <c r="BL99" s="18" t="s">
        <v>164</v>
      </c>
      <c r="BM99" s="186" t="s">
        <v>277</v>
      </c>
    </row>
    <row r="100" spans="1:65" s="2" customFormat="1" ht="16.5" customHeight="1">
      <c r="A100" s="35"/>
      <c r="B100" s="36"/>
      <c r="C100" s="175" t="s">
        <v>221</v>
      </c>
      <c r="D100" s="175" t="s">
        <v>159</v>
      </c>
      <c r="E100" s="176" t="s">
        <v>1291</v>
      </c>
      <c r="F100" s="177" t="s">
        <v>1292</v>
      </c>
      <c r="G100" s="178" t="s">
        <v>1274</v>
      </c>
      <c r="H100" s="179">
        <v>1</v>
      </c>
      <c r="I100" s="180"/>
      <c r="J100" s="181">
        <f t="shared" si="0"/>
        <v>0</v>
      </c>
      <c r="K100" s="177" t="s">
        <v>19</v>
      </c>
      <c r="L100" s="40"/>
      <c r="M100" s="182" t="s">
        <v>19</v>
      </c>
      <c r="N100" s="183" t="s">
        <v>44</v>
      </c>
      <c r="O100" s="65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164</v>
      </c>
      <c r="AT100" s="186" t="s">
        <v>159</v>
      </c>
      <c r="AU100" s="186" t="s">
        <v>87</v>
      </c>
      <c r="AY100" s="18" t="s">
        <v>157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8" t="s">
        <v>87</v>
      </c>
      <c r="BK100" s="187">
        <f t="shared" si="9"/>
        <v>0</v>
      </c>
      <c r="BL100" s="18" t="s">
        <v>164</v>
      </c>
      <c r="BM100" s="186" t="s">
        <v>291</v>
      </c>
    </row>
    <row r="101" spans="2:63" s="12" customFormat="1" ht="22.9" customHeight="1">
      <c r="B101" s="159"/>
      <c r="C101" s="160"/>
      <c r="D101" s="161" t="s">
        <v>71</v>
      </c>
      <c r="E101" s="173" t="s">
        <v>1293</v>
      </c>
      <c r="F101" s="173" t="s">
        <v>1294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SUM(P102:P118)</f>
        <v>0</v>
      </c>
      <c r="Q101" s="167"/>
      <c r="R101" s="168">
        <f>SUM(R102:R118)</f>
        <v>0</v>
      </c>
      <c r="S101" s="167"/>
      <c r="T101" s="169">
        <f>SUM(T102:T118)</f>
        <v>0</v>
      </c>
      <c r="AR101" s="170" t="s">
        <v>175</v>
      </c>
      <c r="AT101" s="171" t="s">
        <v>71</v>
      </c>
      <c r="AU101" s="171" t="s">
        <v>80</v>
      </c>
      <c r="AY101" s="170" t="s">
        <v>157</v>
      </c>
      <c r="BK101" s="172">
        <f>SUM(BK102:BK118)</f>
        <v>0</v>
      </c>
    </row>
    <row r="102" spans="1:65" s="2" customFormat="1" ht="16.5" customHeight="1">
      <c r="A102" s="35"/>
      <c r="B102" s="36"/>
      <c r="C102" s="205" t="s">
        <v>229</v>
      </c>
      <c r="D102" s="205" t="s">
        <v>222</v>
      </c>
      <c r="E102" s="206" t="s">
        <v>1295</v>
      </c>
      <c r="F102" s="207" t="s">
        <v>1296</v>
      </c>
      <c r="G102" s="208" t="s">
        <v>198</v>
      </c>
      <c r="H102" s="209">
        <v>55</v>
      </c>
      <c r="I102" s="210"/>
      <c r="J102" s="211">
        <f aca="true" t="shared" si="10" ref="J102:J118">ROUND(I102*H102,2)</f>
        <v>0</v>
      </c>
      <c r="K102" s="207" t="s">
        <v>19</v>
      </c>
      <c r="L102" s="212"/>
      <c r="M102" s="213" t="s">
        <v>19</v>
      </c>
      <c r="N102" s="214" t="s">
        <v>44</v>
      </c>
      <c r="O102" s="65"/>
      <c r="P102" s="184">
        <f aca="true" t="shared" si="11" ref="P102:P118">O102*H102</f>
        <v>0</v>
      </c>
      <c r="Q102" s="184">
        <v>0</v>
      </c>
      <c r="R102" s="184">
        <f aca="true" t="shared" si="12" ref="R102:R118">Q102*H102</f>
        <v>0</v>
      </c>
      <c r="S102" s="184">
        <v>0</v>
      </c>
      <c r="T102" s="185">
        <f aca="true" t="shared" si="13" ref="T102:T118"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843</v>
      </c>
      <c r="AT102" s="186" t="s">
        <v>222</v>
      </c>
      <c r="AU102" s="186" t="s">
        <v>87</v>
      </c>
      <c r="AY102" s="18" t="s">
        <v>157</v>
      </c>
      <c r="BE102" s="187">
        <f aca="true" t="shared" si="14" ref="BE102:BE118">IF(N102="základní",J102,0)</f>
        <v>0</v>
      </c>
      <c r="BF102" s="187">
        <f aca="true" t="shared" si="15" ref="BF102:BF118">IF(N102="snížená",J102,0)</f>
        <v>0</v>
      </c>
      <c r="BG102" s="187">
        <f aca="true" t="shared" si="16" ref="BG102:BG118">IF(N102="zákl. přenesená",J102,0)</f>
        <v>0</v>
      </c>
      <c r="BH102" s="187">
        <f aca="true" t="shared" si="17" ref="BH102:BH118">IF(N102="sníž. přenesená",J102,0)</f>
        <v>0</v>
      </c>
      <c r="BI102" s="187">
        <f aca="true" t="shared" si="18" ref="BI102:BI118">IF(N102="nulová",J102,0)</f>
        <v>0</v>
      </c>
      <c r="BJ102" s="18" t="s">
        <v>87</v>
      </c>
      <c r="BK102" s="187">
        <f aca="true" t="shared" si="19" ref="BK102:BK118">ROUND(I102*H102,2)</f>
        <v>0</v>
      </c>
      <c r="BL102" s="18" t="s">
        <v>843</v>
      </c>
      <c r="BM102" s="186" t="s">
        <v>398</v>
      </c>
    </row>
    <row r="103" spans="1:65" s="2" customFormat="1" ht="16.5" customHeight="1">
      <c r="A103" s="35"/>
      <c r="B103" s="36"/>
      <c r="C103" s="205" t="s">
        <v>236</v>
      </c>
      <c r="D103" s="205" t="s">
        <v>222</v>
      </c>
      <c r="E103" s="206" t="s">
        <v>1297</v>
      </c>
      <c r="F103" s="207" t="s">
        <v>1298</v>
      </c>
      <c r="G103" s="208" t="s">
        <v>198</v>
      </c>
      <c r="H103" s="209">
        <v>8</v>
      </c>
      <c r="I103" s="210"/>
      <c r="J103" s="211">
        <f t="shared" si="10"/>
        <v>0</v>
      </c>
      <c r="K103" s="207" t="s">
        <v>19</v>
      </c>
      <c r="L103" s="212"/>
      <c r="M103" s="213" t="s">
        <v>19</v>
      </c>
      <c r="N103" s="214" t="s">
        <v>44</v>
      </c>
      <c r="O103" s="65"/>
      <c r="P103" s="184">
        <f t="shared" si="11"/>
        <v>0</v>
      </c>
      <c r="Q103" s="184">
        <v>0</v>
      </c>
      <c r="R103" s="184">
        <f t="shared" si="12"/>
        <v>0</v>
      </c>
      <c r="S103" s="184">
        <v>0</v>
      </c>
      <c r="T103" s="185">
        <f t="shared" si="1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843</v>
      </c>
      <c r="AT103" s="186" t="s">
        <v>222</v>
      </c>
      <c r="AU103" s="186" t="s">
        <v>87</v>
      </c>
      <c r="AY103" s="18" t="s">
        <v>157</v>
      </c>
      <c r="BE103" s="187">
        <f t="shared" si="14"/>
        <v>0</v>
      </c>
      <c r="BF103" s="187">
        <f t="shared" si="15"/>
        <v>0</v>
      </c>
      <c r="BG103" s="187">
        <f t="shared" si="16"/>
        <v>0</v>
      </c>
      <c r="BH103" s="187">
        <f t="shared" si="17"/>
        <v>0</v>
      </c>
      <c r="BI103" s="187">
        <f t="shared" si="18"/>
        <v>0</v>
      </c>
      <c r="BJ103" s="18" t="s">
        <v>87</v>
      </c>
      <c r="BK103" s="187">
        <f t="shared" si="19"/>
        <v>0</v>
      </c>
      <c r="BL103" s="18" t="s">
        <v>843</v>
      </c>
      <c r="BM103" s="186" t="s">
        <v>408</v>
      </c>
    </row>
    <row r="104" spans="1:65" s="2" customFormat="1" ht="16.5" customHeight="1">
      <c r="A104" s="35"/>
      <c r="B104" s="36"/>
      <c r="C104" s="205" t="s">
        <v>8</v>
      </c>
      <c r="D104" s="205" t="s">
        <v>222</v>
      </c>
      <c r="E104" s="206" t="s">
        <v>1299</v>
      </c>
      <c r="F104" s="207" t="s">
        <v>1300</v>
      </c>
      <c r="G104" s="208" t="s">
        <v>198</v>
      </c>
      <c r="H104" s="209">
        <v>165</v>
      </c>
      <c r="I104" s="210"/>
      <c r="J104" s="211">
        <f t="shared" si="10"/>
        <v>0</v>
      </c>
      <c r="K104" s="207" t="s">
        <v>19</v>
      </c>
      <c r="L104" s="212"/>
      <c r="M104" s="213" t="s">
        <v>19</v>
      </c>
      <c r="N104" s="214" t="s">
        <v>44</v>
      </c>
      <c r="O104" s="65"/>
      <c r="P104" s="184">
        <f t="shared" si="11"/>
        <v>0</v>
      </c>
      <c r="Q104" s="184">
        <v>0</v>
      </c>
      <c r="R104" s="184">
        <f t="shared" si="12"/>
        <v>0</v>
      </c>
      <c r="S104" s="184">
        <v>0</v>
      </c>
      <c r="T104" s="185">
        <f t="shared" si="1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843</v>
      </c>
      <c r="AT104" s="186" t="s">
        <v>222</v>
      </c>
      <c r="AU104" s="186" t="s">
        <v>87</v>
      </c>
      <c r="AY104" s="18" t="s">
        <v>157</v>
      </c>
      <c r="BE104" s="187">
        <f t="shared" si="14"/>
        <v>0</v>
      </c>
      <c r="BF104" s="187">
        <f t="shared" si="15"/>
        <v>0</v>
      </c>
      <c r="BG104" s="187">
        <f t="shared" si="16"/>
        <v>0</v>
      </c>
      <c r="BH104" s="187">
        <f t="shared" si="17"/>
        <v>0</v>
      </c>
      <c r="BI104" s="187">
        <f t="shared" si="18"/>
        <v>0</v>
      </c>
      <c r="BJ104" s="18" t="s">
        <v>87</v>
      </c>
      <c r="BK104" s="187">
        <f t="shared" si="19"/>
        <v>0</v>
      </c>
      <c r="BL104" s="18" t="s">
        <v>843</v>
      </c>
      <c r="BM104" s="186" t="s">
        <v>418</v>
      </c>
    </row>
    <row r="105" spans="1:65" s="2" customFormat="1" ht="16.5" customHeight="1">
      <c r="A105" s="35"/>
      <c r="B105" s="36"/>
      <c r="C105" s="205" t="s">
        <v>248</v>
      </c>
      <c r="D105" s="205" t="s">
        <v>222</v>
      </c>
      <c r="E105" s="206" t="s">
        <v>1301</v>
      </c>
      <c r="F105" s="207" t="s">
        <v>1302</v>
      </c>
      <c r="G105" s="208" t="s">
        <v>1274</v>
      </c>
      <c r="H105" s="209">
        <v>31</v>
      </c>
      <c r="I105" s="210"/>
      <c r="J105" s="211">
        <f t="shared" si="10"/>
        <v>0</v>
      </c>
      <c r="K105" s="207" t="s">
        <v>19</v>
      </c>
      <c r="L105" s="212"/>
      <c r="M105" s="213" t="s">
        <v>19</v>
      </c>
      <c r="N105" s="214" t="s">
        <v>44</v>
      </c>
      <c r="O105" s="65"/>
      <c r="P105" s="184">
        <f t="shared" si="11"/>
        <v>0</v>
      </c>
      <c r="Q105" s="184">
        <v>0</v>
      </c>
      <c r="R105" s="184">
        <f t="shared" si="12"/>
        <v>0</v>
      </c>
      <c r="S105" s="184">
        <v>0</v>
      </c>
      <c r="T105" s="185">
        <f t="shared" si="1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843</v>
      </c>
      <c r="AT105" s="186" t="s">
        <v>222</v>
      </c>
      <c r="AU105" s="186" t="s">
        <v>87</v>
      </c>
      <c r="AY105" s="18" t="s">
        <v>157</v>
      </c>
      <c r="BE105" s="187">
        <f t="shared" si="14"/>
        <v>0</v>
      </c>
      <c r="BF105" s="187">
        <f t="shared" si="15"/>
        <v>0</v>
      </c>
      <c r="BG105" s="187">
        <f t="shared" si="16"/>
        <v>0</v>
      </c>
      <c r="BH105" s="187">
        <f t="shared" si="17"/>
        <v>0</v>
      </c>
      <c r="BI105" s="187">
        <f t="shared" si="18"/>
        <v>0</v>
      </c>
      <c r="BJ105" s="18" t="s">
        <v>87</v>
      </c>
      <c r="BK105" s="187">
        <f t="shared" si="19"/>
        <v>0</v>
      </c>
      <c r="BL105" s="18" t="s">
        <v>843</v>
      </c>
      <c r="BM105" s="186" t="s">
        <v>428</v>
      </c>
    </row>
    <row r="106" spans="1:65" s="2" customFormat="1" ht="16.5" customHeight="1">
      <c r="A106" s="35"/>
      <c r="B106" s="36"/>
      <c r="C106" s="205" t="s">
        <v>254</v>
      </c>
      <c r="D106" s="205" t="s">
        <v>222</v>
      </c>
      <c r="E106" s="206" t="s">
        <v>1303</v>
      </c>
      <c r="F106" s="207" t="s">
        <v>1304</v>
      </c>
      <c r="G106" s="208" t="s">
        <v>1274</v>
      </c>
      <c r="H106" s="209">
        <v>20</v>
      </c>
      <c r="I106" s="210"/>
      <c r="J106" s="211">
        <f t="shared" si="10"/>
        <v>0</v>
      </c>
      <c r="K106" s="207" t="s">
        <v>19</v>
      </c>
      <c r="L106" s="212"/>
      <c r="M106" s="213" t="s">
        <v>19</v>
      </c>
      <c r="N106" s="214" t="s">
        <v>44</v>
      </c>
      <c r="O106" s="65"/>
      <c r="P106" s="184">
        <f t="shared" si="11"/>
        <v>0</v>
      </c>
      <c r="Q106" s="184">
        <v>0</v>
      </c>
      <c r="R106" s="184">
        <f t="shared" si="12"/>
        <v>0</v>
      </c>
      <c r="S106" s="184">
        <v>0</v>
      </c>
      <c r="T106" s="185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843</v>
      </c>
      <c r="AT106" s="186" t="s">
        <v>222</v>
      </c>
      <c r="AU106" s="186" t="s">
        <v>87</v>
      </c>
      <c r="AY106" s="18" t="s">
        <v>157</v>
      </c>
      <c r="BE106" s="187">
        <f t="shared" si="14"/>
        <v>0</v>
      </c>
      <c r="BF106" s="187">
        <f t="shared" si="15"/>
        <v>0</v>
      </c>
      <c r="BG106" s="187">
        <f t="shared" si="16"/>
        <v>0</v>
      </c>
      <c r="BH106" s="187">
        <f t="shared" si="17"/>
        <v>0</v>
      </c>
      <c r="BI106" s="187">
        <f t="shared" si="18"/>
        <v>0</v>
      </c>
      <c r="BJ106" s="18" t="s">
        <v>87</v>
      </c>
      <c r="BK106" s="187">
        <f t="shared" si="19"/>
        <v>0</v>
      </c>
      <c r="BL106" s="18" t="s">
        <v>843</v>
      </c>
      <c r="BM106" s="186" t="s">
        <v>438</v>
      </c>
    </row>
    <row r="107" spans="1:65" s="2" customFormat="1" ht="16.5" customHeight="1">
      <c r="A107" s="35"/>
      <c r="B107" s="36"/>
      <c r="C107" s="205" t="s">
        <v>259</v>
      </c>
      <c r="D107" s="205" t="s">
        <v>222</v>
      </c>
      <c r="E107" s="206" t="s">
        <v>1305</v>
      </c>
      <c r="F107" s="207" t="s">
        <v>1306</v>
      </c>
      <c r="G107" s="208" t="s">
        <v>1274</v>
      </c>
      <c r="H107" s="209">
        <v>44</v>
      </c>
      <c r="I107" s="210"/>
      <c r="J107" s="211">
        <f t="shared" si="10"/>
        <v>0</v>
      </c>
      <c r="K107" s="207" t="s">
        <v>19</v>
      </c>
      <c r="L107" s="212"/>
      <c r="M107" s="213" t="s">
        <v>19</v>
      </c>
      <c r="N107" s="214" t="s">
        <v>44</v>
      </c>
      <c r="O107" s="65"/>
      <c r="P107" s="184">
        <f t="shared" si="11"/>
        <v>0</v>
      </c>
      <c r="Q107" s="184">
        <v>0</v>
      </c>
      <c r="R107" s="184">
        <f t="shared" si="12"/>
        <v>0</v>
      </c>
      <c r="S107" s="184">
        <v>0</v>
      </c>
      <c r="T107" s="185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843</v>
      </c>
      <c r="AT107" s="186" t="s">
        <v>222</v>
      </c>
      <c r="AU107" s="186" t="s">
        <v>87</v>
      </c>
      <c r="AY107" s="18" t="s">
        <v>157</v>
      </c>
      <c r="BE107" s="187">
        <f t="shared" si="14"/>
        <v>0</v>
      </c>
      <c r="BF107" s="187">
        <f t="shared" si="15"/>
        <v>0</v>
      </c>
      <c r="BG107" s="187">
        <f t="shared" si="16"/>
        <v>0</v>
      </c>
      <c r="BH107" s="187">
        <f t="shared" si="17"/>
        <v>0</v>
      </c>
      <c r="BI107" s="187">
        <f t="shared" si="18"/>
        <v>0</v>
      </c>
      <c r="BJ107" s="18" t="s">
        <v>87</v>
      </c>
      <c r="BK107" s="187">
        <f t="shared" si="19"/>
        <v>0</v>
      </c>
      <c r="BL107" s="18" t="s">
        <v>843</v>
      </c>
      <c r="BM107" s="186" t="s">
        <v>449</v>
      </c>
    </row>
    <row r="108" spans="1:65" s="2" customFormat="1" ht="16.5" customHeight="1">
      <c r="A108" s="35"/>
      <c r="B108" s="36"/>
      <c r="C108" s="205" t="s">
        <v>262</v>
      </c>
      <c r="D108" s="205" t="s">
        <v>222</v>
      </c>
      <c r="E108" s="206" t="s">
        <v>1307</v>
      </c>
      <c r="F108" s="207" t="s">
        <v>1308</v>
      </c>
      <c r="G108" s="208" t="s">
        <v>1274</v>
      </c>
      <c r="H108" s="209">
        <v>38</v>
      </c>
      <c r="I108" s="210"/>
      <c r="J108" s="211">
        <f t="shared" si="10"/>
        <v>0</v>
      </c>
      <c r="K108" s="207" t="s">
        <v>19</v>
      </c>
      <c r="L108" s="212"/>
      <c r="M108" s="213" t="s">
        <v>19</v>
      </c>
      <c r="N108" s="214" t="s">
        <v>44</v>
      </c>
      <c r="O108" s="65"/>
      <c r="P108" s="184">
        <f t="shared" si="11"/>
        <v>0</v>
      </c>
      <c r="Q108" s="184">
        <v>0</v>
      </c>
      <c r="R108" s="184">
        <f t="shared" si="12"/>
        <v>0</v>
      </c>
      <c r="S108" s="184">
        <v>0</v>
      </c>
      <c r="T108" s="185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843</v>
      </c>
      <c r="AT108" s="186" t="s">
        <v>222</v>
      </c>
      <c r="AU108" s="186" t="s">
        <v>87</v>
      </c>
      <c r="AY108" s="18" t="s">
        <v>157</v>
      </c>
      <c r="BE108" s="187">
        <f t="shared" si="14"/>
        <v>0</v>
      </c>
      <c r="BF108" s="187">
        <f t="shared" si="15"/>
        <v>0</v>
      </c>
      <c r="BG108" s="187">
        <f t="shared" si="16"/>
        <v>0</v>
      </c>
      <c r="BH108" s="187">
        <f t="shared" si="17"/>
        <v>0</v>
      </c>
      <c r="BI108" s="187">
        <f t="shared" si="18"/>
        <v>0</v>
      </c>
      <c r="BJ108" s="18" t="s">
        <v>87</v>
      </c>
      <c r="BK108" s="187">
        <f t="shared" si="19"/>
        <v>0</v>
      </c>
      <c r="BL108" s="18" t="s">
        <v>843</v>
      </c>
      <c r="BM108" s="186" t="s">
        <v>459</v>
      </c>
    </row>
    <row r="109" spans="1:65" s="2" customFormat="1" ht="16.5" customHeight="1">
      <c r="A109" s="35"/>
      <c r="B109" s="36"/>
      <c r="C109" s="205" t="s">
        <v>267</v>
      </c>
      <c r="D109" s="205" t="s">
        <v>222</v>
      </c>
      <c r="E109" s="206" t="s">
        <v>1309</v>
      </c>
      <c r="F109" s="207" t="s">
        <v>1310</v>
      </c>
      <c r="G109" s="208" t="s">
        <v>1274</v>
      </c>
      <c r="H109" s="209">
        <v>6</v>
      </c>
      <c r="I109" s="210"/>
      <c r="J109" s="211">
        <f t="shared" si="10"/>
        <v>0</v>
      </c>
      <c r="K109" s="207" t="s">
        <v>19</v>
      </c>
      <c r="L109" s="212"/>
      <c r="M109" s="213" t="s">
        <v>19</v>
      </c>
      <c r="N109" s="214" t="s">
        <v>44</v>
      </c>
      <c r="O109" s="65"/>
      <c r="P109" s="184">
        <f t="shared" si="11"/>
        <v>0</v>
      </c>
      <c r="Q109" s="184">
        <v>0</v>
      </c>
      <c r="R109" s="184">
        <f t="shared" si="12"/>
        <v>0</v>
      </c>
      <c r="S109" s="184">
        <v>0</v>
      </c>
      <c r="T109" s="185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843</v>
      </c>
      <c r="AT109" s="186" t="s">
        <v>222</v>
      </c>
      <c r="AU109" s="186" t="s">
        <v>87</v>
      </c>
      <c r="AY109" s="18" t="s">
        <v>157</v>
      </c>
      <c r="BE109" s="187">
        <f t="shared" si="14"/>
        <v>0</v>
      </c>
      <c r="BF109" s="187">
        <f t="shared" si="15"/>
        <v>0</v>
      </c>
      <c r="BG109" s="187">
        <f t="shared" si="16"/>
        <v>0</v>
      </c>
      <c r="BH109" s="187">
        <f t="shared" si="17"/>
        <v>0</v>
      </c>
      <c r="BI109" s="187">
        <f t="shared" si="18"/>
        <v>0</v>
      </c>
      <c r="BJ109" s="18" t="s">
        <v>87</v>
      </c>
      <c r="BK109" s="187">
        <f t="shared" si="19"/>
        <v>0</v>
      </c>
      <c r="BL109" s="18" t="s">
        <v>843</v>
      </c>
      <c r="BM109" s="186" t="s">
        <v>468</v>
      </c>
    </row>
    <row r="110" spans="1:65" s="2" customFormat="1" ht="16.5" customHeight="1">
      <c r="A110" s="35"/>
      <c r="B110" s="36"/>
      <c r="C110" s="205" t="s">
        <v>7</v>
      </c>
      <c r="D110" s="205" t="s">
        <v>222</v>
      </c>
      <c r="E110" s="206" t="s">
        <v>1311</v>
      </c>
      <c r="F110" s="207" t="s">
        <v>1312</v>
      </c>
      <c r="G110" s="208" t="s">
        <v>1274</v>
      </c>
      <c r="H110" s="209">
        <v>42</v>
      </c>
      <c r="I110" s="210"/>
      <c r="J110" s="211">
        <f t="shared" si="10"/>
        <v>0</v>
      </c>
      <c r="K110" s="207" t="s">
        <v>19</v>
      </c>
      <c r="L110" s="212"/>
      <c r="M110" s="213" t="s">
        <v>19</v>
      </c>
      <c r="N110" s="214" t="s">
        <v>44</v>
      </c>
      <c r="O110" s="65"/>
      <c r="P110" s="184">
        <f t="shared" si="11"/>
        <v>0</v>
      </c>
      <c r="Q110" s="184">
        <v>0</v>
      </c>
      <c r="R110" s="184">
        <f t="shared" si="12"/>
        <v>0</v>
      </c>
      <c r="S110" s="184">
        <v>0</v>
      </c>
      <c r="T110" s="185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843</v>
      </c>
      <c r="AT110" s="186" t="s">
        <v>222</v>
      </c>
      <c r="AU110" s="186" t="s">
        <v>87</v>
      </c>
      <c r="AY110" s="18" t="s">
        <v>157</v>
      </c>
      <c r="BE110" s="187">
        <f t="shared" si="14"/>
        <v>0</v>
      </c>
      <c r="BF110" s="187">
        <f t="shared" si="15"/>
        <v>0</v>
      </c>
      <c r="BG110" s="187">
        <f t="shared" si="16"/>
        <v>0</v>
      </c>
      <c r="BH110" s="187">
        <f t="shared" si="17"/>
        <v>0</v>
      </c>
      <c r="BI110" s="187">
        <f t="shared" si="18"/>
        <v>0</v>
      </c>
      <c r="BJ110" s="18" t="s">
        <v>87</v>
      </c>
      <c r="BK110" s="187">
        <f t="shared" si="19"/>
        <v>0</v>
      </c>
      <c r="BL110" s="18" t="s">
        <v>843</v>
      </c>
      <c r="BM110" s="186" t="s">
        <v>477</v>
      </c>
    </row>
    <row r="111" spans="1:65" s="2" customFormat="1" ht="16.5" customHeight="1">
      <c r="A111" s="35"/>
      <c r="B111" s="36"/>
      <c r="C111" s="205" t="s">
        <v>277</v>
      </c>
      <c r="D111" s="205" t="s">
        <v>222</v>
      </c>
      <c r="E111" s="206" t="s">
        <v>1313</v>
      </c>
      <c r="F111" s="207" t="s">
        <v>1314</v>
      </c>
      <c r="G111" s="208" t="s">
        <v>1274</v>
      </c>
      <c r="H111" s="209">
        <v>12</v>
      </c>
      <c r="I111" s="210"/>
      <c r="J111" s="211">
        <f t="shared" si="10"/>
        <v>0</v>
      </c>
      <c r="K111" s="207" t="s">
        <v>19</v>
      </c>
      <c r="L111" s="212"/>
      <c r="M111" s="213" t="s">
        <v>19</v>
      </c>
      <c r="N111" s="214" t="s">
        <v>44</v>
      </c>
      <c r="O111" s="65"/>
      <c r="P111" s="184">
        <f t="shared" si="11"/>
        <v>0</v>
      </c>
      <c r="Q111" s="184">
        <v>0</v>
      </c>
      <c r="R111" s="184">
        <f t="shared" si="12"/>
        <v>0</v>
      </c>
      <c r="S111" s="184">
        <v>0</v>
      </c>
      <c r="T111" s="185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843</v>
      </c>
      <c r="AT111" s="186" t="s">
        <v>222</v>
      </c>
      <c r="AU111" s="186" t="s">
        <v>87</v>
      </c>
      <c r="AY111" s="18" t="s">
        <v>157</v>
      </c>
      <c r="BE111" s="187">
        <f t="shared" si="14"/>
        <v>0</v>
      </c>
      <c r="BF111" s="187">
        <f t="shared" si="15"/>
        <v>0</v>
      </c>
      <c r="BG111" s="187">
        <f t="shared" si="16"/>
        <v>0</v>
      </c>
      <c r="BH111" s="187">
        <f t="shared" si="17"/>
        <v>0</v>
      </c>
      <c r="BI111" s="187">
        <f t="shared" si="18"/>
        <v>0</v>
      </c>
      <c r="BJ111" s="18" t="s">
        <v>87</v>
      </c>
      <c r="BK111" s="187">
        <f t="shared" si="19"/>
        <v>0</v>
      </c>
      <c r="BL111" s="18" t="s">
        <v>843</v>
      </c>
      <c r="BM111" s="186" t="s">
        <v>486</v>
      </c>
    </row>
    <row r="112" spans="1:65" s="2" customFormat="1" ht="16.5" customHeight="1">
      <c r="A112" s="35"/>
      <c r="B112" s="36"/>
      <c r="C112" s="205" t="s">
        <v>286</v>
      </c>
      <c r="D112" s="205" t="s">
        <v>222</v>
      </c>
      <c r="E112" s="206" t="s">
        <v>1315</v>
      </c>
      <c r="F112" s="207" t="s">
        <v>1316</v>
      </c>
      <c r="G112" s="208" t="s">
        <v>1274</v>
      </c>
      <c r="H112" s="209">
        <v>4</v>
      </c>
      <c r="I112" s="210"/>
      <c r="J112" s="211">
        <f t="shared" si="10"/>
        <v>0</v>
      </c>
      <c r="K112" s="207" t="s">
        <v>19</v>
      </c>
      <c r="L112" s="212"/>
      <c r="M112" s="213" t="s">
        <v>19</v>
      </c>
      <c r="N112" s="214" t="s">
        <v>44</v>
      </c>
      <c r="O112" s="65"/>
      <c r="P112" s="184">
        <f t="shared" si="11"/>
        <v>0</v>
      </c>
      <c r="Q112" s="184">
        <v>0</v>
      </c>
      <c r="R112" s="184">
        <f t="shared" si="12"/>
        <v>0</v>
      </c>
      <c r="S112" s="184">
        <v>0</v>
      </c>
      <c r="T112" s="185">
        <f t="shared" si="1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843</v>
      </c>
      <c r="AT112" s="186" t="s">
        <v>222</v>
      </c>
      <c r="AU112" s="186" t="s">
        <v>87</v>
      </c>
      <c r="AY112" s="18" t="s">
        <v>157</v>
      </c>
      <c r="BE112" s="187">
        <f t="shared" si="14"/>
        <v>0</v>
      </c>
      <c r="BF112" s="187">
        <f t="shared" si="15"/>
        <v>0</v>
      </c>
      <c r="BG112" s="187">
        <f t="shared" si="16"/>
        <v>0</v>
      </c>
      <c r="BH112" s="187">
        <f t="shared" si="17"/>
        <v>0</v>
      </c>
      <c r="BI112" s="187">
        <f t="shared" si="18"/>
        <v>0</v>
      </c>
      <c r="BJ112" s="18" t="s">
        <v>87</v>
      </c>
      <c r="BK112" s="187">
        <f t="shared" si="19"/>
        <v>0</v>
      </c>
      <c r="BL112" s="18" t="s">
        <v>843</v>
      </c>
      <c r="BM112" s="186" t="s">
        <v>495</v>
      </c>
    </row>
    <row r="113" spans="1:65" s="2" customFormat="1" ht="16.5" customHeight="1">
      <c r="A113" s="35"/>
      <c r="B113" s="36"/>
      <c r="C113" s="205" t="s">
        <v>291</v>
      </c>
      <c r="D113" s="205" t="s">
        <v>222</v>
      </c>
      <c r="E113" s="206" t="s">
        <v>1317</v>
      </c>
      <c r="F113" s="207" t="s">
        <v>1318</v>
      </c>
      <c r="G113" s="208" t="s">
        <v>1274</v>
      </c>
      <c r="H113" s="209">
        <v>2</v>
      </c>
      <c r="I113" s="210"/>
      <c r="J113" s="211">
        <f t="shared" si="10"/>
        <v>0</v>
      </c>
      <c r="K113" s="207" t="s">
        <v>19</v>
      </c>
      <c r="L113" s="212"/>
      <c r="M113" s="213" t="s">
        <v>19</v>
      </c>
      <c r="N113" s="214" t="s">
        <v>44</v>
      </c>
      <c r="O113" s="65"/>
      <c r="P113" s="184">
        <f t="shared" si="11"/>
        <v>0</v>
      </c>
      <c r="Q113" s="184">
        <v>0</v>
      </c>
      <c r="R113" s="184">
        <f t="shared" si="12"/>
        <v>0</v>
      </c>
      <c r="S113" s="184">
        <v>0</v>
      </c>
      <c r="T113" s="185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843</v>
      </c>
      <c r="AT113" s="186" t="s">
        <v>222</v>
      </c>
      <c r="AU113" s="186" t="s">
        <v>87</v>
      </c>
      <c r="AY113" s="18" t="s">
        <v>157</v>
      </c>
      <c r="BE113" s="187">
        <f t="shared" si="14"/>
        <v>0</v>
      </c>
      <c r="BF113" s="187">
        <f t="shared" si="15"/>
        <v>0</v>
      </c>
      <c r="BG113" s="187">
        <f t="shared" si="16"/>
        <v>0</v>
      </c>
      <c r="BH113" s="187">
        <f t="shared" si="17"/>
        <v>0</v>
      </c>
      <c r="BI113" s="187">
        <f t="shared" si="18"/>
        <v>0</v>
      </c>
      <c r="BJ113" s="18" t="s">
        <v>87</v>
      </c>
      <c r="BK113" s="187">
        <f t="shared" si="19"/>
        <v>0</v>
      </c>
      <c r="BL113" s="18" t="s">
        <v>843</v>
      </c>
      <c r="BM113" s="186" t="s">
        <v>505</v>
      </c>
    </row>
    <row r="114" spans="1:65" s="2" customFormat="1" ht="16.5" customHeight="1">
      <c r="A114" s="35"/>
      <c r="B114" s="36"/>
      <c r="C114" s="205" t="s">
        <v>296</v>
      </c>
      <c r="D114" s="205" t="s">
        <v>222</v>
      </c>
      <c r="E114" s="206" t="s">
        <v>1319</v>
      </c>
      <c r="F114" s="207" t="s">
        <v>1320</v>
      </c>
      <c r="G114" s="208" t="s">
        <v>1274</v>
      </c>
      <c r="H114" s="209">
        <v>8</v>
      </c>
      <c r="I114" s="210"/>
      <c r="J114" s="211">
        <f t="shared" si="10"/>
        <v>0</v>
      </c>
      <c r="K114" s="207" t="s">
        <v>19</v>
      </c>
      <c r="L114" s="212"/>
      <c r="M114" s="213" t="s">
        <v>19</v>
      </c>
      <c r="N114" s="214" t="s">
        <v>44</v>
      </c>
      <c r="O114" s="65"/>
      <c r="P114" s="184">
        <f t="shared" si="11"/>
        <v>0</v>
      </c>
      <c r="Q114" s="184">
        <v>0</v>
      </c>
      <c r="R114" s="184">
        <f t="shared" si="12"/>
        <v>0</v>
      </c>
      <c r="S114" s="184">
        <v>0</v>
      </c>
      <c r="T114" s="185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843</v>
      </c>
      <c r="AT114" s="186" t="s">
        <v>222</v>
      </c>
      <c r="AU114" s="186" t="s">
        <v>87</v>
      </c>
      <c r="AY114" s="18" t="s">
        <v>157</v>
      </c>
      <c r="BE114" s="187">
        <f t="shared" si="14"/>
        <v>0</v>
      </c>
      <c r="BF114" s="187">
        <f t="shared" si="15"/>
        <v>0</v>
      </c>
      <c r="BG114" s="187">
        <f t="shared" si="16"/>
        <v>0</v>
      </c>
      <c r="BH114" s="187">
        <f t="shared" si="17"/>
        <v>0</v>
      </c>
      <c r="BI114" s="187">
        <f t="shared" si="18"/>
        <v>0</v>
      </c>
      <c r="BJ114" s="18" t="s">
        <v>87</v>
      </c>
      <c r="BK114" s="187">
        <f t="shared" si="19"/>
        <v>0</v>
      </c>
      <c r="BL114" s="18" t="s">
        <v>843</v>
      </c>
      <c r="BM114" s="186" t="s">
        <v>517</v>
      </c>
    </row>
    <row r="115" spans="1:65" s="2" customFormat="1" ht="16.5" customHeight="1">
      <c r="A115" s="35"/>
      <c r="B115" s="36"/>
      <c r="C115" s="205" t="s">
        <v>302</v>
      </c>
      <c r="D115" s="205" t="s">
        <v>222</v>
      </c>
      <c r="E115" s="206" t="s">
        <v>1321</v>
      </c>
      <c r="F115" s="207" t="s">
        <v>1322</v>
      </c>
      <c r="G115" s="208" t="s">
        <v>1274</v>
      </c>
      <c r="H115" s="209">
        <v>4</v>
      </c>
      <c r="I115" s="210"/>
      <c r="J115" s="211">
        <f t="shared" si="10"/>
        <v>0</v>
      </c>
      <c r="K115" s="207" t="s">
        <v>19</v>
      </c>
      <c r="L115" s="212"/>
      <c r="M115" s="213" t="s">
        <v>19</v>
      </c>
      <c r="N115" s="214" t="s">
        <v>44</v>
      </c>
      <c r="O115" s="65"/>
      <c r="P115" s="184">
        <f t="shared" si="11"/>
        <v>0</v>
      </c>
      <c r="Q115" s="184">
        <v>0</v>
      </c>
      <c r="R115" s="184">
        <f t="shared" si="12"/>
        <v>0</v>
      </c>
      <c r="S115" s="184">
        <v>0</v>
      </c>
      <c r="T115" s="185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843</v>
      </c>
      <c r="AT115" s="186" t="s">
        <v>222</v>
      </c>
      <c r="AU115" s="186" t="s">
        <v>87</v>
      </c>
      <c r="AY115" s="18" t="s">
        <v>157</v>
      </c>
      <c r="BE115" s="187">
        <f t="shared" si="14"/>
        <v>0</v>
      </c>
      <c r="BF115" s="187">
        <f t="shared" si="15"/>
        <v>0</v>
      </c>
      <c r="BG115" s="187">
        <f t="shared" si="16"/>
        <v>0</v>
      </c>
      <c r="BH115" s="187">
        <f t="shared" si="17"/>
        <v>0</v>
      </c>
      <c r="BI115" s="187">
        <f t="shared" si="18"/>
        <v>0</v>
      </c>
      <c r="BJ115" s="18" t="s">
        <v>87</v>
      </c>
      <c r="BK115" s="187">
        <f t="shared" si="19"/>
        <v>0</v>
      </c>
      <c r="BL115" s="18" t="s">
        <v>843</v>
      </c>
      <c r="BM115" s="186" t="s">
        <v>527</v>
      </c>
    </row>
    <row r="116" spans="1:65" s="2" customFormat="1" ht="16.5" customHeight="1">
      <c r="A116" s="35"/>
      <c r="B116" s="36"/>
      <c r="C116" s="205" t="s">
        <v>307</v>
      </c>
      <c r="D116" s="205" t="s">
        <v>222</v>
      </c>
      <c r="E116" s="206" t="s">
        <v>1323</v>
      </c>
      <c r="F116" s="207" t="s">
        <v>1324</v>
      </c>
      <c r="G116" s="208" t="s">
        <v>1274</v>
      </c>
      <c r="H116" s="209">
        <v>4</v>
      </c>
      <c r="I116" s="210"/>
      <c r="J116" s="211">
        <f t="shared" si="10"/>
        <v>0</v>
      </c>
      <c r="K116" s="207" t="s">
        <v>19</v>
      </c>
      <c r="L116" s="212"/>
      <c r="M116" s="213" t="s">
        <v>19</v>
      </c>
      <c r="N116" s="214" t="s">
        <v>44</v>
      </c>
      <c r="O116" s="65"/>
      <c r="P116" s="184">
        <f t="shared" si="11"/>
        <v>0</v>
      </c>
      <c r="Q116" s="184">
        <v>0</v>
      </c>
      <c r="R116" s="184">
        <f t="shared" si="12"/>
        <v>0</v>
      </c>
      <c r="S116" s="184">
        <v>0</v>
      </c>
      <c r="T116" s="185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843</v>
      </c>
      <c r="AT116" s="186" t="s">
        <v>222</v>
      </c>
      <c r="AU116" s="186" t="s">
        <v>87</v>
      </c>
      <c r="AY116" s="18" t="s">
        <v>157</v>
      </c>
      <c r="BE116" s="187">
        <f t="shared" si="14"/>
        <v>0</v>
      </c>
      <c r="BF116" s="187">
        <f t="shared" si="15"/>
        <v>0</v>
      </c>
      <c r="BG116" s="187">
        <f t="shared" si="16"/>
        <v>0</v>
      </c>
      <c r="BH116" s="187">
        <f t="shared" si="17"/>
        <v>0</v>
      </c>
      <c r="BI116" s="187">
        <f t="shared" si="18"/>
        <v>0</v>
      </c>
      <c r="BJ116" s="18" t="s">
        <v>87</v>
      </c>
      <c r="BK116" s="187">
        <f t="shared" si="19"/>
        <v>0</v>
      </c>
      <c r="BL116" s="18" t="s">
        <v>843</v>
      </c>
      <c r="BM116" s="186" t="s">
        <v>538</v>
      </c>
    </row>
    <row r="117" spans="1:65" s="2" customFormat="1" ht="16.5" customHeight="1">
      <c r="A117" s="35"/>
      <c r="B117" s="36"/>
      <c r="C117" s="205" t="s">
        <v>313</v>
      </c>
      <c r="D117" s="205" t="s">
        <v>222</v>
      </c>
      <c r="E117" s="206" t="s">
        <v>1325</v>
      </c>
      <c r="F117" s="207" t="s">
        <v>1326</v>
      </c>
      <c r="G117" s="208" t="s">
        <v>1274</v>
      </c>
      <c r="H117" s="209">
        <v>8</v>
      </c>
      <c r="I117" s="210"/>
      <c r="J117" s="211">
        <f t="shared" si="10"/>
        <v>0</v>
      </c>
      <c r="K117" s="207" t="s">
        <v>19</v>
      </c>
      <c r="L117" s="212"/>
      <c r="M117" s="213" t="s">
        <v>19</v>
      </c>
      <c r="N117" s="214" t="s">
        <v>44</v>
      </c>
      <c r="O117" s="65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843</v>
      </c>
      <c r="AT117" s="186" t="s">
        <v>222</v>
      </c>
      <c r="AU117" s="186" t="s">
        <v>87</v>
      </c>
      <c r="AY117" s="18" t="s">
        <v>157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8" t="s">
        <v>87</v>
      </c>
      <c r="BK117" s="187">
        <f t="shared" si="19"/>
        <v>0</v>
      </c>
      <c r="BL117" s="18" t="s">
        <v>843</v>
      </c>
      <c r="BM117" s="186" t="s">
        <v>551</v>
      </c>
    </row>
    <row r="118" spans="1:65" s="2" customFormat="1" ht="16.5" customHeight="1">
      <c r="A118" s="35"/>
      <c r="B118" s="36"/>
      <c r="C118" s="205" t="s">
        <v>319</v>
      </c>
      <c r="D118" s="205" t="s">
        <v>222</v>
      </c>
      <c r="E118" s="206" t="s">
        <v>1327</v>
      </c>
      <c r="F118" s="207" t="s">
        <v>1286</v>
      </c>
      <c r="G118" s="208" t="s">
        <v>1274</v>
      </c>
      <c r="H118" s="209">
        <v>4</v>
      </c>
      <c r="I118" s="210"/>
      <c r="J118" s="211">
        <f t="shared" si="10"/>
        <v>0</v>
      </c>
      <c r="K118" s="207" t="s">
        <v>19</v>
      </c>
      <c r="L118" s="212"/>
      <c r="M118" s="213" t="s">
        <v>19</v>
      </c>
      <c r="N118" s="214" t="s">
        <v>44</v>
      </c>
      <c r="O118" s="65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843</v>
      </c>
      <c r="AT118" s="186" t="s">
        <v>222</v>
      </c>
      <c r="AU118" s="186" t="s">
        <v>87</v>
      </c>
      <c r="AY118" s="18" t="s">
        <v>157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8" t="s">
        <v>87</v>
      </c>
      <c r="BK118" s="187">
        <f t="shared" si="19"/>
        <v>0</v>
      </c>
      <c r="BL118" s="18" t="s">
        <v>843</v>
      </c>
      <c r="BM118" s="186" t="s">
        <v>561</v>
      </c>
    </row>
    <row r="119" spans="2:63" s="12" customFormat="1" ht="22.9" customHeight="1">
      <c r="B119" s="159"/>
      <c r="C119" s="160"/>
      <c r="D119" s="161" t="s">
        <v>71</v>
      </c>
      <c r="E119" s="173" t="s">
        <v>1328</v>
      </c>
      <c r="F119" s="173" t="s">
        <v>1329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SUM(P120:P122)</f>
        <v>0</v>
      </c>
      <c r="Q119" s="167"/>
      <c r="R119" s="168">
        <f>SUM(R120:R122)</f>
        <v>0</v>
      </c>
      <c r="S119" s="167"/>
      <c r="T119" s="169">
        <f>SUM(T120:T122)</f>
        <v>0</v>
      </c>
      <c r="AR119" s="170" t="s">
        <v>175</v>
      </c>
      <c r="AT119" s="171" t="s">
        <v>71</v>
      </c>
      <c r="AU119" s="171" t="s">
        <v>80</v>
      </c>
      <c r="AY119" s="170" t="s">
        <v>157</v>
      </c>
      <c r="BK119" s="172">
        <f>SUM(BK120:BK122)</f>
        <v>0</v>
      </c>
    </row>
    <row r="120" spans="1:65" s="2" customFormat="1" ht="16.5" customHeight="1">
      <c r="A120" s="35"/>
      <c r="B120" s="36"/>
      <c r="C120" s="175" t="s">
        <v>324</v>
      </c>
      <c r="D120" s="175" t="s">
        <v>159</v>
      </c>
      <c r="E120" s="176" t="s">
        <v>1330</v>
      </c>
      <c r="F120" s="177" t="s">
        <v>1331</v>
      </c>
      <c r="G120" s="178" t="s">
        <v>198</v>
      </c>
      <c r="H120" s="179">
        <v>56</v>
      </c>
      <c r="I120" s="180"/>
      <c r="J120" s="181">
        <f>ROUND(I120*H120,2)</f>
        <v>0</v>
      </c>
      <c r="K120" s="177" t="s">
        <v>19</v>
      </c>
      <c r="L120" s="40"/>
      <c r="M120" s="182" t="s">
        <v>19</v>
      </c>
      <c r="N120" s="183" t="s">
        <v>44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495</v>
      </c>
      <c r="AT120" s="186" t="s">
        <v>159</v>
      </c>
      <c r="AU120" s="186" t="s">
        <v>87</v>
      </c>
      <c r="AY120" s="18" t="s">
        <v>157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87</v>
      </c>
      <c r="BK120" s="187">
        <f>ROUND(I120*H120,2)</f>
        <v>0</v>
      </c>
      <c r="BL120" s="18" t="s">
        <v>495</v>
      </c>
      <c r="BM120" s="186" t="s">
        <v>324</v>
      </c>
    </row>
    <row r="121" spans="1:65" s="2" customFormat="1" ht="24.2" customHeight="1">
      <c r="A121" s="35"/>
      <c r="B121" s="36"/>
      <c r="C121" s="175" t="s">
        <v>329</v>
      </c>
      <c r="D121" s="175" t="s">
        <v>159</v>
      </c>
      <c r="E121" s="176" t="s">
        <v>1332</v>
      </c>
      <c r="F121" s="177" t="s">
        <v>1333</v>
      </c>
      <c r="G121" s="178" t="s">
        <v>198</v>
      </c>
      <c r="H121" s="179">
        <v>56</v>
      </c>
      <c r="I121" s="180"/>
      <c r="J121" s="181">
        <f>ROUND(I121*H121,2)</f>
        <v>0</v>
      </c>
      <c r="K121" s="177" t="s">
        <v>19</v>
      </c>
      <c r="L121" s="40"/>
      <c r="M121" s="182" t="s">
        <v>19</v>
      </c>
      <c r="N121" s="183" t="s">
        <v>44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495</v>
      </c>
      <c r="AT121" s="186" t="s">
        <v>159</v>
      </c>
      <c r="AU121" s="186" t="s">
        <v>87</v>
      </c>
      <c r="AY121" s="18" t="s">
        <v>157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87</v>
      </c>
      <c r="BK121" s="187">
        <f>ROUND(I121*H121,2)</f>
        <v>0</v>
      </c>
      <c r="BL121" s="18" t="s">
        <v>495</v>
      </c>
      <c r="BM121" s="186" t="s">
        <v>334</v>
      </c>
    </row>
    <row r="122" spans="1:65" s="2" customFormat="1" ht="16.5" customHeight="1">
      <c r="A122" s="35"/>
      <c r="B122" s="36"/>
      <c r="C122" s="175" t="s">
        <v>334</v>
      </c>
      <c r="D122" s="175" t="s">
        <v>159</v>
      </c>
      <c r="E122" s="176" t="s">
        <v>1334</v>
      </c>
      <c r="F122" s="177" t="s">
        <v>1335</v>
      </c>
      <c r="G122" s="178" t="s">
        <v>162</v>
      </c>
      <c r="H122" s="179">
        <v>24</v>
      </c>
      <c r="I122" s="180"/>
      <c r="J122" s="181">
        <f>ROUND(I122*H122,2)</f>
        <v>0</v>
      </c>
      <c r="K122" s="177" t="s">
        <v>19</v>
      </c>
      <c r="L122" s="40"/>
      <c r="M122" s="182" t="s">
        <v>19</v>
      </c>
      <c r="N122" s="183" t="s">
        <v>44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495</v>
      </c>
      <c r="AT122" s="186" t="s">
        <v>159</v>
      </c>
      <c r="AU122" s="186" t="s">
        <v>87</v>
      </c>
      <c r="AY122" s="18" t="s">
        <v>157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87</v>
      </c>
      <c r="BK122" s="187">
        <f>ROUND(I122*H122,2)</f>
        <v>0</v>
      </c>
      <c r="BL122" s="18" t="s">
        <v>495</v>
      </c>
      <c r="BM122" s="186" t="s">
        <v>344</v>
      </c>
    </row>
    <row r="123" spans="2:63" s="12" customFormat="1" ht="22.9" customHeight="1">
      <c r="B123" s="159"/>
      <c r="C123" s="160"/>
      <c r="D123" s="161" t="s">
        <v>71</v>
      </c>
      <c r="E123" s="173" t="s">
        <v>1336</v>
      </c>
      <c r="F123" s="173" t="s">
        <v>1337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SUM(P124:P128)</f>
        <v>0</v>
      </c>
      <c r="Q123" s="167"/>
      <c r="R123" s="168">
        <f>SUM(R124:R128)</f>
        <v>0</v>
      </c>
      <c r="S123" s="167"/>
      <c r="T123" s="169">
        <f>SUM(T124:T128)</f>
        <v>0</v>
      </c>
      <c r="AR123" s="170" t="s">
        <v>175</v>
      </c>
      <c r="AT123" s="171" t="s">
        <v>71</v>
      </c>
      <c r="AU123" s="171" t="s">
        <v>80</v>
      </c>
      <c r="AY123" s="170" t="s">
        <v>157</v>
      </c>
      <c r="BK123" s="172">
        <f>SUM(BK124:BK128)</f>
        <v>0</v>
      </c>
    </row>
    <row r="124" spans="1:65" s="2" customFormat="1" ht="16.5" customHeight="1">
      <c r="A124" s="35"/>
      <c r="B124" s="36"/>
      <c r="C124" s="175" t="s">
        <v>339</v>
      </c>
      <c r="D124" s="175" t="s">
        <v>159</v>
      </c>
      <c r="E124" s="176" t="s">
        <v>1338</v>
      </c>
      <c r="F124" s="177" t="s">
        <v>1339</v>
      </c>
      <c r="G124" s="178" t="s">
        <v>1340</v>
      </c>
      <c r="H124" s="179">
        <v>18</v>
      </c>
      <c r="I124" s="180"/>
      <c r="J124" s="181">
        <f>ROUND(I124*H124,2)</f>
        <v>0</v>
      </c>
      <c r="K124" s="177" t="s">
        <v>19</v>
      </c>
      <c r="L124" s="40"/>
      <c r="M124" s="182" t="s">
        <v>19</v>
      </c>
      <c r="N124" s="183" t="s">
        <v>44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495</v>
      </c>
      <c r="AT124" s="186" t="s">
        <v>159</v>
      </c>
      <c r="AU124" s="186" t="s">
        <v>87</v>
      </c>
      <c r="AY124" s="18" t="s">
        <v>157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87</v>
      </c>
      <c r="BK124" s="187">
        <f>ROUND(I124*H124,2)</f>
        <v>0</v>
      </c>
      <c r="BL124" s="18" t="s">
        <v>495</v>
      </c>
      <c r="BM124" s="186" t="s">
        <v>573</v>
      </c>
    </row>
    <row r="125" spans="1:65" s="2" customFormat="1" ht="16.5" customHeight="1">
      <c r="A125" s="35"/>
      <c r="B125" s="36"/>
      <c r="C125" s="175" t="s">
        <v>344</v>
      </c>
      <c r="D125" s="175" t="s">
        <v>159</v>
      </c>
      <c r="E125" s="176" t="s">
        <v>1341</v>
      </c>
      <c r="F125" s="177" t="s">
        <v>1342</v>
      </c>
      <c r="G125" s="178" t="s">
        <v>1340</v>
      </c>
      <c r="H125" s="179">
        <v>8</v>
      </c>
      <c r="I125" s="180"/>
      <c r="J125" s="181">
        <f>ROUND(I125*H125,2)</f>
        <v>0</v>
      </c>
      <c r="K125" s="177" t="s">
        <v>19</v>
      </c>
      <c r="L125" s="40"/>
      <c r="M125" s="182" t="s">
        <v>19</v>
      </c>
      <c r="N125" s="183" t="s">
        <v>44</v>
      </c>
      <c r="O125" s="65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495</v>
      </c>
      <c r="AT125" s="186" t="s">
        <v>159</v>
      </c>
      <c r="AU125" s="186" t="s">
        <v>87</v>
      </c>
      <c r="AY125" s="18" t="s">
        <v>157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87</v>
      </c>
      <c r="BK125" s="187">
        <f>ROUND(I125*H125,2)</f>
        <v>0</v>
      </c>
      <c r="BL125" s="18" t="s">
        <v>495</v>
      </c>
      <c r="BM125" s="186" t="s">
        <v>584</v>
      </c>
    </row>
    <row r="126" spans="1:65" s="2" customFormat="1" ht="16.5" customHeight="1">
      <c r="A126" s="35"/>
      <c r="B126" s="36"/>
      <c r="C126" s="175" t="s">
        <v>349</v>
      </c>
      <c r="D126" s="175" t="s">
        <v>159</v>
      </c>
      <c r="E126" s="176" t="s">
        <v>1343</v>
      </c>
      <c r="F126" s="177" t="s">
        <v>1344</v>
      </c>
      <c r="G126" s="178" t="s">
        <v>471</v>
      </c>
      <c r="H126" s="179">
        <v>1</v>
      </c>
      <c r="I126" s="180"/>
      <c r="J126" s="181">
        <f>ROUND(I126*H126,2)</f>
        <v>0</v>
      </c>
      <c r="K126" s="177" t="s">
        <v>19</v>
      </c>
      <c r="L126" s="40"/>
      <c r="M126" s="182" t="s">
        <v>19</v>
      </c>
      <c r="N126" s="183" t="s">
        <v>44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495</v>
      </c>
      <c r="AT126" s="186" t="s">
        <v>159</v>
      </c>
      <c r="AU126" s="186" t="s">
        <v>87</v>
      </c>
      <c r="AY126" s="18" t="s">
        <v>157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87</v>
      </c>
      <c r="BK126" s="187">
        <f>ROUND(I126*H126,2)</f>
        <v>0</v>
      </c>
      <c r="BL126" s="18" t="s">
        <v>495</v>
      </c>
      <c r="BM126" s="186" t="s">
        <v>1345</v>
      </c>
    </row>
    <row r="127" spans="1:65" s="2" customFormat="1" ht="16.5" customHeight="1">
      <c r="A127" s="35"/>
      <c r="B127" s="36"/>
      <c r="C127" s="175" t="s">
        <v>354</v>
      </c>
      <c r="D127" s="175" t="s">
        <v>159</v>
      </c>
      <c r="E127" s="176" t="s">
        <v>1346</v>
      </c>
      <c r="F127" s="177" t="s">
        <v>1347</v>
      </c>
      <c r="G127" s="178" t="s">
        <v>471</v>
      </c>
      <c r="H127" s="179">
        <v>1</v>
      </c>
      <c r="I127" s="180"/>
      <c r="J127" s="181">
        <f>ROUND(I127*H127,2)</f>
        <v>0</v>
      </c>
      <c r="K127" s="177" t="s">
        <v>19</v>
      </c>
      <c r="L127" s="40"/>
      <c r="M127" s="182" t="s">
        <v>19</v>
      </c>
      <c r="N127" s="183" t="s">
        <v>44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495</v>
      </c>
      <c r="AT127" s="186" t="s">
        <v>159</v>
      </c>
      <c r="AU127" s="186" t="s">
        <v>87</v>
      </c>
      <c r="AY127" s="18" t="s">
        <v>157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87</v>
      </c>
      <c r="BK127" s="187">
        <f>ROUND(I127*H127,2)</f>
        <v>0</v>
      </c>
      <c r="BL127" s="18" t="s">
        <v>495</v>
      </c>
      <c r="BM127" s="186" t="s">
        <v>1348</v>
      </c>
    </row>
    <row r="128" spans="1:65" s="2" customFormat="1" ht="24.2" customHeight="1">
      <c r="A128" s="35"/>
      <c r="B128" s="36"/>
      <c r="C128" s="175" t="s">
        <v>359</v>
      </c>
      <c r="D128" s="175" t="s">
        <v>159</v>
      </c>
      <c r="E128" s="176" t="s">
        <v>1349</v>
      </c>
      <c r="F128" s="177" t="s">
        <v>1350</v>
      </c>
      <c r="G128" s="178" t="s">
        <v>471</v>
      </c>
      <c r="H128" s="179">
        <v>1</v>
      </c>
      <c r="I128" s="180"/>
      <c r="J128" s="181">
        <f>ROUND(I128*H128,2)</f>
        <v>0</v>
      </c>
      <c r="K128" s="177" t="s">
        <v>19</v>
      </c>
      <c r="L128" s="40"/>
      <c r="M128" s="182" t="s">
        <v>19</v>
      </c>
      <c r="N128" s="183" t="s">
        <v>44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495</v>
      </c>
      <c r="AT128" s="186" t="s">
        <v>159</v>
      </c>
      <c r="AU128" s="186" t="s">
        <v>87</v>
      </c>
      <c r="AY128" s="18" t="s">
        <v>157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87</v>
      </c>
      <c r="BK128" s="187">
        <f>ROUND(I128*H128,2)</f>
        <v>0</v>
      </c>
      <c r="BL128" s="18" t="s">
        <v>495</v>
      </c>
      <c r="BM128" s="186" t="s">
        <v>1351</v>
      </c>
    </row>
    <row r="129" spans="2:63" s="12" customFormat="1" ht="25.9" customHeight="1">
      <c r="B129" s="159"/>
      <c r="C129" s="160"/>
      <c r="D129" s="161" t="s">
        <v>71</v>
      </c>
      <c r="E129" s="162" t="s">
        <v>1238</v>
      </c>
      <c r="F129" s="162" t="s">
        <v>1239</v>
      </c>
      <c r="G129" s="160"/>
      <c r="H129" s="160"/>
      <c r="I129" s="163"/>
      <c r="J129" s="164">
        <f>BK129</f>
        <v>0</v>
      </c>
      <c r="K129" s="160"/>
      <c r="L129" s="165"/>
      <c r="M129" s="166"/>
      <c r="N129" s="167"/>
      <c r="O129" s="167"/>
      <c r="P129" s="168">
        <f>P130</f>
        <v>0</v>
      </c>
      <c r="Q129" s="167"/>
      <c r="R129" s="168">
        <f>R130</f>
        <v>0</v>
      </c>
      <c r="S129" s="167"/>
      <c r="T129" s="169">
        <f>T130</f>
        <v>0</v>
      </c>
      <c r="AR129" s="170" t="s">
        <v>184</v>
      </c>
      <c r="AT129" s="171" t="s">
        <v>71</v>
      </c>
      <c r="AU129" s="171" t="s">
        <v>72</v>
      </c>
      <c r="AY129" s="170" t="s">
        <v>157</v>
      </c>
      <c r="BK129" s="172">
        <f>BK130</f>
        <v>0</v>
      </c>
    </row>
    <row r="130" spans="2:63" s="12" customFormat="1" ht="22.9" customHeight="1">
      <c r="B130" s="159"/>
      <c r="C130" s="160"/>
      <c r="D130" s="161" t="s">
        <v>71</v>
      </c>
      <c r="E130" s="173" t="s">
        <v>1247</v>
      </c>
      <c r="F130" s="173" t="s">
        <v>1248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P131</f>
        <v>0</v>
      </c>
      <c r="Q130" s="167"/>
      <c r="R130" s="168">
        <f>R131</f>
        <v>0</v>
      </c>
      <c r="S130" s="167"/>
      <c r="T130" s="169">
        <f>T131</f>
        <v>0</v>
      </c>
      <c r="AR130" s="170" t="s">
        <v>184</v>
      </c>
      <c r="AT130" s="171" t="s">
        <v>71</v>
      </c>
      <c r="AU130" s="171" t="s">
        <v>80</v>
      </c>
      <c r="AY130" s="170" t="s">
        <v>157</v>
      </c>
      <c r="BK130" s="172">
        <f>BK131</f>
        <v>0</v>
      </c>
    </row>
    <row r="131" spans="1:65" s="2" customFormat="1" ht="16.5" customHeight="1">
      <c r="A131" s="35"/>
      <c r="B131" s="36"/>
      <c r="C131" s="175" t="s">
        <v>364</v>
      </c>
      <c r="D131" s="175" t="s">
        <v>159</v>
      </c>
      <c r="E131" s="176" t="s">
        <v>1352</v>
      </c>
      <c r="F131" s="177" t="s">
        <v>1353</v>
      </c>
      <c r="G131" s="178" t="s">
        <v>471</v>
      </c>
      <c r="H131" s="179">
        <v>1</v>
      </c>
      <c r="I131" s="180"/>
      <c r="J131" s="181">
        <f>ROUND(I131*H131,2)</f>
        <v>0</v>
      </c>
      <c r="K131" s="177" t="s">
        <v>19</v>
      </c>
      <c r="L131" s="40"/>
      <c r="M131" s="237" t="s">
        <v>19</v>
      </c>
      <c r="N131" s="238" t="s">
        <v>44</v>
      </c>
      <c r="O131" s="239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1245</v>
      </c>
      <c r="AT131" s="186" t="s">
        <v>159</v>
      </c>
      <c r="AU131" s="186" t="s">
        <v>87</v>
      </c>
      <c r="AY131" s="18" t="s">
        <v>157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87</v>
      </c>
      <c r="BK131" s="187">
        <f>ROUND(I131*H131,2)</f>
        <v>0</v>
      </c>
      <c r="BL131" s="18" t="s">
        <v>1245</v>
      </c>
      <c r="BM131" s="186" t="s">
        <v>1354</v>
      </c>
    </row>
    <row r="132" spans="1:31" s="2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MxQkfEcNfXEn9MmJ9mSIkdsYGO/3FWMW+yQmcXhqz8tiAvg+HNy1M8gKZp8cs/xPC+/4ydwDVkoqNxKXOptWvw==" saltValue="+oNvjjFKtEbs1baJUzIdpmbW8cnxmLchRaXpljr7cY5ccjMB7tRX3sAZVN0uyNqGG5tjpsVYXO8zaI9nOatFZg==" spinCount="100000" sheet="1" objects="1" scenarios="1" formatColumns="0" formatRows="0" autoFilter="0"/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6" customFormat="1" ht="45" customHeight="1">
      <c r="B3" s="246"/>
      <c r="C3" s="374" t="s">
        <v>1355</v>
      </c>
      <c r="D3" s="374"/>
      <c r="E3" s="374"/>
      <c r="F3" s="374"/>
      <c r="G3" s="374"/>
      <c r="H3" s="374"/>
      <c r="I3" s="374"/>
      <c r="J3" s="374"/>
      <c r="K3" s="247"/>
    </row>
    <row r="4" spans="2:11" s="1" customFormat="1" ht="25.5" customHeight="1">
      <c r="B4" s="248"/>
      <c r="C4" s="379" t="s">
        <v>1356</v>
      </c>
      <c r="D4" s="379"/>
      <c r="E4" s="379"/>
      <c r="F4" s="379"/>
      <c r="G4" s="379"/>
      <c r="H4" s="379"/>
      <c r="I4" s="379"/>
      <c r="J4" s="379"/>
      <c r="K4" s="249"/>
    </row>
    <row r="5" spans="2:11" s="1" customFormat="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8"/>
      <c r="C6" s="378" t="s">
        <v>1357</v>
      </c>
      <c r="D6" s="378"/>
      <c r="E6" s="378"/>
      <c r="F6" s="378"/>
      <c r="G6" s="378"/>
      <c r="H6" s="378"/>
      <c r="I6" s="378"/>
      <c r="J6" s="378"/>
      <c r="K6" s="249"/>
    </row>
    <row r="7" spans="2:11" s="1" customFormat="1" ht="15" customHeight="1">
      <c r="B7" s="252"/>
      <c r="C7" s="378" t="s">
        <v>1358</v>
      </c>
      <c r="D7" s="378"/>
      <c r="E7" s="378"/>
      <c r="F7" s="378"/>
      <c r="G7" s="378"/>
      <c r="H7" s="378"/>
      <c r="I7" s="378"/>
      <c r="J7" s="378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378" t="s">
        <v>1359</v>
      </c>
      <c r="D9" s="378"/>
      <c r="E9" s="378"/>
      <c r="F9" s="378"/>
      <c r="G9" s="378"/>
      <c r="H9" s="378"/>
      <c r="I9" s="378"/>
      <c r="J9" s="378"/>
      <c r="K9" s="249"/>
    </row>
    <row r="10" spans="2:11" s="1" customFormat="1" ht="15" customHeight="1">
      <c r="B10" s="252"/>
      <c r="C10" s="251"/>
      <c r="D10" s="378" t="s">
        <v>1360</v>
      </c>
      <c r="E10" s="378"/>
      <c r="F10" s="378"/>
      <c r="G10" s="378"/>
      <c r="H10" s="378"/>
      <c r="I10" s="378"/>
      <c r="J10" s="378"/>
      <c r="K10" s="249"/>
    </row>
    <row r="11" spans="2:11" s="1" customFormat="1" ht="15" customHeight="1">
      <c r="B11" s="252"/>
      <c r="C11" s="253"/>
      <c r="D11" s="378" t="s">
        <v>1361</v>
      </c>
      <c r="E11" s="378"/>
      <c r="F11" s="378"/>
      <c r="G11" s="378"/>
      <c r="H11" s="378"/>
      <c r="I11" s="378"/>
      <c r="J11" s="378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1362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378" t="s">
        <v>1363</v>
      </c>
      <c r="E15" s="378"/>
      <c r="F15" s="378"/>
      <c r="G15" s="378"/>
      <c r="H15" s="378"/>
      <c r="I15" s="378"/>
      <c r="J15" s="378"/>
      <c r="K15" s="249"/>
    </row>
    <row r="16" spans="2:11" s="1" customFormat="1" ht="15" customHeight="1">
      <c r="B16" s="252"/>
      <c r="C16" s="253"/>
      <c r="D16" s="378" t="s">
        <v>1364</v>
      </c>
      <c r="E16" s="378"/>
      <c r="F16" s="378"/>
      <c r="G16" s="378"/>
      <c r="H16" s="378"/>
      <c r="I16" s="378"/>
      <c r="J16" s="378"/>
      <c r="K16" s="249"/>
    </row>
    <row r="17" spans="2:11" s="1" customFormat="1" ht="15" customHeight="1">
      <c r="B17" s="252"/>
      <c r="C17" s="253"/>
      <c r="D17" s="378" t="s">
        <v>1365</v>
      </c>
      <c r="E17" s="378"/>
      <c r="F17" s="378"/>
      <c r="G17" s="378"/>
      <c r="H17" s="378"/>
      <c r="I17" s="378"/>
      <c r="J17" s="378"/>
      <c r="K17" s="249"/>
    </row>
    <row r="18" spans="2:11" s="1" customFormat="1" ht="15" customHeight="1">
      <c r="B18" s="252"/>
      <c r="C18" s="253"/>
      <c r="D18" s="253"/>
      <c r="E18" s="255" t="s">
        <v>79</v>
      </c>
      <c r="F18" s="378" t="s">
        <v>1366</v>
      </c>
      <c r="G18" s="378"/>
      <c r="H18" s="378"/>
      <c r="I18" s="378"/>
      <c r="J18" s="378"/>
      <c r="K18" s="249"/>
    </row>
    <row r="19" spans="2:11" s="1" customFormat="1" ht="15" customHeight="1">
      <c r="B19" s="252"/>
      <c r="C19" s="253"/>
      <c r="D19" s="253"/>
      <c r="E19" s="255" t="s">
        <v>1367</v>
      </c>
      <c r="F19" s="378" t="s">
        <v>1368</v>
      </c>
      <c r="G19" s="378"/>
      <c r="H19" s="378"/>
      <c r="I19" s="378"/>
      <c r="J19" s="378"/>
      <c r="K19" s="249"/>
    </row>
    <row r="20" spans="2:11" s="1" customFormat="1" ht="15" customHeight="1">
      <c r="B20" s="252"/>
      <c r="C20" s="253"/>
      <c r="D20" s="253"/>
      <c r="E20" s="255" t="s">
        <v>1369</v>
      </c>
      <c r="F20" s="378" t="s">
        <v>1370</v>
      </c>
      <c r="G20" s="378"/>
      <c r="H20" s="378"/>
      <c r="I20" s="378"/>
      <c r="J20" s="378"/>
      <c r="K20" s="249"/>
    </row>
    <row r="21" spans="2:11" s="1" customFormat="1" ht="15" customHeight="1">
      <c r="B21" s="252"/>
      <c r="C21" s="253"/>
      <c r="D21" s="253"/>
      <c r="E21" s="255" t="s">
        <v>1371</v>
      </c>
      <c r="F21" s="378" t="s">
        <v>1372</v>
      </c>
      <c r="G21" s="378"/>
      <c r="H21" s="378"/>
      <c r="I21" s="378"/>
      <c r="J21" s="378"/>
      <c r="K21" s="249"/>
    </row>
    <row r="22" spans="2:11" s="1" customFormat="1" ht="15" customHeight="1">
      <c r="B22" s="252"/>
      <c r="C22" s="253"/>
      <c r="D22" s="253"/>
      <c r="E22" s="255" t="s">
        <v>1373</v>
      </c>
      <c r="F22" s="378" t="s">
        <v>1374</v>
      </c>
      <c r="G22" s="378"/>
      <c r="H22" s="378"/>
      <c r="I22" s="378"/>
      <c r="J22" s="378"/>
      <c r="K22" s="249"/>
    </row>
    <row r="23" spans="2:11" s="1" customFormat="1" ht="15" customHeight="1">
      <c r="B23" s="252"/>
      <c r="C23" s="253"/>
      <c r="D23" s="253"/>
      <c r="E23" s="255" t="s">
        <v>1375</v>
      </c>
      <c r="F23" s="378" t="s">
        <v>1376</v>
      </c>
      <c r="G23" s="378"/>
      <c r="H23" s="378"/>
      <c r="I23" s="378"/>
      <c r="J23" s="378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378" t="s">
        <v>1377</v>
      </c>
      <c r="D25" s="378"/>
      <c r="E25" s="378"/>
      <c r="F25" s="378"/>
      <c r="G25" s="378"/>
      <c r="H25" s="378"/>
      <c r="I25" s="378"/>
      <c r="J25" s="378"/>
      <c r="K25" s="249"/>
    </row>
    <row r="26" spans="2:11" s="1" customFormat="1" ht="15" customHeight="1">
      <c r="B26" s="252"/>
      <c r="C26" s="378" t="s">
        <v>1378</v>
      </c>
      <c r="D26" s="378"/>
      <c r="E26" s="378"/>
      <c r="F26" s="378"/>
      <c r="G26" s="378"/>
      <c r="H26" s="378"/>
      <c r="I26" s="378"/>
      <c r="J26" s="378"/>
      <c r="K26" s="249"/>
    </row>
    <row r="27" spans="2:11" s="1" customFormat="1" ht="15" customHeight="1">
      <c r="B27" s="252"/>
      <c r="C27" s="251"/>
      <c r="D27" s="378" t="s">
        <v>1379</v>
      </c>
      <c r="E27" s="378"/>
      <c r="F27" s="378"/>
      <c r="G27" s="378"/>
      <c r="H27" s="378"/>
      <c r="I27" s="378"/>
      <c r="J27" s="378"/>
      <c r="K27" s="249"/>
    </row>
    <row r="28" spans="2:11" s="1" customFormat="1" ht="15" customHeight="1">
      <c r="B28" s="252"/>
      <c r="C28" s="253"/>
      <c r="D28" s="378" t="s">
        <v>1380</v>
      </c>
      <c r="E28" s="378"/>
      <c r="F28" s="378"/>
      <c r="G28" s="378"/>
      <c r="H28" s="378"/>
      <c r="I28" s="378"/>
      <c r="J28" s="378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378" t="s">
        <v>1381</v>
      </c>
      <c r="E30" s="378"/>
      <c r="F30" s="378"/>
      <c r="G30" s="378"/>
      <c r="H30" s="378"/>
      <c r="I30" s="378"/>
      <c r="J30" s="378"/>
      <c r="K30" s="249"/>
    </row>
    <row r="31" spans="2:11" s="1" customFormat="1" ht="15" customHeight="1">
      <c r="B31" s="252"/>
      <c r="C31" s="253"/>
      <c r="D31" s="378" t="s">
        <v>1382</v>
      </c>
      <c r="E31" s="378"/>
      <c r="F31" s="378"/>
      <c r="G31" s="378"/>
      <c r="H31" s="378"/>
      <c r="I31" s="378"/>
      <c r="J31" s="378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378" t="s">
        <v>1383</v>
      </c>
      <c r="E33" s="378"/>
      <c r="F33" s="378"/>
      <c r="G33" s="378"/>
      <c r="H33" s="378"/>
      <c r="I33" s="378"/>
      <c r="J33" s="378"/>
      <c r="K33" s="249"/>
    </row>
    <row r="34" spans="2:11" s="1" customFormat="1" ht="15" customHeight="1">
      <c r="B34" s="252"/>
      <c r="C34" s="253"/>
      <c r="D34" s="378" t="s">
        <v>1384</v>
      </c>
      <c r="E34" s="378"/>
      <c r="F34" s="378"/>
      <c r="G34" s="378"/>
      <c r="H34" s="378"/>
      <c r="I34" s="378"/>
      <c r="J34" s="378"/>
      <c r="K34" s="249"/>
    </row>
    <row r="35" spans="2:11" s="1" customFormat="1" ht="15" customHeight="1">
      <c r="B35" s="252"/>
      <c r="C35" s="253"/>
      <c r="D35" s="378" t="s">
        <v>1385</v>
      </c>
      <c r="E35" s="378"/>
      <c r="F35" s="378"/>
      <c r="G35" s="378"/>
      <c r="H35" s="378"/>
      <c r="I35" s="378"/>
      <c r="J35" s="378"/>
      <c r="K35" s="249"/>
    </row>
    <row r="36" spans="2:11" s="1" customFormat="1" ht="15" customHeight="1">
      <c r="B36" s="252"/>
      <c r="C36" s="253"/>
      <c r="D36" s="251"/>
      <c r="E36" s="254" t="s">
        <v>143</v>
      </c>
      <c r="F36" s="251"/>
      <c r="G36" s="378" t="s">
        <v>1386</v>
      </c>
      <c r="H36" s="378"/>
      <c r="I36" s="378"/>
      <c r="J36" s="378"/>
      <c r="K36" s="249"/>
    </row>
    <row r="37" spans="2:11" s="1" customFormat="1" ht="30.75" customHeight="1">
      <c r="B37" s="252"/>
      <c r="C37" s="253"/>
      <c r="D37" s="251"/>
      <c r="E37" s="254" t="s">
        <v>1387</v>
      </c>
      <c r="F37" s="251"/>
      <c r="G37" s="378" t="s">
        <v>1388</v>
      </c>
      <c r="H37" s="378"/>
      <c r="I37" s="378"/>
      <c r="J37" s="378"/>
      <c r="K37" s="249"/>
    </row>
    <row r="38" spans="2:11" s="1" customFormat="1" ht="15" customHeight="1">
      <c r="B38" s="252"/>
      <c r="C38" s="253"/>
      <c r="D38" s="251"/>
      <c r="E38" s="254" t="s">
        <v>53</v>
      </c>
      <c r="F38" s="251"/>
      <c r="G38" s="378" t="s">
        <v>1389</v>
      </c>
      <c r="H38" s="378"/>
      <c r="I38" s="378"/>
      <c r="J38" s="378"/>
      <c r="K38" s="249"/>
    </row>
    <row r="39" spans="2:11" s="1" customFormat="1" ht="15" customHeight="1">
      <c r="B39" s="252"/>
      <c r="C39" s="253"/>
      <c r="D39" s="251"/>
      <c r="E39" s="254" t="s">
        <v>54</v>
      </c>
      <c r="F39" s="251"/>
      <c r="G39" s="378" t="s">
        <v>1390</v>
      </c>
      <c r="H39" s="378"/>
      <c r="I39" s="378"/>
      <c r="J39" s="378"/>
      <c r="K39" s="249"/>
    </row>
    <row r="40" spans="2:11" s="1" customFormat="1" ht="15" customHeight="1">
      <c r="B40" s="252"/>
      <c r="C40" s="253"/>
      <c r="D40" s="251"/>
      <c r="E40" s="254" t="s">
        <v>144</v>
      </c>
      <c r="F40" s="251"/>
      <c r="G40" s="378" t="s">
        <v>1391</v>
      </c>
      <c r="H40" s="378"/>
      <c r="I40" s="378"/>
      <c r="J40" s="378"/>
      <c r="K40" s="249"/>
    </row>
    <row r="41" spans="2:11" s="1" customFormat="1" ht="15" customHeight="1">
      <c r="B41" s="252"/>
      <c r="C41" s="253"/>
      <c r="D41" s="251"/>
      <c r="E41" s="254" t="s">
        <v>145</v>
      </c>
      <c r="F41" s="251"/>
      <c r="G41" s="378" t="s">
        <v>1392</v>
      </c>
      <c r="H41" s="378"/>
      <c r="I41" s="378"/>
      <c r="J41" s="378"/>
      <c r="K41" s="249"/>
    </row>
    <row r="42" spans="2:11" s="1" customFormat="1" ht="15" customHeight="1">
      <c r="B42" s="252"/>
      <c r="C42" s="253"/>
      <c r="D42" s="251"/>
      <c r="E42" s="254" t="s">
        <v>1393</v>
      </c>
      <c r="F42" s="251"/>
      <c r="G42" s="378" t="s">
        <v>1394</v>
      </c>
      <c r="H42" s="378"/>
      <c r="I42" s="378"/>
      <c r="J42" s="378"/>
      <c r="K42" s="249"/>
    </row>
    <row r="43" spans="2:11" s="1" customFormat="1" ht="15" customHeight="1">
      <c r="B43" s="252"/>
      <c r="C43" s="253"/>
      <c r="D43" s="251"/>
      <c r="E43" s="254"/>
      <c r="F43" s="251"/>
      <c r="G43" s="378" t="s">
        <v>1395</v>
      </c>
      <c r="H43" s="378"/>
      <c r="I43" s="378"/>
      <c r="J43" s="378"/>
      <c r="K43" s="249"/>
    </row>
    <row r="44" spans="2:11" s="1" customFormat="1" ht="15" customHeight="1">
      <c r="B44" s="252"/>
      <c r="C44" s="253"/>
      <c r="D44" s="251"/>
      <c r="E44" s="254" t="s">
        <v>1396</v>
      </c>
      <c r="F44" s="251"/>
      <c r="G44" s="378" t="s">
        <v>1397</v>
      </c>
      <c r="H44" s="378"/>
      <c r="I44" s="378"/>
      <c r="J44" s="378"/>
      <c r="K44" s="249"/>
    </row>
    <row r="45" spans="2:11" s="1" customFormat="1" ht="15" customHeight="1">
      <c r="B45" s="252"/>
      <c r="C45" s="253"/>
      <c r="D45" s="251"/>
      <c r="E45" s="254" t="s">
        <v>147</v>
      </c>
      <c r="F45" s="251"/>
      <c r="G45" s="378" t="s">
        <v>1398</v>
      </c>
      <c r="H45" s="378"/>
      <c r="I45" s="378"/>
      <c r="J45" s="378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378" t="s">
        <v>1399</v>
      </c>
      <c r="E47" s="378"/>
      <c r="F47" s="378"/>
      <c r="G47" s="378"/>
      <c r="H47" s="378"/>
      <c r="I47" s="378"/>
      <c r="J47" s="378"/>
      <c r="K47" s="249"/>
    </row>
    <row r="48" spans="2:11" s="1" customFormat="1" ht="15" customHeight="1">
      <c r="B48" s="252"/>
      <c r="C48" s="253"/>
      <c r="D48" s="253"/>
      <c r="E48" s="378" t="s">
        <v>1400</v>
      </c>
      <c r="F48" s="378"/>
      <c r="G48" s="378"/>
      <c r="H48" s="378"/>
      <c r="I48" s="378"/>
      <c r="J48" s="378"/>
      <c r="K48" s="249"/>
    </row>
    <row r="49" spans="2:11" s="1" customFormat="1" ht="15" customHeight="1">
      <c r="B49" s="252"/>
      <c r="C49" s="253"/>
      <c r="D49" s="253"/>
      <c r="E49" s="378" t="s">
        <v>1401</v>
      </c>
      <c r="F49" s="378"/>
      <c r="G49" s="378"/>
      <c r="H49" s="378"/>
      <c r="I49" s="378"/>
      <c r="J49" s="378"/>
      <c r="K49" s="249"/>
    </row>
    <row r="50" spans="2:11" s="1" customFormat="1" ht="15" customHeight="1">
      <c r="B50" s="252"/>
      <c r="C50" s="253"/>
      <c r="D50" s="253"/>
      <c r="E50" s="378" t="s">
        <v>1402</v>
      </c>
      <c r="F50" s="378"/>
      <c r="G50" s="378"/>
      <c r="H50" s="378"/>
      <c r="I50" s="378"/>
      <c r="J50" s="378"/>
      <c r="K50" s="249"/>
    </row>
    <row r="51" spans="2:11" s="1" customFormat="1" ht="15" customHeight="1">
      <c r="B51" s="252"/>
      <c r="C51" s="253"/>
      <c r="D51" s="378" t="s">
        <v>1403</v>
      </c>
      <c r="E51" s="378"/>
      <c r="F51" s="378"/>
      <c r="G51" s="378"/>
      <c r="H51" s="378"/>
      <c r="I51" s="378"/>
      <c r="J51" s="378"/>
      <c r="K51" s="249"/>
    </row>
    <row r="52" spans="2:11" s="1" customFormat="1" ht="25.5" customHeight="1">
      <c r="B52" s="248"/>
      <c r="C52" s="379" t="s">
        <v>1404</v>
      </c>
      <c r="D52" s="379"/>
      <c r="E52" s="379"/>
      <c r="F52" s="379"/>
      <c r="G52" s="379"/>
      <c r="H52" s="379"/>
      <c r="I52" s="379"/>
      <c r="J52" s="379"/>
      <c r="K52" s="249"/>
    </row>
    <row r="53" spans="2:11" s="1" customFormat="1" ht="5.25" customHeight="1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8"/>
      <c r="C54" s="378" t="s">
        <v>1405</v>
      </c>
      <c r="D54" s="378"/>
      <c r="E54" s="378"/>
      <c r="F54" s="378"/>
      <c r="G54" s="378"/>
      <c r="H54" s="378"/>
      <c r="I54" s="378"/>
      <c r="J54" s="378"/>
      <c r="K54" s="249"/>
    </row>
    <row r="55" spans="2:11" s="1" customFormat="1" ht="15" customHeight="1">
      <c r="B55" s="248"/>
      <c r="C55" s="378" t="s">
        <v>1406</v>
      </c>
      <c r="D55" s="378"/>
      <c r="E55" s="378"/>
      <c r="F55" s="378"/>
      <c r="G55" s="378"/>
      <c r="H55" s="378"/>
      <c r="I55" s="378"/>
      <c r="J55" s="378"/>
      <c r="K55" s="249"/>
    </row>
    <row r="56" spans="2:11" s="1" customFormat="1" ht="12.75" customHeight="1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8"/>
      <c r="C57" s="378" t="s">
        <v>1407</v>
      </c>
      <c r="D57" s="378"/>
      <c r="E57" s="378"/>
      <c r="F57" s="378"/>
      <c r="G57" s="378"/>
      <c r="H57" s="378"/>
      <c r="I57" s="378"/>
      <c r="J57" s="378"/>
      <c r="K57" s="249"/>
    </row>
    <row r="58" spans="2:11" s="1" customFormat="1" ht="15" customHeight="1">
      <c r="B58" s="248"/>
      <c r="C58" s="253"/>
      <c r="D58" s="378" t="s">
        <v>1408</v>
      </c>
      <c r="E58" s="378"/>
      <c r="F58" s="378"/>
      <c r="G58" s="378"/>
      <c r="H58" s="378"/>
      <c r="I58" s="378"/>
      <c r="J58" s="378"/>
      <c r="K58" s="249"/>
    </row>
    <row r="59" spans="2:11" s="1" customFormat="1" ht="15" customHeight="1">
      <c r="B59" s="248"/>
      <c r="C59" s="253"/>
      <c r="D59" s="378" t="s">
        <v>1409</v>
      </c>
      <c r="E59" s="378"/>
      <c r="F59" s="378"/>
      <c r="G59" s="378"/>
      <c r="H59" s="378"/>
      <c r="I59" s="378"/>
      <c r="J59" s="378"/>
      <c r="K59" s="249"/>
    </row>
    <row r="60" spans="2:11" s="1" customFormat="1" ht="15" customHeight="1">
      <c r="B60" s="248"/>
      <c r="C60" s="253"/>
      <c r="D60" s="378" t="s">
        <v>1410</v>
      </c>
      <c r="E60" s="378"/>
      <c r="F60" s="378"/>
      <c r="G60" s="378"/>
      <c r="H60" s="378"/>
      <c r="I60" s="378"/>
      <c r="J60" s="378"/>
      <c r="K60" s="249"/>
    </row>
    <row r="61" spans="2:11" s="1" customFormat="1" ht="15" customHeight="1">
      <c r="B61" s="248"/>
      <c r="C61" s="253"/>
      <c r="D61" s="378" t="s">
        <v>1411</v>
      </c>
      <c r="E61" s="378"/>
      <c r="F61" s="378"/>
      <c r="G61" s="378"/>
      <c r="H61" s="378"/>
      <c r="I61" s="378"/>
      <c r="J61" s="378"/>
      <c r="K61" s="249"/>
    </row>
    <row r="62" spans="2:11" s="1" customFormat="1" ht="15" customHeight="1">
      <c r="B62" s="248"/>
      <c r="C62" s="253"/>
      <c r="D62" s="380" t="s">
        <v>1412</v>
      </c>
      <c r="E62" s="380"/>
      <c r="F62" s="380"/>
      <c r="G62" s="380"/>
      <c r="H62" s="380"/>
      <c r="I62" s="380"/>
      <c r="J62" s="380"/>
      <c r="K62" s="249"/>
    </row>
    <row r="63" spans="2:11" s="1" customFormat="1" ht="15" customHeight="1">
      <c r="B63" s="248"/>
      <c r="C63" s="253"/>
      <c r="D63" s="378" t="s">
        <v>1413</v>
      </c>
      <c r="E63" s="378"/>
      <c r="F63" s="378"/>
      <c r="G63" s="378"/>
      <c r="H63" s="378"/>
      <c r="I63" s="378"/>
      <c r="J63" s="378"/>
      <c r="K63" s="249"/>
    </row>
    <row r="64" spans="2:11" s="1" customFormat="1" ht="12.75" customHeight="1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s="1" customFormat="1" ht="15" customHeight="1">
      <c r="B65" s="248"/>
      <c r="C65" s="253"/>
      <c r="D65" s="378" t="s">
        <v>1414</v>
      </c>
      <c r="E65" s="378"/>
      <c r="F65" s="378"/>
      <c r="G65" s="378"/>
      <c r="H65" s="378"/>
      <c r="I65" s="378"/>
      <c r="J65" s="378"/>
      <c r="K65" s="249"/>
    </row>
    <row r="66" spans="2:11" s="1" customFormat="1" ht="15" customHeight="1">
      <c r="B66" s="248"/>
      <c r="C66" s="253"/>
      <c r="D66" s="380" t="s">
        <v>1415</v>
      </c>
      <c r="E66" s="380"/>
      <c r="F66" s="380"/>
      <c r="G66" s="380"/>
      <c r="H66" s="380"/>
      <c r="I66" s="380"/>
      <c r="J66" s="380"/>
      <c r="K66" s="249"/>
    </row>
    <row r="67" spans="2:11" s="1" customFormat="1" ht="15" customHeight="1">
      <c r="B67" s="248"/>
      <c r="C67" s="253"/>
      <c r="D67" s="378" t="s">
        <v>1416</v>
      </c>
      <c r="E67" s="378"/>
      <c r="F67" s="378"/>
      <c r="G67" s="378"/>
      <c r="H67" s="378"/>
      <c r="I67" s="378"/>
      <c r="J67" s="378"/>
      <c r="K67" s="249"/>
    </row>
    <row r="68" spans="2:11" s="1" customFormat="1" ht="15" customHeight="1">
      <c r="B68" s="248"/>
      <c r="C68" s="253"/>
      <c r="D68" s="378" t="s">
        <v>1417</v>
      </c>
      <c r="E68" s="378"/>
      <c r="F68" s="378"/>
      <c r="G68" s="378"/>
      <c r="H68" s="378"/>
      <c r="I68" s="378"/>
      <c r="J68" s="378"/>
      <c r="K68" s="249"/>
    </row>
    <row r="69" spans="2:11" s="1" customFormat="1" ht="15" customHeight="1">
      <c r="B69" s="248"/>
      <c r="C69" s="253"/>
      <c r="D69" s="378" t="s">
        <v>1418</v>
      </c>
      <c r="E69" s="378"/>
      <c r="F69" s="378"/>
      <c r="G69" s="378"/>
      <c r="H69" s="378"/>
      <c r="I69" s="378"/>
      <c r="J69" s="378"/>
      <c r="K69" s="249"/>
    </row>
    <row r="70" spans="2:11" s="1" customFormat="1" ht="15" customHeight="1">
      <c r="B70" s="248"/>
      <c r="C70" s="253"/>
      <c r="D70" s="378" t="s">
        <v>1419</v>
      </c>
      <c r="E70" s="378"/>
      <c r="F70" s="378"/>
      <c r="G70" s="378"/>
      <c r="H70" s="378"/>
      <c r="I70" s="378"/>
      <c r="J70" s="378"/>
      <c r="K70" s="249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373" t="s">
        <v>1420</v>
      </c>
      <c r="D75" s="373"/>
      <c r="E75" s="373"/>
      <c r="F75" s="373"/>
      <c r="G75" s="373"/>
      <c r="H75" s="373"/>
      <c r="I75" s="373"/>
      <c r="J75" s="373"/>
      <c r="K75" s="266"/>
    </row>
    <row r="76" spans="2:11" s="1" customFormat="1" ht="17.25" customHeight="1">
      <c r="B76" s="265"/>
      <c r="C76" s="267" t="s">
        <v>1421</v>
      </c>
      <c r="D76" s="267"/>
      <c r="E76" s="267"/>
      <c r="F76" s="267" t="s">
        <v>1422</v>
      </c>
      <c r="G76" s="268"/>
      <c r="H76" s="267" t="s">
        <v>54</v>
      </c>
      <c r="I76" s="267" t="s">
        <v>57</v>
      </c>
      <c r="J76" s="267" t="s">
        <v>1423</v>
      </c>
      <c r="K76" s="266"/>
    </row>
    <row r="77" spans="2:11" s="1" customFormat="1" ht="17.25" customHeight="1">
      <c r="B77" s="265"/>
      <c r="C77" s="269" t="s">
        <v>1424</v>
      </c>
      <c r="D77" s="269"/>
      <c r="E77" s="269"/>
      <c r="F77" s="270" t="s">
        <v>1425</v>
      </c>
      <c r="G77" s="271"/>
      <c r="H77" s="269"/>
      <c r="I77" s="269"/>
      <c r="J77" s="269" t="s">
        <v>1426</v>
      </c>
      <c r="K77" s="266"/>
    </row>
    <row r="78" spans="2:11" s="1" customFormat="1" ht="5.25" customHeight="1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5"/>
      <c r="C79" s="254" t="s">
        <v>53</v>
      </c>
      <c r="D79" s="274"/>
      <c r="E79" s="274"/>
      <c r="F79" s="275" t="s">
        <v>1427</v>
      </c>
      <c r="G79" s="276"/>
      <c r="H79" s="254" t="s">
        <v>1428</v>
      </c>
      <c r="I79" s="254" t="s">
        <v>1429</v>
      </c>
      <c r="J79" s="254">
        <v>20</v>
      </c>
      <c r="K79" s="266"/>
    </row>
    <row r="80" spans="2:11" s="1" customFormat="1" ht="15" customHeight="1">
      <c r="B80" s="265"/>
      <c r="C80" s="254" t="s">
        <v>1430</v>
      </c>
      <c r="D80" s="254"/>
      <c r="E80" s="254"/>
      <c r="F80" s="275" t="s">
        <v>1427</v>
      </c>
      <c r="G80" s="276"/>
      <c r="H80" s="254" t="s">
        <v>1431</v>
      </c>
      <c r="I80" s="254" t="s">
        <v>1429</v>
      </c>
      <c r="J80" s="254">
        <v>120</v>
      </c>
      <c r="K80" s="266"/>
    </row>
    <row r="81" spans="2:11" s="1" customFormat="1" ht="15" customHeight="1">
      <c r="B81" s="277"/>
      <c r="C81" s="254" t="s">
        <v>1432</v>
      </c>
      <c r="D81" s="254"/>
      <c r="E81" s="254"/>
      <c r="F81" s="275" t="s">
        <v>1433</v>
      </c>
      <c r="G81" s="276"/>
      <c r="H81" s="254" t="s">
        <v>1434</v>
      </c>
      <c r="I81" s="254" t="s">
        <v>1429</v>
      </c>
      <c r="J81" s="254">
        <v>50</v>
      </c>
      <c r="K81" s="266"/>
    </row>
    <row r="82" spans="2:11" s="1" customFormat="1" ht="15" customHeight="1">
      <c r="B82" s="277"/>
      <c r="C82" s="254" t="s">
        <v>1435</v>
      </c>
      <c r="D82" s="254"/>
      <c r="E82" s="254"/>
      <c r="F82" s="275" t="s">
        <v>1427</v>
      </c>
      <c r="G82" s="276"/>
      <c r="H82" s="254" t="s">
        <v>1436</v>
      </c>
      <c r="I82" s="254" t="s">
        <v>1437</v>
      </c>
      <c r="J82" s="254"/>
      <c r="K82" s="266"/>
    </row>
    <row r="83" spans="2:11" s="1" customFormat="1" ht="15" customHeight="1">
      <c r="B83" s="277"/>
      <c r="C83" s="278" t="s">
        <v>1438</v>
      </c>
      <c r="D83" s="278"/>
      <c r="E83" s="278"/>
      <c r="F83" s="279" t="s">
        <v>1433</v>
      </c>
      <c r="G83" s="278"/>
      <c r="H83" s="278" t="s">
        <v>1439</v>
      </c>
      <c r="I83" s="278" t="s">
        <v>1429</v>
      </c>
      <c r="J83" s="278">
        <v>15</v>
      </c>
      <c r="K83" s="266"/>
    </row>
    <row r="84" spans="2:11" s="1" customFormat="1" ht="15" customHeight="1">
      <c r="B84" s="277"/>
      <c r="C84" s="278" t="s">
        <v>1440</v>
      </c>
      <c r="D84" s="278"/>
      <c r="E84" s="278"/>
      <c r="F84" s="279" t="s">
        <v>1433</v>
      </c>
      <c r="G84" s="278"/>
      <c r="H84" s="278" t="s">
        <v>1441</v>
      </c>
      <c r="I84" s="278" t="s">
        <v>1429</v>
      </c>
      <c r="J84" s="278">
        <v>15</v>
      </c>
      <c r="K84" s="266"/>
    </row>
    <row r="85" spans="2:11" s="1" customFormat="1" ht="15" customHeight="1">
      <c r="B85" s="277"/>
      <c r="C85" s="278" t="s">
        <v>1442</v>
      </c>
      <c r="D85" s="278"/>
      <c r="E85" s="278"/>
      <c r="F85" s="279" t="s">
        <v>1433</v>
      </c>
      <c r="G85" s="278"/>
      <c r="H85" s="278" t="s">
        <v>1443</v>
      </c>
      <c r="I85" s="278" t="s">
        <v>1429</v>
      </c>
      <c r="J85" s="278">
        <v>20</v>
      </c>
      <c r="K85" s="266"/>
    </row>
    <row r="86" spans="2:11" s="1" customFormat="1" ht="15" customHeight="1">
      <c r="B86" s="277"/>
      <c r="C86" s="278" t="s">
        <v>1444</v>
      </c>
      <c r="D86" s="278"/>
      <c r="E86" s="278"/>
      <c r="F86" s="279" t="s">
        <v>1433</v>
      </c>
      <c r="G86" s="278"/>
      <c r="H86" s="278" t="s">
        <v>1445</v>
      </c>
      <c r="I86" s="278" t="s">
        <v>1429</v>
      </c>
      <c r="J86" s="278">
        <v>20</v>
      </c>
      <c r="K86" s="266"/>
    </row>
    <row r="87" spans="2:11" s="1" customFormat="1" ht="15" customHeight="1">
      <c r="B87" s="277"/>
      <c r="C87" s="254" t="s">
        <v>1446</v>
      </c>
      <c r="D87" s="254"/>
      <c r="E87" s="254"/>
      <c r="F87" s="275" t="s">
        <v>1433</v>
      </c>
      <c r="G87" s="276"/>
      <c r="H87" s="254" t="s">
        <v>1447</v>
      </c>
      <c r="I87" s="254" t="s">
        <v>1429</v>
      </c>
      <c r="J87" s="254">
        <v>50</v>
      </c>
      <c r="K87" s="266"/>
    </row>
    <row r="88" spans="2:11" s="1" customFormat="1" ht="15" customHeight="1">
      <c r="B88" s="277"/>
      <c r="C88" s="254" t="s">
        <v>1448</v>
      </c>
      <c r="D88" s="254"/>
      <c r="E88" s="254"/>
      <c r="F88" s="275" t="s">
        <v>1433</v>
      </c>
      <c r="G88" s="276"/>
      <c r="H88" s="254" t="s">
        <v>1449</v>
      </c>
      <c r="I88" s="254" t="s">
        <v>1429</v>
      </c>
      <c r="J88" s="254">
        <v>20</v>
      </c>
      <c r="K88" s="266"/>
    </row>
    <row r="89" spans="2:11" s="1" customFormat="1" ht="15" customHeight="1">
      <c r="B89" s="277"/>
      <c r="C89" s="254" t="s">
        <v>1450</v>
      </c>
      <c r="D89" s="254"/>
      <c r="E89" s="254"/>
      <c r="F89" s="275" t="s">
        <v>1433</v>
      </c>
      <c r="G89" s="276"/>
      <c r="H89" s="254" t="s">
        <v>1451</v>
      </c>
      <c r="I89" s="254" t="s">
        <v>1429</v>
      </c>
      <c r="J89" s="254">
        <v>20</v>
      </c>
      <c r="K89" s="266"/>
    </row>
    <row r="90" spans="2:11" s="1" customFormat="1" ht="15" customHeight="1">
      <c r="B90" s="277"/>
      <c r="C90" s="254" t="s">
        <v>1452</v>
      </c>
      <c r="D90" s="254"/>
      <c r="E90" s="254"/>
      <c r="F90" s="275" t="s">
        <v>1433</v>
      </c>
      <c r="G90" s="276"/>
      <c r="H90" s="254" t="s">
        <v>1453</v>
      </c>
      <c r="I90" s="254" t="s">
        <v>1429</v>
      </c>
      <c r="J90" s="254">
        <v>50</v>
      </c>
      <c r="K90" s="266"/>
    </row>
    <row r="91" spans="2:11" s="1" customFormat="1" ht="15" customHeight="1">
      <c r="B91" s="277"/>
      <c r="C91" s="254" t="s">
        <v>1454</v>
      </c>
      <c r="D91" s="254"/>
      <c r="E91" s="254"/>
      <c r="F91" s="275" t="s">
        <v>1433</v>
      </c>
      <c r="G91" s="276"/>
      <c r="H91" s="254" t="s">
        <v>1454</v>
      </c>
      <c r="I91" s="254" t="s">
        <v>1429</v>
      </c>
      <c r="J91" s="254">
        <v>50</v>
      </c>
      <c r="K91" s="266"/>
    </row>
    <row r="92" spans="2:11" s="1" customFormat="1" ht="15" customHeight="1">
      <c r="B92" s="277"/>
      <c r="C92" s="254" t="s">
        <v>1455</v>
      </c>
      <c r="D92" s="254"/>
      <c r="E92" s="254"/>
      <c r="F92" s="275" t="s">
        <v>1433</v>
      </c>
      <c r="G92" s="276"/>
      <c r="H92" s="254" t="s">
        <v>1456</v>
      </c>
      <c r="I92" s="254" t="s">
        <v>1429</v>
      </c>
      <c r="J92" s="254">
        <v>255</v>
      </c>
      <c r="K92" s="266"/>
    </row>
    <row r="93" spans="2:11" s="1" customFormat="1" ht="15" customHeight="1">
      <c r="B93" s="277"/>
      <c r="C93" s="254" t="s">
        <v>1457</v>
      </c>
      <c r="D93" s="254"/>
      <c r="E93" s="254"/>
      <c r="F93" s="275" t="s">
        <v>1427</v>
      </c>
      <c r="G93" s="276"/>
      <c r="H93" s="254" t="s">
        <v>1458</v>
      </c>
      <c r="I93" s="254" t="s">
        <v>1459</v>
      </c>
      <c r="J93" s="254"/>
      <c r="K93" s="266"/>
    </row>
    <row r="94" spans="2:11" s="1" customFormat="1" ht="15" customHeight="1">
      <c r="B94" s="277"/>
      <c r="C94" s="254" t="s">
        <v>1460</v>
      </c>
      <c r="D94" s="254"/>
      <c r="E94" s="254"/>
      <c r="F94" s="275" t="s">
        <v>1427</v>
      </c>
      <c r="G94" s="276"/>
      <c r="H94" s="254" t="s">
        <v>1461</v>
      </c>
      <c r="I94" s="254" t="s">
        <v>1462</v>
      </c>
      <c r="J94" s="254"/>
      <c r="K94" s="266"/>
    </row>
    <row r="95" spans="2:11" s="1" customFormat="1" ht="15" customHeight="1">
      <c r="B95" s="277"/>
      <c r="C95" s="254" t="s">
        <v>1463</v>
      </c>
      <c r="D95" s="254"/>
      <c r="E95" s="254"/>
      <c r="F95" s="275" t="s">
        <v>1427</v>
      </c>
      <c r="G95" s="276"/>
      <c r="H95" s="254" t="s">
        <v>1463</v>
      </c>
      <c r="I95" s="254" t="s">
        <v>1462</v>
      </c>
      <c r="J95" s="254"/>
      <c r="K95" s="266"/>
    </row>
    <row r="96" spans="2:11" s="1" customFormat="1" ht="15" customHeight="1">
      <c r="B96" s="277"/>
      <c r="C96" s="254" t="s">
        <v>38</v>
      </c>
      <c r="D96" s="254"/>
      <c r="E96" s="254"/>
      <c r="F96" s="275" t="s">
        <v>1427</v>
      </c>
      <c r="G96" s="276"/>
      <c r="H96" s="254" t="s">
        <v>1464</v>
      </c>
      <c r="I96" s="254" t="s">
        <v>1462</v>
      </c>
      <c r="J96" s="254"/>
      <c r="K96" s="266"/>
    </row>
    <row r="97" spans="2:11" s="1" customFormat="1" ht="15" customHeight="1">
      <c r="B97" s="277"/>
      <c r="C97" s="254" t="s">
        <v>48</v>
      </c>
      <c r="D97" s="254"/>
      <c r="E97" s="254"/>
      <c r="F97" s="275" t="s">
        <v>1427</v>
      </c>
      <c r="G97" s="276"/>
      <c r="H97" s="254" t="s">
        <v>1465</v>
      </c>
      <c r="I97" s="254" t="s">
        <v>1462</v>
      </c>
      <c r="J97" s="254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373" t="s">
        <v>1466</v>
      </c>
      <c r="D102" s="373"/>
      <c r="E102" s="373"/>
      <c r="F102" s="373"/>
      <c r="G102" s="373"/>
      <c r="H102" s="373"/>
      <c r="I102" s="373"/>
      <c r="J102" s="373"/>
      <c r="K102" s="266"/>
    </row>
    <row r="103" spans="2:11" s="1" customFormat="1" ht="17.25" customHeight="1">
      <c r="B103" s="265"/>
      <c r="C103" s="267" t="s">
        <v>1421</v>
      </c>
      <c r="D103" s="267"/>
      <c r="E103" s="267"/>
      <c r="F103" s="267" t="s">
        <v>1422</v>
      </c>
      <c r="G103" s="268"/>
      <c r="H103" s="267" t="s">
        <v>54</v>
      </c>
      <c r="I103" s="267" t="s">
        <v>57</v>
      </c>
      <c r="J103" s="267" t="s">
        <v>1423</v>
      </c>
      <c r="K103" s="266"/>
    </row>
    <row r="104" spans="2:11" s="1" customFormat="1" ht="17.25" customHeight="1">
      <c r="B104" s="265"/>
      <c r="C104" s="269" t="s">
        <v>1424</v>
      </c>
      <c r="D104" s="269"/>
      <c r="E104" s="269"/>
      <c r="F104" s="270" t="s">
        <v>1425</v>
      </c>
      <c r="G104" s="271"/>
      <c r="H104" s="269"/>
      <c r="I104" s="269"/>
      <c r="J104" s="269" t="s">
        <v>1426</v>
      </c>
      <c r="K104" s="266"/>
    </row>
    <row r="105" spans="2:11" s="1" customFormat="1" ht="5.25" customHeight="1">
      <c r="B105" s="265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5"/>
      <c r="C106" s="254" t="s">
        <v>53</v>
      </c>
      <c r="D106" s="274"/>
      <c r="E106" s="274"/>
      <c r="F106" s="275" t="s">
        <v>1427</v>
      </c>
      <c r="G106" s="254"/>
      <c r="H106" s="254" t="s">
        <v>1467</v>
      </c>
      <c r="I106" s="254" t="s">
        <v>1429</v>
      </c>
      <c r="J106" s="254">
        <v>20</v>
      </c>
      <c r="K106" s="266"/>
    </row>
    <row r="107" spans="2:11" s="1" customFormat="1" ht="15" customHeight="1">
      <c r="B107" s="265"/>
      <c r="C107" s="254" t="s">
        <v>1430</v>
      </c>
      <c r="D107" s="254"/>
      <c r="E107" s="254"/>
      <c r="F107" s="275" t="s">
        <v>1427</v>
      </c>
      <c r="G107" s="254"/>
      <c r="H107" s="254" t="s">
        <v>1467</v>
      </c>
      <c r="I107" s="254" t="s">
        <v>1429</v>
      </c>
      <c r="J107" s="254">
        <v>120</v>
      </c>
      <c r="K107" s="266"/>
    </row>
    <row r="108" spans="2:11" s="1" customFormat="1" ht="15" customHeight="1">
      <c r="B108" s="277"/>
      <c r="C108" s="254" t="s">
        <v>1432</v>
      </c>
      <c r="D108" s="254"/>
      <c r="E108" s="254"/>
      <c r="F108" s="275" t="s">
        <v>1433</v>
      </c>
      <c r="G108" s="254"/>
      <c r="H108" s="254" t="s">
        <v>1467</v>
      </c>
      <c r="I108" s="254" t="s">
        <v>1429</v>
      </c>
      <c r="J108" s="254">
        <v>50</v>
      </c>
      <c r="K108" s="266"/>
    </row>
    <row r="109" spans="2:11" s="1" customFormat="1" ht="15" customHeight="1">
      <c r="B109" s="277"/>
      <c r="C109" s="254" t="s">
        <v>1435</v>
      </c>
      <c r="D109" s="254"/>
      <c r="E109" s="254"/>
      <c r="F109" s="275" t="s">
        <v>1427</v>
      </c>
      <c r="G109" s="254"/>
      <c r="H109" s="254" t="s">
        <v>1467</v>
      </c>
      <c r="I109" s="254" t="s">
        <v>1437</v>
      </c>
      <c r="J109" s="254"/>
      <c r="K109" s="266"/>
    </row>
    <row r="110" spans="2:11" s="1" customFormat="1" ht="15" customHeight="1">
      <c r="B110" s="277"/>
      <c r="C110" s="254" t="s">
        <v>1446</v>
      </c>
      <c r="D110" s="254"/>
      <c r="E110" s="254"/>
      <c r="F110" s="275" t="s">
        <v>1433</v>
      </c>
      <c r="G110" s="254"/>
      <c r="H110" s="254" t="s">
        <v>1467</v>
      </c>
      <c r="I110" s="254" t="s">
        <v>1429</v>
      </c>
      <c r="J110" s="254">
        <v>50</v>
      </c>
      <c r="K110" s="266"/>
    </row>
    <row r="111" spans="2:11" s="1" customFormat="1" ht="15" customHeight="1">
      <c r="B111" s="277"/>
      <c r="C111" s="254" t="s">
        <v>1454</v>
      </c>
      <c r="D111" s="254"/>
      <c r="E111" s="254"/>
      <c r="F111" s="275" t="s">
        <v>1433</v>
      </c>
      <c r="G111" s="254"/>
      <c r="H111" s="254" t="s">
        <v>1467</v>
      </c>
      <c r="I111" s="254" t="s">
        <v>1429</v>
      </c>
      <c r="J111" s="254">
        <v>50</v>
      </c>
      <c r="K111" s="266"/>
    </row>
    <row r="112" spans="2:11" s="1" customFormat="1" ht="15" customHeight="1">
      <c r="B112" s="277"/>
      <c r="C112" s="254" t="s">
        <v>1452</v>
      </c>
      <c r="D112" s="254"/>
      <c r="E112" s="254"/>
      <c r="F112" s="275" t="s">
        <v>1433</v>
      </c>
      <c r="G112" s="254"/>
      <c r="H112" s="254" t="s">
        <v>1467</v>
      </c>
      <c r="I112" s="254" t="s">
        <v>1429</v>
      </c>
      <c r="J112" s="254">
        <v>50</v>
      </c>
      <c r="K112" s="266"/>
    </row>
    <row r="113" spans="2:11" s="1" customFormat="1" ht="15" customHeight="1">
      <c r="B113" s="277"/>
      <c r="C113" s="254" t="s">
        <v>53</v>
      </c>
      <c r="D113" s="254"/>
      <c r="E113" s="254"/>
      <c r="F113" s="275" t="s">
        <v>1427</v>
      </c>
      <c r="G113" s="254"/>
      <c r="H113" s="254" t="s">
        <v>1468</v>
      </c>
      <c r="I113" s="254" t="s">
        <v>1429</v>
      </c>
      <c r="J113" s="254">
        <v>20</v>
      </c>
      <c r="K113" s="266"/>
    </row>
    <row r="114" spans="2:11" s="1" customFormat="1" ht="15" customHeight="1">
      <c r="B114" s="277"/>
      <c r="C114" s="254" t="s">
        <v>1469</v>
      </c>
      <c r="D114" s="254"/>
      <c r="E114" s="254"/>
      <c r="F114" s="275" t="s">
        <v>1427</v>
      </c>
      <c r="G114" s="254"/>
      <c r="H114" s="254" t="s">
        <v>1470</v>
      </c>
      <c r="I114" s="254" t="s">
        <v>1429</v>
      </c>
      <c r="J114" s="254">
        <v>120</v>
      </c>
      <c r="K114" s="266"/>
    </row>
    <row r="115" spans="2:11" s="1" customFormat="1" ht="15" customHeight="1">
      <c r="B115" s="277"/>
      <c r="C115" s="254" t="s">
        <v>38</v>
      </c>
      <c r="D115" s="254"/>
      <c r="E115" s="254"/>
      <c r="F115" s="275" t="s">
        <v>1427</v>
      </c>
      <c r="G115" s="254"/>
      <c r="H115" s="254" t="s">
        <v>1471</v>
      </c>
      <c r="I115" s="254" t="s">
        <v>1462</v>
      </c>
      <c r="J115" s="254"/>
      <c r="K115" s="266"/>
    </row>
    <row r="116" spans="2:11" s="1" customFormat="1" ht="15" customHeight="1">
      <c r="B116" s="277"/>
      <c r="C116" s="254" t="s">
        <v>48</v>
      </c>
      <c r="D116" s="254"/>
      <c r="E116" s="254"/>
      <c r="F116" s="275" t="s">
        <v>1427</v>
      </c>
      <c r="G116" s="254"/>
      <c r="H116" s="254" t="s">
        <v>1472</v>
      </c>
      <c r="I116" s="254" t="s">
        <v>1462</v>
      </c>
      <c r="J116" s="254"/>
      <c r="K116" s="266"/>
    </row>
    <row r="117" spans="2:11" s="1" customFormat="1" ht="15" customHeight="1">
      <c r="B117" s="277"/>
      <c r="C117" s="254" t="s">
        <v>57</v>
      </c>
      <c r="D117" s="254"/>
      <c r="E117" s="254"/>
      <c r="F117" s="275" t="s">
        <v>1427</v>
      </c>
      <c r="G117" s="254"/>
      <c r="H117" s="254" t="s">
        <v>1473</v>
      </c>
      <c r="I117" s="254" t="s">
        <v>1474</v>
      </c>
      <c r="J117" s="254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374" t="s">
        <v>1475</v>
      </c>
      <c r="D122" s="374"/>
      <c r="E122" s="374"/>
      <c r="F122" s="374"/>
      <c r="G122" s="374"/>
      <c r="H122" s="374"/>
      <c r="I122" s="374"/>
      <c r="J122" s="374"/>
      <c r="K122" s="294"/>
    </row>
    <row r="123" spans="2:11" s="1" customFormat="1" ht="17.25" customHeight="1">
      <c r="B123" s="295"/>
      <c r="C123" s="267" t="s">
        <v>1421</v>
      </c>
      <c r="D123" s="267"/>
      <c r="E123" s="267"/>
      <c r="F123" s="267" t="s">
        <v>1422</v>
      </c>
      <c r="G123" s="268"/>
      <c r="H123" s="267" t="s">
        <v>54</v>
      </c>
      <c r="I123" s="267" t="s">
        <v>57</v>
      </c>
      <c r="J123" s="267" t="s">
        <v>1423</v>
      </c>
      <c r="K123" s="296"/>
    </row>
    <row r="124" spans="2:11" s="1" customFormat="1" ht="17.25" customHeight="1">
      <c r="B124" s="295"/>
      <c r="C124" s="269" t="s">
        <v>1424</v>
      </c>
      <c r="D124" s="269"/>
      <c r="E124" s="269"/>
      <c r="F124" s="270" t="s">
        <v>1425</v>
      </c>
      <c r="G124" s="271"/>
      <c r="H124" s="269"/>
      <c r="I124" s="269"/>
      <c r="J124" s="269" t="s">
        <v>1426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4" t="s">
        <v>1430</v>
      </c>
      <c r="D126" s="274"/>
      <c r="E126" s="274"/>
      <c r="F126" s="275" t="s">
        <v>1427</v>
      </c>
      <c r="G126" s="254"/>
      <c r="H126" s="254" t="s">
        <v>1467</v>
      </c>
      <c r="I126" s="254" t="s">
        <v>1429</v>
      </c>
      <c r="J126" s="254">
        <v>120</v>
      </c>
      <c r="K126" s="300"/>
    </row>
    <row r="127" spans="2:11" s="1" customFormat="1" ht="15" customHeight="1">
      <c r="B127" s="297"/>
      <c r="C127" s="254" t="s">
        <v>1476</v>
      </c>
      <c r="D127" s="254"/>
      <c r="E127" s="254"/>
      <c r="F127" s="275" t="s">
        <v>1427</v>
      </c>
      <c r="G127" s="254"/>
      <c r="H127" s="254" t="s">
        <v>1477</v>
      </c>
      <c r="I127" s="254" t="s">
        <v>1429</v>
      </c>
      <c r="J127" s="254" t="s">
        <v>1478</v>
      </c>
      <c r="K127" s="300"/>
    </row>
    <row r="128" spans="2:11" s="1" customFormat="1" ht="15" customHeight="1">
      <c r="B128" s="297"/>
      <c r="C128" s="254" t="s">
        <v>1375</v>
      </c>
      <c r="D128" s="254"/>
      <c r="E128" s="254"/>
      <c r="F128" s="275" t="s">
        <v>1427</v>
      </c>
      <c r="G128" s="254"/>
      <c r="H128" s="254" t="s">
        <v>1479</v>
      </c>
      <c r="I128" s="254" t="s">
        <v>1429</v>
      </c>
      <c r="J128" s="254" t="s">
        <v>1478</v>
      </c>
      <c r="K128" s="300"/>
    </row>
    <row r="129" spans="2:11" s="1" customFormat="1" ht="15" customHeight="1">
      <c r="B129" s="297"/>
      <c r="C129" s="254" t="s">
        <v>1438</v>
      </c>
      <c r="D129" s="254"/>
      <c r="E129" s="254"/>
      <c r="F129" s="275" t="s">
        <v>1433</v>
      </c>
      <c r="G129" s="254"/>
      <c r="H129" s="254" t="s">
        <v>1439</v>
      </c>
      <c r="I129" s="254" t="s">
        <v>1429</v>
      </c>
      <c r="J129" s="254">
        <v>15</v>
      </c>
      <c r="K129" s="300"/>
    </row>
    <row r="130" spans="2:11" s="1" customFormat="1" ht="15" customHeight="1">
      <c r="B130" s="297"/>
      <c r="C130" s="278" t="s">
        <v>1440</v>
      </c>
      <c r="D130" s="278"/>
      <c r="E130" s="278"/>
      <c r="F130" s="279" t="s">
        <v>1433</v>
      </c>
      <c r="G130" s="278"/>
      <c r="H130" s="278" t="s">
        <v>1441</v>
      </c>
      <c r="I130" s="278" t="s">
        <v>1429</v>
      </c>
      <c r="J130" s="278">
        <v>15</v>
      </c>
      <c r="K130" s="300"/>
    </row>
    <row r="131" spans="2:11" s="1" customFormat="1" ht="15" customHeight="1">
      <c r="B131" s="297"/>
      <c r="C131" s="278" t="s">
        <v>1442</v>
      </c>
      <c r="D131" s="278"/>
      <c r="E131" s="278"/>
      <c r="F131" s="279" t="s">
        <v>1433</v>
      </c>
      <c r="G131" s="278"/>
      <c r="H131" s="278" t="s">
        <v>1443</v>
      </c>
      <c r="I131" s="278" t="s">
        <v>1429</v>
      </c>
      <c r="J131" s="278">
        <v>20</v>
      </c>
      <c r="K131" s="300"/>
    </row>
    <row r="132" spans="2:11" s="1" customFormat="1" ht="15" customHeight="1">
      <c r="B132" s="297"/>
      <c r="C132" s="278" t="s">
        <v>1444</v>
      </c>
      <c r="D132" s="278"/>
      <c r="E132" s="278"/>
      <c r="F132" s="279" t="s">
        <v>1433</v>
      </c>
      <c r="G132" s="278"/>
      <c r="H132" s="278" t="s">
        <v>1445</v>
      </c>
      <c r="I132" s="278" t="s">
        <v>1429</v>
      </c>
      <c r="J132" s="278">
        <v>20</v>
      </c>
      <c r="K132" s="300"/>
    </row>
    <row r="133" spans="2:11" s="1" customFormat="1" ht="15" customHeight="1">
      <c r="B133" s="297"/>
      <c r="C133" s="254" t="s">
        <v>1432</v>
      </c>
      <c r="D133" s="254"/>
      <c r="E133" s="254"/>
      <c r="F133" s="275" t="s">
        <v>1433</v>
      </c>
      <c r="G133" s="254"/>
      <c r="H133" s="254" t="s">
        <v>1467</v>
      </c>
      <c r="I133" s="254" t="s">
        <v>1429</v>
      </c>
      <c r="J133" s="254">
        <v>50</v>
      </c>
      <c r="K133" s="300"/>
    </row>
    <row r="134" spans="2:11" s="1" customFormat="1" ht="15" customHeight="1">
      <c r="B134" s="297"/>
      <c r="C134" s="254" t="s">
        <v>1446</v>
      </c>
      <c r="D134" s="254"/>
      <c r="E134" s="254"/>
      <c r="F134" s="275" t="s">
        <v>1433</v>
      </c>
      <c r="G134" s="254"/>
      <c r="H134" s="254" t="s">
        <v>1467</v>
      </c>
      <c r="I134" s="254" t="s">
        <v>1429</v>
      </c>
      <c r="J134" s="254">
        <v>50</v>
      </c>
      <c r="K134" s="300"/>
    </row>
    <row r="135" spans="2:11" s="1" customFormat="1" ht="15" customHeight="1">
      <c r="B135" s="297"/>
      <c r="C135" s="254" t="s">
        <v>1452</v>
      </c>
      <c r="D135" s="254"/>
      <c r="E135" s="254"/>
      <c r="F135" s="275" t="s">
        <v>1433</v>
      </c>
      <c r="G135" s="254"/>
      <c r="H135" s="254" t="s">
        <v>1467</v>
      </c>
      <c r="I135" s="254" t="s">
        <v>1429</v>
      </c>
      <c r="J135" s="254">
        <v>50</v>
      </c>
      <c r="K135" s="300"/>
    </row>
    <row r="136" spans="2:11" s="1" customFormat="1" ht="15" customHeight="1">
      <c r="B136" s="297"/>
      <c r="C136" s="254" t="s">
        <v>1454</v>
      </c>
      <c r="D136" s="254"/>
      <c r="E136" s="254"/>
      <c r="F136" s="275" t="s">
        <v>1433</v>
      </c>
      <c r="G136" s="254"/>
      <c r="H136" s="254" t="s">
        <v>1467</v>
      </c>
      <c r="I136" s="254" t="s">
        <v>1429</v>
      </c>
      <c r="J136" s="254">
        <v>50</v>
      </c>
      <c r="K136" s="300"/>
    </row>
    <row r="137" spans="2:11" s="1" customFormat="1" ht="15" customHeight="1">
      <c r="B137" s="297"/>
      <c r="C137" s="254" t="s">
        <v>1455</v>
      </c>
      <c r="D137" s="254"/>
      <c r="E137" s="254"/>
      <c r="F137" s="275" t="s">
        <v>1433</v>
      </c>
      <c r="G137" s="254"/>
      <c r="H137" s="254" t="s">
        <v>1480</v>
      </c>
      <c r="I137" s="254" t="s">
        <v>1429</v>
      </c>
      <c r="J137" s="254">
        <v>255</v>
      </c>
      <c r="K137" s="300"/>
    </row>
    <row r="138" spans="2:11" s="1" customFormat="1" ht="15" customHeight="1">
      <c r="B138" s="297"/>
      <c r="C138" s="254" t="s">
        <v>1457</v>
      </c>
      <c r="D138" s="254"/>
      <c r="E138" s="254"/>
      <c r="F138" s="275" t="s">
        <v>1427</v>
      </c>
      <c r="G138" s="254"/>
      <c r="H138" s="254" t="s">
        <v>1481</v>
      </c>
      <c r="I138" s="254" t="s">
        <v>1459</v>
      </c>
      <c r="J138" s="254"/>
      <c r="K138" s="300"/>
    </row>
    <row r="139" spans="2:11" s="1" customFormat="1" ht="15" customHeight="1">
      <c r="B139" s="297"/>
      <c r="C139" s="254" t="s">
        <v>1460</v>
      </c>
      <c r="D139" s="254"/>
      <c r="E139" s="254"/>
      <c r="F139" s="275" t="s">
        <v>1427</v>
      </c>
      <c r="G139" s="254"/>
      <c r="H139" s="254" t="s">
        <v>1482</v>
      </c>
      <c r="I139" s="254" t="s">
        <v>1462</v>
      </c>
      <c r="J139" s="254"/>
      <c r="K139" s="300"/>
    </row>
    <row r="140" spans="2:11" s="1" customFormat="1" ht="15" customHeight="1">
      <c r="B140" s="297"/>
      <c r="C140" s="254" t="s">
        <v>1463</v>
      </c>
      <c r="D140" s="254"/>
      <c r="E140" s="254"/>
      <c r="F140" s="275" t="s">
        <v>1427</v>
      </c>
      <c r="G140" s="254"/>
      <c r="H140" s="254" t="s">
        <v>1463</v>
      </c>
      <c r="I140" s="254" t="s">
        <v>1462</v>
      </c>
      <c r="J140" s="254"/>
      <c r="K140" s="300"/>
    </row>
    <row r="141" spans="2:11" s="1" customFormat="1" ht="15" customHeight="1">
      <c r="B141" s="297"/>
      <c r="C141" s="254" t="s">
        <v>38</v>
      </c>
      <c r="D141" s="254"/>
      <c r="E141" s="254"/>
      <c r="F141" s="275" t="s">
        <v>1427</v>
      </c>
      <c r="G141" s="254"/>
      <c r="H141" s="254" t="s">
        <v>1483</v>
      </c>
      <c r="I141" s="254" t="s">
        <v>1462</v>
      </c>
      <c r="J141" s="254"/>
      <c r="K141" s="300"/>
    </row>
    <row r="142" spans="2:11" s="1" customFormat="1" ht="15" customHeight="1">
      <c r="B142" s="297"/>
      <c r="C142" s="254" t="s">
        <v>1484</v>
      </c>
      <c r="D142" s="254"/>
      <c r="E142" s="254"/>
      <c r="F142" s="275" t="s">
        <v>1427</v>
      </c>
      <c r="G142" s="254"/>
      <c r="H142" s="254" t="s">
        <v>1485</v>
      </c>
      <c r="I142" s="254" t="s">
        <v>1462</v>
      </c>
      <c r="J142" s="254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373" t="s">
        <v>1486</v>
      </c>
      <c r="D147" s="373"/>
      <c r="E147" s="373"/>
      <c r="F147" s="373"/>
      <c r="G147" s="373"/>
      <c r="H147" s="373"/>
      <c r="I147" s="373"/>
      <c r="J147" s="373"/>
      <c r="K147" s="266"/>
    </row>
    <row r="148" spans="2:11" s="1" customFormat="1" ht="17.25" customHeight="1">
      <c r="B148" s="265"/>
      <c r="C148" s="267" t="s">
        <v>1421</v>
      </c>
      <c r="D148" s="267"/>
      <c r="E148" s="267"/>
      <c r="F148" s="267" t="s">
        <v>1422</v>
      </c>
      <c r="G148" s="268"/>
      <c r="H148" s="267" t="s">
        <v>54</v>
      </c>
      <c r="I148" s="267" t="s">
        <v>57</v>
      </c>
      <c r="J148" s="267" t="s">
        <v>1423</v>
      </c>
      <c r="K148" s="266"/>
    </row>
    <row r="149" spans="2:11" s="1" customFormat="1" ht="17.25" customHeight="1">
      <c r="B149" s="265"/>
      <c r="C149" s="269" t="s">
        <v>1424</v>
      </c>
      <c r="D149" s="269"/>
      <c r="E149" s="269"/>
      <c r="F149" s="270" t="s">
        <v>1425</v>
      </c>
      <c r="G149" s="271"/>
      <c r="H149" s="269"/>
      <c r="I149" s="269"/>
      <c r="J149" s="269" t="s">
        <v>1426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1430</v>
      </c>
      <c r="D151" s="254"/>
      <c r="E151" s="254"/>
      <c r="F151" s="305" t="s">
        <v>1427</v>
      </c>
      <c r="G151" s="254"/>
      <c r="H151" s="304" t="s">
        <v>1467</v>
      </c>
      <c r="I151" s="304" t="s">
        <v>1429</v>
      </c>
      <c r="J151" s="304">
        <v>120</v>
      </c>
      <c r="K151" s="300"/>
    </row>
    <row r="152" spans="2:11" s="1" customFormat="1" ht="15" customHeight="1">
      <c r="B152" s="277"/>
      <c r="C152" s="304" t="s">
        <v>1476</v>
      </c>
      <c r="D152" s="254"/>
      <c r="E152" s="254"/>
      <c r="F152" s="305" t="s">
        <v>1427</v>
      </c>
      <c r="G152" s="254"/>
      <c r="H152" s="304" t="s">
        <v>1487</v>
      </c>
      <c r="I152" s="304" t="s">
        <v>1429</v>
      </c>
      <c r="J152" s="304" t="s">
        <v>1478</v>
      </c>
      <c r="K152" s="300"/>
    </row>
    <row r="153" spans="2:11" s="1" customFormat="1" ht="15" customHeight="1">
      <c r="B153" s="277"/>
      <c r="C153" s="304" t="s">
        <v>1375</v>
      </c>
      <c r="D153" s="254"/>
      <c r="E153" s="254"/>
      <c r="F153" s="305" t="s">
        <v>1427</v>
      </c>
      <c r="G153" s="254"/>
      <c r="H153" s="304" t="s">
        <v>1488</v>
      </c>
      <c r="I153" s="304" t="s">
        <v>1429</v>
      </c>
      <c r="J153" s="304" t="s">
        <v>1478</v>
      </c>
      <c r="K153" s="300"/>
    </row>
    <row r="154" spans="2:11" s="1" customFormat="1" ht="15" customHeight="1">
      <c r="B154" s="277"/>
      <c r="C154" s="304" t="s">
        <v>1432</v>
      </c>
      <c r="D154" s="254"/>
      <c r="E154" s="254"/>
      <c r="F154" s="305" t="s">
        <v>1433</v>
      </c>
      <c r="G154" s="254"/>
      <c r="H154" s="304" t="s">
        <v>1467</v>
      </c>
      <c r="I154" s="304" t="s">
        <v>1429</v>
      </c>
      <c r="J154" s="304">
        <v>50</v>
      </c>
      <c r="K154" s="300"/>
    </row>
    <row r="155" spans="2:11" s="1" customFormat="1" ht="15" customHeight="1">
      <c r="B155" s="277"/>
      <c r="C155" s="304" t="s">
        <v>1435</v>
      </c>
      <c r="D155" s="254"/>
      <c r="E155" s="254"/>
      <c r="F155" s="305" t="s">
        <v>1427</v>
      </c>
      <c r="G155" s="254"/>
      <c r="H155" s="304" t="s">
        <v>1467</v>
      </c>
      <c r="I155" s="304" t="s">
        <v>1437</v>
      </c>
      <c r="J155" s="304"/>
      <c r="K155" s="300"/>
    </row>
    <row r="156" spans="2:11" s="1" customFormat="1" ht="15" customHeight="1">
      <c r="B156" s="277"/>
      <c r="C156" s="304" t="s">
        <v>1446</v>
      </c>
      <c r="D156" s="254"/>
      <c r="E156" s="254"/>
      <c r="F156" s="305" t="s">
        <v>1433</v>
      </c>
      <c r="G156" s="254"/>
      <c r="H156" s="304" t="s">
        <v>1467</v>
      </c>
      <c r="I156" s="304" t="s">
        <v>1429</v>
      </c>
      <c r="J156" s="304">
        <v>50</v>
      </c>
      <c r="K156" s="300"/>
    </row>
    <row r="157" spans="2:11" s="1" customFormat="1" ht="15" customHeight="1">
      <c r="B157" s="277"/>
      <c r="C157" s="304" t="s">
        <v>1454</v>
      </c>
      <c r="D157" s="254"/>
      <c r="E157" s="254"/>
      <c r="F157" s="305" t="s">
        <v>1433</v>
      </c>
      <c r="G157" s="254"/>
      <c r="H157" s="304" t="s">
        <v>1467</v>
      </c>
      <c r="I157" s="304" t="s">
        <v>1429</v>
      </c>
      <c r="J157" s="304">
        <v>50</v>
      </c>
      <c r="K157" s="300"/>
    </row>
    <row r="158" spans="2:11" s="1" customFormat="1" ht="15" customHeight="1">
      <c r="B158" s="277"/>
      <c r="C158" s="304" t="s">
        <v>1452</v>
      </c>
      <c r="D158" s="254"/>
      <c r="E158" s="254"/>
      <c r="F158" s="305" t="s">
        <v>1433</v>
      </c>
      <c r="G158" s="254"/>
      <c r="H158" s="304" t="s">
        <v>1467</v>
      </c>
      <c r="I158" s="304" t="s">
        <v>1429</v>
      </c>
      <c r="J158" s="304">
        <v>50</v>
      </c>
      <c r="K158" s="300"/>
    </row>
    <row r="159" spans="2:11" s="1" customFormat="1" ht="15" customHeight="1">
      <c r="B159" s="277"/>
      <c r="C159" s="304" t="s">
        <v>114</v>
      </c>
      <c r="D159" s="254"/>
      <c r="E159" s="254"/>
      <c r="F159" s="305" t="s">
        <v>1427</v>
      </c>
      <c r="G159" s="254"/>
      <c r="H159" s="304" t="s">
        <v>1489</v>
      </c>
      <c r="I159" s="304" t="s">
        <v>1429</v>
      </c>
      <c r="J159" s="304" t="s">
        <v>1490</v>
      </c>
      <c r="K159" s="300"/>
    </row>
    <row r="160" spans="2:11" s="1" customFormat="1" ht="15" customHeight="1">
      <c r="B160" s="277"/>
      <c r="C160" s="304" t="s">
        <v>1491</v>
      </c>
      <c r="D160" s="254"/>
      <c r="E160" s="254"/>
      <c r="F160" s="305" t="s">
        <v>1427</v>
      </c>
      <c r="G160" s="254"/>
      <c r="H160" s="304" t="s">
        <v>1492</v>
      </c>
      <c r="I160" s="304" t="s">
        <v>1462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374" t="s">
        <v>1493</v>
      </c>
      <c r="D165" s="374"/>
      <c r="E165" s="374"/>
      <c r="F165" s="374"/>
      <c r="G165" s="374"/>
      <c r="H165" s="374"/>
      <c r="I165" s="374"/>
      <c r="J165" s="374"/>
      <c r="K165" s="247"/>
    </row>
    <row r="166" spans="2:11" s="1" customFormat="1" ht="17.25" customHeight="1">
      <c r="B166" s="246"/>
      <c r="C166" s="267" t="s">
        <v>1421</v>
      </c>
      <c r="D166" s="267"/>
      <c r="E166" s="267"/>
      <c r="F166" s="267" t="s">
        <v>1422</v>
      </c>
      <c r="G166" s="309"/>
      <c r="H166" s="310" t="s">
        <v>54</v>
      </c>
      <c r="I166" s="310" t="s">
        <v>57</v>
      </c>
      <c r="J166" s="267" t="s">
        <v>1423</v>
      </c>
      <c r="K166" s="247"/>
    </row>
    <row r="167" spans="2:11" s="1" customFormat="1" ht="17.25" customHeight="1">
      <c r="B167" s="248"/>
      <c r="C167" s="269" t="s">
        <v>1424</v>
      </c>
      <c r="D167" s="269"/>
      <c r="E167" s="269"/>
      <c r="F167" s="270" t="s">
        <v>1425</v>
      </c>
      <c r="G167" s="311"/>
      <c r="H167" s="312"/>
      <c r="I167" s="312"/>
      <c r="J167" s="269" t="s">
        <v>1426</v>
      </c>
      <c r="K167" s="249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4" t="s">
        <v>1430</v>
      </c>
      <c r="D169" s="254"/>
      <c r="E169" s="254"/>
      <c r="F169" s="275" t="s">
        <v>1427</v>
      </c>
      <c r="G169" s="254"/>
      <c r="H169" s="254" t="s">
        <v>1467</v>
      </c>
      <c r="I169" s="254" t="s">
        <v>1429</v>
      </c>
      <c r="J169" s="254">
        <v>120</v>
      </c>
      <c r="K169" s="300"/>
    </row>
    <row r="170" spans="2:11" s="1" customFormat="1" ht="15" customHeight="1">
      <c r="B170" s="277"/>
      <c r="C170" s="254" t="s">
        <v>1476</v>
      </c>
      <c r="D170" s="254"/>
      <c r="E170" s="254"/>
      <c r="F170" s="275" t="s">
        <v>1427</v>
      </c>
      <c r="G170" s="254"/>
      <c r="H170" s="254" t="s">
        <v>1477</v>
      </c>
      <c r="I170" s="254" t="s">
        <v>1429</v>
      </c>
      <c r="J170" s="254" t="s">
        <v>1478</v>
      </c>
      <c r="K170" s="300"/>
    </row>
    <row r="171" spans="2:11" s="1" customFormat="1" ht="15" customHeight="1">
      <c r="B171" s="277"/>
      <c r="C171" s="254" t="s">
        <v>1375</v>
      </c>
      <c r="D171" s="254"/>
      <c r="E171" s="254"/>
      <c r="F171" s="275" t="s">
        <v>1427</v>
      </c>
      <c r="G171" s="254"/>
      <c r="H171" s="254" t="s">
        <v>1494</v>
      </c>
      <c r="I171" s="254" t="s">
        <v>1429</v>
      </c>
      <c r="J171" s="254" t="s">
        <v>1478</v>
      </c>
      <c r="K171" s="300"/>
    </row>
    <row r="172" spans="2:11" s="1" customFormat="1" ht="15" customHeight="1">
      <c r="B172" s="277"/>
      <c r="C172" s="254" t="s">
        <v>1432</v>
      </c>
      <c r="D172" s="254"/>
      <c r="E172" s="254"/>
      <c r="F172" s="275" t="s">
        <v>1433</v>
      </c>
      <c r="G172" s="254"/>
      <c r="H172" s="254" t="s">
        <v>1494</v>
      </c>
      <c r="I172" s="254" t="s">
        <v>1429</v>
      </c>
      <c r="J172" s="254">
        <v>50</v>
      </c>
      <c r="K172" s="300"/>
    </row>
    <row r="173" spans="2:11" s="1" customFormat="1" ht="15" customHeight="1">
      <c r="B173" s="277"/>
      <c r="C173" s="254" t="s">
        <v>1435</v>
      </c>
      <c r="D173" s="254"/>
      <c r="E173" s="254"/>
      <c r="F173" s="275" t="s">
        <v>1427</v>
      </c>
      <c r="G173" s="254"/>
      <c r="H173" s="254" t="s">
        <v>1494</v>
      </c>
      <c r="I173" s="254" t="s">
        <v>1437</v>
      </c>
      <c r="J173" s="254"/>
      <c r="K173" s="300"/>
    </row>
    <row r="174" spans="2:11" s="1" customFormat="1" ht="15" customHeight="1">
      <c r="B174" s="277"/>
      <c r="C174" s="254" t="s">
        <v>1446</v>
      </c>
      <c r="D174" s="254"/>
      <c r="E174" s="254"/>
      <c r="F174" s="275" t="s">
        <v>1433</v>
      </c>
      <c r="G174" s="254"/>
      <c r="H174" s="254" t="s">
        <v>1494</v>
      </c>
      <c r="I174" s="254" t="s">
        <v>1429</v>
      </c>
      <c r="J174" s="254">
        <v>50</v>
      </c>
      <c r="K174" s="300"/>
    </row>
    <row r="175" spans="2:11" s="1" customFormat="1" ht="15" customHeight="1">
      <c r="B175" s="277"/>
      <c r="C175" s="254" t="s">
        <v>1454</v>
      </c>
      <c r="D175" s="254"/>
      <c r="E175" s="254"/>
      <c r="F175" s="275" t="s">
        <v>1433</v>
      </c>
      <c r="G175" s="254"/>
      <c r="H175" s="254" t="s">
        <v>1494</v>
      </c>
      <c r="I175" s="254" t="s">
        <v>1429</v>
      </c>
      <c r="J175" s="254">
        <v>50</v>
      </c>
      <c r="K175" s="300"/>
    </row>
    <row r="176" spans="2:11" s="1" customFormat="1" ht="15" customHeight="1">
      <c r="B176" s="277"/>
      <c r="C176" s="254" t="s">
        <v>1452</v>
      </c>
      <c r="D176" s="254"/>
      <c r="E176" s="254"/>
      <c r="F176" s="275" t="s">
        <v>1433</v>
      </c>
      <c r="G176" s="254"/>
      <c r="H176" s="254" t="s">
        <v>1494</v>
      </c>
      <c r="I176" s="254" t="s">
        <v>1429</v>
      </c>
      <c r="J176" s="254">
        <v>50</v>
      </c>
      <c r="K176" s="300"/>
    </row>
    <row r="177" spans="2:11" s="1" customFormat="1" ht="15" customHeight="1">
      <c r="B177" s="277"/>
      <c r="C177" s="254" t="s">
        <v>143</v>
      </c>
      <c r="D177" s="254"/>
      <c r="E177" s="254"/>
      <c r="F177" s="275" t="s">
        <v>1427</v>
      </c>
      <c r="G177" s="254"/>
      <c r="H177" s="254" t="s">
        <v>1495</v>
      </c>
      <c r="I177" s="254" t="s">
        <v>1496</v>
      </c>
      <c r="J177" s="254"/>
      <c r="K177" s="300"/>
    </row>
    <row r="178" spans="2:11" s="1" customFormat="1" ht="15" customHeight="1">
      <c r="B178" s="277"/>
      <c r="C178" s="254" t="s">
        <v>57</v>
      </c>
      <c r="D178" s="254"/>
      <c r="E178" s="254"/>
      <c r="F178" s="275" t="s">
        <v>1427</v>
      </c>
      <c r="G178" s="254"/>
      <c r="H178" s="254" t="s">
        <v>1497</v>
      </c>
      <c r="I178" s="254" t="s">
        <v>1498</v>
      </c>
      <c r="J178" s="254">
        <v>1</v>
      </c>
      <c r="K178" s="300"/>
    </row>
    <row r="179" spans="2:11" s="1" customFormat="1" ht="15" customHeight="1">
      <c r="B179" s="277"/>
      <c r="C179" s="254" t="s">
        <v>53</v>
      </c>
      <c r="D179" s="254"/>
      <c r="E179" s="254"/>
      <c r="F179" s="275" t="s">
        <v>1427</v>
      </c>
      <c r="G179" s="254"/>
      <c r="H179" s="254" t="s">
        <v>1499</v>
      </c>
      <c r="I179" s="254" t="s">
        <v>1429</v>
      </c>
      <c r="J179" s="254">
        <v>20</v>
      </c>
      <c r="K179" s="300"/>
    </row>
    <row r="180" spans="2:11" s="1" customFormat="1" ht="15" customHeight="1">
      <c r="B180" s="277"/>
      <c r="C180" s="254" t="s">
        <v>54</v>
      </c>
      <c r="D180" s="254"/>
      <c r="E180" s="254"/>
      <c r="F180" s="275" t="s">
        <v>1427</v>
      </c>
      <c r="G180" s="254"/>
      <c r="H180" s="254" t="s">
        <v>1500</v>
      </c>
      <c r="I180" s="254" t="s">
        <v>1429</v>
      </c>
      <c r="J180" s="254">
        <v>255</v>
      </c>
      <c r="K180" s="300"/>
    </row>
    <row r="181" spans="2:11" s="1" customFormat="1" ht="15" customHeight="1">
      <c r="B181" s="277"/>
      <c r="C181" s="254" t="s">
        <v>144</v>
      </c>
      <c r="D181" s="254"/>
      <c r="E181" s="254"/>
      <c r="F181" s="275" t="s">
        <v>1427</v>
      </c>
      <c r="G181" s="254"/>
      <c r="H181" s="254" t="s">
        <v>1391</v>
      </c>
      <c r="I181" s="254" t="s">
        <v>1429</v>
      </c>
      <c r="J181" s="254">
        <v>10</v>
      </c>
      <c r="K181" s="300"/>
    </row>
    <row r="182" spans="2:11" s="1" customFormat="1" ht="15" customHeight="1">
      <c r="B182" s="277"/>
      <c r="C182" s="254" t="s">
        <v>145</v>
      </c>
      <c r="D182" s="254"/>
      <c r="E182" s="254"/>
      <c r="F182" s="275" t="s">
        <v>1427</v>
      </c>
      <c r="G182" s="254"/>
      <c r="H182" s="254" t="s">
        <v>1501</v>
      </c>
      <c r="I182" s="254" t="s">
        <v>1462</v>
      </c>
      <c r="J182" s="254"/>
      <c r="K182" s="300"/>
    </row>
    <row r="183" spans="2:11" s="1" customFormat="1" ht="15" customHeight="1">
      <c r="B183" s="277"/>
      <c r="C183" s="254" t="s">
        <v>1502</v>
      </c>
      <c r="D183" s="254"/>
      <c r="E183" s="254"/>
      <c r="F183" s="275" t="s">
        <v>1427</v>
      </c>
      <c r="G183" s="254"/>
      <c r="H183" s="254" t="s">
        <v>1503</v>
      </c>
      <c r="I183" s="254" t="s">
        <v>1462</v>
      </c>
      <c r="J183" s="254"/>
      <c r="K183" s="300"/>
    </row>
    <row r="184" spans="2:11" s="1" customFormat="1" ht="15" customHeight="1">
      <c r="B184" s="277"/>
      <c r="C184" s="254" t="s">
        <v>1491</v>
      </c>
      <c r="D184" s="254"/>
      <c r="E184" s="254"/>
      <c r="F184" s="275" t="s">
        <v>1427</v>
      </c>
      <c r="G184" s="254"/>
      <c r="H184" s="254" t="s">
        <v>1504</v>
      </c>
      <c r="I184" s="254" t="s">
        <v>1462</v>
      </c>
      <c r="J184" s="254"/>
      <c r="K184" s="300"/>
    </row>
    <row r="185" spans="2:11" s="1" customFormat="1" ht="15" customHeight="1">
      <c r="B185" s="277"/>
      <c r="C185" s="254" t="s">
        <v>147</v>
      </c>
      <c r="D185" s="254"/>
      <c r="E185" s="254"/>
      <c r="F185" s="275" t="s">
        <v>1433</v>
      </c>
      <c r="G185" s="254"/>
      <c r="H185" s="254" t="s">
        <v>1505</v>
      </c>
      <c r="I185" s="254" t="s">
        <v>1429</v>
      </c>
      <c r="J185" s="254">
        <v>50</v>
      </c>
      <c r="K185" s="300"/>
    </row>
    <row r="186" spans="2:11" s="1" customFormat="1" ht="15" customHeight="1">
      <c r="B186" s="277"/>
      <c r="C186" s="254" t="s">
        <v>1506</v>
      </c>
      <c r="D186" s="254"/>
      <c r="E186" s="254"/>
      <c r="F186" s="275" t="s">
        <v>1433</v>
      </c>
      <c r="G186" s="254"/>
      <c r="H186" s="254" t="s">
        <v>1507</v>
      </c>
      <c r="I186" s="254" t="s">
        <v>1508</v>
      </c>
      <c r="J186" s="254"/>
      <c r="K186" s="300"/>
    </row>
    <row r="187" spans="2:11" s="1" customFormat="1" ht="15" customHeight="1">
      <c r="B187" s="277"/>
      <c r="C187" s="254" t="s">
        <v>1509</v>
      </c>
      <c r="D187" s="254"/>
      <c r="E187" s="254"/>
      <c r="F187" s="275" t="s">
        <v>1433</v>
      </c>
      <c r="G187" s="254"/>
      <c r="H187" s="254" t="s">
        <v>1510</v>
      </c>
      <c r="I187" s="254" t="s">
        <v>1508</v>
      </c>
      <c r="J187" s="254"/>
      <c r="K187" s="300"/>
    </row>
    <row r="188" spans="2:11" s="1" customFormat="1" ht="15" customHeight="1">
      <c r="B188" s="277"/>
      <c r="C188" s="254" t="s">
        <v>1511</v>
      </c>
      <c r="D188" s="254"/>
      <c r="E188" s="254"/>
      <c r="F188" s="275" t="s">
        <v>1433</v>
      </c>
      <c r="G188" s="254"/>
      <c r="H188" s="254" t="s">
        <v>1512</v>
      </c>
      <c r="I188" s="254" t="s">
        <v>1508</v>
      </c>
      <c r="J188" s="254"/>
      <c r="K188" s="300"/>
    </row>
    <row r="189" spans="2:11" s="1" customFormat="1" ht="15" customHeight="1">
      <c r="B189" s="277"/>
      <c r="C189" s="313" t="s">
        <v>1513</v>
      </c>
      <c r="D189" s="254"/>
      <c r="E189" s="254"/>
      <c r="F189" s="275" t="s">
        <v>1433</v>
      </c>
      <c r="G189" s="254"/>
      <c r="H189" s="254" t="s">
        <v>1514</v>
      </c>
      <c r="I189" s="254" t="s">
        <v>1515</v>
      </c>
      <c r="J189" s="314" t="s">
        <v>1516</v>
      </c>
      <c r="K189" s="300"/>
    </row>
    <row r="190" spans="2:11" s="1" customFormat="1" ht="15" customHeight="1">
      <c r="B190" s="277"/>
      <c r="C190" s="313" t="s">
        <v>42</v>
      </c>
      <c r="D190" s="254"/>
      <c r="E190" s="254"/>
      <c r="F190" s="275" t="s">
        <v>1427</v>
      </c>
      <c r="G190" s="254"/>
      <c r="H190" s="251" t="s">
        <v>1517</v>
      </c>
      <c r="I190" s="254" t="s">
        <v>1518</v>
      </c>
      <c r="J190" s="254"/>
      <c r="K190" s="300"/>
    </row>
    <row r="191" spans="2:11" s="1" customFormat="1" ht="15" customHeight="1">
      <c r="B191" s="277"/>
      <c r="C191" s="313" t="s">
        <v>1519</v>
      </c>
      <c r="D191" s="254"/>
      <c r="E191" s="254"/>
      <c r="F191" s="275" t="s">
        <v>1427</v>
      </c>
      <c r="G191" s="254"/>
      <c r="H191" s="254" t="s">
        <v>1520</v>
      </c>
      <c r="I191" s="254" t="s">
        <v>1462</v>
      </c>
      <c r="J191" s="254"/>
      <c r="K191" s="300"/>
    </row>
    <row r="192" spans="2:11" s="1" customFormat="1" ht="15" customHeight="1">
      <c r="B192" s="277"/>
      <c r="C192" s="313" t="s">
        <v>1521</v>
      </c>
      <c r="D192" s="254"/>
      <c r="E192" s="254"/>
      <c r="F192" s="275" t="s">
        <v>1427</v>
      </c>
      <c r="G192" s="254"/>
      <c r="H192" s="254" t="s">
        <v>1522</v>
      </c>
      <c r="I192" s="254" t="s">
        <v>1462</v>
      </c>
      <c r="J192" s="254"/>
      <c r="K192" s="300"/>
    </row>
    <row r="193" spans="2:11" s="1" customFormat="1" ht="15" customHeight="1">
      <c r="B193" s="277"/>
      <c r="C193" s="313" t="s">
        <v>1523</v>
      </c>
      <c r="D193" s="254"/>
      <c r="E193" s="254"/>
      <c r="F193" s="275" t="s">
        <v>1433</v>
      </c>
      <c r="G193" s="254"/>
      <c r="H193" s="254" t="s">
        <v>1524</v>
      </c>
      <c r="I193" s="254" t="s">
        <v>1462</v>
      </c>
      <c r="J193" s="254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374" t="s">
        <v>1525</v>
      </c>
      <c r="D199" s="374"/>
      <c r="E199" s="374"/>
      <c r="F199" s="374"/>
      <c r="G199" s="374"/>
      <c r="H199" s="374"/>
      <c r="I199" s="374"/>
      <c r="J199" s="374"/>
      <c r="K199" s="247"/>
    </row>
    <row r="200" spans="2:11" s="1" customFormat="1" ht="25.5" customHeight="1">
      <c r="B200" s="246"/>
      <c r="C200" s="316" t="s">
        <v>1526</v>
      </c>
      <c r="D200" s="316"/>
      <c r="E200" s="316"/>
      <c r="F200" s="316" t="s">
        <v>1527</v>
      </c>
      <c r="G200" s="317"/>
      <c r="H200" s="375" t="s">
        <v>1528</v>
      </c>
      <c r="I200" s="375"/>
      <c r="J200" s="375"/>
      <c r="K200" s="247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4" t="s">
        <v>1518</v>
      </c>
      <c r="D202" s="254"/>
      <c r="E202" s="254"/>
      <c r="F202" s="275" t="s">
        <v>43</v>
      </c>
      <c r="G202" s="254"/>
      <c r="H202" s="376" t="s">
        <v>1529</v>
      </c>
      <c r="I202" s="376"/>
      <c r="J202" s="376"/>
      <c r="K202" s="300"/>
    </row>
    <row r="203" spans="2:11" s="1" customFormat="1" ht="15" customHeight="1">
      <c r="B203" s="277"/>
      <c r="C203" s="254"/>
      <c r="D203" s="254"/>
      <c r="E203" s="254"/>
      <c r="F203" s="275" t="s">
        <v>44</v>
      </c>
      <c r="G203" s="254"/>
      <c r="H203" s="376" t="s">
        <v>1530</v>
      </c>
      <c r="I203" s="376"/>
      <c r="J203" s="376"/>
      <c r="K203" s="300"/>
    </row>
    <row r="204" spans="2:11" s="1" customFormat="1" ht="15" customHeight="1">
      <c r="B204" s="277"/>
      <c r="C204" s="254"/>
      <c r="D204" s="254"/>
      <c r="E204" s="254"/>
      <c r="F204" s="275" t="s">
        <v>47</v>
      </c>
      <c r="G204" s="254"/>
      <c r="H204" s="376" t="s">
        <v>1531</v>
      </c>
      <c r="I204" s="376"/>
      <c r="J204" s="376"/>
      <c r="K204" s="300"/>
    </row>
    <row r="205" spans="2:11" s="1" customFormat="1" ht="15" customHeight="1">
      <c r="B205" s="277"/>
      <c r="C205" s="254"/>
      <c r="D205" s="254"/>
      <c r="E205" s="254"/>
      <c r="F205" s="275" t="s">
        <v>45</v>
      </c>
      <c r="G205" s="254"/>
      <c r="H205" s="376" t="s">
        <v>1532</v>
      </c>
      <c r="I205" s="376"/>
      <c r="J205" s="376"/>
      <c r="K205" s="300"/>
    </row>
    <row r="206" spans="2:11" s="1" customFormat="1" ht="15" customHeight="1">
      <c r="B206" s="277"/>
      <c r="C206" s="254"/>
      <c r="D206" s="254"/>
      <c r="E206" s="254"/>
      <c r="F206" s="275" t="s">
        <v>46</v>
      </c>
      <c r="G206" s="254"/>
      <c r="H206" s="376" t="s">
        <v>1533</v>
      </c>
      <c r="I206" s="376"/>
      <c r="J206" s="376"/>
      <c r="K206" s="300"/>
    </row>
    <row r="207" spans="2:11" s="1" customFormat="1" ht="15" customHeight="1">
      <c r="B207" s="277"/>
      <c r="C207" s="254"/>
      <c r="D207" s="254"/>
      <c r="E207" s="254"/>
      <c r="F207" s="275"/>
      <c r="G207" s="254"/>
      <c r="H207" s="254"/>
      <c r="I207" s="254"/>
      <c r="J207" s="254"/>
      <c r="K207" s="300"/>
    </row>
    <row r="208" spans="2:11" s="1" customFormat="1" ht="15" customHeight="1">
      <c r="B208" s="277"/>
      <c r="C208" s="254" t="s">
        <v>1474</v>
      </c>
      <c r="D208" s="254"/>
      <c r="E208" s="254"/>
      <c r="F208" s="275" t="s">
        <v>79</v>
      </c>
      <c r="G208" s="254"/>
      <c r="H208" s="376" t="s">
        <v>1534</v>
      </c>
      <c r="I208" s="376"/>
      <c r="J208" s="376"/>
      <c r="K208" s="300"/>
    </row>
    <row r="209" spans="2:11" s="1" customFormat="1" ht="15" customHeight="1">
      <c r="B209" s="277"/>
      <c r="C209" s="254"/>
      <c r="D209" s="254"/>
      <c r="E209" s="254"/>
      <c r="F209" s="275" t="s">
        <v>1369</v>
      </c>
      <c r="G209" s="254"/>
      <c r="H209" s="376" t="s">
        <v>1370</v>
      </c>
      <c r="I209" s="376"/>
      <c r="J209" s="376"/>
      <c r="K209" s="300"/>
    </row>
    <row r="210" spans="2:11" s="1" customFormat="1" ht="15" customHeight="1">
      <c r="B210" s="277"/>
      <c r="C210" s="254"/>
      <c r="D210" s="254"/>
      <c r="E210" s="254"/>
      <c r="F210" s="275" t="s">
        <v>1367</v>
      </c>
      <c r="G210" s="254"/>
      <c r="H210" s="376" t="s">
        <v>1535</v>
      </c>
      <c r="I210" s="376"/>
      <c r="J210" s="376"/>
      <c r="K210" s="300"/>
    </row>
    <row r="211" spans="2:11" s="1" customFormat="1" ht="15" customHeight="1">
      <c r="B211" s="318"/>
      <c r="C211" s="254"/>
      <c r="D211" s="254"/>
      <c r="E211" s="254"/>
      <c r="F211" s="275" t="s">
        <v>1371</v>
      </c>
      <c r="G211" s="313"/>
      <c r="H211" s="377" t="s">
        <v>1372</v>
      </c>
      <c r="I211" s="377"/>
      <c r="J211" s="377"/>
      <c r="K211" s="319"/>
    </row>
    <row r="212" spans="2:11" s="1" customFormat="1" ht="15" customHeight="1">
      <c r="B212" s="318"/>
      <c r="C212" s="254"/>
      <c r="D212" s="254"/>
      <c r="E212" s="254"/>
      <c r="F212" s="275" t="s">
        <v>1373</v>
      </c>
      <c r="G212" s="313"/>
      <c r="H212" s="377" t="s">
        <v>1254</v>
      </c>
      <c r="I212" s="377"/>
      <c r="J212" s="377"/>
      <c r="K212" s="319"/>
    </row>
    <row r="213" spans="2:11" s="1" customFormat="1" ht="15" customHeight="1">
      <c r="B213" s="318"/>
      <c r="C213" s="254"/>
      <c r="D213" s="254"/>
      <c r="E213" s="254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4" t="s">
        <v>1498</v>
      </c>
      <c r="D214" s="254"/>
      <c r="E214" s="254"/>
      <c r="F214" s="275">
        <v>1</v>
      </c>
      <c r="G214" s="313"/>
      <c r="H214" s="377" t="s">
        <v>1536</v>
      </c>
      <c r="I214" s="377"/>
      <c r="J214" s="377"/>
      <c r="K214" s="319"/>
    </row>
    <row r="215" spans="2:11" s="1" customFormat="1" ht="15" customHeight="1">
      <c r="B215" s="318"/>
      <c r="C215" s="254"/>
      <c r="D215" s="254"/>
      <c r="E215" s="254"/>
      <c r="F215" s="275">
        <v>2</v>
      </c>
      <c r="G215" s="313"/>
      <c r="H215" s="377" t="s">
        <v>1537</v>
      </c>
      <c r="I215" s="377"/>
      <c r="J215" s="377"/>
      <c r="K215" s="319"/>
    </row>
    <row r="216" spans="2:11" s="1" customFormat="1" ht="15" customHeight="1">
      <c r="B216" s="318"/>
      <c r="C216" s="254"/>
      <c r="D216" s="254"/>
      <c r="E216" s="254"/>
      <c r="F216" s="275">
        <v>3</v>
      </c>
      <c r="G216" s="313"/>
      <c r="H216" s="377" t="s">
        <v>1538</v>
      </c>
      <c r="I216" s="377"/>
      <c r="J216" s="377"/>
      <c r="K216" s="319"/>
    </row>
    <row r="217" spans="2:11" s="1" customFormat="1" ht="15" customHeight="1">
      <c r="B217" s="318"/>
      <c r="C217" s="254"/>
      <c r="D217" s="254"/>
      <c r="E217" s="254"/>
      <c r="F217" s="275">
        <v>4</v>
      </c>
      <c r="G217" s="313"/>
      <c r="H217" s="377" t="s">
        <v>1539</v>
      </c>
      <c r="I217" s="377"/>
      <c r="J217" s="377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Eva</cp:lastModifiedBy>
  <dcterms:created xsi:type="dcterms:W3CDTF">2022-05-29T06:47:57Z</dcterms:created>
  <dcterms:modified xsi:type="dcterms:W3CDTF">2022-05-29T06:48:34Z</dcterms:modified>
  <cp:category/>
  <cp:version/>
  <cp:contentType/>
  <cp:contentStatus/>
</cp:coreProperties>
</file>