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práce" sheetId="2" r:id="rId2"/>
    <sheet name="2 - Vedlejší náklady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'1 - Stavební práce'!$C$125:$K$213</definedName>
    <definedName name="_xlnm.Print_Area" localSheetId="1">'1 - Stavební práce'!$C$4:$J$76,'1 - Stavební práce'!$C$82:$J$107,'1 - Stavební práce'!$C$113:$K$213</definedName>
    <definedName name="_xlnm._FilterDatabase" localSheetId="2" hidden="1">'2 - Vedlejší náklady'!$C$125:$K$145</definedName>
    <definedName name="_xlnm.Print_Area" localSheetId="2">'2 - Vedlejší náklady'!$C$4:$J$76,'2 - Vedlejší náklady'!$C$82:$J$107,'2 - Vedlejší náklady'!$C$113:$K$145</definedName>
    <definedName name="_xlnm.Print_Area" localSheetId="3">'Seznam figur'!$C$4:$G$36</definedName>
    <definedName name="_xlnm.Print_Titles" localSheetId="0">'Rekapitulace stavby'!$92:$92</definedName>
    <definedName name="_xlnm.Print_Titles" localSheetId="1">'1 - Stavební práce'!$125:$125</definedName>
    <definedName name="_xlnm.Print_Titles" localSheetId="2">'2 - Vedlejší náklady'!$125:$125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<sst xmlns="http://schemas.openxmlformats.org/spreadsheetml/2006/main" count="1647" uniqueCount="368">
  <si>
    <t>Export Komplet</t>
  </si>
  <si>
    <t/>
  </si>
  <si>
    <t>2.0</t>
  </si>
  <si>
    <t>False</t>
  </si>
  <si>
    <t>{a6e02720-a2a9-4de9-a12f-f3d8302bb03d}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</si>
  <si>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</si>
  <si>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</si>
  <si>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</si>
  <si>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</si>
  <si>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</si>
  <si>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</si>
  <si>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</si>
  <si>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</si>
  <si>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</si>
  <si>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</si>
  <si>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Bartosova21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</si>
  <si>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</si>
  <si>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</si>
  <si>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ohradní zdi ve Vrchlabí p.p.č.28/1</t>
  </si>
  <si>
    <t>KSO:</t>
  </si>
  <si>
    <t>CC-CZ:</t>
  </si>
  <si>
    <t>Místo:</t>
  </si>
  <si>
    <t>Vrchlabí</t>
  </si>
  <si>
    <t>Datum:</t>
  </si>
  <si>
    <t>2. 8. 2023</t>
  </si>
  <si>
    <t>Zadavatel:</t>
  </si>
  <si>
    <t>IČ:</t>
  </si>
  <si>
    <t>Město Vrchlabí, Zámek č.p.1, Vrchlabí</t>
  </si>
  <si>
    <t>DIČ:</t>
  </si>
  <si>
    <t>Uchazeč:</t>
  </si>
  <si>
    <t>Vyplň údaj</t>
  </si>
  <si>
    <t>Projektant:</t>
  </si>
  <si>
    <t>ing. Jan Chaloupský, Břečštejnská 269, Trutnov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</si>
  <si>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</si>
  <si>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</si>
  <si>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</si>
  <si>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</si>
  <si>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</si>
  <si>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</si>
  <si>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</si>
  <si>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</si>
  <si>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</si>
  <si>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</si>
  <si>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</si>
  <si>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</si>
  <si>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</si>
  <si>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</si>
  <si>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</si>
  <si>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</si>
  <si>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</si>
  <si>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</si>
  <si>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</si>
  <si>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</si>
  <si>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</si>
  <si>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</si>
  <si>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</si>
  <si>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</si>
  <si>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</si>
  <si>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</si>
  <si>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</si>
  <si>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</si>
  <si>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</si>
  <si>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</si>
  <si>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</si>
  <si>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</si>
  <si>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</si>
  <si>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</si>
  <si>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</si>
  <si>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</si>
  <si>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</si>
  <si>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</si>
  <si>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</si>
  <si>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</si>
  <si>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</si>
  <si>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</si>
  <si>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</si>
  <si>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</si>
  <si>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</si>
  <si>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</si>
  <si>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</si>
  <si>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</si>
  <si>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</si>
  <si>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Stavební práce</t>
  </si>
  <si>
    <t>STA</t>
  </si>
  <si>
    <t>{4e828f26-8d8c-499d-880c-655421b83880}</t>
  </si>
  <si>
    <t>2</t>
  </si>
  <si>
    <t>Vedlejší náklady</t>
  </si>
  <si>
    <t>{8d6d1e57-b58d-4af3-a0b4-c65c00db05a8}</t>
  </si>
  <si>
    <t>fig1</t>
  </si>
  <si>
    <t>sejmutí ornice</t>
  </si>
  <si>
    <t>90</t>
  </si>
  <si>
    <t>fig2</t>
  </si>
  <si>
    <t>hloubení rýh</t>
  </si>
  <si>
    <t>38,818</t>
  </si>
  <si>
    <t>KRYCÍ LIST SOUPISU PRACÍ</t>
  </si>
  <si>
    <t>fig5</t>
  </si>
  <si>
    <t>rozebrání kamenného zdiva</t>
  </si>
  <si>
    <t>24,954</t>
  </si>
  <si>
    <t>Objekt:</t>
  </si>
  <si>
    <t>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</si>
  <si>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</si>
  <si>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</si>
  <si>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</si>
  <si>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</si>
  <si>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</si>
  <si>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</si>
  <si>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</si>
  <si>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</si>
  <si>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</si>
  <si>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</si>
  <si>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</si>
  <si>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</si>
  <si>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</si>
  <si>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</si>
  <si>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</si>
  <si>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</si>
  <si>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</si>
  <si>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</si>
  <si>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</si>
  <si>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</si>
  <si>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</si>
  <si>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</si>
  <si>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</si>
  <si>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</si>
  <si>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</si>
  <si>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</si>
  <si>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</si>
  <si>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</si>
  <si>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</si>
  <si>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</si>
  <si>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</si>
  <si>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</si>
  <si>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</si>
  <si>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113201112</t>
  </si>
  <si>
    <t>Vytrhání obrub silničních ležatých</t>
  </si>
  <si>
    <t>m</t>
  </si>
  <si>
    <t>CS ÚRS 2023 02</t>
  </si>
  <si>
    <t>4</t>
  </si>
  <si>
    <t>-1541639061</t>
  </si>
  <si>
    <t>VV</t>
  </si>
  <si>
    <t>1,5                                     "pískovcová obruba"</t>
  </si>
  <si>
    <t>113204111</t>
  </si>
  <si>
    <t>Vytrhání obrub záhonových</t>
  </si>
  <si>
    <t>-1293970349</t>
  </si>
  <si>
    <t>2,0                                            "stávající obrubník"</t>
  </si>
  <si>
    <t>3</t>
  </si>
  <si>
    <t>121151103</t>
  </si>
  <si>
    <t>Sejmutí ornice plochy do 100 m2 tl vrstvy do 200 mm strojně</t>
  </si>
  <si>
    <t>m2</t>
  </si>
  <si>
    <t>1606317326</t>
  </si>
  <si>
    <t>60,0</t>
  </si>
  <si>
    <t>30,0</t>
  </si>
  <si>
    <t>Mezisoučet</t>
  </si>
  <si>
    <t>132151102</t>
  </si>
  <si>
    <t>Hloubení rýh nezapažených š do 800 mm v hornině třídy těžitelnosti I skupiny 1 a 2 objem do 50 m3 strojně</t>
  </si>
  <si>
    <t>m3</t>
  </si>
  <si>
    <t>1751032678</t>
  </si>
  <si>
    <t>39,61*2*0,7*0,7</t>
  </si>
  <si>
    <t>fig2*0,50</t>
  </si>
  <si>
    <t>5</t>
  </si>
  <si>
    <t>132251102</t>
  </si>
  <si>
    <t>Hloubení rýh nezapažených š do 800 mm v hornině třídy těžitelnosti I skupiny 3 objem do 50 m3 strojně</t>
  </si>
  <si>
    <t>-536724014</t>
  </si>
  <si>
    <t>6</t>
  </si>
  <si>
    <t>174151101</t>
  </si>
  <si>
    <t>Zásyp jam, šachet rýh nebo kolem objektů sypaninou se zhutněním</t>
  </si>
  <si>
    <t>699265339</t>
  </si>
  <si>
    <t>7</t>
  </si>
  <si>
    <t>181351003</t>
  </si>
  <si>
    <t>Rozprostření ornice tl vrstvy do 200 mm pl do 100 m2 v rovině nebo ve svahu do 1:5 strojně</t>
  </si>
  <si>
    <t>-1820001132</t>
  </si>
  <si>
    <t>8</t>
  </si>
  <si>
    <t>181411131</t>
  </si>
  <si>
    <t>Založení parkového trávníku výsevem pl do 1000 m2 v rovině a ve svahu do 1:5</t>
  </si>
  <si>
    <t>-1646505520</t>
  </si>
  <si>
    <t>9</t>
  </si>
  <si>
    <t>M</t>
  </si>
  <si>
    <t>00572410</t>
  </si>
  <si>
    <t>osivo směs travní parková</t>
  </si>
  <si>
    <t>kg</t>
  </si>
  <si>
    <t>-2022439355</t>
  </si>
  <si>
    <t>fig1*0,025</t>
  </si>
  <si>
    <t>Svislé a kompletní konstrukce</t>
  </si>
  <si>
    <t>10</t>
  </si>
  <si>
    <t>317321018</t>
  </si>
  <si>
    <t>Římsy opěrných zdí a valů ze ŽB tř. C 30/37</t>
  </si>
  <si>
    <t>-1770159241</t>
  </si>
  <si>
    <t>39,61*0,8*0,1</t>
  </si>
  <si>
    <t>11</t>
  </si>
  <si>
    <t>317353111</t>
  </si>
  <si>
    <t>Bednění říms opěrných zdí a valů přímých, zalomených nebo zakřivených zřízení</t>
  </si>
  <si>
    <t>-1890489780</t>
  </si>
  <si>
    <t>39,61*(0,1+0,1+0,15+0,1)</t>
  </si>
  <si>
    <t>12</t>
  </si>
  <si>
    <t>317353112</t>
  </si>
  <si>
    <t>Bednění říms opěrných zdí a valů přímých, zalomených nebo zakřivených odstranění</t>
  </si>
  <si>
    <t>-1541355584</t>
  </si>
  <si>
    <t>13</t>
  </si>
  <si>
    <t>3272131121</t>
  </si>
  <si>
    <t>Zdění zdiva opěrných zdí z nepravidelných kamenů na maltu trascementovou spáry přes 4 do 10 mm</t>
  </si>
  <si>
    <t>-1116483338</t>
  </si>
  <si>
    <t>14</t>
  </si>
  <si>
    <t>583807561</t>
  </si>
  <si>
    <t>kámen lomový použitý</t>
  </si>
  <si>
    <t>t</t>
  </si>
  <si>
    <t>1316468457</t>
  </si>
  <si>
    <t>24,954*2 'Přepočtené koeficientem množství</t>
  </si>
  <si>
    <t>327361040</t>
  </si>
  <si>
    <t>Výztuž opěrných zdí a valů ze svařovaných sítí</t>
  </si>
  <si>
    <t>414830007</t>
  </si>
  <si>
    <t>39,61*0,8*7,89*0,001*1,20              "8/100 x 8/100"</t>
  </si>
  <si>
    <t>16</t>
  </si>
  <si>
    <t>388995212</t>
  </si>
  <si>
    <t>Chránička kabelů z trub HDPE v římse DN 110</t>
  </si>
  <si>
    <t>183714275</t>
  </si>
  <si>
    <t>1,0*2                            "ochrana NN ČEZ Distribuce"</t>
  </si>
  <si>
    <t>1,0*2                            "ochrana optické vedení TELCO"</t>
  </si>
  <si>
    <t>Komunikace pozemní</t>
  </si>
  <si>
    <t>17</t>
  </si>
  <si>
    <t>564730001</t>
  </si>
  <si>
    <t>Podklad z kameniva hrubého drceného vel. 8-16 mm plochy do 100 m2 tl 100 mm</t>
  </si>
  <si>
    <t>-1984324748</t>
  </si>
  <si>
    <t>13,0                                    "doplnění štěrku do cesty"</t>
  </si>
  <si>
    <t>Úpravy povrchů, podlahy a osazování výplní</t>
  </si>
  <si>
    <t>18</t>
  </si>
  <si>
    <t>624631221</t>
  </si>
  <si>
    <t>Tmelení silikonovým tmelem spár prefabrikovaných dílců š do 15 mm včetně penetrace</t>
  </si>
  <si>
    <t>-1037678443</t>
  </si>
  <si>
    <t>0,8*5</t>
  </si>
  <si>
    <t>19</t>
  </si>
  <si>
    <t>6286312111</t>
  </si>
  <si>
    <t>Spárování zdí a valů z lomového kamene trascementovou maltou hl do 30 mm</t>
  </si>
  <si>
    <t>-2124707551</t>
  </si>
  <si>
    <t>39,61*(1,0+1,1)</t>
  </si>
  <si>
    <t>Ostatní konstrukce a práce, bourání</t>
  </si>
  <si>
    <t>20</t>
  </si>
  <si>
    <t>916241113</t>
  </si>
  <si>
    <t>Osazení obrubníku kamenného ležatého s boční opěrou do lože z betonu prostého</t>
  </si>
  <si>
    <t>194226389</t>
  </si>
  <si>
    <t>1,5                               "pískovcové obruby"</t>
  </si>
  <si>
    <t>583800021</t>
  </si>
  <si>
    <t>obrubník kamenný 400x300 mm - použitý</t>
  </si>
  <si>
    <t>-1119683190</t>
  </si>
  <si>
    <t>22</t>
  </si>
  <si>
    <t>916331112</t>
  </si>
  <si>
    <t>Osazení zahradního obrubníku betonového do lože z betonu s boční opěrou</t>
  </si>
  <si>
    <t>-1853954985</t>
  </si>
  <si>
    <t>2,0</t>
  </si>
  <si>
    <t>23</t>
  </si>
  <si>
    <t>59217002</t>
  </si>
  <si>
    <t>obrubník betonový zahradní šedý 1000x50x200mm</t>
  </si>
  <si>
    <t>-1446832937</t>
  </si>
  <si>
    <t>24</t>
  </si>
  <si>
    <t>953312122</t>
  </si>
  <si>
    <t>Vložky do svislých dilatačních spár z extrudovaných polystyrénových desek tl. přes 10 do 20 mm</t>
  </si>
  <si>
    <t>630621018</t>
  </si>
  <si>
    <t>(0,6*(1,4+1,5)/2+0,8*0,1)*2                         "dilatace ohradní zdi od zámecké zdi a zdi bytovky"</t>
  </si>
  <si>
    <t>25</t>
  </si>
  <si>
    <t>985131111</t>
  </si>
  <si>
    <t>Očištění ploch stěn, rubu kleneb a podlah tlakovou vodou</t>
  </si>
  <si>
    <t>219188350</t>
  </si>
  <si>
    <t>39,61*(0,8+0,4+0,8+0,4)                           "základy a nadzemní soudržná část"</t>
  </si>
  <si>
    <t>fig6</t>
  </si>
  <si>
    <t>26</t>
  </si>
  <si>
    <t>985221013</t>
  </si>
  <si>
    <t>Postupné rozebírání kamenného zdiva pro další použití přes 3 m3</t>
  </si>
  <si>
    <t>510134582</t>
  </si>
  <si>
    <t>39,61*0,6*(1,0+1,1)/2                                  "nadzemní nesoudržná část"</t>
  </si>
  <si>
    <t>27</t>
  </si>
  <si>
    <t>9852211331</t>
  </si>
  <si>
    <t>Doplnění zdiva kamenem do trascementové malty se spárami dl přes 12 m/m2</t>
  </si>
  <si>
    <t>-1551259635</t>
  </si>
  <si>
    <t>1,0</t>
  </si>
  <si>
    <t>28</t>
  </si>
  <si>
    <t>389892173</t>
  </si>
  <si>
    <t>1*2 'Přepočtené koeficientem množství</t>
  </si>
  <si>
    <t>29</t>
  </si>
  <si>
    <t>985232113</t>
  </si>
  <si>
    <t>Hloubkové spárování zdiva aktivovanou maltou spára hl do 80 mm dl přes 12 m/m2</t>
  </si>
  <si>
    <t>1107409532</t>
  </si>
  <si>
    <t>39,61*(0,8+0,4+0,8+0,4)*0,10                                          "10% plochy - odhad"</t>
  </si>
  <si>
    <t>30</t>
  </si>
  <si>
    <t>985564114</t>
  </si>
  <si>
    <t>Kotvičky pro výztuž stříkaného betonu hl do 200 mm z oceli D přes 10 do 16 mm do cementové malty</t>
  </si>
  <si>
    <t>kus</t>
  </si>
  <si>
    <t>152616026</t>
  </si>
  <si>
    <t>39,61*0,8*4+0,248                    "4 ks / m2"</t>
  </si>
  <si>
    <t>998</t>
  </si>
  <si>
    <t>Přesun hmot</t>
  </si>
  <si>
    <t>31</t>
  </si>
  <si>
    <t>998232110</t>
  </si>
  <si>
    <t>Přesun hmot pro oplocení zděné z cihel nebo tvárnic v do 3 m</t>
  </si>
  <si>
    <t>-1942564419</t>
  </si>
  <si>
    <t>PSV</t>
  </si>
  <si>
    <t>Práce a dodávky PSV</t>
  </si>
  <si>
    <t>783</t>
  </si>
  <si>
    <t>Dokončovací práce - nátěry</t>
  </si>
  <si>
    <t>32</t>
  </si>
  <si>
    <t>783826675</t>
  </si>
  <si>
    <t>Hydrofobizační transparentní silikonový nátěr hrubých betonových povrchů nebo hrubých omítek</t>
  </si>
  <si>
    <t>-1212014188</t>
  </si>
  <si>
    <t>39,61*(0,1+0,1+0,8+0,15+0,1)</t>
  </si>
  <si>
    <t>HZS</t>
  </si>
  <si>
    <t>Hodinové zúčtovací sazby</t>
  </si>
  <si>
    <t>33</t>
  </si>
  <si>
    <t>HZS1211</t>
  </si>
  <si>
    <t>Hodinová zúčtovací sazba kopáč nekvalifikovaný</t>
  </si>
  <si>
    <t>hod</t>
  </si>
  <si>
    <t>512</t>
  </si>
  <si>
    <t>127417159</t>
  </si>
  <si>
    <t>100                      "odstranění pařníků, okrasných keřů a náletů"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</si>
  <si>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</si>
  <si>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</si>
  <si>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</si>
  <si>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</si>
  <si>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</si>
  <si>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</si>
  <si>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</si>
  <si>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</si>
  <si>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</si>
  <si>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</si>
  <si>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</si>
  <si>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</si>
  <si>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</si>
  <si>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</si>
  <si>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</si>
  <si>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</si>
  <si>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</si>
  <si>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</si>
  <si>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-1860220611</t>
  </si>
  <si>
    <t>VRN2</t>
  </si>
  <si>
    <t>Příprava staveniště</t>
  </si>
  <si>
    <t>020001000</t>
  </si>
  <si>
    <t>1036998368</t>
  </si>
  <si>
    <t>VRN3</t>
  </si>
  <si>
    <t>Zařízení staveniště</t>
  </si>
  <si>
    <t>030001000</t>
  </si>
  <si>
    <t>147443740</t>
  </si>
  <si>
    <t>VRN4</t>
  </si>
  <si>
    <t>Inženýrská činnost</t>
  </si>
  <si>
    <t>040001000</t>
  </si>
  <si>
    <t>-858311026</t>
  </si>
  <si>
    <t>VRN5</t>
  </si>
  <si>
    <t>Finanční náklady</t>
  </si>
  <si>
    <t>050001000</t>
  </si>
  <si>
    <t>1473303680</t>
  </si>
  <si>
    <t>VRN6</t>
  </si>
  <si>
    <t>Územní vlivy</t>
  </si>
  <si>
    <t>060001000</t>
  </si>
  <si>
    <t>1573637298</t>
  </si>
  <si>
    <t>VRN7</t>
  </si>
  <si>
    <t>Provozní vlivy</t>
  </si>
  <si>
    <t>070001000</t>
  </si>
  <si>
    <t>-1347937179</t>
  </si>
  <si>
    <t>VRN8</t>
  </si>
  <si>
    <t>Přesun stavebních kapacit</t>
  </si>
  <si>
    <t>080001000</t>
  </si>
  <si>
    <t>Další náklady na pracovníky</t>
  </si>
  <si>
    <t>1230325787</t>
  </si>
  <si>
    <t>VRN9</t>
  </si>
  <si>
    <t>Ostatní náklady</t>
  </si>
  <si>
    <t>090001000</t>
  </si>
  <si>
    <t>189749017</t>
  </si>
  <si>
    <t>SEZNAM FIGUR</t>
  </si>
  <si>
    <t>Výměra</t>
  </si>
  <si>
    <t xml:space="preserve"> 1</t>
  </si>
  <si>
    <t>Použití figury:</t>
  </si>
  <si>
    <t>očištění stávajících základů a nadzemní části zdiva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</si>
</sst>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5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16</v>
      </c>
      <c r="BS5" s="17" t="s">
        <v>6</v>
      </c>
    </row>
    <row r="6" spans="2:71" s="1" customFormat="1" ht="36.95" customHeight="1">
      <c r="B6" s="20"/>
      <c r="D6" s="27" t="s">
        <v>17</v>
      </c>
      <c r="K6" s="28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19</v>
      </c>
      <c r="K7" s="25" t="s">
        <v>1</v>
      </c>
      <c r="AK7" s="30" t="s">
        <v>20</v>
      </c>
      <c r="AN7" s="25" t="s">
        <v>1</v>
      </c>
      <c r="AR7" s="20"/>
      <c r="BE7" s="29"/>
      <c r="BS7" s="17" t="s">
        <v>8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E8" s="29"/>
      <c r="BS8" s="17" t="s">
        <v>8</v>
      </c>
    </row>
    <row r="9" spans="2:71" s="1" customFormat="1" ht="14.4" customHeight="1">
      <c r="B9" s="20"/>
      <c r="AR9" s="20"/>
      <c r="BE9" s="29"/>
      <c r="BS9" s="17" t="s">
        <v>8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8</v>
      </c>
    </row>
    <row r="13" spans="2:71" s="1" customFormat="1" ht="12" customHeight="1">
      <c r="B13" s="20"/>
      <c r="D13" s="30" t="s">
        <v>29</v>
      </c>
      <c r="AK13" s="30" t="s">
        <v>26</v>
      </c>
      <c r="AN13" s="32" t="s">
        <v>30</v>
      </c>
      <c r="AR13" s="20"/>
      <c r="BE13" s="29"/>
      <c r="BS13" s="17" t="s">
        <v>8</v>
      </c>
    </row>
    <row r="14" spans="2:71" ht="12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E14" s="29"/>
      <c r="BS14" s="17" t="s">
        <v>8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31</v>
      </c>
      <c r="AK16" s="30" t="s">
        <v>26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32</v>
      </c>
      <c r="AK17" s="30" t="s">
        <v>28</v>
      </c>
      <c r="AN17" s="25" t="s">
        <v>1</v>
      </c>
      <c r="AR17" s="20"/>
      <c r="BE17" s="29"/>
      <c r="BS17" s="17" t="s">
        <v>33</v>
      </c>
    </row>
    <row r="18" spans="2:71" s="1" customFormat="1" ht="6.95" customHeight="1">
      <c r="B18" s="20"/>
      <c r="AR18" s="20"/>
      <c r="BE18" s="29"/>
      <c r="BS18" s="17" t="s">
        <v>8</v>
      </c>
    </row>
    <row r="19" spans="2:71" s="1" customFormat="1" ht="12" customHeight="1">
      <c r="B19" s="20"/>
      <c r="D19" s="30" t="s">
        <v>34</v>
      </c>
      <c r="AK19" s="30" t="s">
        <v>26</v>
      </c>
      <c r="AN19" s="25" t="s">
        <v>1</v>
      </c>
      <c r="AR19" s="20"/>
      <c r="BE19" s="29"/>
      <c r="BS19" s="17" t="s">
        <v>8</v>
      </c>
    </row>
    <row r="20" spans="2:71" s="1" customFormat="1" ht="18.45" customHeight="1">
      <c r="B20" s="20"/>
      <c r="E20" s="25" t="s">
        <v>35</v>
      </c>
      <c r="AK20" s="30" t="s">
        <v>28</v>
      </c>
      <c r="AN20" s="25" t="s">
        <v>1</v>
      </c>
      <c r="AR20" s="20"/>
      <c r="BE20" s="29"/>
      <c r="BS20" s="17" t="s">
        <v>33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36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ROUND(AG94,0)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41</v>
      </c>
      <c r="E29" s="3"/>
      <c r="F29" s="30" t="s">
        <v>42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ROUND(AZ94,0)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ROUND(AV94,0)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43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ROUND(BA94,0)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ROUND(AW94,0)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44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ROUND(BB94,0)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45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ROUND(BC94,0)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46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ROUND(BD94,0)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50" t="s">
        <v>49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51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52</v>
      </c>
      <c r="AI60" s="39"/>
      <c r="AJ60" s="39"/>
      <c r="AK60" s="39"/>
      <c r="AL60" s="39"/>
      <c r="AM60" s="56" t="s">
        <v>53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52</v>
      </c>
      <c r="AI75" s="39"/>
      <c r="AJ75" s="39"/>
      <c r="AK75" s="39"/>
      <c r="AL75" s="39"/>
      <c r="AM75" s="56" t="s">
        <v>53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Bartosova21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17</v>
      </c>
      <c r="D85" s="5"/>
      <c r="E85" s="5"/>
      <c r="F85" s="5"/>
      <c r="G85" s="5"/>
      <c r="H85" s="5"/>
      <c r="I85" s="5"/>
      <c r="J85" s="5"/>
      <c r="K85" s="5"/>
      <c r="L85" s="65" t="str">
        <f>K6</f>
        <v>Oprava ohradní zdi ve Vrchlabí p.p.č.28/1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21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Vrchlabí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23</v>
      </c>
      <c r="AJ87" s="36"/>
      <c r="AK87" s="36"/>
      <c r="AL87" s="36"/>
      <c r="AM87" s="67" t="str">
        <f>IF(AN8="","",AN8)</f>
        <v>2. 8. 2023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25.65" customHeight="1">
      <c r="A89" s="36"/>
      <c r="B89" s="37"/>
      <c r="C89" s="30" t="s">
        <v>25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Město Vrchlabí, Zámek č.p.1, Vrchlabí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31</v>
      </c>
      <c r="AJ89" s="36"/>
      <c r="AK89" s="36"/>
      <c r="AL89" s="36"/>
      <c r="AM89" s="68" t="str">
        <f>IF(E17="","",E17)</f>
        <v>ing. Jan Chaloupský, Břečštejnská 269, Trutnov</v>
      </c>
      <c r="AN89" s="4"/>
      <c r="AO89" s="4"/>
      <c r="AP89" s="4"/>
      <c r="AQ89" s="36"/>
      <c r="AR89" s="37"/>
      <c r="AS89" s="69" t="s">
        <v>57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29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34</v>
      </c>
      <c r="AJ90" s="36"/>
      <c r="AK90" s="36"/>
      <c r="AL90" s="36"/>
      <c r="AM90" s="68" t="str">
        <f>IF(E20="","",E20)</f>
        <v>ing. V. Švehla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58</v>
      </c>
      <c r="D92" s="78"/>
      <c r="E92" s="78"/>
      <c r="F92" s="78"/>
      <c r="G92" s="78"/>
      <c r="H92" s="79"/>
      <c r="I92" s="80" t="s">
        <v>59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60</v>
      </c>
      <c r="AH92" s="78"/>
      <c r="AI92" s="78"/>
      <c r="AJ92" s="78"/>
      <c r="AK92" s="78"/>
      <c r="AL92" s="78"/>
      <c r="AM92" s="78"/>
      <c r="AN92" s="80" t="s">
        <v>61</v>
      </c>
      <c r="AO92" s="78"/>
      <c r="AP92" s="82"/>
      <c r="AQ92" s="83" t="s">
        <v>62</v>
      </c>
      <c r="AR92" s="37"/>
      <c r="AS92" s="84" t="s">
        <v>63</v>
      </c>
      <c r="AT92" s="85" t="s">
        <v>64</v>
      </c>
      <c r="AU92" s="85" t="s">
        <v>65</v>
      </c>
      <c r="AV92" s="85" t="s">
        <v>66</v>
      </c>
      <c r="AW92" s="85" t="s">
        <v>67</v>
      </c>
      <c r="AX92" s="85" t="s">
        <v>68</v>
      </c>
      <c r="AY92" s="85" t="s">
        <v>69</v>
      </c>
      <c r="AZ92" s="85" t="s">
        <v>70</v>
      </c>
      <c r="BA92" s="85" t="s">
        <v>71</v>
      </c>
      <c r="BB92" s="85" t="s">
        <v>72</v>
      </c>
      <c r="BC92" s="85" t="s">
        <v>73</v>
      </c>
      <c r="BD92" s="86" t="s">
        <v>74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ROUND(SUM(AG95:AG96),0)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ROUND(SUM(AS95:AS96),0)</f>
        <v>0</v>
      </c>
      <c r="AT94" s="97">
        <f>ROUND(SUM(AV94:AW94),0)</f>
        <v>0</v>
      </c>
      <c r="AU94" s="98">
        <f>ROUND(SUM(AU95:AU96),5)</f>
        <v>0</v>
      </c>
      <c r="AV94" s="97">
        <f>ROUND(AZ94*L29,0)</f>
        <v>0</v>
      </c>
      <c r="AW94" s="97">
        <f>ROUND(BA94*L30,0)</f>
        <v>0</v>
      </c>
      <c r="AX94" s="97">
        <f>ROUND(BB94*L29,0)</f>
        <v>0</v>
      </c>
      <c r="AY94" s="97">
        <f>ROUND(BC94*L30,0)</f>
        <v>0</v>
      </c>
      <c r="AZ94" s="97">
        <f>ROUND(SUM(AZ95:AZ96),0)</f>
        <v>0</v>
      </c>
      <c r="BA94" s="97">
        <f>ROUND(SUM(BA95:BA96),0)</f>
        <v>0</v>
      </c>
      <c r="BB94" s="97">
        <f>ROUND(SUM(BB95:BB96),0)</f>
        <v>0</v>
      </c>
      <c r="BC94" s="97">
        <f>ROUND(SUM(BC95:BC96),0)</f>
        <v>0</v>
      </c>
      <c r="BD94" s="99">
        <f>ROUND(SUM(BD95:BD96),0)</f>
        <v>0</v>
      </c>
      <c r="BE94" s="6"/>
      <c r="BS94" s="100" t="s">
        <v>76</v>
      </c>
      <c r="BT94" s="100" t="s">
        <v>77</v>
      </c>
      <c r="BU94" s="101" t="s">
        <v>78</v>
      </c>
      <c r="BV94" s="100" t="s">
        <v>79</v>
      </c>
      <c r="BW94" s="100" t="s">
        <v>4</v>
      </c>
      <c r="BX94" s="100" t="s">
        <v>80</v>
      </c>
      <c r="CL94" s="100" t="s">
        <v>1</v>
      </c>
    </row>
    <row r="95" spans="1:91" s="7" customFormat="1" ht="16.5" customHeight="1">
      <c r="A95" s="102" t="s">
        <v>81</v>
      </c>
      <c r="B95" s="103"/>
      <c r="C95" s="104"/>
      <c r="D95" s="105" t="s">
        <v>8</v>
      </c>
      <c r="E95" s="105"/>
      <c r="F95" s="105"/>
      <c r="G95" s="105"/>
      <c r="H95" s="105"/>
      <c r="I95" s="106"/>
      <c r="J95" s="105" t="s">
        <v>82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'1 - Stavební práce'!J30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83</v>
      </c>
      <c r="AR95" s="103"/>
      <c r="AS95" s="109">
        <v>0</v>
      </c>
      <c r="AT95" s="110">
        <f>ROUND(SUM(AV95:AW95),0)</f>
        <v>0</v>
      </c>
      <c r="AU95" s="111">
        <f>'1 - Stavební práce'!P126</f>
        <v>0</v>
      </c>
      <c r="AV95" s="110">
        <f>'1 - Stavební práce'!J33</f>
        <v>0</v>
      </c>
      <c r="AW95" s="110">
        <f>'1 - Stavební práce'!J34</f>
        <v>0</v>
      </c>
      <c r="AX95" s="110">
        <f>'1 - Stavební práce'!J35</f>
        <v>0</v>
      </c>
      <c r="AY95" s="110">
        <f>'1 - Stavební práce'!J36</f>
        <v>0</v>
      </c>
      <c r="AZ95" s="110">
        <f>'1 - Stavební práce'!F33</f>
        <v>0</v>
      </c>
      <c r="BA95" s="110">
        <f>'1 - Stavební práce'!F34</f>
        <v>0</v>
      </c>
      <c r="BB95" s="110">
        <f>'1 - Stavební práce'!F35</f>
        <v>0</v>
      </c>
      <c r="BC95" s="110">
        <f>'1 - Stavební práce'!F36</f>
        <v>0</v>
      </c>
      <c r="BD95" s="112">
        <f>'1 - Stavební práce'!F37</f>
        <v>0</v>
      </c>
      <c r="BE95" s="7"/>
      <c r="BT95" s="113" t="s">
        <v>8</v>
      </c>
      <c r="BV95" s="113" t="s">
        <v>79</v>
      </c>
      <c r="BW95" s="113" t="s">
        <v>84</v>
      </c>
      <c r="BX95" s="113" t="s">
        <v>4</v>
      </c>
      <c r="CL95" s="113" t="s">
        <v>1</v>
      </c>
      <c r="CM95" s="113" t="s">
        <v>85</v>
      </c>
    </row>
    <row r="96" spans="1:91" s="7" customFormat="1" ht="16.5" customHeight="1">
      <c r="A96" s="102" t="s">
        <v>81</v>
      </c>
      <c r="B96" s="103"/>
      <c r="C96" s="104"/>
      <c r="D96" s="105" t="s">
        <v>85</v>
      </c>
      <c r="E96" s="105"/>
      <c r="F96" s="105"/>
      <c r="G96" s="105"/>
      <c r="H96" s="105"/>
      <c r="I96" s="106"/>
      <c r="J96" s="105" t="s">
        <v>86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'2 - Vedlejší náklady'!J30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83</v>
      </c>
      <c r="AR96" s="103"/>
      <c r="AS96" s="114">
        <v>0</v>
      </c>
      <c r="AT96" s="115">
        <f>ROUND(SUM(AV96:AW96),0)</f>
        <v>0</v>
      </c>
      <c r="AU96" s="116">
        <f>'2 - Vedlejší náklady'!P126</f>
        <v>0</v>
      </c>
      <c r="AV96" s="115">
        <f>'2 - Vedlejší náklady'!J33</f>
        <v>0</v>
      </c>
      <c r="AW96" s="115">
        <f>'2 - Vedlejší náklady'!J34</f>
        <v>0</v>
      </c>
      <c r="AX96" s="115">
        <f>'2 - Vedlejší náklady'!J35</f>
        <v>0</v>
      </c>
      <c r="AY96" s="115">
        <f>'2 - Vedlejší náklady'!J36</f>
        <v>0</v>
      </c>
      <c r="AZ96" s="115">
        <f>'2 - Vedlejší náklady'!F33</f>
        <v>0</v>
      </c>
      <c r="BA96" s="115">
        <f>'2 - Vedlejší náklady'!F34</f>
        <v>0</v>
      </c>
      <c r="BB96" s="115">
        <f>'2 - Vedlejší náklady'!F35</f>
        <v>0</v>
      </c>
      <c r="BC96" s="115">
        <f>'2 - Vedlejší náklady'!F36</f>
        <v>0</v>
      </c>
      <c r="BD96" s="117">
        <f>'2 - Vedlejší náklady'!F37</f>
        <v>0</v>
      </c>
      <c r="BE96" s="7"/>
      <c r="BT96" s="113" t="s">
        <v>8</v>
      </c>
      <c r="BV96" s="113" t="s">
        <v>79</v>
      </c>
      <c r="BW96" s="113" t="s">
        <v>87</v>
      </c>
      <c r="BX96" s="113" t="s">
        <v>4</v>
      </c>
      <c r="CL96" s="113" t="s">
        <v>1</v>
      </c>
      <c r="CM96" s="113" t="s">
        <v>85</v>
      </c>
    </row>
    <row r="97" spans="1:57" s="2" customFormat="1" ht="30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37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Stavební práce'!C2" display="/"/>
    <hyperlink ref="A9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  <c r="AZ2" s="118" t="s">
        <v>88</v>
      </c>
      <c r="BA2" s="118" t="s">
        <v>89</v>
      </c>
      <c r="BB2" s="118" t="s">
        <v>1</v>
      </c>
      <c r="BC2" s="118" t="s">
        <v>90</v>
      </c>
      <c r="BD2" s="118" t="s">
        <v>85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118" t="s">
        <v>91</v>
      </c>
      <c r="BA3" s="118" t="s">
        <v>92</v>
      </c>
      <c r="BB3" s="118" t="s">
        <v>1</v>
      </c>
      <c r="BC3" s="118" t="s">
        <v>93</v>
      </c>
      <c r="BD3" s="118" t="s">
        <v>85</v>
      </c>
    </row>
    <row r="4" spans="2:56" s="1" customFormat="1" ht="24.95" customHeight="1">
      <c r="B4" s="20"/>
      <c r="D4" s="21" t="s">
        <v>94</v>
      </c>
      <c r="L4" s="20"/>
      <c r="M4" s="119" t="s">
        <v>11</v>
      </c>
      <c r="AT4" s="17" t="s">
        <v>3</v>
      </c>
      <c r="AZ4" s="118" t="s">
        <v>95</v>
      </c>
      <c r="BA4" s="118" t="s">
        <v>96</v>
      </c>
      <c r="BB4" s="118" t="s">
        <v>1</v>
      </c>
      <c r="BC4" s="118" t="s">
        <v>97</v>
      </c>
      <c r="BD4" s="118" t="s">
        <v>85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17</v>
      </c>
      <c r="L6" s="20"/>
    </row>
    <row r="7" spans="2:12" s="1" customFormat="1" ht="16.5" customHeight="1">
      <c r="B7" s="20"/>
      <c r="E7" s="120" t="str">
        <f>'Rekapitulace stavby'!K6</f>
        <v>Oprava ohradní zdi ve Vrchlabí p.p.č.28/1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99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1</v>
      </c>
      <c r="G11" s="36"/>
      <c r="H11" s="36"/>
      <c r="I11" s="30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7" t="str">
        <f>'Rekapitulace stavby'!AN8</f>
        <v>2. 8. 2023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27</v>
      </c>
      <c r="F15" s="36"/>
      <c r="G15" s="36"/>
      <c r="H15" s="36"/>
      <c r="I15" s="30" t="s">
        <v>28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29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28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31</v>
      </c>
      <c r="E20" s="36"/>
      <c r="F20" s="36"/>
      <c r="G20" s="36"/>
      <c r="H20" s="36"/>
      <c r="I20" s="30" t="s">
        <v>26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32</v>
      </c>
      <c r="F21" s="36"/>
      <c r="G21" s="36"/>
      <c r="H21" s="36"/>
      <c r="I21" s="30" t="s">
        <v>28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34</v>
      </c>
      <c r="E23" s="36"/>
      <c r="F23" s="36"/>
      <c r="G23" s="36"/>
      <c r="H23" s="36"/>
      <c r="I23" s="30" t="s">
        <v>26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35</v>
      </c>
      <c r="F24" s="36"/>
      <c r="G24" s="36"/>
      <c r="H24" s="36"/>
      <c r="I24" s="30" t="s">
        <v>28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36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" t="s">
        <v>1</v>
      </c>
      <c r="F27" s="34"/>
      <c r="G27" s="34"/>
      <c r="H27" s="34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4" t="s">
        <v>37</v>
      </c>
      <c r="E30" s="36"/>
      <c r="F30" s="36"/>
      <c r="G30" s="36"/>
      <c r="H30" s="36"/>
      <c r="I30" s="36"/>
      <c r="J30" s="94">
        <f>ROUND(J126,0)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39</v>
      </c>
      <c r="G32" s="36"/>
      <c r="H32" s="36"/>
      <c r="I32" s="41" t="s">
        <v>38</v>
      </c>
      <c r="J32" s="41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5" t="s">
        <v>41</v>
      </c>
      <c r="E33" s="30" t="s">
        <v>42</v>
      </c>
      <c r="F33" s="126">
        <f>ROUND((SUM(BE126:BE213)),0)</f>
        <v>0</v>
      </c>
      <c r="G33" s="36"/>
      <c r="H33" s="36"/>
      <c r="I33" s="127">
        <v>0.21</v>
      </c>
      <c r="J33" s="126">
        <f>ROUND(((SUM(BE126:BE213))*I33),0)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43</v>
      </c>
      <c r="F34" s="126">
        <f>ROUND((SUM(BF126:BF213)),0)</f>
        <v>0</v>
      </c>
      <c r="G34" s="36"/>
      <c r="H34" s="36"/>
      <c r="I34" s="127">
        <v>0.15</v>
      </c>
      <c r="J34" s="126">
        <f>ROUND(((SUM(BF126:BF213))*I34),0)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44</v>
      </c>
      <c r="F35" s="126">
        <f>ROUND((SUM(BG126:BG213)),0)</f>
        <v>0</v>
      </c>
      <c r="G35" s="36"/>
      <c r="H35" s="36"/>
      <c r="I35" s="127">
        <v>0.21</v>
      </c>
      <c r="J35" s="126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45</v>
      </c>
      <c r="F36" s="126">
        <f>ROUND((SUM(BH126:BH213)),0)</f>
        <v>0</v>
      </c>
      <c r="G36" s="36"/>
      <c r="H36" s="36"/>
      <c r="I36" s="127">
        <v>0.15</v>
      </c>
      <c r="J36" s="126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46</v>
      </c>
      <c r="F37" s="126">
        <f>ROUND((SUM(BI126:BI213)),0)</f>
        <v>0</v>
      </c>
      <c r="G37" s="36"/>
      <c r="H37" s="36"/>
      <c r="I37" s="127">
        <v>0</v>
      </c>
      <c r="J37" s="126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8"/>
      <c r="D39" s="129" t="s">
        <v>47</v>
      </c>
      <c r="E39" s="79"/>
      <c r="F39" s="79"/>
      <c r="G39" s="130" t="s">
        <v>48</v>
      </c>
      <c r="H39" s="131" t="s">
        <v>49</v>
      </c>
      <c r="I39" s="79"/>
      <c r="J39" s="132">
        <f>SUM(J30:J37)</f>
        <v>0</v>
      </c>
      <c r="K39" s="133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34" t="s">
        <v>53</v>
      </c>
      <c r="G61" s="56" t="s">
        <v>52</v>
      </c>
      <c r="H61" s="39"/>
      <c r="I61" s="39"/>
      <c r="J61" s="135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34" t="s">
        <v>53</v>
      </c>
      <c r="G76" s="56" t="s">
        <v>52</v>
      </c>
      <c r="H76" s="39"/>
      <c r="I76" s="39"/>
      <c r="J76" s="135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100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0" t="str">
        <f>E7</f>
        <v>Oprava ohradní zdi ve Vrchlabí p.p.č.28/1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98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1 - Stavební práce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6"/>
      <c r="E89" s="36"/>
      <c r="F89" s="25" t="str">
        <f>F12</f>
        <v>Vrchlabí</v>
      </c>
      <c r="G89" s="36"/>
      <c r="H89" s="36"/>
      <c r="I89" s="30" t="s">
        <v>23</v>
      </c>
      <c r="J89" s="67" t="str">
        <f>IF(J12="","",J12)</f>
        <v>2. 8. 2023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25</v>
      </c>
      <c r="D91" s="36"/>
      <c r="E91" s="36"/>
      <c r="F91" s="25" t="str">
        <f>E15</f>
        <v>Město Vrchlabí, Zámek č.p.1, Vrchlabí</v>
      </c>
      <c r="G91" s="36"/>
      <c r="H91" s="36"/>
      <c r="I91" s="30" t="s">
        <v>31</v>
      </c>
      <c r="J91" s="34" t="str">
        <f>E21</f>
        <v>ing. Jan Chaloupský, Břečštejnská 269, Trutnov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6"/>
      <c r="E92" s="36"/>
      <c r="F92" s="25" t="str">
        <f>IF(E18="","",E18)</f>
        <v>Vyplň údaj</v>
      </c>
      <c r="G92" s="36"/>
      <c r="H92" s="36"/>
      <c r="I92" s="30" t="s">
        <v>34</v>
      </c>
      <c r="J92" s="34" t="str">
        <f>E24</f>
        <v>ing. V. Švehla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6" t="s">
        <v>101</v>
      </c>
      <c r="D94" s="128"/>
      <c r="E94" s="128"/>
      <c r="F94" s="128"/>
      <c r="G94" s="128"/>
      <c r="H94" s="128"/>
      <c r="I94" s="128"/>
      <c r="J94" s="137" t="s">
        <v>102</v>
      </c>
      <c r="K94" s="12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8" t="s">
        <v>103</v>
      </c>
      <c r="D96" s="36"/>
      <c r="E96" s="36"/>
      <c r="F96" s="36"/>
      <c r="G96" s="36"/>
      <c r="H96" s="36"/>
      <c r="I96" s="36"/>
      <c r="J96" s="94">
        <f>J126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104</v>
      </c>
    </row>
    <row r="97" spans="1:31" s="9" customFormat="1" ht="24.95" customHeight="1">
      <c r="A97" s="9"/>
      <c r="B97" s="139"/>
      <c r="C97" s="9"/>
      <c r="D97" s="140" t="s">
        <v>105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106</v>
      </c>
      <c r="E98" s="145"/>
      <c r="F98" s="145"/>
      <c r="G98" s="145"/>
      <c r="H98" s="145"/>
      <c r="I98" s="145"/>
      <c r="J98" s="146">
        <f>J128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107</v>
      </c>
      <c r="E99" s="145"/>
      <c r="F99" s="145"/>
      <c r="G99" s="145"/>
      <c r="H99" s="145"/>
      <c r="I99" s="145"/>
      <c r="J99" s="146">
        <f>J151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108</v>
      </c>
      <c r="E100" s="145"/>
      <c r="F100" s="145"/>
      <c r="G100" s="145"/>
      <c r="H100" s="145"/>
      <c r="I100" s="145"/>
      <c r="J100" s="146">
        <f>J171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109</v>
      </c>
      <c r="E101" s="145"/>
      <c r="F101" s="145"/>
      <c r="G101" s="145"/>
      <c r="H101" s="145"/>
      <c r="I101" s="145"/>
      <c r="J101" s="146">
        <f>J174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110</v>
      </c>
      <c r="E102" s="145"/>
      <c r="F102" s="145"/>
      <c r="G102" s="145"/>
      <c r="H102" s="145"/>
      <c r="I102" s="145"/>
      <c r="J102" s="146">
        <f>J179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111</v>
      </c>
      <c r="E103" s="145"/>
      <c r="F103" s="145"/>
      <c r="G103" s="145"/>
      <c r="H103" s="145"/>
      <c r="I103" s="145"/>
      <c r="J103" s="146">
        <f>J204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9"/>
      <c r="C104" s="9"/>
      <c r="D104" s="140" t="s">
        <v>112</v>
      </c>
      <c r="E104" s="141"/>
      <c r="F104" s="141"/>
      <c r="G104" s="141"/>
      <c r="H104" s="141"/>
      <c r="I104" s="141"/>
      <c r="J104" s="142">
        <f>J206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3"/>
      <c r="C105" s="10"/>
      <c r="D105" s="144" t="s">
        <v>113</v>
      </c>
      <c r="E105" s="145"/>
      <c r="F105" s="145"/>
      <c r="G105" s="145"/>
      <c r="H105" s="145"/>
      <c r="I105" s="145"/>
      <c r="J105" s="146">
        <f>J207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39"/>
      <c r="C106" s="9"/>
      <c r="D106" s="140" t="s">
        <v>114</v>
      </c>
      <c r="E106" s="141"/>
      <c r="F106" s="141"/>
      <c r="G106" s="141"/>
      <c r="H106" s="141"/>
      <c r="I106" s="141"/>
      <c r="J106" s="142">
        <f>J211</f>
        <v>0</v>
      </c>
      <c r="K106" s="9"/>
      <c r="L106" s="13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115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17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120" t="str">
        <f>E7</f>
        <v>Oprava ohradní zdi ve Vrchlabí p.p.č.28/1</v>
      </c>
      <c r="F116" s="30"/>
      <c r="G116" s="30"/>
      <c r="H116" s="30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98</v>
      </c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6"/>
      <c r="D118" s="36"/>
      <c r="E118" s="65" t="str">
        <f>E9</f>
        <v>1 - Stavební práce</v>
      </c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21</v>
      </c>
      <c r="D120" s="36"/>
      <c r="E120" s="36"/>
      <c r="F120" s="25" t="str">
        <f>F12</f>
        <v>Vrchlabí</v>
      </c>
      <c r="G120" s="36"/>
      <c r="H120" s="36"/>
      <c r="I120" s="30" t="s">
        <v>23</v>
      </c>
      <c r="J120" s="67" t="str">
        <f>IF(J12="","",J12)</f>
        <v>2. 8. 2023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40.05" customHeight="1">
      <c r="A122" s="36"/>
      <c r="B122" s="37"/>
      <c r="C122" s="30" t="s">
        <v>25</v>
      </c>
      <c r="D122" s="36"/>
      <c r="E122" s="36"/>
      <c r="F122" s="25" t="str">
        <f>E15</f>
        <v>Město Vrchlabí, Zámek č.p.1, Vrchlabí</v>
      </c>
      <c r="G122" s="36"/>
      <c r="H122" s="36"/>
      <c r="I122" s="30" t="s">
        <v>31</v>
      </c>
      <c r="J122" s="34" t="str">
        <f>E21</f>
        <v>ing. Jan Chaloupský, Břečštejnská 269, Trutnov</v>
      </c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29</v>
      </c>
      <c r="D123" s="36"/>
      <c r="E123" s="36"/>
      <c r="F123" s="25" t="str">
        <f>IF(E18="","",E18)</f>
        <v>Vyplň údaj</v>
      </c>
      <c r="G123" s="36"/>
      <c r="H123" s="36"/>
      <c r="I123" s="30" t="s">
        <v>34</v>
      </c>
      <c r="J123" s="34" t="str">
        <f>E24</f>
        <v>ing. V. Švehla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47"/>
      <c r="B125" s="148"/>
      <c r="C125" s="149" t="s">
        <v>116</v>
      </c>
      <c r="D125" s="150" t="s">
        <v>62</v>
      </c>
      <c r="E125" s="150" t="s">
        <v>58</v>
      </c>
      <c r="F125" s="150" t="s">
        <v>59</v>
      </c>
      <c r="G125" s="150" t="s">
        <v>117</v>
      </c>
      <c r="H125" s="150" t="s">
        <v>118</v>
      </c>
      <c r="I125" s="150" t="s">
        <v>119</v>
      </c>
      <c r="J125" s="150" t="s">
        <v>102</v>
      </c>
      <c r="K125" s="151" t="s">
        <v>120</v>
      </c>
      <c r="L125" s="152"/>
      <c r="M125" s="84" t="s">
        <v>1</v>
      </c>
      <c r="N125" s="85" t="s">
        <v>41</v>
      </c>
      <c r="O125" s="85" t="s">
        <v>121</v>
      </c>
      <c r="P125" s="85" t="s">
        <v>122</v>
      </c>
      <c r="Q125" s="85" t="s">
        <v>123</v>
      </c>
      <c r="R125" s="85" t="s">
        <v>124</v>
      </c>
      <c r="S125" s="85" t="s">
        <v>125</v>
      </c>
      <c r="T125" s="86" t="s">
        <v>126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2" customFormat="1" ht="22.8" customHeight="1">
      <c r="A126" s="36"/>
      <c r="B126" s="37"/>
      <c r="C126" s="91" t="s">
        <v>127</v>
      </c>
      <c r="D126" s="36"/>
      <c r="E126" s="36"/>
      <c r="F126" s="36"/>
      <c r="G126" s="36"/>
      <c r="H126" s="36"/>
      <c r="I126" s="36"/>
      <c r="J126" s="153">
        <f>BK126</f>
        <v>0</v>
      </c>
      <c r="K126" s="36"/>
      <c r="L126" s="37"/>
      <c r="M126" s="87"/>
      <c r="N126" s="71"/>
      <c r="O126" s="88"/>
      <c r="P126" s="154">
        <f>P127+P206+P211</f>
        <v>0</v>
      </c>
      <c r="Q126" s="88"/>
      <c r="R126" s="154">
        <f>R127+R206+R211</f>
        <v>82.70845369256</v>
      </c>
      <c r="S126" s="88"/>
      <c r="T126" s="155">
        <f>T127+T206+T211</f>
        <v>62.900000000000006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76</v>
      </c>
      <c r="AU126" s="17" t="s">
        <v>104</v>
      </c>
      <c r="BK126" s="156">
        <f>BK127+BK206+BK211</f>
        <v>0</v>
      </c>
    </row>
    <row r="127" spans="1:63" s="12" customFormat="1" ht="25.9" customHeight="1">
      <c r="A127" s="12"/>
      <c r="B127" s="157"/>
      <c r="C127" s="12"/>
      <c r="D127" s="158" t="s">
        <v>76</v>
      </c>
      <c r="E127" s="159" t="s">
        <v>128</v>
      </c>
      <c r="F127" s="159" t="s">
        <v>129</v>
      </c>
      <c r="G127" s="12"/>
      <c r="H127" s="12"/>
      <c r="I127" s="160"/>
      <c r="J127" s="161">
        <f>BK127</f>
        <v>0</v>
      </c>
      <c r="K127" s="12"/>
      <c r="L127" s="157"/>
      <c r="M127" s="162"/>
      <c r="N127" s="163"/>
      <c r="O127" s="163"/>
      <c r="P127" s="164">
        <f>P128+P151+P171+P174+P179+P204</f>
        <v>0</v>
      </c>
      <c r="Q127" s="163"/>
      <c r="R127" s="164">
        <f>R128+R151+R171+R174+R179+R204</f>
        <v>82.70102674256</v>
      </c>
      <c r="S127" s="163"/>
      <c r="T127" s="165">
        <f>T128+T151+T171+T174+T179+T204</f>
        <v>62.900000000000006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</v>
      </c>
      <c r="AT127" s="166" t="s">
        <v>76</v>
      </c>
      <c r="AU127" s="166" t="s">
        <v>77</v>
      </c>
      <c r="AY127" s="158" t="s">
        <v>130</v>
      </c>
      <c r="BK127" s="167">
        <f>BK128+BK151+BK171+BK174+BK179+BK204</f>
        <v>0</v>
      </c>
    </row>
    <row r="128" spans="1:63" s="12" customFormat="1" ht="22.8" customHeight="1">
      <c r="A128" s="12"/>
      <c r="B128" s="157"/>
      <c r="C128" s="12"/>
      <c r="D128" s="158" t="s">
        <v>76</v>
      </c>
      <c r="E128" s="168" t="s">
        <v>8</v>
      </c>
      <c r="F128" s="168" t="s">
        <v>131</v>
      </c>
      <c r="G128" s="12"/>
      <c r="H128" s="12"/>
      <c r="I128" s="160"/>
      <c r="J128" s="169">
        <f>BK128</f>
        <v>0</v>
      </c>
      <c r="K128" s="12"/>
      <c r="L128" s="157"/>
      <c r="M128" s="162"/>
      <c r="N128" s="163"/>
      <c r="O128" s="163"/>
      <c r="P128" s="164">
        <f>SUM(P129:P150)</f>
        <v>0</v>
      </c>
      <c r="Q128" s="163"/>
      <c r="R128" s="164">
        <f>SUM(R129:R150)</f>
        <v>0.0022500000000000003</v>
      </c>
      <c r="S128" s="163"/>
      <c r="T128" s="165">
        <f>SUM(T129:T150)</f>
        <v>0.5149999999999999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8</v>
      </c>
      <c r="AT128" s="166" t="s">
        <v>76</v>
      </c>
      <c r="AU128" s="166" t="s">
        <v>8</v>
      </c>
      <c r="AY128" s="158" t="s">
        <v>130</v>
      </c>
      <c r="BK128" s="167">
        <f>SUM(BK129:BK150)</f>
        <v>0</v>
      </c>
    </row>
    <row r="129" spans="1:65" s="2" customFormat="1" ht="16.5" customHeight="1">
      <c r="A129" s="36"/>
      <c r="B129" s="170"/>
      <c r="C129" s="171" t="s">
        <v>8</v>
      </c>
      <c r="D129" s="171" t="s">
        <v>132</v>
      </c>
      <c r="E129" s="172" t="s">
        <v>133</v>
      </c>
      <c r="F129" s="173" t="s">
        <v>134</v>
      </c>
      <c r="G129" s="174" t="s">
        <v>135</v>
      </c>
      <c r="H129" s="175">
        <v>1.5</v>
      </c>
      <c r="I129" s="176"/>
      <c r="J129" s="177">
        <f>ROUND(I129*H129,0)</f>
        <v>0</v>
      </c>
      <c r="K129" s="173" t="s">
        <v>136</v>
      </c>
      <c r="L129" s="37"/>
      <c r="M129" s="178" t="s">
        <v>1</v>
      </c>
      <c r="N129" s="179" t="s">
        <v>42</v>
      </c>
      <c r="O129" s="75"/>
      <c r="P129" s="180">
        <f>O129*H129</f>
        <v>0</v>
      </c>
      <c r="Q129" s="180">
        <v>0</v>
      </c>
      <c r="R129" s="180">
        <f>Q129*H129</f>
        <v>0</v>
      </c>
      <c r="S129" s="180">
        <v>0.29</v>
      </c>
      <c r="T129" s="181">
        <f>S129*H129</f>
        <v>0.43499999999999994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2" t="s">
        <v>137</v>
      </c>
      <c r="AT129" s="182" t="s">
        <v>132</v>
      </c>
      <c r="AU129" s="182" t="s">
        <v>85</v>
      </c>
      <c r="AY129" s="17" t="s">
        <v>130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7" t="s">
        <v>8</v>
      </c>
      <c r="BK129" s="183">
        <f>ROUND(I129*H129,0)</f>
        <v>0</v>
      </c>
      <c r="BL129" s="17" t="s">
        <v>137</v>
      </c>
      <c r="BM129" s="182" t="s">
        <v>138</v>
      </c>
    </row>
    <row r="130" spans="1:51" s="13" customFormat="1" ht="12">
      <c r="A130" s="13"/>
      <c r="B130" s="184"/>
      <c r="C130" s="13"/>
      <c r="D130" s="185" t="s">
        <v>139</v>
      </c>
      <c r="E130" s="186" t="s">
        <v>1</v>
      </c>
      <c r="F130" s="187" t="s">
        <v>140</v>
      </c>
      <c r="G130" s="13"/>
      <c r="H130" s="188">
        <v>1.5</v>
      </c>
      <c r="I130" s="189"/>
      <c r="J130" s="13"/>
      <c r="K130" s="13"/>
      <c r="L130" s="184"/>
      <c r="M130" s="190"/>
      <c r="N130" s="191"/>
      <c r="O130" s="191"/>
      <c r="P130" s="191"/>
      <c r="Q130" s="191"/>
      <c r="R130" s="191"/>
      <c r="S130" s="191"/>
      <c r="T130" s="19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6" t="s">
        <v>139</v>
      </c>
      <c r="AU130" s="186" t="s">
        <v>85</v>
      </c>
      <c r="AV130" s="13" t="s">
        <v>85</v>
      </c>
      <c r="AW130" s="13" t="s">
        <v>33</v>
      </c>
      <c r="AX130" s="13" t="s">
        <v>8</v>
      </c>
      <c r="AY130" s="186" t="s">
        <v>130</v>
      </c>
    </row>
    <row r="131" spans="1:65" s="2" customFormat="1" ht="16.5" customHeight="1">
      <c r="A131" s="36"/>
      <c r="B131" s="170"/>
      <c r="C131" s="171" t="s">
        <v>85</v>
      </c>
      <c r="D131" s="171" t="s">
        <v>132</v>
      </c>
      <c r="E131" s="172" t="s">
        <v>141</v>
      </c>
      <c r="F131" s="173" t="s">
        <v>142</v>
      </c>
      <c r="G131" s="174" t="s">
        <v>135</v>
      </c>
      <c r="H131" s="175">
        <v>2</v>
      </c>
      <c r="I131" s="176"/>
      <c r="J131" s="177">
        <f>ROUND(I131*H131,0)</f>
        <v>0</v>
      </c>
      <c r="K131" s="173" t="s">
        <v>136</v>
      </c>
      <c r="L131" s="37"/>
      <c r="M131" s="178" t="s">
        <v>1</v>
      </c>
      <c r="N131" s="179" t="s">
        <v>42</v>
      </c>
      <c r="O131" s="75"/>
      <c r="P131" s="180">
        <f>O131*H131</f>
        <v>0</v>
      </c>
      <c r="Q131" s="180">
        <v>0</v>
      </c>
      <c r="R131" s="180">
        <f>Q131*H131</f>
        <v>0</v>
      </c>
      <c r="S131" s="180">
        <v>0.04</v>
      </c>
      <c r="T131" s="181">
        <f>S131*H131</f>
        <v>0.08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2" t="s">
        <v>137</v>
      </c>
      <c r="AT131" s="182" t="s">
        <v>132</v>
      </c>
      <c r="AU131" s="182" t="s">
        <v>85</v>
      </c>
      <c r="AY131" s="17" t="s">
        <v>130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7" t="s">
        <v>8</v>
      </c>
      <c r="BK131" s="183">
        <f>ROUND(I131*H131,0)</f>
        <v>0</v>
      </c>
      <c r="BL131" s="17" t="s">
        <v>137</v>
      </c>
      <c r="BM131" s="182" t="s">
        <v>143</v>
      </c>
    </row>
    <row r="132" spans="1:51" s="13" customFormat="1" ht="12">
      <c r="A132" s="13"/>
      <c r="B132" s="184"/>
      <c r="C132" s="13"/>
      <c r="D132" s="185" t="s">
        <v>139</v>
      </c>
      <c r="E132" s="186" t="s">
        <v>1</v>
      </c>
      <c r="F132" s="187" t="s">
        <v>144</v>
      </c>
      <c r="G132" s="13"/>
      <c r="H132" s="188">
        <v>2</v>
      </c>
      <c r="I132" s="189"/>
      <c r="J132" s="13"/>
      <c r="K132" s="13"/>
      <c r="L132" s="184"/>
      <c r="M132" s="190"/>
      <c r="N132" s="191"/>
      <c r="O132" s="191"/>
      <c r="P132" s="191"/>
      <c r="Q132" s="191"/>
      <c r="R132" s="191"/>
      <c r="S132" s="191"/>
      <c r="T132" s="19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6" t="s">
        <v>139</v>
      </c>
      <c r="AU132" s="186" t="s">
        <v>85</v>
      </c>
      <c r="AV132" s="13" t="s">
        <v>85</v>
      </c>
      <c r="AW132" s="13" t="s">
        <v>33</v>
      </c>
      <c r="AX132" s="13" t="s">
        <v>8</v>
      </c>
      <c r="AY132" s="186" t="s">
        <v>130</v>
      </c>
    </row>
    <row r="133" spans="1:65" s="2" customFormat="1" ht="24.15" customHeight="1">
      <c r="A133" s="36"/>
      <c r="B133" s="170"/>
      <c r="C133" s="171" t="s">
        <v>145</v>
      </c>
      <c r="D133" s="171" t="s">
        <v>132</v>
      </c>
      <c r="E133" s="172" t="s">
        <v>146</v>
      </c>
      <c r="F133" s="173" t="s">
        <v>147</v>
      </c>
      <c r="G133" s="174" t="s">
        <v>148</v>
      </c>
      <c r="H133" s="175">
        <v>90</v>
      </c>
      <c r="I133" s="176"/>
      <c r="J133" s="177">
        <f>ROUND(I133*H133,0)</f>
        <v>0</v>
      </c>
      <c r="K133" s="173" t="s">
        <v>136</v>
      </c>
      <c r="L133" s="37"/>
      <c r="M133" s="178" t="s">
        <v>1</v>
      </c>
      <c r="N133" s="179" t="s">
        <v>42</v>
      </c>
      <c r="O133" s="75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2" t="s">
        <v>137</v>
      </c>
      <c r="AT133" s="182" t="s">
        <v>132</v>
      </c>
      <c r="AU133" s="182" t="s">
        <v>85</v>
      </c>
      <c r="AY133" s="17" t="s">
        <v>130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7" t="s">
        <v>8</v>
      </c>
      <c r="BK133" s="183">
        <f>ROUND(I133*H133,0)</f>
        <v>0</v>
      </c>
      <c r="BL133" s="17" t="s">
        <v>137</v>
      </c>
      <c r="BM133" s="182" t="s">
        <v>149</v>
      </c>
    </row>
    <row r="134" spans="1:51" s="13" customFormat="1" ht="12">
      <c r="A134" s="13"/>
      <c r="B134" s="184"/>
      <c r="C134" s="13"/>
      <c r="D134" s="185" t="s">
        <v>139</v>
      </c>
      <c r="E134" s="186" t="s">
        <v>1</v>
      </c>
      <c r="F134" s="187" t="s">
        <v>150</v>
      </c>
      <c r="G134" s="13"/>
      <c r="H134" s="188">
        <v>60</v>
      </c>
      <c r="I134" s="189"/>
      <c r="J134" s="13"/>
      <c r="K134" s="13"/>
      <c r="L134" s="184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6" t="s">
        <v>139</v>
      </c>
      <c r="AU134" s="186" t="s">
        <v>85</v>
      </c>
      <c r="AV134" s="13" t="s">
        <v>85</v>
      </c>
      <c r="AW134" s="13" t="s">
        <v>33</v>
      </c>
      <c r="AX134" s="13" t="s">
        <v>77</v>
      </c>
      <c r="AY134" s="186" t="s">
        <v>130</v>
      </c>
    </row>
    <row r="135" spans="1:51" s="13" customFormat="1" ht="12">
      <c r="A135" s="13"/>
      <c r="B135" s="184"/>
      <c r="C135" s="13"/>
      <c r="D135" s="185" t="s">
        <v>139</v>
      </c>
      <c r="E135" s="186" t="s">
        <v>1</v>
      </c>
      <c r="F135" s="187" t="s">
        <v>151</v>
      </c>
      <c r="G135" s="13"/>
      <c r="H135" s="188">
        <v>30</v>
      </c>
      <c r="I135" s="189"/>
      <c r="J135" s="13"/>
      <c r="K135" s="13"/>
      <c r="L135" s="184"/>
      <c r="M135" s="190"/>
      <c r="N135" s="191"/>
      <c r="O135" s="191"/>
      <c r="P135" s="191"/>
      <c r="Q135" s="191"/>
      <c r="R135" s="191"/>
      <c r="S135" s="191"/>
      <c r="T135" s="19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6" t="s">
        <v>139</v>
      </c>
      <c r="AU135" s="186" t="s">
        <v>85</v>
      </c>
      <c r="AV135" s="13" t="s">
        <v>85</v>
      </c>
      <c r="AW135" s="13" t="s">
        <v>33</v>
      </c>
      <c r="AX135" s="13" t="s">
        <v>77</v>
      </c>
      <c r="AY135" s="186" t="s">
        <v>130</v>
      </c>
    </row>
    <row r="136" spans="1:51" s="14" customFormat="1" ht="12">
      <c r="A136" s="14"/>
      <c r="B136" s="193"/>
      <c r="C136" s="14"/>
      <c r="D136" s="185" t="s">
        <v>139</v>
      </c>
      <c r="E136" s="194" t="s">
        <v>88</v>
      </c>
      <c r="F136" s="195" t="s">
        <v>152</v>
      </c>
      <c r="G136" s="14"/>
      <c r="H136" s="196">
        <v>90</v>
      </c>
      <c r="I136" s="197"/>
      <c r="J136" s="14"/>
      <c r="K136" s="14"/>
      <c r="L136" s="193"/>
      <c r="M136" s="198"/>
      <c r="N136" s="199"/>
      <c r="O136" s="199"/>
      <c r="P136" s="199"/>
      <c r="Q136" s="199"/>
      <c r="R136" s="199"/>
      <c r="S136" s="199"/>
      <c r="T136" s="20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4" t="s">
        <v>139</v>
      </c>
      <c r="AU136" s="194" t="s">
        <v>85</v>
      </c>
      <c r="AV136" s="14" t="s">
        <v>145</v>
      </c>
      <c r="AW136" s="14" t="s">
        <v>33</v>
      </c>
      <c r="AX136" s="14" t="s">
        <v>8</v>
      </c>
      <c r="AY136" s="194" t="s">
        <v>130</v>
      </c>
    </row>
    <row r="137" spans="1:65" s="2" customFormat="1" ht="33" customHeight="1">
      <c r="A137" s="36"/>
      <c r="B137" s="170"/>
      <c r="C137" s="171" t="s">
        <v>137</v>
      </c>
      <c r="D137" s="171" t="s">
        <v>132</v>
      </c>
      <c r="E137" s="172" t="s">
        <v>153</v>
      </c>
      <c r="F137" s="173" t="s">
        <v>154</v>
      </c>
      <c r="G137" s="174" t="s">
        <v>155</v>
      </c>
      <c r="H137" s="175">
        <v>19.409</v>
      </c>
      <c r="I137" s="176"/>
      <c r="J137" s="177">
        <f>ROUND(I137*H137,0)</f>
        <v>0</v>
      </c>
      <c r="K137" s="173" t="s">
        <v>136</v>
      </c>
      <c r="L137" s="37"/>
      <c r="M137" s="178" t="s">
        <v>1</v>
      </c>
      <c r="N137" s="179" t="s">
        <v>42</v>
      </c>
      <c r="O137" s="75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2" t="s">
        <v>137</v>
      </c>
      <c r="AT137" s="182" t="s">
        <v>132</v>
      </c>
      <c r="AU137" s="182" t="s">
        <v>85</v>
      </c>
      <c r="AY137" s="17" t="s">
        <v>130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7" t="s">
        <v>8</v>
      </c>
      <c r="BK137" s="183">
        <f>ROUND(I137*H137,0)</f>
        <v>0</v>
      </c>
      <c r="BL137" s="17" t="s">
        <v>137</v>
      </c>
      <c r="BM137" s="182" t="s">
        <v>156</v>
      </c>
    </row>
    <row r="138" spans="1:51" s="13" customFormat="1" ht="12">
      <c r="A138" s="13"/>
      <c r="B138" s="184"/>
      <c r="C138" s="13"/>
      <c r="D138" s="185" t="s">
        <v>139</v>
      </c>
      <c r="E138" s="186" t="s">
        <v>1</v>
      </c>
      <c r="F138" s="187" t="s">
        <v>157</v>
      </c>
      <c r="G138" s="13"/>
      <c r="H138" s="188">
        <v>38.818</v>
      </c>
      <c r="I138" s="189"/>
      <c r="J138" s="13"/>
      <c r="K138" s="13"/>
      <c r="L138" s="184"/>
      <c r="M138" s="190"/>
      <c r="N138" s="191"/>
      <c r="O138" s="191"/>
      <c r="P138" s="191"/>
      <c r="Q138" s="191"/>
      <c r="R138" s="191"/>
      <c r="S138" s="191"/>
      <c r="T138" s="19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6" t="s">
        <v>139</v>
      </c>
      <c r="AU138" s="186" t="s">
        <v>85</v>
      </c>
      <c r="AV138" s="13" t="s">
        <v>85</v>
      </c>
      <c r="AW138" s="13" t="s">
        <v>33</v>
      </c>
      <c r="AX138" s="13" t="s">
        <v>77</v>
      </c>
      <c r="AY138" s="186" t="s">
        <v>130</v>
      </c>
    </row>
    <row r="139" spans="1:51" s="14" customFormat="1" ht="12">
      <c r="A139" s="14"/>
      <c r="B139" s="193"/>
      <c r="C139" s="14"/>
      <c r="D139" s="185" t="s">
        <v>139</v>
      </c>
      <c r="E139" s="194" t="s">
        <v>91</v>
      </c>
      <c r="F139" s="195" t="s">
        <v>152</v>
      </c>
      <c r="G139" s="14"/>
      <c r="H139" s="196">
        <v>38.818</v>
      </c>
      <c r="I139" s="197"/>
      <c r="J139" s="14"/>
      <c r="K139" s="14"/>
      <c r="L139" s="193"/>
      <c r="M139" s="198"/>
      <c r="N139" s="199"/>
      <c r="O139" s="199"/>
      <c r="P139" s="199"/>
      <c r="Q139" s="199"/>
      <c r="R139" s="199"/>
      <c r="S139" s="199"/>
      <c r="T139" s="20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4" t="s">
        <v>139</v>
      </c>
      <c r="AU139" s="194" t="s">
        <v>85</v>
      </c>
      <c r="AV139" s="14" t="s">
        <v>145</v>
      </c>
      <c r="AW139" s="14" t="s">
        <v>33</v>
      </c>
      <c r="AX139" s="14" t="s">
        <v>77</v>
      </c>
      <c r="AY139" s="194" t="s">
        <v>130</v>
      </c>
    </row>
    <row r="140" spans="1:51" s="13" customFormat="1" ht="12">
      <c r="A140" s="13"/>
      <c r="B140" s="184"/>
      <c r="C140" s="13"/>
      <c r="D140" s="185" t="s">
        <v>139</v>
      </c>
      <c r="E140" s="186" t="s">
        <v>1</v>
      </c>
      <c r="F140" s="187" t="s">
        <v>158</v>
      </c>
      <c r="G140" s="13"/>
      <c r="H140" s="188">
        <v>19.409</v>
      </c>
      <c r="I140" s="189"/>
      <c r="J140" s="13"/>
      <c r="K140" s="13"/>
      <c r="L140" s="184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6" t="s">
        <v>139</v>
      </c>
      <c r="AU140" s="186" t="s">
        <v>85</v>
      </c>
      <c r="AV140" s="13" t="s">
        <v>85</v>
      </c>
      <c r="AW140" s="13" t="s">
        <v>33</v>
      </c>
      <c r="AX140" s="13" t="s">
        <v>8</v>
      </c>
      <c r="AY140" s="186" t="s">
        <v>130</v>
      </c>
    </row>
    <row r="141" spans="1:65" s="2" customFormat="1" ht="33" customHeight="1">
      <c r="A141" s="36"/>
      <c r="B141" s="170"/>
      <c r="C141" s="171" t="s">
        <v>159</v>
      </c>
      <c r="D141" s="171" t="s">
        <v>132</v>
      </c>
      <c r="E141" s="172" t="s">
        <v>160</v>
      </c>
      <c r="F141" s="173" t="s">
        <v>161</v>
      </c>
      <c r="G141" s="174" t="s">
        <v>155</v>
      </c>
      <c r="H141" s="175">
        <v>19.409</v>
      </c>
      <c r="I141" s="176"/>
      <c r="J141" s="177">
        <f>ROUND(I141*H141,0)</f>
        <v>0</v>
      </c>
      <c r="K141" s="173" t="s">
        <v>136</v>
      </c>
      <c r="L141" s="37"/>
      <c r="M141" s="178" t="s">
        <v>1</v>
      </c>
      <c r="N141" s="179" t="s">
        <v>42</v>
      </c>
      <c r="O141" s="75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2" t="s">
        <v>137</v>
      </c>
      <c r="AT141" s="182" t="s">
        <v>132</v>
      </c>
      <c r="AU141" s="182" t="s">
        <v>85</v>
      </c>
      <c r="AY141" s="17" t="s">
        <v>130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7" t="s">
        <v>8</v>
      </c>
      <c r="BK141" s="183">
        <f>ROUND(I141*H141,0)</f>
        <v>0</v>
      </c>
      <c r="BL141" s="17" t="s">
        <v>137</v>
      </c>
      <c r="BM141" s="182" t="s">
        <v>162</v>
      </c>
    </row>
    <row r="142" spans="1:51" s="13" customFormat="1" ht="12">
      <c r="A142" s="13"/>
      <c r="B142" s="184"/>
      <c r="C142" s="13"/>
      <c r="D142" s="185" t="s">
        <v>139</v>
      </c>
      <c r="E142" s="186" t="s">
        <v>1</v>
      </c>
      <c r="F142" s="187" t="s">
        <v>158</v>
      </c>
      <c r="G142" s="13"/>
      <c r="H142" s="188">
        <v>19.409</v>
      </c>
      <c r="I142" s="189"/>
      <c r="J142" s="13"/>
      <c r="K142" s="13"/>
      <c r="L142" s="184"/>
      <c r="M142" s="190"/>
      <c r="N142" s="191"/>
      <c r="O142" s="191"/>
      <c r="P142" s="191"/>
      <c r="Q142" s="191"/>
      <c r="R142" s="191"/>
      <c r="S142" s="191"/>
      <c r="T142" s="19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6" t="s">
        <v>139</v>
      </c>
      <c r="AU142" s="186" t="s">
        <v>85</v>
      </c>
      <c r="AV142" s="13" t="s">
        <v>85</v>
      </c>
      <c r="AW142" s="13" t="s">
        <v>33</v>
      </c>
      <c r="AX142" s="13" t="s">
        <v>8</v>
      </c>
      <c r="AY142" s="186" t="s">
        <v>130</v>
      </c>
    </row>
    <row r="143" spans="1:65" s="2" customFormat="1" ht="24.15" customHeight="1">
      <c r="A143" s="36"/>
      <c r="B143" s="170"/>
      <c r="C143" s="171" t="s">
        <v>163</v>
      </c>
      <c r="D143" s="171" t="s">
        <v>132</v>
      </c>
      <c r="E143" s="172" t="s">
        <v>164</v>
      </c>
      <c r="F143" s="173" t="s">
        <v>165</v>
      </c>
      <c r="G143" s="174" t="s">
        <v>155</v>
      </c>
      <c r="H143" s="175">
        <v>38.818</v>
      </c>
      <c r="I143" s="176"/>
      <c r="J143" s="177">
        <f>ROUND(I143*H143,0)</f>
        <v>0</v>
      </c>
      <c r="K143" s="173" t="s">
        <v>136</v>
      </c>
      <c r="L143" s="37"/>
      <c r="M143" s="178" t="s">
        <v>1</v>
      </c>
      <c r="N143" s="179" t="s">
        <v>42</v>
      </c>
      <c r="O143" s="75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2" t="s">
        <v>137</v>
      </c>
      <c r="AT143" s="182" t="s">
        <v>132</v>
      </c>
      <c r="AU143" s="182" t="s">
        <v>85</v>
      </c>
      <c r="AY143" s="17" t="s">
        <v>130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7" t="s">
        <v>8</v>
      </c>
      <c r="BK143" s="183">
        <f>ROUND(I143*H143,0)</f>
        <v>0</v>
      </c>
      <c r="BL143" s="17" t="s">
        <v>137</v>
      </c>
      <c r="BM143" s="182" t="s">
        <v>166</v>
      </c>
    </row>
    <row r="144" spans="1:51" s="13" customFormat="1" ht="12">
      <c r="A144" s="13"/>
      <c r="B144" s="184"/>
      <c r="C144" s="13"/>
      <c r="D144" s="185" t="s">
        <v>139</v>
      </c>
      <c r="E144" s="186" t="s">
        <v>1</v>
      </c>
      <c r="F144" s="187" t="s">
        <v>91</v>
      </c>
      <c r="G144" s="13"/>
      <c r="H144" s="188">
        <v>38.818</v>
      </c>
      <c r="I144" s="189"/>
      <c r="J144" s="13"/>
      <c r="K144" s="13"/>
      <c r="L144" s="184"/>
      <c r="M144" s="190"/>
      <c r="N144" s="191"/>
      <c r="O144" s="191"/>
      <c r="P144" s="191"/>
      <c r="Q144" s="191"/>
      <c r="R144" s="191"/>
      <c r="S144" s="191"/>
      <c r="T144" s="19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6" t="s">
        <v>139</v>
      </c>
      <c r="AU144" s="186" t="s">
        <v>85</v>
      </c>
      <c r="AV144" s="13" t="s">
        <v>85</v>
      </c>
      <c r="AW144" s="13" t="s">
        <v>33</v>
      </c>
      <c r="AX144" s="13" t="s">
        <v>8</v>
      </c>
      <c r="AY144" s="186" t="s">
        <v>130</v>
      </c>
    </row>
    <row r="145" spans="1:65" s="2" customFormat="1" ht="24.15" customHeight="1">
      <c r="A145" s="36"/>
      <c r="B145" s="170"/>
      <c r="C145" s="171" t="s">
        <v>167</v>
      </c>
      <c r="D145" s="171" t="s">
        <v>132</v>
      </c>
      <c r="E145" s="172" t="s">
        <v>168</v>
      </c>
      <c r="F145" s="173" t="s">
        <v>169</v>
      </c>
      <c r="G145" s="174" t="s">
        <v>148</v>
      </c>
      <c r="H145" s="175">
        <v>90</v>
      </c>
      <c r="I145" s="176"/>
      <c r="J145" s="177">
        <f>ROUND(I145*H145,0)</f>
        <v>0</v>
      </c>
      <c r="K145" s="173" t="s">
        <v>136</v>
      </c>
      <c r="L145" s="37"/>
      <c r="M145" s="178" t="s">
        <v>1</v>
      </c>
      <c r="N145" s="179" t="s">
        <v>42</v>
      </c>
      <c r="O145" s="75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2" t="s">
        <v>137</v>
      </c>
      <c r="AT145" s="182" t="s">
        <v>132</v>
      </c>
      <c r="AU145" s="182" t="s">
        <v>85</v>
      </c>
      <c r="AY145" s="17" t="s">
        <v>130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7" t="s">
        <v>8</v>
      </c>
      <c r="BK145" s="183">
        <f>ROUND(I145*H145,0)</f>
        <v>0</v>
      </c>
      <c r="BL145" s="17" t="s">
        <v>137</v>
      </c>
      <c r="BM145" s="182" t="s">
        <v>170</v>
      </c>
    </row>
    <row r="146" spans="1:51" s="13" customFormat="1" ht="12">
      <c r="A146" s="13"/>
      <c r="B146" s="184"/>
      <c r="C146" s="13"/>
      <c r="D146" s="185" t="s">
        <v>139</v>
      </c>
      <c r="E146" s="186" t="s">
        <v>1</v>
      </c>
      <c r="F146" s="187" t="s">
        <v>88</v>
      </c>
      <c r="G146" s="13"/>
      <c r="H146" s="188">
        <v>90</v>
      </c>
      <c r="I146" s="189"/>
      <c r="J146" s="13"/>
      <c r="K146" s="13"/>
      <c r="L146" s="184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6" t="s">
        <v>139</v>
      </c>
      <c r="AU146" s="186" t="s">
        <v>85</v>
      </c>
      <c r="AV146" s="13" t="s">
        <v>85</v>
      </c>
      <c r="AW146" s="13" t="s">
        <v>33</v>
      </c>
      <c r="AX146" s="13" t="s">
        <v>8</v>
      </c>
      <c r="AY146" s="186" t="s">
        <v>130</v>
      </c>
    </row>
    <row r="147" spans="1:65" s="2" customFormat="1" ht="24.15" customHeight="1">
      <c r="A147" s="36"/>
      <c r="B147" s="170"/>
      <c r="C147" s="171" t="s">
        <v>171</v>
      </c>
      <c r="D147" s="171" t="s">
        <v>132</v>
      </c>
      <c r="E147" s="172" t="s">
        <v>172</v>
      </c>
      <c r="F147" s="173" t="s">
        <v>173</v>
      </c>
      <c r="G147" s="174" t="s">
        <v>148</v>
      </c>
      <c r="H147" s="175">
        <v>90</v>
      </c>
      <c r="I147" s="176"/>
      <c r="J147" s="177">
        <f>ROUND(I147*H147,0)</f>
        <v>0</v>
      </c>
      <c r="K147" s="173" t="s">
        <v>136</v>
      </c>
      <c r="L147" s="37"/>
      <c r="M147" s="178" t="s">
        <v>1</v>
      </c>
      <c r="N147" s="179" t="s">
        <v>42</v>
      </c>
      <c r="O147" s="75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2" t="s">
        <v>137</v>
      </c>
      <c r="AT147" s="182" t="s">
        <v>132</v>
      </c>
      <c r="AU147" s="182" t="s">
        <v>85</v>
      </c>
      <c r="AY147" s="17" t="s">
        <v>130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7" t="s">
        <v>8</v>
      </c>
      <c r="BK147" s="183">
        <f>ROUND(I147*H147,0)</f>
        <v>0</v>
      </c>
      <c r="BL147" s="17" t="s">
        <v>137</v>
      </c>
      <c r="BM147" s="182" t="s">
        <v>174</v>
      </c>
    </row>
    <row r="148" spans="1:51" s="13" customFormat="1" ht="12">
      <c r="A148" s="13"/>
      <c r="B148" s="184"/>
      <c r="C148" s="13"/>
      <c r="D148" s="185" t="s">
        <v>139</v>
      </c>
      <c r="E148" s="186" t="s">
        <v>1</v>
      </c>
      <c r="F148" s="187" t="s">
        <v>88</v>
      </c>
      <c r="G148" s="13"/>
      <c r="H148" s="188">
        <v>90</v>
      </c>
      <c r="I148" s="189"/>
      <c r="J148" s="13"/>
      <c r="K148" s="13"/>
      <c r="L148" s="184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139</v>
      </c>
      <c r="AU148" s="186" t="s">
        <v>85</v>
      </c>
      <c r="AV148" s="13" t="s">
        <v>85</v>
      </c>
      <c r="AW148" s="13" t="s">
        <v>33</v>
      </c>
      <c r="AX148" s="13" t="s">
        <v>8</v>
      </c>
      <c r="AY148" s="186" t="s">
        <v>130</v>
      </c>
    </row>
    <row r="149" spans="1:65" s="2" customFormat="1" ht="16.5" customHeight="1">
      <c r="A149" s="36"/>
      <c r="B149" s="170"/>
      <c r="C149" s="201" t="s">
        <v>175</v>
      </c>
      <c r="D149" s="201" t="s">
        <v>176</v>
      </c>
      <c r="E149" s="202" t="s">
        <v>177</v>
      </c>
      <c r="F149" s="203" t="s">
        <v>178</v>
      </c>
      <c r="G149" s="204" t="s">
        <v>179</v>
      </c>
      <c r="H149" s="205">
        <v>2.25</v>
      </c>
      <c r="I149" s="206"/>
      <c r="J149" s="207">
        <f>ROUND(I149*H149,0)</f>
        <v>0</v>
      </c>
      <c r="K149" s="203" t="s">
        <v>136</v>
      </c>
      <c r="L149" s="208"/>
      <c r="M149" s="209" t="s">
        <v>1</v>
      </c>
      <c r="N149" s="210" t="s">
        <v>42</v>
      </c>
      <c r="O149" s="75"/>
      <c r="P149" s="180">
        <f>O149*H149</f>
        <v>0</v>
      </c>
      <c r="Q149" s="180">
        <v>0.001</v>
      </c>
      <c r="R149" s="180">
        <f>Q149*H149</f>
        <v>0.0022500000000000003</v>
      </c>
      <c r="S149" s="180">
        <v>0</v>
      </c>
      <c r="T149" s="18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2" t="s">
        <v>171</v>
      </c>
      <c r="AT149" s="182" t="s">
        <v>176</v>
      </c>
      <c r="AU149" s="182" t="s">
        <v>85</v>
      </c>
      <c r="AY149" s="17" t="s">
        <v>130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7" t="s">
        <v>8</v>
      </c>
      <c r="BK149" s="183">
        <f>ROUND(I149*H149,0)</f>
        <v>0</v>
      </c>
      <c r="BL149" s="17" t="s">
        <v>137</v>
      </c>
      <c r="BM149" s="182" t="s">
        <v>180</v>
      </c>
    </row>
    <row r="150" spans="1:51" s="13" customFormat="1" ht="12">
      <c r="A150" s="13"/>
      <c r="B150" s="184"/>
      <c r="C150" s="13"/>
      <c r="D150" s="185" t="s">
        <v>139</v>
      </c>
      <c r="E150" s="186" t="s">
        <v>1</v>
      </c>
      <c r="F150" s="187" t="s">
        <v>181</v>
      </c>
      <c r="G150" s="13"/>
      <c r="H150" s="188">
        <v>2.25</v>
      </c>
      <c r="I150" s="189"/>
      <c r="J150" s="13"/>
      <c r="K150" s="13"/>
      <c r="L150" s="184"/>
      <c r="M150" s="190"/>
      <c r="N150" s="191"/>
      <c r="O150" s="191"/>
      <c r="P150" s="191"/>
      <c r="Q150" s="191"/>
      <c r="R150" s="191"/>
      <c r="S150" s="191"/>
      <c r="T150" s="19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6" t="s">
        <v>139</v>
      </c>
      <c r="AU150" s="186" t="s">
        <v>85</v>
      </c>
      <c r="AV150" s="13" t="s">
        <v>85</v>
      </c>
      <c r="AW150" s="13" t="s">
        <v>33</v>
      </c>
      <c r="AX150" s="13" t="s">
        <v>8</v>
      </c>
      <c r="AY150" s="186" t="s">
        <v>130</v>
      </c>
    </row>
    <row r="151" spans="1:63" s="12" customFormat="1" ht="22.8" customHeight="1">
      <c r="A151" s="12"/>
      <c r="B151" s="157"/>
      <c r="C151" s="12"/>
      <c r="D151" s="158" t="s">
        <v>76</v>
      </c>
      <c r="E151" s="168" t="s">
        <v>145</v>
      </c>
      <c r="F151" s="168" t="s">
        <v>182</v>
      </c>
      <c r="G151" s="12"/>
      <c r="H151" s="12"/>
      <c r="I151" s="160"/>
      <c r="J151" s="169">
        <f>BK151</f>
        <v>0</v>
      </c>
      <c r="K151" s="12"/>
      <c r="L151" s="157"/>
      <c r="M151" s="162"/>
      <c r="N151" s="163"/>
      <c r="O151" s="163"/>
      <c r="P151" s="164">
        <f>SUM(P152:P170)</f>
        <v>0</v>
      </c>
      <c r="Q151" s="163"/>
      <c r="R151" s="164">
        <f>SUM(R152:R170)</f>
        <v>76.71406635536</v>
      </c>
      <c r="S151" s="163"/>
      <c r="T151" s="165">
        <f>SUM(T152:T170)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8" t="s">
        <v>8</v>
      </c>
      <c r="AT151" s="166" t="s">
        <v>76</v>
      </c>
      <c r="AU151" s="166" t="s">
        <v>8</v>
      </c>
      <c r="AY151" s="158" t="s">
        <v>130</v>
      </c>
      <c r="BK151" s="167">
        <f>SUM(BK152:BK170)</f>
        <v>0</v>
      </c>
    </row>
    <row r="152" spans="1:65" s="2" customFormat="1" ht="16.5" customHeight="1">
      <c r="A152" s="36"/>
      <c r="B152" s="170"/>
      <c r="C152" s="171" t="s">
        <v>183</v>
      </c>
      <c r="D152" s="171" t="s">
        <v>132</v>
      </c>
      <c r="E152" s="172" t="s">
        <v>184</v>
      </c>
      <c r="F152" s="173" t="s">
        <v>185</v>
      </c>
      <c r="G152" s="174" t="s">
        <v>155</v>
      </c>
      <c r="H152" s="175">
        <v>3.169</v>
      </c>
      <c r="I152" s="176"/>
      <c r="J152" s="177">
        <f>ROUND(I152*H152,0)</f>
        <v>0</v>
      </c>
      <c r="K152" s="173" t="s">
        <v>136</v>
      </c>
      <c r="L152" s="37"/>
      <c r="M152" s="178" t="s">
        <v>1</v>
      </c>
      <c r="N152" s="179" t="s">
        <v>42</v>
      </c>
      <c r="O152" s="75"/>
      <c r="P152" s="180">
        <f>O152*H152</f>
        <v>0</v>
      </c>
      <c r="Q152" s="180">
        <v>2.50215</v>
      </c>
      <c r="R152" s="180">
        <f>Q152*H152</f>
        <v>7.929313349999999</v>
      </c>
      <c r="S152" s="180">
        <v>0</v>
      </c>
      <c r="T152" s="18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2" t="s">
        <v>137</v>
      </c>
      <c r="AT152" s="182" t="s">
        <v>132</v>
      </c>
      <c r="AU152" s="182" t="s">
        <v>85</v>
      </c>
      <c r="AY152" s="17" t="s">
        <v>130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7" t="s">
        <v>8</v>
      </c>
      <c r="BK152" s="183">
        <f>ROUND(I152*H152,0)</f>
        <v>0</v>
      </c>
      <c r="BL152" s="17" t="s">
        <v>137</v>
      </c>
      <c r="BM152" s="182" t="s">
        <v>186</v>
      </c>
    </row>
    <row r="153" spans="1:51" s="13" customFormat="1" ht="12">
      <c r="A153" s="13"/>
      <c r="B153" s="184"/>
      <c r="C153" s="13"/>
      <c r="D153" s="185" t="s">
        <v>139</v>
      </c>
      <c r="E153" s="186" t="s">
        <v>1</v>
      </c>
      <c r="F153" s="187" t="s">
        <v>187</v>
      </c>
      <c r="G153" s="13"/>
      <c r="H153" s="188">
        <v>3.169</v>
      </c>
      <c r="I153" s="189"/>
      <c r="J153" s="13"/>
      <c r="K153" s="13"/>
      <c r="L153" s="184"/>
      <c r="M153" s="190"/>
      <c r="N153" s="191"/>
      <c r="O153" s="191"/>
      <c r="P153" s="191"/>
      <c r="Q153" s="191"/>
      <c r="R153" s="191"/>
      <c r="S153" s="191"/>
      <c r="T153" s="19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6" t="s">
        <v>139</v>
      </c>
      <c r="AU153" s="186" t="s">
        <v>85</v>
      </c>
      <c r="AV153" s="13" t="s">
        <v>85</v>
      </c>
      <c r="AW153" s="13" t="s">
        <v>33</v>
      </c>
      <c r="AX153" s="13" t="s">
        <v>77</v>
      </c>
      <c r="AY153" s="186" t="s">
        <v>130</v>
      </c>
    </row>
    <row r="154" spans="1:51" s="14" customFormat="1" ht="12">
      <c r="A154" s="14"/>
      <c r="B154" s="193"/>
      <c r="C154" s="14"/>
      <c r="D154" s="185" t="s">
        <v>139</v>
      </c>
      <c r="E154" s="194" t="s">
        <v>1</v>
      </c>
      <c r="F154" s="195" t="s">
        <v>152</v>
      </c>
      <c r="G154" s="14"/>
      <c r="H154" s="196">
        <v>3.169</v>
      </c>
      <c r="I154" s="197"/>
      <c r="J154" s="14"/>
      <c r="K154" s="14"/>
      <c r="L154" s="193"/>
      <c r="M154" s="198"/>
      <c r="N154" s="199"/>
      <c r="O154" s="199"/>
      <c r="P154" s="199"/>
      <c r="Q154" s="199"/>
      <c r="R154" s="199"/>
      <c r="S154" s="199"/>
      <c r="T154" s="20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4" t="s">
        <v>139</v>
      </c>
      <c r="AU154" s="194" t="s">
        <v>85</v>
      </c>
      <c r="AV154" s="14" t="s">
        <v>145</v>
      </c>
      <c r="AW154" s="14" t="s">
        <v>33</v>
      </c>
      <c r="AX154" s="14" t="s">
        <v>8</v>
      </c>
      <c r="AY154" s="194" t="s">
        <v>130</v>
      </c>
    </row>
    <row r="155" spans="1:65" s="2" customFormat="1" ht="24.15" customHeight="1">
      <c r="A155" s="36"/>
      <c r="B155" s="170"/>
      <c r="C155" s="171" t="s">
        <v>188</v>
      </c>
      <c r="D155" s="171" t="s">
        <v>132</v>
      </c>
      <c r="E155" s="172" t="s">
        <v>189</v>
      </c>
      <c r="F155" s="173" t="s">
        <v>190</v>
      </c>
      <c r="G155" s="174" t="s">
        <v>148</v>
      </c>
      <c r="H155" s="175">
        <v>17.825</v>
      </c>
      <c r="I155" s="176"/>
      <c r="J155" s="177">
        <f>ROUND(I155*H155,0)</f>
        <v>0</v>
      </c>
      <c r="K155" s="173" t="s">
        <v>136</v>
      </c>
      <c r="L155" s="37"/>
      <c r="M155" s="178" t="s">
        <v>1</v>
      </c>
      <c r="N155" s="179" t="s">
        <v>42</v>
      </c>
      <c r="O155" s="75"/>
      <c r="P155" s="180">
        <f>O155*H155</f>
        <v>0</v>
      </c>
      <c r="Q155" s="180">
        <v>0.02518806</v>
      </c>
      <c r="R155" s="180">
        <f>Q155*H155</f>
        <v>0.4489771695</v>
      </c>
      <c r="S155" s="180">
        <v>0</v>
      </c>
      <c r="T155" s="18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2" t="s">
        <v>137</v>
      </c>
      <c r="AT155" s="182" t="s">
        <v>132</v>
      </c>
      <c r="AU155" s="182" t="s">
        <v>85</v>
      </c>
      <c r="AY155" s="17" t="s">
        <v>130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7" t="s">
        <v>8</v>
      </c>
      <c r="BK155" s="183">
        <f>ROUND(I155*H155,0)</f>
        <v>0</v>
      </c>
      <c r="BL155" s="17" t="s">
        <v>137</v>
      </c>
      <c r="BM155" s="182" t="s">
        <v>191</v>
      </c>
    </row>
    <row r="156" spans="1:51" s="13" customFormat="1" ht="12">
      <c r="A156" s="13"/>
      <c r="B156" s="184"/>
      <c r="C156" s="13"/>
      <c r="D156" s="185" t="s">
        <v>139</v>
      </c>
      <c r="E156" s="186" t="s">
        <v>1</v>
      </c>
      <c r="F156" s="187" t="s">
        <v>192</v>
      </c>
      <c r="G156" s="13"/>
      <c r="H156" s="188">
        <v>17.825</v>
      </c>
      <c r="I156" s="189"/>
      <c r="J156" s="13"/>
      <c r="K156" s="13"/>
      <c r="L156" s="184"/>
      <c r="M156" s="190"/>
      <c r="N156" s="191"/>
      <c r="O156" s="191"/>
      <c r="P156" s="191"/>
      <c r="Q156" s="191"/>
      <c r="R156" s="191"/>
      <c r="S156" s="191"/>
      <c r="T156" s="19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6" t="s">
        <v>139</v>
      </c>
      <c r="AU156" s="186" t="s">
        <v>85</v>
      </c>
      <c r="AV156" s="13" t="s">
        <v>85</v>
      </c>
      <c r="AW156" s="13" t="s">
        <v>33</v>
      </c>
      <c r="AX156" s="13" t="s">
        <v>77</v>
      </c>
      <c r="AY156" s="186" t="s">
        <v>130</v>
      </c>
    </row>
    <row r="157" spans="1:51" s="14" customFormat="1" ht="12">
      <c r="A157" s="14"/>
      <c r="B157" s="193"/>
      <c r="C157" s="14"/>
      <c r="D157" s="185" t="s">
        <v>139</v>
      </c>
      <c r="E157" s="194" t="s">
        <v>1</v>
      </c>
      <c r="F157" s="195" t="s">
        <v>152</v>
      </c>
      <c r="G157" s="14"/>
      <c r="H157" s="196">
        <v>17.825</v>
      </c>
      <c r="I157" s="197"/>
      <c r="J157" s="14"/>
      <c r="K157" s="14"/>
      <c r="L157" s="193"/>
      <c r="M157" s="198"/>
      <c r="N157" s="199"/>
      <c r="O157" s="199"/>
      <c r="P157" s="199"/>
      <c r="Q157" s="199"/>
      <c r="R157" s="199"/>
      <c r="S157" s="199"/>
      <c r="T157" s="20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94" t="s">
        <v>139</v>
      </c>
      <c r="AU157" s="194" t="s">
        <v>85</v>
      </c>
      <c r="AV157" s="14" t="s">
        <v>145</v>
      </c>
      <c r="AW157" s="14" t="s">
        <v>33</v>
      </c>
      <c r="AX157" s="14" t="s">
        <v>8</v>
      </c>
      <c r="AY157" s="194" t="s">
        <v>130</v>
      </c>
    </row>
    <row r="158" spans="1:65" s="2" customFormat="1" ht="24.15" customHeight="1">
      <c r="A158" s="36"/>
      <c r="B158" s="170"/>
      <c r="C158" s="171" t="s">
        <v>193</v>
      </c>
      <c r="D158" s="171" t="s">
        <v>132</v>
      </c>
      <c r="E158" s="172" t="s">
        <v>194</v>
      </c>
      <c r="F158" s="173" t="s">
        <v>195</v>
      </c>
      <c r="G158" s="174" t="s">
        <v>148</v>
      </c>
      <c r="H158" s="175">
        <v>17.825</v>
      </c>
      <c r="I158" s="176"/>
      <c r="J158" s="177">
        <f>ROUND(I158*H158,0)</f>
        <v>0</v>
      </c>
      <c r="K158" s="173" t="s">
        <v>136</v>
      </c>
      <c r="L158" s="37"/>
      <c r="M158" s="178" t="s">
        <v>1</v>
      </c>
      <c r="N158" s="179" t="s">
        <v>42</v>
      </c>
      <c r="O158" s="75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2" t="s">
        <v>137</v>
      </c>
      <c r="AT158" s="182" t="s">
        <v>132</v>
      </c>
      <c r="AU158" s="182" t="s">
        <v>85</v>
      </c>
      <c r="AY158" s="17" t="s">
        <v>130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7" t="s">
        <v>8</v>
      </c>
      <c r="BK158" s="183">
        <f>ROUND(I158*H158,0)</f>
        <v>0</v>
      </c>
      <c r="BL158" s="17" t="s">
        <v>137</v>
      </c>
      <c r="BM158" s="182" t="s">
        <v>196</v>
      </c>
    </row>
    <row r="159" spans="1:65" s="2" customFormat="1" ht="33" customHeight="1">
      <c r="A159" s="36"/>
      <c r="B159" s="170"/>
      <c r="C159" s="171" t="s">
        <v>197</v>
      </c>
      <c r="D159" s="171" t="s">
        <v>132</v>
      </c>
      <c r="E159" s="172" t="s">
        <v>198</v>
      </c>
      <c r="F159" s="173" t="s">
        <v>199</v>
      </c>
      <c r="G159" s="174" t="s">
        <v>155</v>
      </c>
      <c r="H159" s="175">
        <v>24.954</v>
      </c>
      <c r="I159" s="176"/>
      <c r="J159" s="177">
        <f>ROUND(I159*H159,0)</f>
        <v>0</v>
      </c>
      <c r="K159" s="173" t="s">
        <v>1</v>
      </c>
      <c r="L159" s="37"/>
      <c r="M159" s="178" t="s">
        <v>1</v>
      </c>
      <c r="N159" s="179" t="s">
        <v>42</v>
      </c>
      <c r="O159" s="75"/>
      <c r="P159" s="180">
        <f>O159*H159</f>
        <v>0</v>
      </c>
      <c r="Q159" s="180">
        <v>0.7254</v>
      </c>
      <c r="R159" s="180">
        <f>Q159*H159</f>
        <v>18.1016316</v>
      </c>
      <c r="S159" s="180">
        <v>0</v>
      </c>
      <c r="T159" s="18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2" t="s">
        <v>137</v>
      </c>
      <c r="AT159" s="182" t="s">
        <v>132</v>
      </c>
      <c r="AU159" s="182" t="s">
        <v>85</v>
      </c>
      <c r="AY159" s="17" t="s">
        <v>130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7" t="s">
        <v>8</v>
      </c>
      <c r="BK159" s="183">
        <f>ROUND(I159*H159,0)</f>
        <v>0</v>
      </c>
      <c r="BL159" s="17" t="s">
        <v>137</v>
      </c>
      <c r="BM159" s="182" t="s">
        <v>200</v>
      </c>
    </row>
    <row r="160" spans="1:51" s="13" customFormat="1" ht="12">
      <c r="A160" s="13"/>
      <c r="B160" s="184"/>
      <c r="C160" s="13"/>
      <c r="D160" s="185" t="s">
        <v>139</v>
      </c>
      <c r="E160" s="186" t="s">
        <v>1</v>
      </c>
      <c r="F160" s="187" t="s">
        <v>95</v>
      </c>
      <c r="G160" s="13"/>
      <c r="H160" s="188">
        <v>24.954</v>
      </c>
      <c r="I160" s="189"/>
      <c r="J160" s="13"/>
      <c r="K160" s="13"/>
      <c r="L160" s="184"/>
      <c r="M160" s="190"/>
      <c r="N160" s="191"/>
      <c r="O160" s="191"/>
      <c r="P160" s="191"/>
      <c r="Q160" s="191"/>
      <c r="R160" s="191"/>
      <c r="S160" s="191"/>
      <c r="T160" s="19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6" t="s">
        <v>139</v>
      </c>
      <c r="AU160" s="186" t="s">
        <v>85</v>
      </c>
      <c r="AV160" s="13" t="s">
        <v>85</v>
      </c>
      <c r="AW160" s="13" t="s">
        <v>33</v>
      </c>
      <c r="AX160" s="13" t="s">
        <v>8</v>
      </c>
      <c r="AY160" s="186" t="s">
        <v>130</v>
      </c>
    </row>
    <row r="161" spans="1:65" s="2" customFormat="1" ht="16.5" customHeight="1">
      <c r="A161" s="36"/>
      <c r="B161" s="170"/>
      <c r="C161" s="201" t="s">
        <v>201</v>
      </c>
      <c r="D161" s="201" t="s">
        <v>176</v>
      </c>
      <c r="E161" s="202" t="s">
        <v>202</v>
      </c>
      <c r="F161" s="203" t="s">
        <v>203</v>
      </c>
      <c r="G161" s="204" t="s">
        <v>204</v>
      </c>
      <c r="H161" s="205">
        <v>49.908</v>
      </c>
      <c r="I161" s="206"/>
      <c r="J161" s="207">
        <f>ROUND(I161*H161,0)</f>
        <v>0</v>
      </c>
      <c r="K161" s="203" t="s">
        <v>1</v>
      </c>
      <c r="L161" s="208"/>
      <c r="M161" s="209" t="s">
        <v>1</v>
      </c>
      <c r="N161" s="210" t="s">
        <v>42</v>
      </c>
      <c r="O161" s="75"/>
      <c r="P161" s="180">
        <f>O161*H161</f>
        <v>0</v>
      </c>
      <c r="Q161" s="180">
        <v>1</v>
      </c>
      <c r="R161" s="180">
        <f>Q161*H161</f>
        <v>49.908</v>
      </c>
      <c r="S161" s="180">
        <v>0</v>
      </c>
      <c r="T161" s="18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2" t="s">
        <v>171</v>
      </c>
      <c r="AT161" s="182" t="s">
        <v>176</v>
      </c>
      <c r="AU161" s="182" t="s">
        <v>85</v>
      </c>
      <c r="AY161" s="17" t="s">
        <v>130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7" t="s">
        <v>8</v>
      </c>
      <c r="BK161" s="183">
        <f>ROUND(I161*H161,0)</f>
        <v>0</v>
      </c>
      <c r="BL161" s="17" t="s">
        <v>137</v>
      </c>
      <c r="BM161" s="182" t="s">
        <v>205</v>
      </c>
    </row>
    <row r="162" spans="1:51" s="13" customFormat="1" ht="12">
      <c r="A162" s="13"/>
      <c r="B162" s="184"/>
      <c r="C162" s="13"/>
      <c r="D162" s="185" t="s">
        <v>139</v>
      </c>
      <c r="E162" s="186" t="s">
        <v>1</v>
      </c>
      <c r="F162" s="187" t="s">
        <v>95</v>
      </c>
      <c r="G162" s="13"/>
      <c r="H162" s="188">
        <v>24.954</v>
      </c>
      <c r="I162" s="189"/>
      <c r="J162" s="13"/>
      <c r="K162" s="13"/>
      <c r="L162" s="184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139</v>
      </c>
      <c r="AU162" s="186" t="s">
        <v>85</v>
      </c>
      <c r="AV162" s="13" t="s">
        <v>85</v>
      </c>
      <c r="AW162" s="13" t="s">
        <v>33</v>
      </c>
      <c r="AX162" s="13" t="s">
        <v>8</v>
      </c>
      <c r="AY162" s="186" t="s">
        <v>130</v>
      </c>
    </row>
    <row r="163" spans="1:51" s="13" customFormat="1" ht="12">
      <c r="A163" s="13"/>
      <c r="B163" s="184"/>
      <c r="C163" s="13"/>
      <c r="D163" s="185" t="s">
        <v>139</v>
      </c>
      <c r="E163" s="13"/>
      <c r="F163" s="187" t="s">
        <v>206</v>
      </c>
      <c r="G163" s="13"/>
      <c r="H163" s="188">
        <v>49.908</v>
      </c>
      <c r="I163" s="189"/>
      <c r="J163" s="13"/>
      <c r="K163" s="13"/>
      <c r="L163" s="184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6" t="s">
        <v>139</v>
      </c>
      <c r="AU163" s="186" t="s">
        <v>85</v>
      </c>
      <c r="AV163" s="13" t="s">
        <v>85</v>
      </c>
      <c r="AW163" s="13" t="s">
        <v>3</v>
      </c>
      <c r="AX163" s="13" t="s">
        <v>8</v>
      </c>
      <c r="AY163" s="186" t="s">
        <v>130</v>
      </c>
    </row>
    <row r="164" spans="1:65" s="2" customFormat="1" ht="16.5" customHeight="1">
      <c r="A164" s="36"/>
      <c r="B164" s="170"/>
      <c r="C164" s="171" t="s">
        <v>9</v>
      </c>
      <c r="D164" s="171" t="s">
        <v>132</v>
      </c>
      <c r="E164" s="172" t="s">
        <v>207</v>
      </c>
      <c r="F164" s="173" t="s">
        <v>208</v>
      </c>
      <c r="G164" s="174" t="s">
        <v>204</v>
      </c>
      <c r="H164" s="175">
        <v>0.3</v>
      </c>
      <c r="I164" s="176"/>
      <c r="J164" s="177">
        <f>ROUND(I164*H164,0)</f>
        <v>0</v>
      </c>
      <c r="K164" s="173" t="s">
        <v>136</v>
      </c>
      <c r="L164" s="37"/>
      <c r="M164" s="178" t="s">
        <v>1</v>
      </c>
      <c r="N164" s="179" t="s">
        <v>42</v>
      </c>
      <c r="O164" s="75"/>
      <c r="P164" s="180">
        <f>O164*H164</f>
        <v>0</v>
      </c>
      <c r="Q164" s="180">
        <v>1.0763607862</v>
      </c>
      <c r="R164" s="180">
        <f>Q164*H164</f>
        <v>0.32290823586</v>
      </c>
      <c r="S164" s="180">
        <v>0</v>
      </c>
      <c r="T164" s="18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2" t="s">
        <v>137</v>
      </c>
      <c r="AT164" s="182" t="s">
        <v>132</v>
      </c>
      <c r="AU164" s="182" t="s">
        <v>85</v>
      </c>
      <c r="AY164" s="17" t="s">
        <v>130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7" t="s">
        <v>8</v>
      </c>
      <c r="BK164" s="183">
        <f>ROUND(I164*H164,0)</f>
        <v>0</v>
      </c>
      <c r="BL164" s="17" t="s">
        <v>137</v>
      </c>
      <c r="BM164" s="182" t="s">
        <v>209</v>
      </c>
    </row>
    <row r="165" spans="1:51" s="13" customFormat="1" ht="12">
      <c r="A165" s="13"/>
      <c r="B165" s="184"/>
      <c r="C165" s="13"/>
      <c r="D165" s="185" t="s">
        <v>139</v>
      </c>
      <c r="E165" s="186" t="s">
        <v>1</v>
      </c>
      <c r="F165" s="187" t="s">
        <v>210</v>
      </c>
      <c r="G165" s="13"/>
      <c r="H165" s="188">
        <v>0.3</v>
      </c>
      <c r="I165" s="189"/>
      <c r="J165" s="13"/>
      <c r="K165" s="13"/>
      <c r="L165" s="184"/>
      <c r="M165" s="190"/>
      <c r="N165" s="191"/>
      <c r="O165" s="191"/>
      <c r="P165" s="191"/>
      <c r="Q165" s="191"/>
      <c r="R165" s="191"/>
      <c r="S165" s="191"/>
      <c r="T165" s="19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6" t="s">
        <v>139</v>
      </c>
      <c r="AU165" s="186" t="s">
        <v>85</v>
      </c>
      <c r="AV165" s="13" t="s">
        <v>85</v>
      </c>
      <c r="AW165" s="13" t="s">
        <v>33</v>
      </c>
      <c r="AX165" s="13" t="s">
        <v>77</v>
      </c>
      <c r="AY165" s="186" t="s">
        <v>130</v>
      </c>
    </row>
    <row r="166" spans="1:51" s="14" customFormat="1" ht="12">
      <c r="A166" s="14"/>
      <c r="B166" s="193"/>
      <c r="C166" s="14"/>
      <c r="D166" s="185" t="s">
        <v>139</v>
      </c>
      <c r="E166" s="194" t="s">
        <v>1</v>
      </c>
      <c r="F166" s="195" t="s">
        <v>152</v>
      </c>
      <c r="G166" s="14"/>
      <c r="H166" s="196">
        <v>0.3</v>
      </c>
      <c r="I166" s="197"/>
      <c r="J166" s="14"/>
      <c r="K166" s="14"/>
      <c r="L166" s="193"/>
      <c r="M166" s="198"/>
      <c r="N166" s="199"/>
      <c r="O166" s="199"/>
      <c r="P166" s="199"/>
      <c r="Q166" s="199"/>
      <c r="R166" s="199"/>
      <c r="S166" s="199"/>
      <c r="T166" s="20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4" t="s">
        <v>139</v>
      </c>
      <c r="AU166" s="194" t="s">
        <v>85</v>
      </c>
      <c r="AV166" s="14" t="s">
        <v>145</v>
      </c>
      <c r="AW166" s="14" t="s">
        <v>33</v>
      </c>
      <c r="AX166" s="14" t="s">
        <v>8</v>
      </c>
      <c r="AY166" s="194" t="s">
        <v>130</v>
      </c>
    </row>
    <row r="167" spans="1:65" s="2" customFormat="1" ht="21.75" customHeight="1">
      <c r="A167" s="36"/>
      <c r="B167" s="170"/>
      <c r="C167" s="171" t="s">
        <v>211</v>
      </c>
      <c r="D167" s="171" t="s">
        <v>132</v>
      </c>
      <c r="E167" s="172" t="s">
        <v>212</v>
      </c>
      <c r="F167" s="173" t="s">
        <v>213</v>
      </c>
      <c r="G167" s="174" t="s">
        <v>135</v>
      </c>
      <c r="H167" s="175">
        <v>4</v>
      </c>
      <c r="I167" s="176"/>
      <c r="J167" s="177">
        <f>ROUND(I167*H167,0)</f>
        <v>0</v>
      </c>
      <c r="K167" s="173" t="s">
        <v>136</v>
      </c>
      <c r="L167" s="37"/>
      <c r="M167" s="178" t="s">
        <v>1</v>
      </c>
      <c r="N167" s="179" t="s">
        <v>42</v>
      </c>
      <c r="O167" s="75"/>
      <c r="P167" s="180">
        <f>O167*H167</f>
        <v>0</v>
      </c>
      <c r="Q167" s="180">
        <v>0.000809</v>
      </c>
      <c r="R167" s="180">
        <f>Q167*H167</f>
        <v>0.003236</v>
      </c>
      <c r="S167" s="180">
        <v>0</v>
      </c>
      <c r="T167" s="18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2" t="s">
        <v>137</v>
      </c>
      <c r="AT167" s="182" t="s">
        <v>132</v>
      </c>
      <c r="AU167" s="182" t="s">
        <v>85</v>
      </c>
      <c r="AY167" s="17" t="s">
        <v>130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7" t="s">
        <v>8</v>
      </c>
      <c r="BK167" s="183">
        <f>ROUND(I167*H167,0)</f>
        <v>0</v>
      </c>
      <c r="BL167" s="17" t="s">
        <v>137</v>
      </c>
      <c r="BM167" s="182" t="s">
        <v>214</v>
      </c>
    </row>
    <row r="168" spans="1:51" s="13" customFormat="1" ht="12">
      <c r="A168" s="13"/>
      <c r="B168" s="184"/>
      <c r="C168" s="13"/>
      <c r="D168" s="185" t="s">
        <v>139</v>
      </c>
      <c r="E168" s="186" t="s">
        <v>1</v>
      </c>
      <c r="F168" s="187" t="s">
        <v>215</v>
      </c>
      <c r="G168" s="13"/>
      <c r="H168" s="188">
        <v>2</v>
      </c>
      <c r="I168" s="189"/>
      <c r="J168" s="13"/>
      <c r="K168" s="13"/>
      <c r="L168" s="184"/>
      <c r="M168" s="190"/>
      <c r="N168" s="191"/>
      <c r="O168" s="191"/>
      <c r="P168" s="191"/>
      <c r="Q168" s="191"/>
      <c r="R168" s="191"/>
      <c r="S168" s="191"/>
      <c r="T168" s="19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6" t="s">
        <v>139</v>
      </c>
      <c r="AU168" s="186" t="s">
        <v>85</v>
      </c>
      <c r="AV168" s="13" t="s">
        <v>85</v>
      </c>
      <c r="AW168" s="13" t="s">
        <v>33</v>
      </c>
      <c r="AX168" s="13" t="s">
        <v>77</v>
      </c>
      <c r="AY168" s="186" t="s">
        <v>130</v>
      </c>
    </row>
    <row r="169" spans="1:51" s="13" customFormat="1" ht="12">
      <c r="A169" s="13"/>
      <c r="B169" s="184"/>
      <c r="C169" s="13"/>
      <c r="D169" s="185" t="s">
        <v>139</v>
      </c>
      <c r="E169" s="186" t="s">
        <v>1</v>
      </c>
      <c r="F169" s="187" t="s">
        <v>216</v>
      </c>
      <c r="G169" s="13"/>
      <c r="H169" s="188">
        <v>2</v>
      </c>
      <c r="I169" s="189"/>
      <c r="J169" s="13"/>
      <c r="K169" s="13"/>
      <c r="L169" s="184"/>
      <c r="M169" s="190"/>
      <c r="N169" s="191"/>
      <c r="O169" s="191"/>
      <c r="P169" s="191"/>
      <c r="Q169" s="191"/>
      <c r="R169" s="191"/>
      <c r="S169" s="191"/>
      <c r="T169" s="19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6" t="s">
        <v>139</v>
      </c>
      <c r="AU169" s="186" t="s">
        <v>85</v>
      </c>
      <c r="AV169" s="13" t="s">
        <v>85</v>
      </c>
      <c r="AW169" s="13" t="s">
        <v>33</v>
      </c>
      <c r="AX169" s="13" t="s">
        <v>77</v>
      </c>
      <c r="AY169" s="186" t="s">
        <v>130</v>
      </c>
    </row>
    <row r="170" spans="1:51" s="14" customFormat="1" ht="12">
      <c r="A170" s="14"/>
      <c r="B170" s="193"/>
      <c r="C170" s="14"/>
      <c r="D170" s="185" t="s">
        <v>139</v>
      </c>
      <c r="E170" s="194" t="s">
        <v>1</v>
      </c>
      <c r="F170" s="195" t="s">
        <v>152</v>
      </c>
      <c r="G170" s="14"/>
      <c r="H170" s="196">
        <v>4</v>
      </c>
      <c r="I170" s="197"/>
      <c r="J170" s="14"/>
      <c r="K170" s="14"/>
      <c r="L170" s="193"/>
      <c r="M170" s="198"/>
      <c r="N170" s="199"/>
      <c r="O170" s="199"/>
      <c r="P170" s="199"/>
      <c r="Q170" s="199"/>
      <c r="R170" s="199"/>
      <c r="S170" s="199"/>
      <c r="T170" s="20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4" t="s">
        <v>139</v>
      </c>
      <c r="AU170" s="194" t="s">
        <v>85</v>
      </c>
      <c r="AV170" s="14" t="s">
        <v>145</v>
      </c>
      <c r="AW170" s="14" t="s">
        <v>33</v>
      </c>
      <c r="AX170" s="14" t="s">
        <v>8</v>
      </c>
      <c r="AY170" s="194" t="s">
        <v>130</v>
      </c>
    </row>
    <row r="171" spans="1:63" s="12" customFormat="1" ht="22.8" customHeight="1">
      <c r="A171" s="12"/>
      <c r="B171" s="157"/>
      <c r="C171" s="12"/>
      <c r="D171" s="158" t="s">
        <v>76</v>
      </c>
      <c r="E171" s="168" t="s">
        <v>159</v>
      </c>
      <c r="F171" s="168" t="s">
        <v>217</v>
      </c>
      <c r="G171" s="12"/>
      <c r="H171" s="12"/>
      <c r="I171" s="160"/>
      <c r="J171" s="169">
        <f>BK171</f>
        <v>0</v>
      </c>
      <c r="K171" s="12"/>
      <c r="L171" s="157"/>
      <c r="M171" s="162"/>
      <c r="N171" s="163"/>
      <c r="O171" s="163"/>
      <c r="P171" s="164">
        <f>SUM(P172:P173)</f>
        <v>0</v>
      </c>
      <c r="Q171" s="163"/>
      <c r="R171" s="164">
        <f>SUM(R172:R173)</f>
        <v>0</v>
      </c>
      <c r="S171" s="163"/>
      <c r="T171" s="165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8" t="s">
        <v>8</v>
      </c>
      <c r="AT171" s="166" t="s">
        <v>76</v>
      </c>
      <c r="AU171" s="166" t="s">
        <v>8</v>
      </c>
      <c r="AY171" s="158" t="s">
        <v>130</v>
      </c>
      <c r="BK171" s="167">
        <f>SUM(BK172:BK173)</f>
        <v>0</v>
      </c>
    </row>
    <row r="172" spans="1:65" s="2" customFormat="1" ht="24.15" customHeight="1">
      <c r="A172" s="36"/>
      <c r="B172" s="170"/>
      <c r="C172" s="171" t="s">
        <v>218</v>
      </c>
      <c r="D172" s="171" t="s">
        <v>132</v>
      </c>
      <c r="E172" s="172" t="s">
        <v>219</v>
      </c>
      <c r="F172" s="173" t="s">
        <v>220</v>
      </c>
      <c r="G172" s="174" t="s">
        <v>148</v>
      </c>
      <c r="H172" s="175">
        <v>13</v>
      </c>
      <c r="I172" s="176"/>
      <c r="J172" s="177">
        <f>ROUND(I172*H172,0)</f>
        <v>0</v>
      </c>
      <c r="K172" s="173" t="s">
        <v>136</v>
      </c>
      <c r="L172" s="37"/>
      <c r="M172" s="178" t="s">
        <v>1</v>
      </c>
      <c r="N172" s="179" t="s">
        <v>42</v>
      </c>
      <c r="O172" s="75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2" t="s">
        <v>137</v>
      </c>
      <c r="AT172" s="182" t="s">
        <v>132</v>
      </c>
      <c r="AU172" s="182" t="s">
        <v>85</v>
      </c>
      <c r="AY172" s="17" t="s">
        <v>130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7" t="s">
        <v>8</v>
      </c>
      <c r="BK172" s="183">
        <f>ROUND(I172*H172,0)</f>
        <v>0</v>
      </c>
      <c r="BL172" s="17" t="s">
        <v>137</v>
      </c>
      <c r="BM172" s="182" t="s">
        <v>221</v>
      </c>
    </row>
    <row r="173" spans="1:51" s="13" customFormat="1" ht="12">
      <c r="A173" s="13"/>
      <c r="B173" s="184"/>
      <c r="C173" s="13"/>
      <c r="D173" s="185" t="s">
        <v>139</v>
      </c>
      <c r="E173" s="186" t="s">
        <v>1</v>
      </c>
      <c r="F173" s="187" t="s">
        <v>222</v>
      </c>
      <c r="G173" s="13"/>
      <c r="H173" s="188">
        <v>13</v>
      </c>
      <c r="I173" s="189"/>
      <c r="J173" s="13"/>
      <c r="K173" s="13"/>
      <c r="L173" s="184"/>
      <c r="M173" s="190"/>
      <c r="N173" s="191"/>
      <c r="O173" s="191"/>
      <c r="P173" s="191"/>
      <c r="Q173" s="191"/>
      <c r="R173" s="191"/>
      <c r="S173" s="191"/>
      <c r="T173" s="19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6" t="s">
        <v>139</v>
      </c>
      <c r="AU173" s="186" t="s">
        <v>85</v>
      </c>
      <c r="AV173" s="13" t="s">
        <v>85</v>
      </c>
      <c r="AW173" s="13" t="s">
        <v>33</v>
      </c>
      <c r="AX173" s="13" t="s">
        <v>8</v>
      </c>
      <c r="AY173" s="186" t="s">
        <v>130</v>
      </c>
    </row>
    <row r="174" spans="1:63" s="12" customFormat="1" ht="22.8" customHeight="1">
      <c r="A174" s="12"/>
      <c r="B174" s="157"/>
      <c r="C174" s="12"/>
      <c r="D174" s="158" t="s">
        <v>76</v>
      </c>
      <c r="E174" s="168" t="s">
        <v>163</v>
      </c>
      <c r="F174" s="168" t="s">
        <v>223</v>
      </c>
      <c r="G174" s="12"/>
      <c r="H174" s="12"/>
      <c r="I174" s="160"/>
      <c r="J174" s="169">
        <f>BK174</f>
        <v>0</v>
      </c>
      <c r="K174" s="12"/>
      <c r="L174" s="157"/>
      <c r="M174" s="162"/>
      <c r="N174" s="163"/>
      <c r="O174" s="163"/>
      <c r="P174" s="164">
        <f>SUM(P175:P178)</f>
        <v>0</v>
      </c>
      <c r="Q174" s="163"/>
      <c r="R174" s="164">
        <f>SUM(R175:R178)</f>
        <v>1.4235374431999999</v>
      </c>
      <c r="S174" s="163"/>
      <c r="T174" s="165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8" t="s">
        <v>8</v>
      </c>
      <c r="AT174" s="166" t="s">
        <v>76</v>
      </c>
      <c r="AU174" s="166" t="s">
        <v>8</v>
      </c>
      <c r="AY174" s="158" t="s">
        <v>130</v>
      </c>
      <c r="BK174" s="167">
        <f>SUM(BK175:BK178)</f>
        <v>0</v>
      </c>
    </row>
    <row r="175" spans="1:65" s="2" customFormat="1" ht="33" customHeight="1">
      <c r="A175" s="36"/>
      <c r="B175" s="170"/>
      <c r="C175" s="171" t="s">
        <v>224</v>
      </c>
      <c r="D175" s="171" t="s">
        <v>132</v>
      </c>
      <c r="E175" s="172" t="s">
        <v>225</v>
      </c>
      <c r="F175" s="173" t="s">
        <v>226</v>
      </c>
      <c r="G175" s="174" t="s">
        <v>135</v>
      </c>
      <c r="H175" s="175">
        <v>4</v>
      </c>
      <c r="I175" s="176"/>
      <c r="J175" s="177">
        <f>ROUND(I175*H175,0)</f>
        <v>0</v>
      </c>
      <c r="K175" s="173" t="s">
        <v>136</v>
      </c>
      <c r="L175" s="37"/>
      <c r="M175" s="178" t="s">
        <v>1</v>
      </c>
      <c r="N175" s="179" t="s">
        <v>42</v>
      </c>
      <c r="O175" s="75"/>
      <c r="P175" s="180">
        <f>O175*H175</f>
        <v>0</v>
      </c>
      <c r="Q175" s="180">
        <v>0.0002855858</v>
      </c>
      <c r="R175" s="180">
        <f>Q175*H175</f>
        <v>0.0011423432</v>
      </c>
      <c r="S175" s="180">
        <v>0</v>
      </c>
      <c r="T175" s="18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2" t="s">
        <v>137</v>
      </c>
      <c r="AT175" s="182" t="s">
        <v>132</v>
      </c>
      <c r="AU175" s="182" t="s">
        <v>85</v>
      </c>
      <c r="AY175" s="17" t="s">
        <v>130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7" t="s">
        <v>8</v>
      </c>
      <c r="BK175" s="183">
        <f>ROUND(I175*H175,0)</f>
        <v>0</v>
      </c>
      <c r="BL175" s="17" t="s">
        <v>137</v>
      </c>
      <c r="BM175" s="182" t="s">
        <v>227</v>
      </c>
    </row>
    <row r="176" spans="1:51" s="13" customFormat="1" ht="12">
      <c r="A176" s="13"/>
      <c r="B176" s="184"/>
      <c r="C176" s="13"/>
      <c r="D176" s="185" t="s">
        <v>139</v>
      </c>
      <c r="E176" s="186" t="s">
        <v>1</v>
      </c>
      <c r="F176" s="187" t="s">
        <v>228</v>
      </c>
      <c r="G176" s="13"/>
      <c r="H176" s="188">
        <v>4</v>
      </c>
      <c r="I176" s="189"/>
      <c r="J176" s="13"/>
      <c r="K176" s="13"/>
      <c r="L176" s="184"/>
      <c r="M176" s="190"/>
      <c r="N176" s="191"/>
      <c r="O176" s="191"/>
      <c r="P176" s="191"/>
      <c r="Q176" s="191"/>
      <c r="R176" s="191"/>
      <c r="S176" s="191"/>
      <c r="T176" s="19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6" t="s">
        <v>139</v>
      </c>
      <c r="AU176" s="186" t="s">
        <v>85</v>
      </c>
      <c r="AV176" s="13" t="s">
        <v>85</v>
      </c>
      <c r="AW176" s="13" t="s">
        <v>33</v>
      </c>
      <c r="AX176" s="13" t="s">
        <v>8</v>
      </c>
      <c r="AY176" s="186" t="s">
        <v>130</v>
      </c>
    </row>
    <row r="177" spans="1:65" s="2" customFormat="1" ht="24.15" customHeight="1">
      <c r="A177" s="36"/>
      <c r="B177" s="170"/>
      <c r="C177" s="171" t="s">
        <v>229</v>
      </c>
      <c r="D177" s="171" t="s">
        <v>132</v>
      </c>
      <c r="E177" s="172" t="s">
        <v>230</v>
      </c>
      <c r="F177" s="173" t="s">
        <v>231</v>
      </c>
      <c r="G177" s="174" t="s">
        <v>148</v>
      </c>
      <c r="H177" s="175">
        <v>83.181</v>
      </c>
      <c r="I177" s="176"/>
      <c r="J177" s="177">
        <f>ROUND(I177*H177,0)</f>
        <v>0</v>
      </c>
      <c r="K177" s="173" t="s">
        <v>1</v>
      </c>
      <c r="L177" s="37"/>
      <c r="M177" s="178" t="s">
        <v>1</v>
      </c>
      <c r="N177" s="179" t="s">
        <v>42</v>
      </c>
      <c r="O177" s="75"/>
      <c r="P177" s="180">
        <f>O177*H177</f>
        <v>0</v>
      </c>
      <c r="Q177" s="180">
        <v>0.0171</v>
      </c>
      <c r="R177" s="180">
        <f>Q177*H177</f>
        <v>1.4223951</v>
      </c>
      <c r="S177" s="180">
        <v>0</v>
      </c>
      <c r="T177" s="18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2" t="s">
        <v>137</v>
      </c>
      <c r="AT177" s="182" t="s">
        <v>132</v>
      </c>
      <c r="AU177" s="182" t="s">
        <v>85</v>
      </c>
      <c r="AY177" s="17" t="s">
        <v>130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7" t="s">
        <v>8</v>
      </c>
      <c r="BK177" s="183">
        <f>ROUND(I177*H177,0)</f>
        <v>0</v>
      </c>
      <c r="BL177" s="17" t="s">
        <v>137</v>
      </c>
      <c r="BM177" s="182" t="s">
        <v>232</v>
      </c>
    </row>
    <row r="178" spans="1:51" s="13" customFormat="1" ht="12">
      <c r="A178" s="13"/>
      <c r="B178" s="184"/>
      <c r="C178" s="13"/>
      <c r="D178" s="185" t="s">
        <v>139</v>
      </c>
      <c r="E178" s="186" t="s">
        <v>1</v>
      </c>
      <c r="F178" s="187" t="s">
        <v>233</v>
      </c>
      <c r="G178" s="13"/>
      <c r="H178" s="188">
        <v>83.181</v>
      </c>
      <c r="I178" s="189"/>
      <c r="J178" s="13"/>
      <c r="K178" s="13"/>
      <c r="L178" s="184"/>
      <c r="M178" s="190"/>
      <c r="N178" s="191"/>
      <c r="O178" s="191"/>
      <c r="P178" s="191"/>
      <c r="Q178" s="191"/>
      <c r="R178" s="191"/>
      <c r="S178" s="191"/>
      <c r="T178" s="19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6" t="s">
        <v>139</v>
      </c>
      <c r="AU178" s="186" t="s">
        <v>85</v>
      </c>
      <c r="AV178" s="13" t="s">
        <v>85</v>
      </c>
      <c r="AW178" s="13" t="s">
        <v>33</v>
      </c>
      <c r="AX178" s="13" t="s">
        <v>8</v>
      </c>
      <c r="AY178" s="186" t="s">
        <v>130</v>
      </c>
    </row>
    <row r="179" spans="1:63" s="12" customFormat="1" ht="22.8" customHeight="1">
      <c r="A179" s="12"/>
      <c r="B179" s="157"/>
      <c r="C179" s="12"/>
      <c r="D179" s="158" t="s">
        <v>76</v>
      </c>
      <c r="E179" s="168" t="s">
        <v>175</v>
      </c>
      <c r="F179" s="168" t="s">
        <v>234</v>
      </c>
      <c r="G179" s="12"/>
      <c r="H179" s="12"/>
      <c r="I179" s="160"/>
      <c r="J179" s="169">
        <f>BK179</f>
        <v>0</v>
      </c>
      <c r="K179" s="12"/>
      <c r="L179" s="157"/>
      <c r="M179" s="162"/>
      <c r="N179" s="163"/>
      <c r="O179" s="163"/>
      <c r="P179" s="164">
        <f>SUM(P180:P203)</f>
        <v>0</v>
      </c>
      <c r="Q179" s="163"/>
      <c r="R179" s="164">
        <f>SUM(R180:R203)</f>
        <v>4.561172943999999</v>
      </c>
      <c r="S179" s="163"/>
      <c r="T179" s="165">
        <f>SUM(T180:T203)</f>
        <v>62.385000000000005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8" t="s">
        <v>8</v>
      </c>
      <c r="AT179" s="166" t="s">
        <v>76</v>
      </c>
      <c r="AU179" s="166" t="s">
        <v>8</v>
      </c>
      <c r="AY179" s="158" t="s">
        <v>130</v>
      </c>
      <c r="BK179" s="167">
        <f>SUM(BK180:BK203)</f>
        <v>0</v>
      </c>
    </row>
    <row r="180" spans="1:65" s="2" customFormat="1" ht="24.15" customHeight="1">
      <c r="A180" s="36"/>
      <c r="B180" s="170"/>
      <c r="C180" s="171" t="s">
        <v>235</v>
      </c>
      <c r="D180" s="171" t="s">
        <v>132</v>
      </c>
      <c r="E180" s="172" t="s">
        <v>236</v>
      </c>
      <c r="F180" s="173" t="s">
        <v>237</v>
      </c>
      <c r="G180" s="174" t="s">
        <v>135</v>
      </c>
      <c r="H180" s="175">
        <v>1.5</v>
      </c>
      <c r="I180" s="176"/>
      <c r="J180" s="177">
        <f>ROUND(I180*H180,0)</f>
        <v>0</v>
      </c>
      <c r="K180" s="173" t="s">
        <v>136</v>
      </c>
      <c r="L180" s="37"/>
      <c r="M180" s="178" t="s">
        <v>1</v>
      </c>
      <c r="N180" s="179" t="s">
        <v>42</v>
      </c>
      <c r="O180" s="75"/>
      <c r="P180" s="180">
        <f>O180*H180</f>
        <v>0</v>
      </c>
      <c r="Q180" s="180">
        <v>0.1684906</v>
      </c>
      <c r="R180" s="180">
        <f>Q180*H180</f>
        <v>0.2527359</v>
      </c>
      <c r="S180" s="180">
        <v>0</v>
      </c>
      <c r="T180" s="18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2" t="s">
        <v>137</v>
      </c>
      <c r="AT180" s="182" t="s">
        <v>132</v>
      </c>
      <c r="AU180" s="182" t="s">
        <v>85</v>
      </c>
      <c r="AY180" s="17" t="s">
        <v>130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7" t="s">
        <v>8</v>
      </c>
      <c r="BK180" s="183">
        <f>ROUND(I180*H180,0)</f>
        <v>0</v>
      </c>
      <c r="BL180" s="17" t="s">
        <v>137</v>
      </c>
      <c r="BM180" s="182" t="s">
        <v>238</v>
      </c>
    </row>
    <row r="181" spans="1:51" s="13" customFormat="1" ht="12">
      <c r="A181" s="13"/>
      <c r="B181" s="184"/>
      <c r="C181" s="13"/>
      <c r="D181" s="185" t="s">
        <v>139</v>
      </c>
      <c r="E181" s="186" t="s">
        <v>1</v>
      </c>
      <c r="F181" s="187" t="s">
        <v>239</v>
      </c>
      <c r="G181" s="13"/>
      <c r="H181" s="188">
        <v>1.5</v>
      </c>
      <c r="I181" s="189"/>
      <c r="J181" s="13"/>
      <c r="K181" s="13"/>
      <c r="L181" s="184"/>
      <c r="M181" s="190"/>
      <c r="N181" s="191"/>
      <c r="O181" s="191"/>
      <c r="P181" s="191"/>
      <c r="Q181" s="191"/>
      <c r="R181" s="191"/>
      <c r="S181" s="191"/>
      <c r="T181" s="19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6" t="s">
        <v>139</v>
      </c>
      <c r="AU181" s="186" t="s">
        <v>85</v>
      </c>
      <c r="AV181" s="13" t="s">
        <v>85</v>
      </c>
      <c r="AW181" s="13" t="s">
        <v>33</v>
      </c>
      <c r="AX181" s="13" t="s">
        <v>8</v>
      </c>
      <c r="AY181" s="186" t="s">
        <v>130</v>
      </c>
    </row>
    <row r="182" spans="1:65" s="2" customFormat="1" ht="16.5" customHeight="1">
      <c r="A182" s="36"/>
      <c r="B182" s="170"/>
      <c r="C182" s="201" t="s">
        <v>7</v>
      </c>
      <c r="D182" s="201" t="s">
        <v>176</v>
      </c>
      <c r="E182" s="202" t="s">
        <v>240</v>
      </c>
      <c r="F182" s="203" t="s">
        <v>241</v>
      </c>
      <c r="G182" s="204" t="s">
        <v>135</v>
      </c>
      <c r="H182" s="205">
        <v>1.5</v>
      </c>
      <c r="I182" s="206"/>
      <c r="J182" s="207">
        <f>ROUND(I182*H182,0)</f>
        <v>0</v>
      </c>
      <c r="K182" s="203" t="s">
        <v>1</v>
      </c>
      <c r="L182" s="208"/>
      <c r="M182" s="209" t="s">
        <v>1</v>
      </c>
      <c r="N182" s="210" t="s">
        <v>42</v>
      </c>
      <c r="O182" s="75"/>
      <c r="P182" s="180">
        <f>O182*H182</f>
        <v>0</v>
      </c>
      <c r="Q182" s="180">
        <v>0.2</v>
      </c>
      <c r="R182" s="180">
        <f>Q182*H182</f>
        <v>0.30000000000000004</v>
      </c>
      <c r="S182" s="180">
        <v>0</v>
      </c>
      <c r="T182" s="181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2" t="s">
        <v>171</v>
      </c>
      <c r="AT182" s="182" t="s">
        <v>176</v>
      </c>
      <c r="AU182" s="182" t="s">
        <v>85</v>
      </c>
      <c r="AY182" s="17" t="s">
        <v>130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7" t="s">
        <v>8</v>
      </c>
      <c r="BK182" s="183">
        <f>ROUND(I182*H182,0)</f>
        <v>0</v>
      </c>
      <c r="BL182" s="17" t="s">
        <v>137</v>
      </c>
      <c r="BM182" s="182" t="s">
        <v>242</v>
      </c>
    </row>
    <row r="183" spans="1:65" s="2" customFormat="1" ht="24.15" customHeight="1">
      <c r="A183" s="36"/>
      <c r="B183" s="170"/>
      <c r="C183" s="171" t="s">
        <v>243</v>
      </c>
      <c r="D183" s="171" t="s">
        <v>132</v>
      </c>
      <c r="E183" s="172" t="s">
        <v>244</v>
      </c>
      <c r="F183" s="173" t="s">
        <v>245</v>
      </c>
      <c r="G183" s="174" t="s">
        <v>135</v>
      </c>
      <c r="H183" s="175">
        <v>2</v>
      </c>
      <c r="I183" s="176"/>
      <c r="J183" s="177">
        <f>ROUND(I183*H183,0)</f>
        <v>0</v>
      </c>
      <c r="K183" s="173" t="s">
        <v>136</v>
      </c>
      <c r="L183" s="37"/>
      <c r="M183" s="178" t="s">
        <v>1</v>
      </c>
      <c r="N183" s="179" t="s">
        <v>42</v>
      </c>
      <c r="O183" s="75"/>
      <c r="P183" s="180">
        <f>O183*H183</f>
        <v>0</v>
      </c>
      <c r="Q183" s="180">
        <v>0.100946</v>
      </c>
      <c r="R183" s="180">
        <f>Q183*H183</f>
        <v>0.201892</v>
      </c>
      <c r="S183" s="180">
        <v>0</v>
      </c>
      <c r="T183" s="18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2" t="s">
        <v>137</v>
      </c>
      <c r="AT183" s="182" t="s">
        <v>132</v>
      </c>
      <c r="AU183" s="182" t="s">
        <v>85</v>
      </c>
      <c r="AY183" s="17" t="s">
        <v>130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7" t="s">
        <v>8</v>
      </c>
      <c r="BK183" s="183">
        <f>ROUND(I183*H183,0)</f>
        <v>0</v>
      </c>
      <c r="BL183" s="17" t="s">
        <v>137</v>
      </c>
      <c r="BM183" s="182" t="s">
        <v>246</v>
      </c>
    </row>
    <row r="184" spans="1:51" s="13" customFormat="1" ht="12">
      <c r="A184" s="13"/>
      <c r="B184" s="184"/>
      <c r="C184" s="13"/>
      <c r="D184" s="185" t="s">
        <v>139</v>
      </c>
      <c r="E184" s="186" t="s">
        <v>1</v>
      </c>
      <c r="F184" s="187" t="s">
        <v>247</v>
      </c>
      <c r="G184" s="13"/>
      <c r="H184" s="188">
        <v>2</v>
      </c>
      <c r="I184" s="189"/>
      <c r="J184" s="13"/>
      <c r="K184" s="13"/>
      <c r="L184" s="184"/>
      <c r="M184" s="190"/>
      <c r="N184" s="191"/>
      <c r="O184" s="191"/>
      <c r="P184" s="191"/>
      <c r="Q184" s="191"/>
      <c r="R184" s="191"/>
      <c r="S184" s="191"/>
      <c r="T184" s="19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6" t="s">
        <v>139</v>
      </c>
      <c r="AU184" s="186" t="s">
        <v>85</v>
      </c>
      <c r="AV184" s="13" t="s">
        <v>85</v>
      </c>
      <c r="AW184" s="13" t="s">
        <v>33</v>
      </c>
      <c r="AX184" s="13" t="s">
        <v>8</v>
      </c>
      <c r="AY184" s="186" t="s">
        <v>130</v>
      </c>
    </row>
    <row r="185" spans="1:65" s="2" customFormat="1" ht="16.5" customHeight="1">
      <c r="A185" s="36"/>
      <c r="B185" s="170"/>
      <c r="C185" s="201" t="s">
        <v>248</v>
      </c>
      <c r="D185" s="201" t="s">
        <v>176</v>
      </c>
      <c r="E185" s="202" t="s">
        <v>249</v>
      </c>
      <c r="F185" s="203" t="s">
        <v>250</v>
      </c>
      <c r="G185" s="204" t="s">
        <v>135</v>
      </c>
      <c r="H185" s="205">
        <v>2</v>
      </c>
      <c r="I185" s="206"/>
      <c r="J185" s="207">
        <f>ROUND(I185*H185,0)</f>
        <v>0</v>
      </c>
      <c r="K185" s="203" t="s">
        <v>136</v>
      </c>
      <c r="L185" s="208"/>
      <c r="M185" s="209" t="s">
        <v>1</v>
      </c>
      <c r="N185" s="210" t="s">
        <v>42</v>
      </c>
      <c r="O185" s="75"/>
      <c r="P185" s="180">
        <f>O185*H185</f>
        <v>0</v>
      </c>
      <c r="Q185" s="180">
        <v>0.024</v>
      </c>
      <c r="R185" s="180">
        <f>Q185*H185</f>
        <v>0.048</v>
      </c>
      <c r="S185" s="180">
        <v>0</v>
      </c>
      <c r="T185" s="18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2" t="s">
        <v>171</v>
      </c>
      <c r="AT185" s="182" t="s">
        <v>176</v>
      </c>
      <c r="AU185" s="182" t="s">
        <v>85</v>
      </c>
      <c r="AY185" s="17" t="s">
        <v>130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7" t="s">
        <v>8</v>
      </c>
      <c r="BK185" s="183">
        <f>ROUND(I185*H185,0)</f>
        <v>0</v>
      </c>
      <c r="BL185" s="17" t="s">
        <v>137</v>
      </c>
      <c r="BM185" s="182" t="s">
        <v>251</v>
      </c>
    </row>
    <row r="186" spans="1:65" s="2" customFormat="1" ht="33" customHeight="1">
      <c r="A186" s="36"/>
      <c r="B186" s="170"/>
      <c r="C186" s="171" t="s">
        <v>252</v>
      </c>
      <c r="D186" s="171" t="s">
        <v>132</v>
      </c>
      <c r="E186" s="172" t="s">
        <v>253</v>
      </c>
      <c r="F186" s="173" t="s">
        <v>254</v>
      </c>
      <c r="G186" s="174" t="s">
        <v>148</v>
      </c>
      <c r="H186" s="175">
        <v>1.9</v>
      </c>
      <c r="I186" s="176"/>
      <c r="J186" s="177">
        <f>ROUND(I186*H186,0)</f>
        <v>0</v>
      </c>
      <c r="K186" s="173" t="s">
        <v>136</v>
      </c>
      <c r="L186" s="37"/>
      <c r="M186" s="178" t="s">
        <v>1</v>
      </c>
      <c r="N186" s="179" t="s">
        <v>42</v>
      </c>
      <c r="O186" s="75"/>
      <c r="P186" s="180">
        <f>O186*H186</f>
        <v>0</v>
      </c>
      <c r="Q186" s="180">
        <v>0.00063</v>
      </c>
      <c r="R186" s="180">
        <f>Q186*H186</f>
        <v>0.001197</v>
      </c>
      <c r="S186" s="180">
        <v>0</v>
      </c>
      <c r="T186" s="181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2" t="s">
        <v>137</v>
      </c>
      <c r="AT186" s="182" t="s">
        <v>132</v>
      </c>
      <c r="AU186" s="182" t="s">
        <v>85</v>
      </c>
      <c r="AY186" s="17" t="s">
        <v>130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7" t="s">
        <v>8</v>
      </c>
      <c r="BK186" s="183">
        <f>ROUND(I186*H186,0)</f>
        <v>0</v>
      </c>
      <c r="BL186" s="17" t="s">
        <v>137</v>
      </c>
      <c r="BM186" s="182" t="s">
        <v>255</v>
      </c>
    </row>
    <row r="187" spans="1:51" s="13" customFormat="1" ht="12">
      <c r="A187" s="13"/>
      <c r="B187" s="184"/>
      <c r="C187" s="13"/>
      <c r="D187" s="185" t="s">
        <v>139</v>
      </c>
      <c r="E187" s="186" t="s">
        <v>1</v>
      </c>
      <c r="F187" s="187" t="s">
        <v>256</v>
      </c>
      <c r="G187" s="13"/>
      <c r="H187" s="188">
        <v>1.9</v>
      </c>
      <c r="I187" s="189"/>
      <c r="J187" s="13"/>
      <c r="K187" s="13"/>
      <c r="L187" s="184"/>
      <c r="M187" s="190"/>
      <c r="N187" s="191"/>
      <c r="O187" s="191"/>
      <c r="P187" s="191"/>
      <c r="Q187" s="191"/>
      <c r="R187" s="191"/>
      <c r="S187" s="191"/>
      <c r="T187" s="19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6" t="s">
        <v>139</v>
      </c>
      <c r="AU187" s="186" t="s">
        <v>85</v>
      </c>
      <c r="AV187" s="13" t="s">
        <v>85</v>
      </c>
      <c r="AW187" s="13" t="s">
        <v>33</v>
      </c>
      <c r="AX187" s="13" t="s">
        <v>8</v>
      </c>
      <c r="AY187" s="186" t="s">
        <v>130</v>
      </c>
    </row>
    <row r="188" spans="1:65" s="2" customFormat="1" ht="24.15" customHeight="1">
      <c r="A188" s="36"/>
      <c r="B188" s="170"/>
      <c r="C188" s="171" t="s">
        <v>257</v>
      </c>
      <c r="D188" s="171" t="s">
        <v>132</v>
      </c>
      <c r="E188" s="172" t="s">
        <v>258</v>
      </c>
      <c r="F188" s="173" t="s">
        <v>259</v>
      </c>
      <c r="G188" s="174" t="s">
        <v>148</v>
      </c>
      <c r="H188" s="175">
        <v>95.064</v>
      </c>
      <c r="I188" s="176"/>
      <c r="J188" s="177">
        <f>ROUND(I188*H188,0)</f>
        <v>0</v>
      </c>
      <c r="K188" s="173" t="s">
        <v>136</v>
      </c>
      <c r="L188" s="37"/>
      <c r="M188" s="178" t="s">
        <v>1</v>
      </c>
      <c r="N188" s="179" t="s">
        <v>42</v>
      </c>
      <c r="O188" s="75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2" t="s">
        <v>137</v>
      </c>
      <c r="AT188" s="182" t="s">
        <v>132</v>
      </c>
      <c r="AU188" s="182" t="s">
        <v>85</v>
      </c>
      <c r="AY188" s="17" t="s">
        <v>130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7" t="s">
        <v>8</v>
      </c>
      <c r="BK188" s="183">
        <f>ROUND(I188*H188,0)</f>
        <v>0</v>
      </c>
      <c r="BL188" s="17" t="s">
        <v>137</v>
      </c>
      <c r="BM188" s="182" t="s">
        <v>260</v>
      </c>
    </row>
    <row r="189" spans="1:51" s="13" customFormat="1" ht="12">
      <c r="A189" s="13"/>
      <c r="B189" s="184"/>
      <c r="C189" s="13"/>
      <c r="D189" s="185" t="s">
        <v>139</v>
      </c>
      <c r="E189" s="186" t="s">
        <v>1</v>
      </c>
      <c r="F189" s="187" t="s">
        <v>261</v>
      </c>
      <c r="G189" s="13"/>
      <c r="H189" s="188">
        <v>95.064</v>
      </c>
      <c r="I189" s="189"/>
      <c r="J189" s="13"/>
      <c r="K189" s="13"/>
      <c r="L189" s="184"/>
      <c r="M189" s="190"/>
      <c r="N189" s="191"/>
      <c r="O189" s="191"/>
      <c r="P189" s="191"/>
      <c r="Q189" s="191"/>
      <c r="R189" s="191"/>
      <c r="S189" s="191"/>
      <c r="T189" s="19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6" t="s">
        <v>139</v>
      </c>
      <c r="AU189" s="186" t="s">
        <v>85</v>
      </c>
      <c r="AV189" s="13" t="s">
        <v>85</v>
      </c>
      <c r="AW189" s="13" t="s">
        <v>33</v>
      </c>
      <c r="AX189" s="13" t="s">
        <v>77</v>
      </c>
      <c r="AY189" s="186" t="s">
        <v>130</v>
      </c>
    </row>
    <row r="190" spans="1:51" s="14" customFormat="1" ht="12">
      <c r="A190" s="14"/>
      <c r="B190" s="193"/>
      <c r="C190" s="14"/>
      <c r="D190" s="185" t="s">
        <v>139</v>
      </c>
      <c r="E190" s="194" t="s">
        <v>262</v>
      </c>
      <c r="F190" s="195" t="s">
        <v>152</v>
      </c>
      <c r="G190" s="14"/>
      <c r="H190" s="196">
        <v>95.064</v>
      </c>
      <c r="I190" s="197"/>
      <c r="J190" s="14"/>
      <c r="K190" s="14"/>
      <c r="L190" s="193"/>
      <c r="M190" s="198"/>
      <c r="N190" s="199"/>
      <c r="O190" s="199"/>
      <c r="P190" s="199"/>
      <c r="Q190" s="199"/>
      <c r="R190" s="199"/>
      <c r="S190" s="199"/>
      <c r="T190" s="20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194" t="s">
        <v>139</v>
      </c>
      <c r="AU190" s="194" t="s">
        <v>85</v>
      </c>
      <c r="AV190" s="14" t="s">
        <v>145</v>
      </c>
      <c r="AW190" s="14" t="s">
        <v>33</v>
      </c>
      <c r="AX190" s="14" t="s">
        <v>8</v>
      </c>
      <c r="AY190" s="194" t="s">
        <v>130</v>
      </c>
    </row>
    <row r="191" spans="1:65" s="2" customFormat="1" ht="24.15" customHeight="1">
      <c r="A191" s="36"/>
      <c r="B191" s="170"/>
      <c r="C191" s="171" t="s">
        <v>263</v>
      </c>
      <c r="D191" s="171" t="s">
        <v>132</v>
      </c>
      <c r="E191" s="172" t="s">
        <v>264</v>
      </c>
      <c r="F191" s="173" t="s">
        <v>265</v>
      </c>
      <c r="G191" s="174" t="s">
        <v>155</v>
      </c>
      <c r="H191" s="175">
        <v>24.954</v>
      </c>
      <c r="I191" s="176"/>
      <c r="J191" s="177">
        <f>ROUND(I191*H191,0)</f>
        <v>0</v>
      </c>
      <c r="K191" s="173" t="s">
        <v>136</v>
      </c>
      <c r="L191" s="37"/>
      <c r="M191" s="178" t="s">
        <v>1</v>
      </c>
      <c r="N191" s="179" t="s">
        <v>42</v>
      </c>
      <c r="O191" s="75"/>
      <c r="P191" s="180">
        <f>O191*H191</f>
        <v>0</v>
      </c>
      <c r="Q191" s="180">
        <v>0</v>
      </c>
      <c r="R191" s="180">
        <f>Q191*H191</f>
        <v>0</v>
      </c>
      <c r="S191" s="180">
        <v>2.5</v>
      </c>
      <c r="T191" s="181">
        <f>S191*H191</f>
        <v>62.385000000000005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2" t="s">
        <v>137</v>
      </c>
      <c r="AT191" s="182" t="s">
        <v>132</v>
      </c>
      <c r="AU191" s="182" t="s">
        <v>85</v>
      </c>
      <c r="AY191" s="17" t="s">
        <v>130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7" t="s">
        <v>8</v>
      </c>
      <c r="BK191" s="183">
        <f>ROUND(I191*H191,0)</f>
        <v>0</v>
      </c>
      <c r="BL191" s="17" t="s">
        <v>137</v>
      </c>
      <c r="BM191" s="182" t="s">
        <v>266</v>
      </c>
    </row>
    <row r="192" spans="1:51" s="13" customFormat="1" ht="12">
      <c r="A192" s="13"/>
      <c r="B192" s="184"/>
      <c r="C192" s="13"/>
      <c r="D192" s="185" t="s">
        <v>139</v>
      </c>
      <c r="E192" s="186" t="s">
        <v>1</v>
      </c>
      <c r="F192" s="187" t="s">
        <v>267</v>
      </c>
      <c r="G192" s="13"/>
      <c r="H192" s="188">
        <v>24.954</v>
      </c>
      <c r="I192" s="189"/>
      <c r="J192" s="13"/>
      <c r="K192" s="13"/>
      <c r="L192" s="184"/>
      <c r="M192" s="190"/>
      <c r="N192" s="191"/>
      <c r="O192" s="191"/>
      <c r="P192" s="191"/>
      <c r="Q192" s="191"/>
      <c r="R192" s="191"/>
      <c r="S192" s="191"/>
      <c r="T192" s="19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6" t="s">
        <v>139</v>
      </c>
      <c r="AU192" s="186" t="s">
        <v>85</v>
      </c>
      <c r="AV192" s="13" t="s">
        <v>85</v>
      </c>
      <c r="AW192" s="13" t="s">
        <v>33</v>
      </c>
      <c r="AX192" s="13" t="s">
        <v>77</v>
      </c>
      <c r="AY192" s="186" t="s">
        <v>130</v>
      </c>
    </row>
    <row r="193" spans="1:51" s="14" customFormat="1" ht="12">
      <c r="A193" s="14"/>
      <c r="B193" s="193"/>
      <c r="C193" s="14"/>
      <c r="D193" s="185" t="s">
        <v>139</v>
      </c>
      <c r="E193" s="194" t="s">
        <v>95</v>
      </c>
      <c r="F193" s="195" t="s">
        <v>152</v>
      </c>
      <c r="G193" s="14"/>
      <c r="H193" s="196">
        <v>24.954</v>
      </c>
      <c r="I193" s="197"/>
      <c r="J193" s="14"/>
      <c r="K193" s="14"/>
      <c r="L193" s="193"/>
      <c r="M193" s="198"/>
      <c r="N193" s="199"/>
      <c r="O193" s="199"/>
      <c r="P193" s="199"/>
      <c r="Q193" s="199"/>
      <c r="R193" s="199"/>
      <c r="S193" s="199"/>
      <c r="T193" s="20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4" t="s">
        <v>139</v>
      </c>
      <c r="AU193" s="194" t="s">
        <v>85</v>
      </c>
      <c r="AV193" s="14" t="s">
        <v>145</v>
      </c>
      <c r="AW193" s="14" t="s">
        <v>33</v>
      </c>
      <c r="AX193" s="14" t="s">
        <v>8</v>
      </c>
      <c r="AY193" s="194" t="s">
        <v>130</v>
      </c>
    </row>
    <row r="194" spans="1:65" s="2" customFormat="1" ht="24.15" customHeight="1">
      <c r="A194" s="36"/>
      <c r="B194" s="170"/>
      <c r="C194" s="171" t="s">
        <v>268</v>
      </c>
      <c r="D194" s="171" t="s">
        <v>132</v>
      </c>
      <c r="E194" s="172" t="s">
        <v>269</v>
      </c>
      <c r="F194" s="173" t="s">
        <v>270</v>
      </c>
      <c r="G194" s="174" t="s">
        <v>155</v>
      </c>
      <c r="H194" s="175">
        <v>1</v>
      </c>
      <c r="I194" s="176"/>
      <c r="J194" s="177">
        <f>ROUND(I194*H194,0)</f>
        <v>0</v>
      </c>
      <c r="K194" s="173" t="s">
        <v>1</v>
      </c>
      <c r="L194" s="37"/>
      <c r="M194" s="178" t="s">
        <v>1</v>
      </c>
      <c r="N194" s="179" t="s">
        <v>42</v>
      </c>
      <c r="O194" s="75"/>
      <c r="P194" s="180">
        <f>O194*H194</f>
        <v>0</v>
      </c>
      <c r="Q194" s="180">
        <v>0.378</v>
      </c>
      <c r="R194" s="180">
        <f>Q194*H194</f>
        <v>0.378</v>
      </c>
      <c r="S194" s="180">
        <v>0</v>
      </c>
      <c r="T194" s="18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2" t="s">
        <v>137</v>
      </c>
      <c r="AT194" s="182" t="s">
        <v>132</v>
      </c>
      <c r="AU194" s="182" t="s">
        <v>85</v>
      </c>
      <c r="AY194" s="17" t="s">
        <v>130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7" t="s">
        <v>8</v>
      </c>
      <c r="BK194" s="183">
        <f>ROUND(I194*H194,0)</f>
        <v>0</v>
      </c>
      <c r="BL194" s="17" t="s">
        <v>137</v>
      </c>
      <c r="BM194" s="182" t="s">
        <v>271</v>
      </c>
    </row>
    <row r="195" spans="1:51" s="13" customFormat="1" ht="12">
      <c r="A195" s="13"/>
      <c r="B195" s="184"/>
      <c r="C195" s="13"/>
      <c r="D195" s="185" t="s">
        <v>139</v>
      </c>
      <c r="E195" s="186" t="s">
        <v>1</v>
      </c>
      <c r="F195" s="187" t="s">
        <v>272</v>
      </c>
      <c r="G195" s="13"/>
      <c r="H195" s="188">
        <v>1</v>
      </c>
      <c r="I195" s="189"/>
      <c r="J195" s="13"/>
      <c r="K195" s="13"/>
      <c r="L195" s="184"/>
      <c r="M195" s="190"/>
      <c r="N195" s="191"/>
      <c r="O195" s="191"/>
      <c r="P195" s="191"/>
      <c r="Q195" s="191"/>
      <c r="R195" s="191"/>
      <c r="S195" s="191"/>
      <c r="T195" s="19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6" t="s">
        <v>139</v>
      </c>
      <c r="AU195" s="186" t="s">
        <v>85</v>
      </c>
      <c r="AV195" s="13" t="s">
        <v>85</v>
      </c>
      <c r="AW195" s="13" t="s">
        <v>33</v>
      </c>
      <c r="AX195" s="13" t="s">
        <v>8</v>
      </c>
      <c r="AY195" s="186" t="s">
        <v>130</v>
      </c>
    </row>
    <row r="196" spans="1:65" s="2" customFormat="1" ht="16.5" customHeight="1">
      <c r="A196" s="36"/>
      <c r="B196" s="170"/>
      <c r="C196" s="201" t="s">
        <v>273</v>
      </c>
      <c r="D196" s="201" t="s">
        <v>176</v>
      </c>
      <c r="E196" s="202" t="s">
        <v>202</v>
      </c>
      <c r="F196" s="203" t="s">
        <v>203</v>
      </c>
      <c r="G196" s="204" t="s">
        <v>204</v>
      </c>
      <c r="H196" s="205">
        <v>2</v>
      </c>
      <c r="I196" s="206"/>
      <c r="J196" s="207">
        <f>ROUND(I196*H196,0)</f>
        <v>0</v>
      </c>
      <c r="K196" s="203" t="s">
        <v>1</v>
      </c>
      <c r="L196" s="208"/>
      <c r="M196" s="209" t="s">
        <v>1</v>
      </c>
      <c r="N196" s="210" t="s">
        <v>42</v>
      </c>
      <c r="O196" s="75"/>
      <c r="P196" s="180">
        <f>O196*H196</f>
        <v>0</v>
      </c>
      <c r="Q196" s="180">
        <v>1</v>
      </c>
      <c r="R196" s="180">
        <f>Q196*H196</f>
        <v>2</v>
      </c>
      <c r="S196" s="180">
        <v>0</v>
      </c>
      <c r="T196" s="18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2" t="s">
        <v>171</v>
      </c>
      <c r="AT196" s="182" t="s">
        <v>176</v>
      </c>
      <c r="AU196" s="182" t="s">
        <v>85</v>
      </c>
      <c r="AY196" s="17" t="s">
        <v>130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7" t="s">
        <v>8</v>
      </c>
      <c r="BK196" s="183">
        <f>ROUND(I196*H196,0)</f>
        <v>0</v>
      </c>
      <c r="BL196" s="17" t="s">
        <v>137</v>
      </c>
      <c r="BM196" s="182" t="s">
        <v>274</v>
      </c>
    </row>
    <row r="197" spans="1:51" s="13" customFormat="1" ht="12">
      <c r="A197" s="13"/>
      <c r="B197" s="184"/>
      <c r="C197" s="13"/>
      <c r="D197" s="185" t="s">
        <v>139</v>
      </c>
      <c r="E197" s="186" t="s">
        <v>1</v>
      </c>
      <c r="F197" s="187" t="s">
        <v>272</v>
      </c>
      <c r="G197" s="13"/>
      <c r="H197" s="188">
        <v>1</v>
      </c>
      <c r="I197" s="189"/>
      <c r="J197" s="13"/>
      <c r="K197" s="13"/>
      <c r="L197" s="184"/>
      <c r="M197" s="190"/>
      <c r="N197" s="191"/>
      <c r="O197" s="191"/>
      <c r="P197" s="191"/>
      <c r="Q197" s="191"/>
      <c r="R197" s="191"/>
      <c r="S197" s="191"/>
      <c r="T197" s="19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6" t="s">
        <v>139</v>
      </c>
      <c r="AU197" s="186" t="s">
        <v>85</v>
      </c>
      <c r="AV197" s="13" t="s">
        <v>85</v>
      </c>
      <c r="AW197" s="13" t="s">
        <v>33</v>
      </c>
      <c r="AX197" s="13" t="s">
        <v>8</v>
      </c>
      <c r="AY197" s="186" t="s">
        <v>130</v>
      </c>
    </row>
    <row r="198" spans="1:51" s="13" customFormat="1" ht="12">
      <c r="A198" s="13"/>
      <c r="B198" s="184"/>
      <c r="C198" s="13"/>
      <c r="D198" s="185" t="s">
        <v>139</v>
      </c>
      <c r="E198" s="13"/>
      <c r="F198" s="187" t="s">
        <v>275</v>
      </c>
      <c r="G198" s="13"/>
      <c r="H198" s="188">
        <v>2</v>
      </c>
      <c r="I198" s="189"/>
      <c r="J198" s="13"/>
      <c r="K198" s="13"/>
      <c r="L198" s="184"/>
      <c r="M198" s="190"/>
      <c r="N198" s="191"/>
      <c r="O198" s="191"/>
      <c r="P198" s="191"/>
      <c r="Q198" s="191"/>
      <c r="R198" s="191"/>
      <c r="S198" s="191"/>
      <c r="T198" s="19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6" t="s">
        <v>139</v>
      </c>
      <c r="AU198" s="186" t="s">
        <v>85</v>
      </c>
      <c r="AV198" s="13" t="s">
        <v>85</v>
      </c>
      <c r="AW198" s="13" t="s">
        <v>3</v>
      </c>
      <c r="AX198" s="13" t="s">
        <v>8</v>
      </c>
      <c r="AY198" s="186" t="s">
        <v>130</v>
      </c>
    </row>
    <row r="199" spans="1:65" s="2" customFormat="1" ht="24.15" customHeight="1">
      <c r="A199" s="36"/>
      <c r="B199" s="170"/>
      <c r="C199" s="171" t="s">
        <v>276</v>
      </c>
      <c r="D199" s="171" t="s">
        <v>132</v>
      </c>
      <c r="E199" s="172" t="s">
        <v>277</v>
      </c>
      <c r="F199" s="173" t="s">
        <v>278</v>
      </c>
      <c r="G199" s="174" t="s">
        <v>148</v>
      </c>
      <c r="H199" s="175">
        <v>9.506</v>
      </c>
      <c r="I199" s="176"/>
      <c r="J199" s="177">
        <f>ROUND(I199*H199,0)</f>
        <v>0</v>
      </c>
      <c r="K199" s="173" t="s">
        <v>136</v>
      </c>
      <c r="L199" s="37"/>
      <c r="M199" s="178" t="s">
        <v>1</v>
      </c>
      <c r="N199" s="179" t="s">
        <v>42</v>
      </c>
      <c r="O199" s="75"/>
      <c r="P199" s="180">
        <f>O199*H199</f>
        <v>0</v>
      </c>
      <c r="Q199" s="180">
        <v>0.122734</v>
      </c>
      <c r="R199" s="180">
        <f>Q199*H199</f>
        <v>1.166709404</v>
      </c>
      <c r="S199" s="180">
        <v>0</v>
      </c>
      <c r="T199" s="18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2" t="s">
        <v>137</v>
      </c>
      <c r="AT199" s="182" t="s">
        <v>132</v>
      </c>
      <c r="AU199" s="182" t="s">
        <v>85</v>
      </c>
      <c r="AY199" s="17" t="s">
        <v>130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7" t="s">
        <v>8</v>
      </c>
      <c r="BK199" s="183">
        <f>ROUND(I199*H199,0)</f>
        <v>0</v>
      </c>
      <c r="BL199" s="17" t="s">
        <v>137</v>
      </c>
      <c r="BM199" s="182" t="s">
        <v>279</v>
      </c>
    </row>
    <row r="200" spans="1:51" s="13" customFormat="1" ht="12">
      <c r="A200" s="13"/>
      <c r="B200" s="184"/>
      <c r="C200" s="13"/>
      <c r="D200" s="185" t="s">
        <v>139</v>
      </c>
      <c r="E200" s="186" t="s">
        <v>1</v>
      </c>
      <c r="F200" s="187" t="s">
        <v>280</v>
      </c>
      <c r="G200" s="13"/>
      <c r="H200" s="188">
        <v>9.506</v>
      </c>
      <c r="I200" s="189"/>
      <c r="J200" s="13"/>
      <c r="K200" s="13"/>
      <c r="L200" s="184"/>
      <c r="M200" s="190"/>
      <c r="N200" s="191"/>
      <c r="O200" s="191"/>
      <c r="P200" s="191"/>
      <c r="Q200" s="191"/>
      <c r="R200" s="191"/>
      <c r="S200" s="191"/>
      <c r="T200" s="19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6" t="s">
        <v>139</v>
      </c>
      <c r="AU200" s="186" t="s">
        <v>85</v>
      </c>
      <c r="AV200" s="13" t="s">
        <v>85</v>
      </c>
      <c r="AW200" s="13" t="s">
        <v>33</v>
      </c>
      <c r="AX200" s="13" t="s">
        <v>77</v>
      </c>
      <c r="AY200" s="186" t="s">
        <v>130</v>
      </c>
    </row>
    <row r="201" spans="1:51" s="14" customFormat="1" ht="12">
      <c r="A201" s="14"/>
      <c r="B201" s="193"/>
      <c r="C201" s="14"/>
      <c r="D201" s="185" t="s">
        <v>139</v>
      </c>
      <c r="E201" s="194" t="s">
        <v>1</v>
      </c>
      <c r="F201" s="195" t="s">
        <v>152</v>
      </c>
      <c r="G201" s="14"/>
      <c r="H201" s="196">
        <v>9.506</v>
      </c>
      <c r="I201" s="197"/>
      <c r="J201" s="14"/>
      <c r="K201" s="14"/>
      <c r="L201" s="193"/>
      <c r="M201" s="198"/>
      <c r="N201" s="199"/>
      <c r="O201" s="199"/>
      <c r="P201" s="199"/>
      <c r="Q201" s="199"/>
      <c r="R201" s="199"/>
      <c r="S201" s="199"/>
      <c r="T201" s="20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4" t="s">
        <v>139</v>
      </c>
      <c r="AU201" s="194" t="s">
        <v>85</v>
      </c>
      <c r="AV201" s="14" t="s">
        <v>145</v>
      </c>
      <c r="AW201" s="14" t="s">
        <v>33</v>
      </c>
      <c r="AX201" s="14" t="s">
        <v>8</v>
      </c>
      <c r="AY201" s="194" t="s">
        <v>130</v>
      </c>
    </row>
    <row r="202" spans="1:65" s="2" customFormat="1" ht="33" customHeight="1">
      <c r="A202" s="36"/>
      <c r="B202" s="170"/>
      <c r="C202" s="171" t="s">
        <v>281</v>
      </c>
      <c r="D202" s="171" t="s">
        <v>132</v>
      </c>
      <c r="E202" s="172" t="s">
        <v>282</v>
      </c>
      <c r="F202" s="173" t="s">
        <v>283</v>
      </c>
      <c r="G202" s="174" t="s">
        <v>284</v>
      </c>
      <c r="H202" s="175">
        <v>127</v>
      </c>
      <c r="I202" s="176"/>
      <c r="J202" s="177">
        <f>ROUND(I202*H202,0)</f>
        <v>0</v>
      </c>
      <c r="K202" s="173" t="s">
        <v>136</v>
      </c>
      <c r="L202" s="37"/>
      <c r="M202" s="178" t="s">
        <v>1</v>
      </c>
      <c r="N202" s="179" t="s">
        <v>42</v>
      </c>
      <c r="O202" s="75"/>
      <c r="P202" s="180">
        <f>O202*H202</f>
        <v>0</v>
      </c>
      <c r="Q202" s="180">
        <v>0.00167432</v>
      </c>
      <c r="R202" s="180">
        <f>Q202*H202</f>
        <v>0.21263864</v>
      </c>
      <c r="S202" s="180">
        <v>0</v>
      </c>
      <c r="T202" s="18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2" t="s">
        <v>137</v>
      </c>
      <c r="AT202" s="182" t="s">
        <v>132</v>
      </c>
      <c r="AU202" s="182" t="s">
        <v>85</v>
      </c>
      <c r="AY202" s="17" t="s">
        <v>130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7" t="s">
        <v>8</v>
      </c>
      <c r="BK202" s="183">
        <f>ROUND(I202*H202,0)</f>
        <v>0</v>
      </c>
      <c r="BL202" s="17" t="s">
        <v>137</v>
      </c>
      <c r="BM202" s="182" t="s">
        <v>285</v>
      </c>
    </row>
    <row r="203" spans="1:51" s="13" customFormat="1" ht="12">
      <c r="A203" s="13"/>
      <c r="B203" s="184"/>
      <c r="C203" s="13"/>
      <c r="D203" s="185" t="s">
        <v>139</v>
      </c>
      <c r="E203" s="186" t="s">
        <v>1</v>
      </c>
      <c r="F203" s="187" t="s">
        <v>286</v>
      </c>
      <c r="G203" s="13"/>
      <c r="H203" s="188">
        <v>127</v>
      </c>
      <c r="I203" s="189"/>
      <c r="J203" s="13"/>
      <c r="K203" s="13"/>
      <c r="L203" s="184"/>
      <c r="M203" s="190"/>
      <c r="N203" s="191"/>
      <c r="O203" s="191"/>
      <c r="P203" s="191"/>
      <c r="Q203" s="191"/>
      <c r="R203" s="191"/>
      <c r="S203" s="191"/>
      <c r="T203" s="19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6" t="s">
        <v>139</v>
      </c>
      <c r="AU203" s="186" t="s">
        <v>85</v>
      </c>
      <c r="AV203" s="13" t="s">
        <v>85</v>
      </c>
      <c r="AW203" s="13" t="s">
        <v>33</v>
      </c>
      <c r="AX203" s="13" t="s">
        <v>8</v>
      </c>
      <c r="AY203" s="186" t="s">
        <v>130</v>
      </c>
    </row>
    <row r="204" spans="1:63" s="12" customFormat="1" ht="22.8" customHeight="1">
      <c r="A204" s="12"/>
      <c r="B204" s="157"/>
      <c r="C204" s="12"/>
      <c r="D204" s="158" t="s">
        <v>76</v>
      </c>
      <c r="E204" s="168" t="s">
        <v>287</v>
      </c>
      <c r="F204" s="168" t="s">
        <v>288</v>
      </c>
      <c r="G204" s="12"/>
      <c r="H204" s="12"/>
      <c r="I204" s="160"/>
      <c r="J204" s="169">
        <f>BK204</f>
        <v>0</v>
      </c>
      <c r="K204" s="12"/>
      <c r="L204" s="157"/>
      <c r="M204" s="162"/>
      <c r="N204" s="163"/>
      <c r="O204" s="163"/>
      <c r="P204" s="164">
        <f>P205</f>
        <v>0</v>
      </c>
      <c r="Q204" s="163"/>
      <c r="R204" s="164">
        <f>R205</f>
        <v>0</v>
      </c>
      <c r="S204" s="163"/>
      <c r="T204" s="165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58" t="s">
        <v>8</v>
      </c>
      <c r="AT204" s="166" t="s">
        <v>76</v>
      </c>
      <c r="AU204" s="166" t="s">
        <v>8</v>
      </c>
      <c r="AY204" s="158" t="s">
        <v>130</v>
      </c>
      <c r="BK204" s="167">
        <f>BK205</f>
        <v>0</v>
      </c>
    </row>
    <row r="205" spans="1:65" s="2" customFormat="1" ht="24.15" customHeight="1">
      <c r="A205" s="36"/>
      <c r="B205" s="170"/>
      <c r="C205" s="171" t="s">
        <v>289</v>
      </c>
      <c r="D205" s="171" t="s">
        <v>132</v>
      </c>
      <c r="E205" s="172" t="s">
        <v>290</v>
      </c>
      <c r="F205" s="173" t="s">
        <v>291</v>
      </c>
      <c r="G205" s="174" t="s">
        <v>204</v>
      </c>
      <c r="H205" s="175">
        <v>82.701</v>
      </c>
      <c r="I205" s="176"/>
      <c r="J205" s="177">
        <f>ROUND(I205*H205,0)</f>
        <v>0</v>
      </c>
      <c r="K205" s="173" t="s">
        <v>136</v>
      </c>
      <c r="L205" s="37"/>
      <c r="M205" s="178" t="s">
        <v>1</v>
      </c>
      <c r="N205" s="179" t="s">
        <v>42</v>
      </c>
      <c r="O205" s="75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2" t="s">
        <v>137</v>
      </c>
      <c r="AT205" s="182" t="s">
        <v>132</v>
      </c>
      <c r="AU205" s="182" t="s">
        <v>85</v>
      </c>
      <c r="AY205" s="17" t="s">
        <v>130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7" t="s">
        <v>8</v>
      </c>
      <c r="BK205" s="183">
        <f>ROUND(I205*H205,0)</f>
        <v>0</v>
      </c>
      <c r="BL205" s="17" t="s">
        <v>137</v>
      </c>
      <c r="BM205" s="182" t="s">
        <v>292</v>
      </c>
    </row>
    <row r="206" spans="1:63" s="12" customFormat="1" ht="25.9" customHeight="1">
      <c r="A206" s="12"/>
      <c r="B206" s="157"/>
      <c r="C206" s="12"/>
      <c r="D206" s="158" t="s">
        <v>76</v>
      </c>
      <c r="E206" s="159" t="s">
        <v>293</v>
      </c>
      <c r="F206" s="159" t="s">
        <v>294</v>
      </c>
      <c r="G206" s="12"/>
      <c r="H206" s="12"/>
      <c r="I206" s="160"/>
      <c r="J206" s="161">
        <f>BK206</f>
        <v>0</v>
      </c>
      <c r="K206" s="12"/>
      <c r="L206" s="157"/>
      <c r="M206" s="162"/>
      <c r="N206" s="163"/>
      <c r="O206" s="163"/>
      <c r="P206" s="164">
        <f>P207</f>
        <v>0</v>
      </c>
      <c r="Q206" s="163"/>
      <c r="R206" s="164">
        <f>R207</f>
        <v>0.007426949999999999</v>
      </c>
      <c r="S206" s="163"/>
      <c r="T206" s="165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58" t="s">
        <v>85</v>
      </c>
      <c r="AT206" s="166" t="s">
        <v>76</v>
      </c>
      <c r="AU206" s="166" t="s">
        <v>77</v>
      </c>
      <c r="AY206" s="158" t="s">
        <v>130</v>
      </c>
      <c r="BK206" s="167">
        <f>BK207</f>
        <v>0</v>
      </c>
    </row>
    <row r="207" spans="1:63" s="12" customFormat="1" ht="22.8" customHeight="1">
      <c r="A207" s="12"/>
      <c r="B207" s="157"/>
      <c r="C207" s="12"/>
      <c r="D207" s="158" t="s">
        <v>76</v>
      </c>
      <c r="E207" s="168" t="s">
        <v>295</v>
      </c>
      <c r="F207" s="168" t="s">
        <v>296</v>
      </c>
      <c r="G207" s="12"/>
      <c r="H207" s="12"/>
      <c r="I207" s="160"/>
      <c r="J207" s="169">
        <f>BK207</f>
        <v>0</v>
      </c>
      <c r="K207" s="12"/>
      <c r="L207" s="157"/>
      <c r="M207" s="162"/>
      <c r="N207" s="163"/>
      <c r="O207" s="163"/>
      <c r="P207" s="164">
        <f>SUM(P208:P210)</f>
        <v>0</v>
      </c>
      <c r="Q207" s="163"/>
      <c r="R207" s="164">
        <f>SUM(R208:R210)</f>
        <v>0.007426949999999999</v>
      </c>
      <c r="S207" s="163"/>
      <c r="T207" s="165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58" t="s">
        <v>85</v>
      </c>
      <c r="AT207" s="166" t="s">
        <v>76</v>
      </c>
      <c r="AU207" s="166" t="s">
        <v>8</v>
      </c>
      <c r="AY207" s="158" t="s">
        <v>130</v>
      </c>
      <c r="BK207" s="167">
        <f>SUM(BK208:BK210)</f>
        <v>0</v>
      </c>
    </row>
    <row r="208" spans="1:65" s="2" customFormat="1" ht="33" customHeight="1">
      <c r="A208" s="36"/>
      <c r="B208" s="170"/>
      <c r="C208" s="171" t="s">
        <v>297</v>
      </c>
      <c r="D208" s="171" t="s">
        <v>132</v>
      </c>
      <c r="E208" s="172" t="s">
        <v>298</v>
      </c>
      <c r="F208" s="173" t="s">
        <v>299</v>
      </c>
      <c r="G208" s="174" t="s">
        <v>148</v>
      </c>
      <c r="H208" s="175">
        <v>49.513</v>
      </c>
      <c r="I208" s="176"/>
      <c r="J208" s="177">
        <f>ROUND(I208*H208,0)</f>
        <v>0</v>
      </c>
      <c r="K208" s="173" t="s">
        <v>136</v>
      </c>
      <c r="L208" s="37"/>
      <c r="M208" s="178" t="s">
        <v>1</v>
      </c>
      <c r="N208" s="179" t="s">
        <v>42</v>
      </c>
      <c r="O208" s="75"/>
      <c r="P208" s="180">
        <f>O208*H208</f>
        <v>0</v>
      </c>
      <c r="Q208" s="180">
        <v>0.00015</v>
      </c>
      <c r="R208" s="180">
        <f>Q208*H208</f>
        <v>0.007426949999999999</v>
      </c>
      <c r="S208" s="180">
        <v>0</v>
      </c>
      <c r="T208" s="18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2" t="s">
        <v>211</v>
      </c>
      <c r="AT208" s="182" t="s">
        <v>132</v>
      </c>
      <c r="AU208" s="182" t="s">
        <v>85</v>
      </c>
      <c r="AY208" s="17" t="s">
        <v>130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7" t="s">
        <v>8</v>
      </c>
      <c r="BK208" s="183">
        <f>ROUND(I208*H208,0)</f>
        <v>0</v>
      </c>
      <c r="BL208" s="17" t="s">
        <v>211</v>
      </c>
      <c r="BM208" s="182" t="s">
        <v>300</v>
      </c>
    </row>
    <row r="209" spans="1:51" s="13" customFormat="1" ht="12">
      <c r="A209" s="13"/>
      <c r="B209" s="184"/>
      <c r="C209" s="13"/>
      <c r="D209" s="185" t="s">
        <v>139</v>
      </c>
      <c r="E209" s="186" t="s">
        <v>1</v>
      </c>
      <c r="F209" s="187" t="s">
        <v>301</v>
      </c>
      <c r="G209" s="13"/>
      <c r="H209" s="188">
        <v>49.513</v>
      </c>
      <c r="I209" s="189"/>
      <c r="J209" s="13"/>
      <c r="K209" s="13"/>
      <c r="L209" s="184"/>
      <c r="M209" s="190"/>
      <c r="N209" s="191"/>
      <c r="O209" s="191"/>
      <c r="P209" s="191"/>
      <c r="Q209" s="191"/>
      <c r="R209" s="191"/>
      <c r="S209" s="191"/>
      <c r="T209" s="19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6" t="s">
        <v>139</v>
      </c>
      <c r="AU209" s="186" t="s">
        <v>85</v>
      </c>
      <c r="AV209" s="13" t="s">
        <v>85</v>
      </c>
      <c r="AW209" s="13" t="s">
        <v>33</v>
      </c>
      <c r="AX209" s="13" t="s">
        <v>77</v>
      </c>
      <c r="AY209" s="186" t="s">
        <v>130</v>
      </c>
    </row>
    <row r="210" spans="1:51" s="14" customFormat="1" ht="12">
      <c r="A210" s="14"/>
      <c r="B210" s="193"/>
      <c r="C210" s="14"/>
      <c r="D210" s="185" t="s">
        <v>139</v>
      </c>
      <c r="E210" s="194" t="s">
        <v>1</v>
      </c>
      <c r="F210" s="195" t="s">
        <v>152</v>
      </c>
      <c r="G210" s="14"/>
      <c r="H210" s="196">
        <v>49.513</v>
      </c>
      <c r="I210" s="197"/>
      <c r="J210" s="14"/>
      <c r="K210" s="14"/>
      <c r="L210" s="193"/>
      <c r="M210" s="198"/>
      <c r="N210" s="199"/>
      <c r="O210" s="199"/>
      <c r="P210" s="199"/>
      <c r="Q210" s="199"/>
      <c r="R210" s="199"/>
      <c r="S210" s="199"/>
      <c r="T210" s="20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94" t="s">
        <v>139</v>
      </c>
      <c r="AU210" s="194" t="s">
        <v>85</v>
      </c>
      <c r="AV210" s="14" t="s">
        <v>145</v>
      </c>
      <c r="AW210" s="14" t="s">
        <v>33</v>
      </c>
      <c r="AX210" s="14" t="s">
        <v>8</v>
      </c>
      <c r="AY210" s="194" t="s">
        <v>130</v>
      </c>
    </row>
    <row r="211" spans="1:63" s="12" customFormat="1" ht="25.9" customHeight="1">
      <c r="A211" s="12"/>
      <c r="B211" s="157"/>
      <c r="C211" s="12"/>
      <c r="D211" s="158" t="s">
        <v>76</v>
      </c>
      <c r="E211" s="159" t="s">
        <v>302</v>
      </c>
      <c r="F211" s="159" t="s">
        <v>303</v>
      </c>
      <c r="G211" s="12"/>
      <c r="H211" s="12"/>
      <c r="I211" s="160"/>
      <c r="J211" s="161">
        <f>BK211</f>
        <v>0</v>
      </c>
      <c r="K211" s="12"/>
      <c r="L211" s="157"/>
      <c r="M211" s="162"/>
      <c r="N211" s="163"/>
      <c r="O211" s="163"/>
      <c r="P211" s="164">
        <f>SUM(P212:P213)</f>
        <v>0</v>
      </c>
      <c r="Q211" s="163"/>
      <c r="R211" s="164">
        <f>SUM(R212:R213)</f>
        <v>0</v>
      </c>
      <c r="S211" s="163"/>
      <c r="T211" s="165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58" t="s">
        <v>137</v>
      </c>
      <c r="AT211" s="166" t="s">
        <v>76</v>
      </c>
      <c r="AU211" s="166" t="s">
        <v>77</v>
      </c>
      <c r="AY211" s="158" t="s">
        <v>130</v>
      </c>
      <c r="BK211" s="167">
        <f>SUM(BK212:BK213)</f>
        <v>0</v>
      </c>
    </row>
    <row r="212" spans="1:65" s="2" customFormat="1" ht="16.5" customHeight="1">
      <c r="A212" s="36"/>
      <c r="B212" s="170"/>
      <c r="C212" s="171" t="s">
        <v>304</v>
      </c>
      <c r="D212" s="171" t="s">
        <v>132</v>
      </c>
      <c r="E212" s="172" t="s">
        <v>305</v>
      </c>
      <c r="F212" s="173" t="s">
        <v>306</v>
      </c>
      <c r="G212" s="174" t="s">
        <v>307</v>
      </c>
      <c r="H212" s="175">
        <v>100</v>
      </c>
      <c r="I212" s="176"/>
      <c r="J212" s="177">
        <f>ROUND(I212*H212,0)</f>
        <v>0</v>
      </c>
      <c r="K212" s="173" t="s">
        <v>136</v>
      </c>
      <c r="L212" s="37"/>
      <c r="M212" s="178" t="s">
        <v>1</v>
      </c>
      <c r="N212" s="179" t="s">
        <v>42</v>
      </c>
      <c r="O212" s="75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2" t="s">
        <v>308</v>
      </c>
      <c r="AT212" s="182" t="s">
        <v>132</v>
      </c>
      <c r="AU212" s="182" t="s">
        <v>8</v>
      </c>
      <c r="AY212" s="17" t="s">
        <v>130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7" t="s">
        <v>8</v>
      </c>
      <c r="BK212" s="183">
        <f>ROUND(I212*H212,0)</f>
        <v>0</v>
      </c>
      <c r="BL212" s="17" t="s">
        <v>308</v>
      </c>
      <c r="BM212" s="182" t="s">
        <v>309</v>
      </c>
    </row>
    <row r="213" spans="1:51" s="13" customFormat="1" ht="12">
      <c r="A213" s="13"/>
      <c r="B213" s="184"/>
      <c r="C213" s="13"/>
      <c r="D213" s="185" t="s">
        <v>139</v>
      </c>
      <c r="E213" s="186" t="s">
        <v>1</v>
      </c>
      <c r="F213" s="187" t="s">
        <v>310</v>
      </c>
      <c r="G213" s="13"/>
      <c r="H213" s="188">
        <v>100</v>
      </c>
      <c r="I213" s="189"/>
      <c r="J213" s="13"/>
      <c r="K213" s="13"/>
      <c r="L213" s="184"/>
      <c r="M213" s="211"/>
      <c r="N213" s="212"/>
      <c r="O213" s="212"/>
      <c r="P213" s="212"/>
      <c r="Q213" s="212"/>
      <c r="R213" s="212"/>
      <c r="S213" s="212"/>
      <c r="T213" s="2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6" t="s">
        <v>139</v>
      </c>
      <c r="AU213" s="186" t="s">
        <v>8</v>
      </c>
      <c r="AV213" s="13" t="s">
        <v>85</v>
      </c>
      <c r="AW213" s="13" t="s">
        <v>33</v>
      </c>
      <c r="AX213" s="13" t="s">
        <v>8</v>
      </c>
      <c r="AY213" s="186" t="s">
        <v>130</v>
      </c>
    </row>
    <row r="214" spans="1:31" s="2" customFormat="1" ht="6.95" customHeight="1">
      <c r="A214" s="36"/>
      <c r="B214" s="58"/>
      <c r="C214" s="59"/>
      <c r="D214" s="59"/>
      <c r="E214" s="59"/>
      <c r="F214" s="59"/>
      <c r="G214" s="59"/>
      <c r="H214" s="59"/>
      <c r="I214" s="59"/>
      <c r="J214" s="59"/>
      <c r="K214" s="59"/>
      <c r="L214" s="37"/>
      <c r="M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</row>
  </sheetData>
  <autoFilter ref="C125:K21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94</v>
      </c>
      <c r="L4" s="20"/>
      <c r="M4" s="119" t="s">
        <v>11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17</v>
      </c>
      <c r="L6" s="20"/>
    </row>
    <row r="7" spans="2:12" s="1" customFormat="1" ht="16.5" customHeight="1">
      <c r="B7" s="20"/>
      <c r="E7" s="120" t="str">
        <f>'Rekapitulace stavby'!K6</f>
        <v>Oprava ohradní zdi ve Vrchlabí p.p.č.28/1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311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1</v>
      </c>
      <c r="G11" s="36"/>
      <c r="H11" s="36"/>
      <c r="I11" s="30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7" t="str">
        <f>'Rekapitulace stavby'!AN8</f>
        <v>2. 8. 2023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27</v>
      </c>
      <c r="F15" s="36"/>
      <c r="G15" s="36"/>
      <c r="H15" s="36"/>
      <c r="I15" s="30" t="s">
        <v>28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29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28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31</v>
      </c>
      <c r="E20" s="36"/>
      <c r="F20" s="36"/>
      <c r="G20" s="36"/>
      <c r="H20" s="36"/>
      <c r="I20" s="30" t="s">
        <v>26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32</v>
      </c>
      <c r="F21" s="36"/>
      <c r="G21" s="36"/>
      <c r="H21" s="36"/>
      <c r="I21" s="30" t="s">
        <v>28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34</v>
      </c>
      <c r="E23" s="36"/>
      <c r="F23" s="36"/>
      <c r="G23" s="36"/>
      <c r="H23" s="36"/>
      <c r="I23" s="30" t="s">
        <v>26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35</v>
      </c>
      <c r="F24" s="36"/>
      <c r="G24" s="36"/>
      <c r="H24" s="36"/>
      <c r="I24" s="30" t="s">
        <v>28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36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" t="s">
        <v>1</v>
      </c>
      <c r="F27" s="34"/>
      <c r="G27" s="34"/>
      <c r="H27" s="34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4" t="s">
        <v>37</v>
      </c>
      <c r="E30" s="36"/>
      <c r="F30" s="36"/>
      <c r="G30" s="36"/>
      <c r="H30" s="36"/>
      <c r="I30" s="36"/>
      <c r="J30" s="94">
        <f>ROUND(J126,0)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39</v>
      </c>
      <c r="G32" s="36"/>
      <c r="H32" s="36"/>
      <c r="I32" s="41" t="s">
        <v>38</v>
      </c>
      <c r="J32" s="41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5" t="s">
        <v>41</v>
      </c>
      <c r="E33" s="30" t="s">
        <v>42</v>
      </c>
      <c r="F33" s="126">
        <f>ROUND((SUM(BE126:BE145)),0)</f>
        <v>0</v>
      </c>
      <c r="G33" s="36"/>
      <c r="H33" s="36"/>
      <c r="I33" s="127">
        <v>0.21</v>
      </c>
      <c r="J33" s="126">
        <f>ROUND(((SUM(BE126:BE145))*I33),0)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43</v>
      </c>
      <c r="F34" s="126">
        <f>ROUND((SUM(BF126:BF145)),0)</f>
        <v>0</v>
      </c>
      <c r="G34" s="36"/>
      <c r="H34" s="36"/>
      <c r="I34" s="127">
        <v>0.15</v>
      </c>
      <c r="J34" s="126">
        <f>ROUND(((SUM(BF126:BF145))*I34),0)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44</v>
      </c>
      <c r="F35" s="126">
        <f>ROUND((SUM(BG126:BG145)),0)</f>
        <v>0</v>
      </c>
      <c r="G35" s="36"/>
      <c r="H35" s="36"/>
      <c r="I35" s="127">
        <v>0.21</v>
      </c>
      <c r="J35" s="126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45</v>
      </c>
      <c r="F36" s="126">
        <f>ROUND((SUM(BH126:BH145)),0)</f>
        <v>0</v>
      </c>
      <c r="G36" s="36"/>
      <c r="H36" s="36"/>
      <c r="I36" s="127">
        <v>0.15</v>
      </c>
      <c r="J36" s="126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46</v>
      </c>
      <c r="F37" s="126">
        <f>ROUND((SUM(BI126:BI145)),0)</f>
        <v>0</v>
      </c>
      <c r="G37" s="36"/>
      <c r="H37" s="36"/>
      <c r="I37" s="127">
        <v>0</v>
      </c>
      <c r="J37" s="126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8"/>
      <c r="D39" s="129" t="s">
        <v>47</v>
      </c>
      <c r="E39" s="79"/>
      <c r="F39" s="79"/>
      <c r="G39" s="130" t="s">
        <v>48</v>
      </c>
      <c r="H39" s="131" t="s">
        <v>49</v>
      </c>
      <c r="I39" s="79"/>
      <c r="J39" s="132">
        <f>SUM(J30:J37)</f>
        <v>0</v>
      </c>
      <c r="K39" s="133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34" t="s">
        <v>53</v>
      </c>
      <c r="G61" s="56" t="s">
        <v>52</v>
      </c>
      <c r="H61" s="39"/>
      <c r="I61" s="39"/>
      <c r="J61" s="135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34" t="s">
        <v>53</v>
      </c>
      <c r="G76" s="56" t="s">
        <v>52</v>
      </c>
      <c r="H76" s="39"/>
      <c r="I76" s="39"/>
      <c r="J76" s="135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100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0" t="str">
        <f>E7</f>
        <v>Oprava ohradní zdi ve Vrchlabí p.p.č.28/1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98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2 - Vedlejší náklady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6"/>
      <c r="E89" s="36"/>
      <c r="F89" s="25" t="str">
        <f>F12</f>
        <v>Vrchlabí</v>
      </c>
      <c r="G89" s="36"/>
      <c r="H89" s="36"/>
      <c r="I89" s="30" t="s">
        <v>23</v>
      </c>
      <c r="J89" s="67" t="str">
        <f>IF(J12="","",J12)</f>
        <v>2. 8. 2023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25</v>
      </c>
      <c r="D91" s="36"/>
      <c r="E91" s="36"/>
      <c r="F91" s="25" t="str">
        <f>E15</f>
        <v>Město Vrchlabí, Zámek č.p.1, Vrchlabí</v>
      </c>
      <c r="G91" s="36"/>
      <c r="H91" s="36"/>
      <c r="I91" s="30" t="s">
        <v>31</v>
      </c>
      <c r="J91" s="34" t="str">
        <f>E21</f>
        <v>ing. Jan Chaloupský, Břečštejnská 269, Trutnov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6"/>
      <c r="E92" s="36"/>
      <c r="F92" s="25" t="str">
        <f>IF(E18="","",E18)</f>
        <v>Vyplň údaj</v>
      </c>
      <c r="G92" s="36"/>
      <c r="H92" s="36"/>
      <c r="I92" s="30" t="s">
        <v>34</v>
      </c>
      <c r="J92" s="34" t="str">
        <f>E24</f>
        <v>ing. V. Švehla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6" t="s">
        <v>101</v>
      </c>
      <c r="D94" s="128"/>
      <c r="E94" s="128"/>
      <c r="F94" s="128"/>
      <c r="G94" s="128"/>
      <c r="H94" s="128"/>
      <c r="I94" s="128"/>
      <c r="J94" s="137" t="s">
        <v>102</v>
      </c>
      <c r="K94" s="12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8" t="s">
        <v>103</v>
      </c>
      <c r="D96" s="36"/>
      <c r="E96" s="36"/>
      <c r="F96" s="36"/>
      <c r="G96" s="36"/>
      <c r="H96" s="36"/>
      <c r="I96" s="36"/>
      <c r="J96" s="94">
        <f>J126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104</v>
      </c>
    </row>
    <row r="97" spans="1:31" s="9" customFormat="1" ht="24.95" customHeight="1">
      <c r="A97" s="9"/>
      <c r="B97" s="139"/>
      <c r="C97" s="9"/>
      <c r="D97" s="140" t="s">
        <v>312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313</v>
      </c>
      <c r="E98" s="145"/>
      <c r="F98" s="145"/>
      <c r="G98" s="145"/>
      <c r="H98" s="145"/>
      <c r="I98" s="145"/>
      <c r="J98" s="146">
        <f>J128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314</v>
      </c>
      <c r="E99" s="145"/>
      <c r="F99" s="145"/>
      <c r="G99" s="145"/>
      <c r="H99" s="145"/>
      <c r="I99" s="145"/>
      <c r="J99" s="146">
        <f>J130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315</v>
      </c>
      <c r="E100" s="145"/>
      <c r="F100" s="145"/>
      <c r="G100" s="145"/>
      <c r="H100" s="145"/>
      <c r="I100" s="145"/>
      <c r="J100" s="146">
        <f>J132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316</v>
      </c>
      <c r="E101" s="145"/>
      <c r="F101" s="145"/>
      <c r="G101" s="145"/>
      <c r="H101" s="145"/>
      <c r="I101" s="145"/>
      <c r="J101" s="146">
        <f>J134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317</v>
      </c>
      <c r="E102" s="145"/>
      <c r="F102" s="145"/>
      <c r="G102" s="145"/>
      <c r="H102" s="145"/>
      <c r="I102" s="145"/>
      <c r="J102" s="146">
        <f>J136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318</v>
      </c>
      <c r="E103" s="145"/>
      <c r="F103" s="145"/>
      <c r="G103" s="145"/>
      <c r="H103" s="145"/>
      <c r="I103" s="145"/>
      <c r="J103" s="146">
        <f>J138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319</v>
      </c>
      <c r="E104" s="145"/>
      <c r="F104" s="145"/>
      <c r="G104" s="145"/>
      <c r="H104" s="145"/>
      <c r="I104" s="145"/>
      <c r="J104" s="146">
        <f>J140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320</v>
      </c>
      <c r="E105" s="145"/>
      <c r="F105" s="145"/>
      <c r="G105" s="145"/>
      <c r="H105" s="145"/>
      <c r="I105" s="145"/>
      <c r="J105" s="146">
        <f>J142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321</v>
      </c>
      <c r="E106" s="145"/>
      <c r="F106" s="145"/>
      <c r="G106" s="145"/>
      <c r="H106" s="145"/>
      <c r="I106" s="145"/>
      <c r="J106" s="146">
        <f>J144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115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17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120" t="str">
        <f>E7</f>
        <v>Oprava ohradní zdi ve Vrchlabí p.p.č.28/1</v>
      </c>
      <c r="F116" s="30"/>
      <c r="G116" s="30"/>
      <c r="H116" s="30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98</v>
      </c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6"/>
      <c r="D118" s="36"/>
      <c r="E118" s="65" t="str">
        <f>E9</f>
        <v>2 - Vedlejší náklady</v>
      </c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21</v>
      </c>
      <c r="D120" s="36"/>
      <c r="E120" s="36"/>
      <c r="F120" s="25" t="str">
        <f>F12</f>
        <v>Vrchlabí</v>
      </c>
      <c r="G120" s="36"/>
      <c r="H120" s="36"/>
      <c r="I120" s="30" t="s">
        <v>23</v>
      </c>
      <c r="J120" s="67" t="str">
        <f>IF(J12="","",J12)</f>
        <v>2. 8. 2023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40.05" customHeight="1">
      <c r="A122" s="36"/>
      <c r="B122" s="37"/>
      <c r="C122" s="30" t="s">
        <v>25</v>
      </c>
      <c r="D122" s="36"/>
      <c r="E122" s="36"/>
      <c r="F122" s="25" t="str">
        <f>E15</f>
        <v>Město Vrchlabí, Zámek č.p.1, Vrchlabí</v>
      </c>
      <c r="G122" s="36"/>
      <c r="H122" s="36"/>
      <c r="I122" s="30" t="s">
        <v>31</v>
      </c>
      <c r="J122" s="34" t="str">
        <f>E21</f>
        <v>ing. Jan Chaloupský, Břečštejnská 269, Trutnov</v>
      </c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29</v>
      </c>
      <c r="D123" s="36"/>
      <c r="E123" s="36"/>
      <c r="F123" s="25" t="str">
        <f>IF(E18="","",E18)</f>
        <v>Vyplň údaj</v>
      </c>
      <c r="G123" s="36"/>
      <c r="H123" s="36"/>
      <c r="I123" s="30" t="s">
        <v>34</v>
      </c>
      <c r="J123" s="34" t="str">
        <f>E24</f>
        <v>ing. V. Švehla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47"/>
      <c r="B125" s="148"/>
      <c r="C125" s="149" t="s">
        <v>116</v>
      </c>
      <c r="D125" s="150" t="s">
        <v>62</v>
      </c>
      <c r="E125" s="150" t="s">
        <v>58</v>
      </c>
      <c r="F125" s="150" t="s">
        <v>59</v>
      </c>
      <c r="G125" s="150" t="s">
        <v>117</v>
      </c>
      <c r="H125" s="150" t="s">
        <v>118</v>
      </c>
      <c r="I125" s="150" t="s">
        <v>119</v>
      </c>
      <c r="J125" s="150" t="s">
        <v>102</v>
      </c>
      <c r="K125" s="151" t="s">
        <v>120</v>
      </c>
      <c r="L125" s="152"/>
      <c r="M125" s="84" t="s">
        <v>1</v>
      </c>
      <c r="N125" s="85" t="s">
        <v>41</v>
      </c>
      <c r="O125" s="85" t="s">
        <v>121</v>
      </c>
      <c r="P125" s="85" t="s">
        <v>122</v>
      </c>
      <c r="Q125" s="85" t="s">
        <v>123</v>
      </c>
      <c r="R125" s="85" t="s">
        <v>124</v>
      </c>
      <c r="S125" s="85" t="s">
        <v>125</v>
      </c>
      <c r="T125" s="86" t="s">
        <v>126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2" customFormat="1" ht="22.8" customHeight="1">
      <c r="A126" s="36"/>
      <c r="B126" s="37"/>
      <c r="C126" s="91" t="s">
        <v>127</v>
      </c>
      <c r="D126" s="36"/>
      <c r="E126" s="36"/>
      <c r="F126" s="36"/>
      <c r="G126" s="36"/>
      <c r="H126" s="36"/>
      <c r="I126" s="36"/>
      <c r="J126" s="153">
        <f>BK126</f>
        <v>0</v>
      </c>
      <c r="K126" s="36"/>
      <c r="L126" s="37"/>
      <c r="M126" s="87"/>
      <c r="N126" s="71"/>
      <c r="O126" s="88"/>
      <c r="P126" s="154">
        <f>P127</f>
        <v>0</v>
      </c>
      <c r="Q126" s="88"/>
      <c r="R126" s="154">
        <f>R127</f>
        <v>0</v>
      </c>
      <c r="S126" s="88"/>
      <c r="T126" s="155">
        <f>T127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76</v>
      </c>
      <c r="AU126" s="17" t="s">
        <v>104</v>
      </c>
      <c r="BK126" s="156">
        <f>BK127</f>
        <v>0</v>
      </c>
    </row>
    <row r="127" spans="1:63" s="12" customFormat="1" ht="25.9" customHeight="1">
      <c r="A127" s="12"/>
      <c r="B127" s="157"/>
      <c r="C127" s="12"/>
      <c r="D127" s="158" t="s">
        <v>76</v>
      </c>
      <c r="E127" s="159" t="s">
        <v>322</v>
      </c>
      <c r="F127" s="159" t="s">
        <v>323</v>
      </c>
      <c r="G127" s="12"/>
      <c r="H127" s="12"/>
      <c r="I127" s="160"/>
      <c r="J127" s="161">
        <f>BK127</f>
        <v>0</v>
      </c>
      <c r="K127" s="12"/>
      <c r="L127" s="157"/>
      <c r="M127" s="162"/>
      <c r="N127" s="163"/>
      <c r="O127" s="163"/>
      <c r="P127" s="164">
        <f>P128+P130+P132+P134+P136+P138+P140+P142+P144</f>
        <v>0</v>
      </c>
      <c r="Q127" s="163"/>
      <c r="R127" s="164">
        <f>R128+R130+R132+R134+R136+R138+R140+R142+R144</f>
        <v>0</v>
      </c>
      <c r="S127" s="163"/>
      <c r="T127" s="165">
        <f>T128+T130+T132+T134+T136+T138+T140+T142+T144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159</v>
      </c>
      <c r="AT127" s="166" t="s">
        <v>76</v>
      </c>
      <c r="AU127" s="166" t="s">
        <v>77</v>
      </c>
      <c r="AY127" s="158" t="s">
        <v>130</v>
      </c>
      <c r="BK127" s="167">
        <f>BK128+BK130+BK132+BK134+BK136+BK138+BK140+BK142+BK144</f>
        <v>0</v>
      </c>
    </row>
    <row r="128" spans="1:63" s="12" customFormat="1" ht="22.8" customHeight="1">
      <c r="A128" s="12"/>
      <c r="B128" s="157"/>
      <c r="C128" s="12"/>
      <c r="D128" s="158" t="s">
        <v>76</v>
      </c>
      <c r="E128" s="168" t="s">
        <v>324</v>
      </c>
      <c r="F128" s="168" t="s">
        <v>325</v>
      </c>
      <c r="G128" s="12"/>
      <c r="H128" s="12"/>
      <c r="I128" s="160"/>
      <c r="J128" s="169">
        <f>BK128</f>
        <v>0</v>
      </c>
      <c r="K128" s="12"/>
      <c r="L128" s="157"/>
      <c r="M128" s="162"/>
      <c r="N128" s="163"/>
      <c r="O128" s="163"/>
      <c r="P128" s="164">
        <f>P129</f>
        <v>0</v>
      </c>
      <c r="Q128" s="163"/>
      <c r="R128" s="164">
        <f>R129</f>
        <v>0</v>
      </c>
      <c r="S128" s="163"/>
      <c r="T128" s="165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159</v>
      </c>
      <c r="AT128" s="166" t="s">
        <v>76</v>
      </c>
      <c r="AU128" s="166" t="s">
        <v>8</v>
      </c>
      <c r="AY128" s="158" t="s">
        <v>130</v>
      </c>
      <c r="BK128" s="167">
        <f>BK129</f>
        <v>0</v>
      </c>
    </row>
    <row r="129" spans="1:65" s="2" customFormat="1" ht="16.5" customHeight="1">
      <c r="A129" s="36"/>
      <c r="B129" s="170"/>
      <c r="C129" s="171" t="s">
        <v>8</v>
      </c>
      <c r="D129" s="171" t="s">
        <v>132</v>
      </c>
      <c r="E129" s="172" t="s">
        <v>326</v>
      </c>
      <c r="F129" s="173" t="s">
        <v>325</v>
      </c>
      <c r="G129" s="174" t="s">
        <v>327</v>
      </c>
      <c r="H129" s="175">
        <v>1</v>
      </c>
      <c r="I129" s="176"/>
      <c r="J129" s="177">
        <f>ROUND(I129*H129,0)</f>
        <v>0</v>
      </c>
      <c r="K129" s="173" t="s">
        <v>136</v>
      </c>
      <c r="L129" s="37"/>
      <c r="M129" s="178" t="s">
        <v>1</v>
      </c>
      <c r="N129" s="179" t="s">
        <v>42</v>
      </c>
      <c r="O129" s="75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2" t="s">
        <v>328</v>
      </c>
      <c r="AT129" s="182" t="s">
        <v>132</v>
      </c>
      <c r="AU129" s="182" t="s">
        <v>85</v>
      </c>
      <c r="AY129" s="17" t="s">
        <v>130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7" t="s">
        <v>8</v>
      </c>
      <c r="BK129" s="183">
        <f>ROUND(I129*H129,0)</f>
        <v>0</v>
      </c>
      <c r="BL129" s="17" t="s">
        <v>328</v>
      </c>
      <c r="BM129" s="182" t="s">
        <v>329</v>
      </c>
    </row>
    <row r="130" spans="1:63" s="12" customFormat="1" ht="22.8" customHeight="1">
      <c r="A130" s="12"/>
      <c r="B130" s="157"/>
      <c r="C130" s="12"/>
      <c r="D130" s="158" t="s">
        <v>76</v>
      </c>
      <c r="E130" s="168" t="s">
        <v>330</v>
      </c>
      <c r="F130" s="168" t="s">
        <v>331</v>
      </c>
      <c r="G130" s="12"/>
      <c r="H130" s="12"/>
      <c r="I130" s="160"/>
      <c r="J130" s="169">
        <f>BK130</f>
        <v>0</v>
      </c>
      <c r="K130" s="12"/>
      <c r="L130" s="157"/>
      <c r="M130" s="162"/>
      <c r="N130" s="163"/>
      <c r="O130" s="163"/>
      <c r="P130" s="164">
        <f>P131</f>
        <v>0</v>
      </c>
      <c r="Q130" s="163"/>
      <c r="R130" s="164">
        <f>R131</f>
        <v>0</v>
      </c>
      <c r="S130" s="163"/>
      <c r="T130" s="165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8" t="s">
        <v>159</v>
      </c>
      <c r="AT130" s="166" t="s">
        <v>76</v>
      </c>
      <c r="AU130" s="166" t="s">
        <v>8</v>
      </c>
      <c r="AY130" s="158" t="s">
        <v>130</v>
      </c>
      <c r="BK130" s="167">
        <f>BK131</f>
        <v>0</v>
      </c>
    </row>
    <row r="131" spans="1:65" s="2" customFormat="1" ht="16.5" customHeight="1">
      <c r="A131" s="36"/>
      <c r="B131" s="170"/>
      <c r="C131" s="171" t="s">
        <v>85</v>
      </c>
      <c r="D131" s="171" t="s">
        <v>132</v>
      </c>
      <c r="E131" s="172" t="s">
        <v>332</v>
      </c>
      <c r="F131" s="173" t="s">
        <v>331</v>
      </c>
      <c r="G131" s="174" t="s">
        <v>327</v>
      </c>
      <c r="H131" s="175">
        <v>1</v>
      </c>
      <c r="I131" s="176"/>
      <c r="J131" s="177">
        <f>ROUND(I131*H131,0)</f>
        <v>0</v>
      </c>
      <c r="K131" s="173" t="s">
        <v>136</v>
      </c>
      <c r="L131" s="37"/>
      <c r="M131" s="178" t="s">
        <v>1</v>
      </c>
      <c r="N131" s="179" t="s">
        <v>42</v>
      </c>
      <c r="O131" s="75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2" t="s">
        <v>328</v>
      </c>
      <c r="AT131" s="182" t="s">
        <v>132</v>
      </c>
      <c r="AU131" s="182" t="s">
        <v>85</v>
      </c>
      <c r="AY131" s="17" t="s">
        <v>130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7" t="s">
        <v>8</v>
      </c>
      <c r="BK131" s="183">
        <f>ROUND(I131*H131,0)</f>
        <v>0</v>
      </c>
      <c r="BL131" s="17" t="s">
        <v>328</v>
      </c>
      <c r="BM131" s="182" t="s">
        <v>333</v>
      </c>
    </row>
    <row r="132" spans="1:63" s="12" customFormat="1" ht="22.8" customHeight="1">
      <c r="A132" s="12"/>
      <c r="B132" s="157"/>
      <c r="C132" s="12"/>
      <c r="D132" s="158" t="s">
        <v>76</v>
      </c>
      <c r="E132" s="168" t="s">
        <v>334</v>
      </c>
      <c r="F132" s="168" t="s">
        <v>335</v>
      </c>
      <c r="G132" s="12"/>
      <c r="H132" s="12"/>
      <c r="I132" s="160"/>
      <c r="J132" s="169">
        <f>BK132</f>
        <v>0</v>
      </c>
      <c r="K132" s="12"/>
      <c r="L132" s="157"/>
      <c r="M132" s="162"/>
      <c r="N132" s="163"/>
      <c r="O132" s="163"/>
      <c r="P132" s="164">
        <f>P133</f>
        <v>0</v>
      </c>
      <c r="Q132" s="163"/>
      <c r="R132" s="164">
        <f>R133</f>
        <v>0</v>
      </c>
      <c r="S132" s="163"/>
      <c r="T132" s="165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8" t="s">
        <v>159</v>
      </c>
      <c r="AT132" s="166" t="s">
        <v>76</v>
      </c>
      <c r="AU132" s="166" t="s">
        <v>8</v>
      </c>
      <c r="AY132" s="158" t="s">
        <v>130</v>
      </c>
      <c r="BK132" s="167">
        <f>BK133</f>
        <v>0</v>
      </c>
    </row>
    <row r="133" spans="1:65" s="2" customFormat="1" ht="16.5" customHeight="1">
      <c r="A133" s="36"/>
      <c r="B133" s="170"/>
      <c r="C133" s="171" t="s">
        <v>145</v>
      </c>
      <c r="D133" s="171" t="s">
        <v>132</v>
      </c>
      <c r="E133" s="172" t="s">
        <v>336</v>
      </c>
      <c r="F133" s="173" t="s">
        <v>335</v>
      </c>
      <c r="G133" s="174" t="s">
        <v>327</v>
      </c>
      <c r="H133" s="175">
        <v>1</v>
      </c>
      <c r="I133" s="176"/>
      <c r="J133" s="177">
        <f>ROUND(I133*H133,0)</f>
        <v>0</v>
      </c>
      <c r="K133" s="173" t="s">
        <v>136</v>
      </c>
      <c r="L133" s="37"/>
      <c r="M133" s="178" t="s">
        <v>1</v>
      </c>
      <c r="N133" s="179" t="s">
        <v>42</v>
      </c>
      <c r="O133" s="75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2" t="s">
        <v>328</v>
      </c>
      <c r="AT133" s="182" t="s">
        <v>132</v>
      </c>
      <c r="AU133" s="182" t="s">
        <v>85</v>
      </c>
      <c r="AY133" s="17" t="s">
        <v>130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7" t="s">
        <v>8</v>
      </c>
      <c r="BK133" s="183">
        <f>ROUND(I133*H133,0)</f>
        <v>0</v>
      </c>
      <c r="BL133" s="17" t="s">
        <v>328</v>
      </c>
      <c r="BM133" s="182" t="s">
        <v>337</v>
      </c>
    </row>
    <row r="134" spans="1:63" s="12" customFormat="1" ht="22.8" customHeight="1">
      <c r="A134" s="12"/>
      <c r="B134" s="157"/>
      <c r="C134" s="12"/>
      <c r="D134" s="158" t="s">
        <v>76</v>
      </c>
      <c r="E134" s="168" t="s">
        <v>338</v>
      </c>
      <c r="F134" s="168" t="s">
        <v>339</v>
      </c>
      <c r="G134" s="12"/>
      <c r="H134" s="12"/>
      <c r="I134" s="160"/>
      <c r="J134" s="169">
        <f>BK134</f>
        <v>0</v>
      </c>
      <c r="K134" s="12"/>
      <c r="L134" s="157"/>
      <c r="M134" s="162"/>
      <c r="N134" s="163"/>
      <c r="O134" s="163"/>
      <c r="P134" s="164">
        <f>P135</f>
        <v>0</v>
      </c>
      <c r="Q134" s="163"/>
      <c r="R134" s="164">
        <f>R135</f>
        <v>0</v>
      </c>
      <c r="S134" s="163"/>
      <c r="T134" s="165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8" t="s">
        <v>159</v>
      </c>
      <c r="AT134" s="166" t="s">
        <v>76</v>
      </c>
      <c r="AU134" s="166" t="s">
        <v>8</v>
      </c>
      <c r="AY134" s="158" t="s">
        <v>130</v>
      </c>
      <c r="BK134" s="167">
        <f>BK135</f>
        <v>0</v>
      </c>
    </row>
    <row r="135" spans="1:65" s="2" customFormat="1" ht="16.5" customHeight="1">
      <c r="A135" s="36"/>
      <c r="B135" s="170"/>
      <c r="C135" s="171" t="s">
        <v>137</v>
      </c>
      <c r="D135" s="171" t="s">
        <v>132</v>
      </c>
      <c r="E135" s="172" t="s">
        <v>340</v>
      </c>
      <c r="F135" s="173" t="s">
        <v>339</v>
      </c>
      <c r="G135" s="174" t="s">
        <v>327</v>
      </c>
      <c r="H135" s="175">
        <v>1</v>
      </c>
      <c r="I135" s="176"/>
      <c r="J135" s="177">
        <f>ROUND(I135*H135,0)</f>
        <v>0</v>
      </c>
      <c r="K135" s="173" t="s">
        <v>136</v>
      </c>
      <c r="L135" s="37"/>
      <c r="M135" s="178" t="s">
        <v>1</v>
      </c>
      <c r="N135" s="179" t="s">
        <v>42</v>
      </c>
      <c r="O135" s="75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2" t="s">
        <v>328</v>
      </c>
      <c r="AT135" s="182" t="s">
        <v>132</v>
      </c>
      <c r="AU135" s="182" t="s">
        <v>85</v>
      </c>
      <c r="AY135" s="17" t="s">
        <v>130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7" t="s">
        <v>8</v>
      </c>
      <c r="BK135" s="183">
        <f>ROUND(I135*H135,0)</f>
        <v>0</v>
      </c>
      <c r="BL135" s="17" t="s">
        <v>328</v>
      </c>
      <c r="BM135" s="182" t="s">
        <v>341</v>
      </c>
    </row>
    <row r="136" spans="1:63" s="12" customFormat="1" ht="22.8" customHeight="1">
      <c r="A136" s="12"/>
      <c r="B136" s="157"/>
      <c r="C136" s="12"/>
      <c r="D136" s="158" t="s">
        <v>76</v>
      </c>
      <c r="E136" s="168" t="s">
        <v>342</v>
      </c>
      <c r="F136" s="168" t="s">
        <v>343</v>
      </c>
      <c r="G136" s="12"/>
      <c r="H136" s="12"/>
      <c r="I136" s="160"/>
      <c r="J136" s="169">
        <f>BK136</f>
        <v>0</v>
      </c>
      <c r="K136" s="12"/>
      <c r="L136" s="157"/>
      <c r="M136" s="162"/>
      <c r="N136" s="163"/>
      <c r="O136" s="163"/>
      <c r="P136" s="164">
        <f>P137</f>
        <v>0</v>
      </c>
      <c r="Q136" s="163"/>
      <c r="R136" s="164">
        <f>R137</f>
        <v>0</v>
      </c>
      <c r="S136" s="163"/>
      <c r="T136" s="165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8" t="s">
        <v>159</v>
      </c>
      <c r="AT136" s="166" t="s">
        <v>76</v>
      </c>
      <c r="AU136" s="166" t="s">
        <v>8</v>
      </c>
      <c r="AY136" s="158" t="s">
        <v>130</v>
      </c>
      <c r="BK136" s="167">
        <f>BK137</f>
        <v>0</v>
      </c>
    </row>
    <row r="137" spans="1:65" s="2" customFormat="1" ht="16.5" customHeight="1">
      <c r="A137" s="36"/>
      <c r="B137" s="170"/>
      <c r="C137" s="171" t="s">
        <v>159</v>
      </c>
      <c r="D137" s="171" t="s">
        <v>132</v>
      </c>
      <c r="E137" s="172" t="s">
        <v>344</v>
      </c>
      <c r="F137" s="173" t="s">
        <v>343</v>
      </c>
      <c r="G137" s="174" t="s">
        <v>327</v>
      </c>
      <c r="H137" s="175">
        <v>1</v>
      </c>
      <c r="I137" s="176"/>
      <c r="J137" s="177">
        <f>ROUND(I137*H137,0)</f>
        <v>0</v>
      </c>
      <c r="K137" s="173" t="s">
        <v>136</v>
      </c>
      <c r="L137" s="37"/>
      <c r="M137" s="178" t="s">
        <v>1</v>
      </c>
      <c r="N137" s="179" t="s">
        <v>42</v>
      </c>
      <c r="O137" s="75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2" t="s">
        <v>328</v>
      </c>
      <c r="AT137" s="182" t="s">
        <v>132</v>
      </c>
      <c r="AU137" s="182" t="s">
        <v>85</v>
      </c>
      <c r="AY137" s="17" t="s">
        <v>130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7" t="s">
        <v>8</v>
      </c>
      <c r="BK137" s="183">
        <f>ROUND(I137*H137,0)</f>
        <v>0</v>
      </c>
      <c r="BL137" s="17" t="s">
        <v>328</v>
      </c>
      <c r="BM137" s="182" t="s">
        <v>345</v>
      </c>
    </row>
    <row r="138" spans="1:63" s="12" customFormat="1" ht="22.8" customHeight="1">
      <c r="A138" s="12"/>
      <c r="B138" s="157"/>
      <c r="C138" s="12"/>
      <c r="D138" s="158" t="s">
        <v>76</v>
      </c>
      <c r="E138" s="168" t="s">
        <v>346</v>
      </c>
      <c r="F138" s="168" t="s">
        <v>347</v>
      </c>
      <c r="G138" s="12"/>
      <c r="H138" s="12"/>
      <c r="I138" s="160"/>
      <c r="J138" s="169">
        <f>BK138</f>
        <v>0</v>
      </c>
      <c r="K138" s="12"/>
      <c r="L138" s="157"/>
      <c r="M138" s="162"/>
      <c r="N138" s="163"/>
      <c r="O138" s="163"/>
      <c r="P138" s="164">
        <f>P139</f>
        <v>0</v>
      </c>
      <c r="Q138" s="163"/>
      <c r="R138" s="164">
        <f>R139</f>
        <v>0</v>
      </c>
      <c r="S138" s="163"/>
      <c r="T138" s="165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8" t="s">
        <v>159</v>
      </c>
      <c r="AT138" s="166" t="s">
        <v>76</v>
      </c>
      <c r="AU138" s="166" t="s">
        <v>8</v>
      </c>
      <c r="AY138" s="158" t="s">
        <v>130</v>
      </c>
      <c r="BK138" s="167">
        <f>BK139</f>
        <v>0</v>
      </c>
    </row>
    <row r="139" spans="1:65" s="2" customFormat="1" ht="16.5" customHeight="1">
      <c r="A139" s="36"/>
      <c r="B139" s="170"/>
      <c r="C139" s="171" t="s">
        <v>163</v>
      </c>
      <c r="D139" s="171" t="s">
        <v>132</v>
      </c>
      <c r="E139" s="172" t="s">
        <v>348</v>
      </c>
      <c r="F139" s="173" t="s">
        <v>347</v>
      </c>
      <c r="G139" s="174" t="s">
        <v>327</v>
      </c>
      <c r="H139" s="175">
        <v>1</v>
      </c>
      <c r="I139" s="176"/>
      <c r="J139" s="177">
        <f>ROUND(I139*H139,0)</f>
        <v>0</v>
      </c>
      <c r="K139" s="173" t="s">
        <v>136</v>
      </c>
      <c r="L139" s="37"/>
      <c r="M139" s="178" t="s">
        <v>1</v>
      </c>
      <c r="N139" s="179" t="s">
        <v>42</v>
      </c>
      <c r="O139" s="75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2" t="s">
        <v>328</v>
      </c>
      <c r="AT139" s="182" t="s">
        <v>132</v>
      </c>
      <c r="AU139" s="182" t="s">
        <v>85</v>
      </c>
      <c r="AY139" s="17" t="s">
        <v>130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7" t="s">
        <v>8</v>
      </c>
      <c r="BK139" s="183">
        <f>ROUND(I139*H139,0)</f>
        <v>0</v>
      </c>
      <c r="BL139" s="17" t="s">
        <v>328</v>
      </c>
      <c r="BM139" s="182" t="s">
        <v>349</v>
      </c>
    </row>
    <row r="140" spans="1:63" s="12" customFormat="1" ht="22.8" customHeight="1">
      <c r="A140" s="12"/>
      <c r="B140" s="157"/>
      <c r="C140" s="12"/>
      <c r="D140" s="158" t="s">
        <v>76</v>
      </c>
      <c r="E140" s="168" t="s">
        <v>350</v>
      </c>
      <c r="F140" s="168" t="s">
        <v>351</v>
      </c>
      <c r="G140" s="12"/>
      <c r="H140" s="12"/>
      <c r="I140" s="160"/>
      <c r="J140" s="169">
        <f>BK140</f>
        <v>0</v>
      </c>
      <c r="K140" s="12"/>
      <c r="L140" s="157"/>
      <c r="M140" s="162"/>
      <c r="N140" s="163"/>
      <c r="O140" s="163"/>
      <c r="P140" s="164">
        <f>P141</f>
        <v>0</v>
      </c>
      <c r="Q140" s="163"/>
      <c r="R140" s="164">
        <f>R141</f>
        <v>0</v>
      </c>
      <c r="S140" s="163"/>
      <c r="T140" s="165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8" t="s">
        <v>159</v>
      </c>
      <c r="AT140" s="166" t="s">
        <v>76</v>
      </c>
      <c r="AU140" s="166" t="s">
        <v>8</v>
      </c>
      <c r="AY140" s="158" t="s">
        <v>130</v>
      </c>
      <c r="BK140" s="167">
        <f>BK141</f>
        <v>0</v>
      </c>
    </row>
    <row r="141" spans="1:65" s="2" customFormat="1" ht="16.5" customHeight="1">
      <c r="A141" s="36"/>
      <c r="B141" s="170"/>
      <c r="C141" s="171" t="s">
        <v>167</v>
      </c>
      <c r="D141" s="171" t="s">
        <v>132</v>
      </c>
      <c r="E141" s="172" t="s">
        <v>352</v>
      </c>
      <c r="F141" s="173" t="s">
        <v>351</v>
      </c>
      <c r="G141" s="174" t="s">
        <v>327</v>
      </c>
      <c r="H141" s="175">
        <v>1</v>
      </c>
      <c r="I141" s="176"/>
      <c r="J141" s="177">
        <f>ROUND(I141*H141,0)</f>
        <v>0</v>
      </c>
      <c r="K141" s="173" t="s">
        <v>136</v>
      </c>
      <c r="L141" s="37"/>
      <c r="M141" s="178" t="s">
        <v>1</v>
      </c>
      <c r="N141" s="179" t="s">
        <v>42</v>
      </c>
      <c r="O141" s="75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2" t="s">
        <v>328</v>
      </c>
      <c r="AT141" s="182" t="s">
        <v>132</v>
      </c>
      <c r="AU141" s="182" t="s">
        <v>85</v>
      </c>
      <c r="AY141" s="17" t="s">
        <v>130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7" t="s">
        <v>8</v>
      </c>
      <c r="BK141" s="183">
        <f>ROUND(I141*H141,0)</f>
        <v>0</v>
      </c>
      <c r="BL141" s="17" t="s">
        <v>328</v>
      </c>
      <c r="BM141" s="182" t="s">
        <v>353</v>
      </c>
    </row>
    <row r="142" spans="1:63" s="12" customFormat="1" ht="22.8" customHeight="1">
      <c r="A142" s="12"/>
      <c r="B142" s="157"/>
      <c r="C142" s="12"/>
      <c r="D142" s="158" t="s">
        <v>76</v>
      </c>
      <c r="E142" s="168" t="s">
        <v>354</v>
      </c>
      <c r="F142" s="168" t="s">
        <v>355</v>
      </c>
      <c r="G142" s="12"/>
      <c r="H142" s="12"/>
      <c r="I142" s="160"/>
      <c r="J142" s="169">
        <f>BK142</f>
        <v>0</v>
      </c>
      <c r="K142" s="12"/>
      <c r="L142" s="157"/>
      <c r="M142" s="162"/>
      <c r="N142" s="163"/>
      <c r="O142" s="163"/>
      <c r="P142" s="164">
        <f>P143</f>
        <v>0</v>
      </c>
      <c r="Q142" s="163"/>
      <c r="R142" s="164">
        <f>R143</f>
        <v>0</v>
      </c>
      <c r="S142" s="163"/>
      <c r="T142" s="165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8" t="s">
        <v>159</v>
      </c>
      <c r="AT142" s="166" t="s">
        <v>76</v>
      </c>
      <c r="AU142" s="166" t="s">
        <v>8</v>
      </c>
      <c r="AY142" s="158" t="s">
        <v>130</v>
      </c>
      <c r="BK142" s="167">
        <f>BK143</f>
        <v>0</v>
      </c>
    </row>
    <row r="143" spans="1:65" s="2" customFormat="1" ht="16.5" customHeight="1">
      <c r="A143" s="36"/>
      <c r="B143" s="170"/>
      <c r="C143" s="171" t="s">
        <v>171</v>
      </c>
      <c r="D143" s="171" t="s">
        <v>132</v>
      </c>
      <c r="E143" s="172" t="s">
        <v>356</v>
      </c>
      <c r="F143" s="173" t="s">
        <v>357</v>
      </c>
      <c r="G143" s="174" t="s">
        <v>327</v>
      </c>
      <c r="H143" s="175">
        <v>1</v>
      </c>
      <c r="I143" s="176"/>
      <c r="J143" s="177">
        <f>ROUND(I143*H143,0)</f>
        <v>0</v>
      </c>
      <c r="K143" s="173" t="s">
        <v>136</v>
      </c>
      <c r="L143" s="37"/>
      <c r="M143" s="178" t="s">
        <v>1</v>
      </c>
      <c r="N143" s="179" t="s">
        <v>42</v>
      </c>
      <c r="O143" s="75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2" t="s">
        <v>328</v>
      </c>
      <c r="AT143" s="182" t="s">
        <v>132</v>
      </c>
      <c r="AU143" s="182" t="s">
        <v>85</v>
      </c>
      <c r="AY143" s="17" t="s">
        <v>130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7" t="s">
        <v>8</v>
      </c>
      <c r="BK143" s="183">
        <f>ROUND(I143*H143,0)</f>
        <v>0</v>
      </c>
      <c r="BL143" s="17" t="s">
        <v>328</v>
      </c>
      <c r="BM143" s="182" t="s">
        <v>358</v>
      </c>
    </row>
    <row r="144" spans="1:63" s="12" customFormat="1" ht="22.8" customHeight="1">
      <c r="A144" s="12"/>
      <c r="B144" s="157"/>
      <c r="C144" s="12"/>
      <c r="D144" s="158" t="s">
        <v>76</v>
      </c>
      <c r="E144" s="168" t="s">
        <v>359</v>
      </c>
      <c r="F144" s="168" t="s">
        <v>360</v>
      </c>
      <c r="G144" s="12"/>
      <c r="H144" s="12"/>
      <c r="I144" s="160"/>
      <c r="J144" s="169">
        <f>BK144</f>
        <v>0</v>
      </c>
      <c r="K144" s="12"/>
      <c r="L144" s="157"/>
      <c r="M144" s="162"/>
      <c r="N144" s="163"/>
      <c r="O144" s="163"/>
      <c r="P144" s="164">
        <f>P145</f>
        <v>0</v>
      </c>
      <c r="Q144" s="163"/>
      <c r="R144" s="164">
        <f>R145</f>
        <v>0</v>
      </c>
      <c r="S144" s="163"/>
      <c r="T144" s="165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8" t="s">
        <v>159</v>
      </c>
      <c r="AT144" s="166" t="s">
        <v>76</v>
      </c>
      <c r="AU144" s="166" t="s">
        <v>8</v>
      </c>
      <c r="AY144" s="158" t="s">
        <v>130</v>
      </c>
      <c r="BK144" s="167">
        <f>BK145</f>
        <v>0</v>
      </c>
    </row>
    <row r="145" spans="1:65" s="2" customFormat="1" ht="16.5" customHeight="1">
      <c r="A145" s="36"/>
      <c r="B145" s="170"/>
      <c r="C145" s="171" t="s">
        <v>175</v>
      </c>
      <c r="D145" s="171" t="s">
        <v>132</v>
      </c>
      <c r="E145" s="172" t="s">
        <v>361</v>
      </c>
      <c r="F145" s="173" t="s">
        <v>360</v>
      </c>
      <c r="G145" s="174" t="s">
        <v>327</v>
      </c>
      <c r="H145" s="175">
        <v>1</v>
      </c>
      <c r="I145" s="176"/>
      <c r="J145" s="177">
        <f>ROUND(I145*H145,0)</f>
        <v>0</v>
      </c>
      <c r="K145" s="173" t="s">
        <v>136</v>
      </c>
      <c r="L145" s="37"/>
      <c r="M145" s="214" t="s">
        <v>1</v>
      </c>
      <c r="N145" s="215" t="s">
        <v>42</v>
      </c>
      <c r="O145" s="216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2" t="s">
        <v>328</v>
      </c>
      <c r="AT145" s="182" t="s">
        <v>132</v>
      </c>
      <c r="AU145" s="182" t="s">
        <v>85</v>
      </c>
      <c r="AY145" s="17" t="s">
        <v>130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7" t="s">
        <v>8</v>
      </c>
      <c r="BK145" s="183">
        <f>ROUND(I145*H145,0)</f>
        <v>0</v>
      </c>
      <c r="BL145" s="17" t="s">
        <v>328</v>
      </c>
      <c r="BM145" s="182" t="s">
        <v>362</v>
      </c>
    </row>
    <row r="146" spans="1:31" s="2" customFormat="1" ht="6.95" customHeight="1">
      <c r="A146" s="36"/>
      <c r="B146" s="58"/>
      <c r="C146" s="59"/>
      <c r="D146" s="59"/>
      <c r="E146" s="59"/>
      <c r="F146" s="59"/>
      <c r="G146" s="59"/>
      <c r="H146" s="59"/>
      <c r="I146" s="59"/>
      <c r="J146" s="59"/>
      <c r="K146" s="59"/>
      <c r="L146" s="37"/>
      <c r="M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</sheetData>
  <autoFilter ref="C125:K14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363</v>
      </c>
      <c r="H4" s="20"/>
    </row>
    <row r="5" spans="2:8" s="1" customFormat="1" ht="12" customHeight="1">
      <c r="B5" s="20"/>
      <c r="C5" s="24" t="s">
        <v>14</v>
      </c>
      <c r="D5" s="34" t="s">
        <v>15</v>
      </c>
      <c r="E5" s="1"/>
      <c r="F5" s="1"/>
      <c r="H5" s="20"/>
    </row>
    <row r="6" spans="2:8" s="1" customFormat="1" ht="36.95" customHeight="1">
      <c r="B6" s="20"/>
      <c r="C6" s="27" t="s">
        <v>17</v>
      </c>
      <c r="D6" s="28" t="s">
        <v>18</v>
      </c>
      <c r="E6" s="1"/>
      <c r="F6" s="1"/>
      <c r="H6" s="20"/>
    </row>
    <row r="7" spans="2:8" s="1" customFormat="1" ht="16.5" customHeight="1">
      <c r="B7" s="20"/>
      <c r="C7" s="30" t="s">
        <v>23</v>
      </c>
      <c r="D7" s="67" t="str">
        <f>'Rekapitulace stavby'!AN8</f>
        <v>2. 8. 2023</v>
      </c>
      <c r="H7" s="20"/>
    </row>
    <row r="8" spans="1:8" s="2" customFormat="1" ht="10.8" customHeight="1">
      <c r="A8" s="36"/>
      <c r="B8" s="37"/>
      <c r="C8" s="36"/>
      <c r="D8" s="36"/>
      <c r="E8" s="36"/>
      <c r="F8" s="36"/>
      <c r="G8" s="36"/>
      <c r="H8" s="37"/>
    </row>
    <row r="9" spans="1:8" s="11" customFormat="1" ht="29.25" customHeight="1">
      <c r="A9" s="147"/>
      <c r="B9" s="148"/>
      <c r="C9" s="149" t="s">
        <v>58</v>
      </c>
      <c r="D9" s="150" t="s">
        <v>59</v>
      </c>
      <c r="E9" s="150" t="s">
        <v>117</v>
      </c>
      <c r="F9" s="151" t="s">
        <v>364</v>
      </c>
      <c r="G9" s="147"/>
      <c r="H9" s="148"/>
    </row>
    <row r="10" spans="1:8" s="2" customFormat="1" ht="26.4" customHeight="1">
      <c r="A10" s="36"/>
      <c r="B10" s="37"/>
      <c r="C10" s="219" t="s">
        <v>365</v>
      </c>
      <c r="D10" s="219" t="s">
        <v>82</v>
      </c>
      <c r="E10" s="36"/>
      <c r="F10" s="36"/>
      <c r="G10" s="36"/>
      <c r="H10" s="37"/>
    </row>
    <row r="11" spans="1:8" s="2" customFormat="1" ht="16.8" customHeight="1">
      <c r="A11" s="36"/>
      <c r="B11" s="37"/>
      <c r="C11" s="220" t="s">
        <v>88</v>
      </c>
      <c r="D11" s="221" t="s">
        <v>89</v>
      </c>
      <c r="E11" s="222" t="s">
        <v>1</v>
      </c>
      <c r="F11" s="223">
        <v>90</v>
      </c>
      <c r="G11" s="36"/>
      <c r="H11" s="37"/>
    </row>
    <row r="12" spans="1:8" s="2" customFormat="1" ht="16.8" customHeight="1">
      <c r="A12" s="36"/>
      <c r="B12" s="37"/>
      <c r="C12" s="224" t="s">
        <v>1</v>
      </c>
      <c r="D12" s="224" t="s">
        <v>150</v>
      </c>
      <c r="E12" s="17" t="s">
        <v>1</v>
      </c>
      <c r="F12" s="225">
        <v>60</v>
      </c>
      <c r="G12" s="36"/>
      <c r="H12" s="37"/>
    </row>
    <row r="13" spans="1:8" s="2" customFormat="1" ht="16.8" customHeight="1">
      <c r="A13" s="36"/>
      <c r="B13" s="37"/>
      <c r="C13" s="224" t="s">
        <v>1</v>
      </c>
      <c r="D13" s="224" t="s">
        <v>151</v>
      </c>
      <c r="E13" s="17" t="s">
        <v>1</v>
      </c>
      <c r="F13" s="225">
        <v>30</v>
      </c>
      <c r="G13" s="36"/>
      <c r="H13" s="37"/>
    </row>
    <row r="14" spans="1:8" s="2" customFormat="1" ht="16.8" customHeight="1">
      <c r="A14" s="36"/>
      <c r="B14" s="37"/>
      <c r="C14" s="224" t="s">
        <v>88</v>
      </c>
      <c r="D14" s="224" t="s">
        <v>152</v>
      </c>
      <c r="E14" s="17" t="s">
        <v>1</v>
      </c>
      <c r="F14" s="225">
        <v>90</v>
      </c>
      <c r="G14" s="36"/>
      <c r="H14" s="37"/>
    </row>
    <row r="15" spans="1:8" s="2" customFormat="1" ht="16.8" customHeight="1">
      <c r="A15" s="36"/>
      <c r="B15" s="37"/>
      <c r="C15" s="226" t="s">
        <v>366</v>
      </c>
      <c r="D15" s="36"/>
      <c r="E15" s="36"/>
      <c r="F15" s="36"/>
      <c r="G15" s="36"/>
      <c r="H15" s="37"/>
    </row>
    <row r="16" spans="1:8" s="2" customFormat="1" ht="16.8" customHeight="1">
      <c r="A16" s="36"/>
      <c r="B16" s="37"/>
      <c r="C16" s="224" t="s">
        <v>146</v>
      </c>
      <c r="D16" s="224" t="s">
        <v>147</v>
      </c>
      <c r="E16" s="17" t="s">
        <v>148</v>
      </c>
      <c r="F16" s="225">
        <v>90</v>
      </c>
      <c r="G16" s="36"/>
      <c r="H16" s="37"/>
    </row>
    <row r="17" spans="1:8" s="2" customFormat="1" ht="16.8" customHeight="1">
      <c r="A17" s="36"/>
      <c r="B17" s="37"/>
      <c r="C17" s="224" t="s">
        <v>168</v>
      </c>
      <c r="D17" s="224" t="s">
        <v>169</v>
      </c>
      <c r="E17" s="17" t="s">
        <v>148</v>
      </c>
      <c r="F17" s="225">
        <v>90</v>
      </c>
      <c r="G17" s="36"/>
      <c r="H17" s="37"/>
    </row>
    <row r="18" spans="1:8" s="2" customFormat="1" ht="16.8" customHeight="1">
      <c r="A18" s="36"/>
      <c r="B18" s="37"/>
      <c r="C18" s="224" t="s">
        <v>172</v>
      </c>
      <c r="D18" s="224" t="s">
        <v>173</v>
      </c>
      <c r="E18" s="17" t="s">
        <v>148</v>
      </c>
      <c r="F18" s="225">
        <v>90</v>
      </c>
      <c r="G18" s="36"/>
      <c r="H18" s="37"/>
    </row>
    <row r="19" spans="1:8" s="2" customFormat="1" ht="16.8" customHeight="1">
      <c r="A19" s="36"/>
      <c r="B19" s="37"/>
      <c r="C19" s="224" t="s">
        <v>177</v>
      </c>
      <c r="D19" s="224" t="s">
        <v>178</v>
      </c>
      <c r="E19" s="17" t="s">
        <v>179</v>
      </c>
      <c r="F19" s="225">
        <v>2.25</v>
      </c>
      <c r="G19" s="36"/>
      <c r="H19" s="37"/>
    </row>
    <row r="20" spans="1:8" s="2" customFormat="1" ht="16.8" customHeight="1">
      <c r="A20" s="36"/>
      <c r="B20" s="37"/>
      <c r="C20" s="220" t="s">
        <v>91</v>
      </c>
      <c r="D20" s="221" t="s">
        <v>92</v>
      </c>
      <c r="E20" s="222" t="s">
        <v>1</v>
      </c>
      <c r="F20" s="223">
        <v>38.818</v>
      </c>
      <c r="G20" s="36"/>
      <c r="H20" s="37"/>
    </row>
    <row r="21" spans="1:8" s="2" customFormat="1" ht="16.8" customHeight="1">
      <c r="A21" s="36"/>
      <c r="B21" s="37"/>
      <c r="C21" s="224" t="s">
        <v>1</v>
      </c>
      <c r="D21" s="224" t="s">
        <v>157</v>
      </c>
      <c r="E21" s="17" t="s">
        <v>1</v>
      </c>
      <c r="F21" s="225">
        <v>38.818</v>
      </c>
      <c r="G21" s="36"/>
      <c r="H21" s="37"/>
    </row>
    <row r="22" spans="1:8" s="2" customFormat="1" ht="16.8" customHeight="1">
      <c r="A22" s="36"/>
      <c r="B22" s="37"/>
      <c r="C22" s="224" t="s">
        <v>91</v>
      </c>
      <c r="D22" s="224" t="s">
        <v>152</v>
      </c>
      <c r="E22" s="17" t="s">
        <v>1</v>
      </c>
      <c r="F22" s="225">
        <v>38.818</v>
      </c>
      <c r="G22" s="36"/>
      <c r="H22" s="37"/>
    </row>
    <row r="23" spans="1:8" s="2" customFormat="1" ht="16.8" customHeight="1">
      <c r="A23" s="36"/>
      <c r="B23" s="37"/>
      <c r="C23" s="226" t="s">
        <v>366</v>
      </c>
      <c r="D23" s="36"/>
      <c r="E23" s="36"/>
      <c r="F23" s="36"/>
      <c r="G23" s="36"/>
      <c r="H23" s="37"/>
    </row>
    <row r="24" spans="1:8" s="2" customFormat="1" ht="12">
      <c r="A24" s="36"/>
      <c r="B24" s="37"/>
      <c r="C24" s="224" t="s">
        <v>153</v>
      </c>
      <c r="D24" s="224" t="s">
        <v>154</v>
      </c>
      <c r="E24" s="17" t="s">
        <v>155</v>
      </c>
      <c r="F24" s="225">
        <v>19.409</v>
      </c>
      <c r="G24" s="36"/>
      <c r="H24" s="37"/>
    </row>
    <row r="25" spans="1:8" s="2" customFormat="1" ht="12">
      <c r="A25" s="36"/>
      <c r="B25" s="37"/>
      <c r="C25" s="224" t="s">
        <v>160</v>
      </c>
      <c r="D25" s="224" t="s">
        <v>161</v>
      </c>
      <c r="E25" s="17" t="s">
        <v>155</v>
      </c>
      <c r="F25" s="225">
        <v>19.409</v>
      </c>
      <c r="G25" s="36"/>
      <c r="H25" s="37"/>
    </row>
    <row r="26" spans="1:8" s="2" customFormat="1" ht="16.8" customHeight="1">
      <c r="A26" s="36"/>
      <c r="B26" s="37"/>
      <c r="C26" s="224" t="s">
        <v>164</v>
      </c>
      <c r="D26" s="224" t="s">
        <v>165</v>
      </c>
      <c r="E26" s="17" t="s">
        <v>155</v>
      </c>
      <c r="F26" s="225">
        <v>38.818</v>
      </c>
      <c r="G26" s="36"/>
      <c r="H26" s="37"/>
    </row>
    <row r="27" spans="1:8" s="2" customFormat="1" ht="16.8" customHeight="1">
      <c r="A27" s="36"/>
      <c r="B27" s="37"/>
      <c r="C27" s="220" t="s">
        <v>95</v>
      </c>
      <c r="D27" s="221" t="s">
        <v>96</v>
      </c>
      <c r="E27" s="222" t="s">
        <v>1</v>
      </c>
      <c r="F27" s="223">
        <v>24.954</v>
      </c>
      <c r="G27" s="36"/>
      <c r="H27" s="37"/>
    </row>
    <row r="28" spans="1:8" s="2" customFormat="1" ht="16.8" customHeight="1">
      <c r="A28" s="36"/>
      <c r="B28" s="37"/>
      <c r="C28" s="224" t="s">
        <v>1</v>
      </c>
      <c r="D28" s="224" t="s">
        <v>267</v>
      </c>
      <c r="E28" s="17" t="s">
        <v>1</v>
      </c>
      <c r="F28" s="225">
        <v>24.954</v>
      </c>
      <c r="G28" s="36"/>
      <c r="H28" s="37"/>
    </row>
    <row r="29" spans="1:8" s="2" customFormat="1" ht="16.8" customHeight="1">
      <c r="A29" s="36"/>
      <c r="B29" s="37"/>
      <c r="C29" s="224" t="s">
        <v>95</v>
      </c>
      <c r="D29" s="224" t="s">
        <v>152</v>
      </c>
      <c r="E29" s="17" t="s">
        <v>1</v>
      </c>
      <c r="F29" s="225">
        <v>24.954</v>
      </c>
      <c r="G29" s="36"/>
      <c r="H29" s="37"/>
    </row>
    <row r="30" spans="1:8" s="2" customFormat="1" ht="16.8" customHeight="1">
      <c r="A30" s="36"/>
      <c r="B30" s="37"/>
      <c r="C30" s="226" t="s">
        <v>366</v>
      </c>
      <c r="D30" s="36"/>
      <c r="E30" s="36"/>
      <c r="F30" s="36"/>
      <c r="G30" s="36"/>
      <c r="H30" s="37"/>
    </row>
    <row r="31" spans="1:8" s="2" customFormat="1" ht="16.8" customHeight="1">
      <c r="A31" s="36"/>
      <c r="B31" s="37"/>
      <c r="C31" s="224" t="s">
        <v>264</v>
      </c>
      <c r="D31" s="224" t="s">
        <v>265</v>
      </c>
      <c r="E31" s="17" t="s">
        <v>155</v>
      </c>
      <c r="F31" s="225">
        <v>24.954</v>
      </c>
      <c r="G31" s="36"/>
      <c r="H31" s="37"/>
    </row>
    <row r="32" spans="1:8" s="2" customFormat="1" ht="12">
      <c r="A32" s="36"/>
      <c r="B32" s="37"/>
      <c r="C32" s="224" t="s">
        <v>198</v>
      </c>
      <c r="D32" s="224" t="s">
        <v>199</v>
      </c>
      <c r="E32" s="17" t="s">
        <v>155</v>
      </c>
      <c r="F32" s="225">
        <v>24.954</v>
      </c>
      <c r="G32" s="36"/>
      <c r="H32" s="37"/>
    </row>
    <row r="33" spans="1:8" s="2" customFormat="1" ht="16.8" customHeight="1">
      <c r="A33" s="36"/>
      <c r="B33" s="37"/>
      <c r="C33" s="224" t="s">
        <v>202</v>
      </c>
      <c r="D33" s="224" t="s">
        <v>203</v>
      </c>
      <c r="E33" s="17" t="s">
        <v>204</v>
      </c>
      <c r="F33" s="225">
        <v>49.908</v>
      </c>
      <c r="G33" s="36"/>
      <c r="H33" s="37"/>
    </row>
    <row r="34" spans="1:8" s="2" customFormat="1" ht="16.8" customHeight="1">
      <c r="A34" s="36"/>
      <c r="B34" s="37"/>
      <c r="C34" s="220" t="s">
        <v>262</v>
      </c>
      <c r="D34" s="221" t="s">
        <v>367</v>
      </c>
      <c r="E34" s="222" t="s">
        <v>1</v>
      </c>
      <c r="F34" s="223">
        <v>95.064</v>
      </c>
      <c r="G34" s="36"/>
      <c r="H34" s="37"/>
    </row>
    <row r="35" spans="1:8" s="2" customFormat="1" ht="16.8" customHeight="1">
      <c r="A35" s="36"/>
      <c r="B35" s="37"/>
      <c r="C35" s="224" t="s">
        <v>1</v>
      </c>
      <c r="D35" s="224" t="s">
        <v>261</v>
      </c>
      <c r="E35" s="17" t="s">
        <v>1</v>
      </c>
      <c r="F35" s="225">
        <v>95.064</v>
      </c>
      <c r="G35" s="36"/>
      <c r="H35" s="37"/>
    </row>
    <row r="36" spans="1:8" s="2" customFormat="1" ht="16.8" customHeight="1">
      <c r="A36" s="36"/>
      <c r="B36" s="37"/>
      <c r="C36" s="224" t="s">
        <v>262</v>
      </c>
      <c r="D36" s="224" t="s">
        <v>152</v>
      </c>
      <c r="E36" s="17" t="s">
        <v>1</v>
      </c>
      <c r="F36" s="225">
        <v>95.064</v>
      </c>
      <c r="G36" s="36"/>
      <c r="H36" s="37"/>
    </row>
    <row r="37" spans="1:8" s="2" customFormat="1" ht="7.4" customHeight="1">
      <c r="A37" s="36"/>
      <c r="B37" s="58"/>
      <c r="C37" s="59"/>
      <c r="D37" s="59"/>
      <c r="E37" s="59"/>
      <c r="F37" s="59"/>
      <c r="G37" s="59"/>
      <c r="H37" s="37"/>
    </row>
    <row r="38" spans="1:8" s="2" customFormat="1" ht="12">
      <c r="A38" s="36"/>
      <c r="B38" s="36"/>
      <c r="C38" s="36"/>
      <c r="D38" s="36"/>
      <c r="E38" s="36"/>
      <c r="F38" s="36"/>
      <c r="G38" s="36"/>
      <c r="H38" s="36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Lenovo-PC\Svehla</cp:lastModifiedBy>
  <dcterms:created xsi:type="dcterms:W3CDTF">2023-08-04T06:33:28Z</dcterms:created>
  <dcterms:modified xsi:type="dcterms:W3CDTF">2023-08-04T06:33:34Z</dcterms:modified>
  <cp:category/>
  <cp:version/>
  <cp:contentType/>
  <cp:contentStatus/>
</cp:coreProperties>
</file>