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Oprava střechy a po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'001 - Oprava střechy a po...'!$C$134:$K$457</definedName>
    <definedName name="_xlnm.Print_Area" localSheetId="1">'001 - Oprava střechy a po...'!$C$4:$J$76,'001 - Oprava střechy a po...'!$C$82:$J$116,'001 - Oprava střechy a po...'!$C$122:$K$457</definedName>
    <definedName name="_xlnm.Print_Area" localSheetId="2">'Seznam figur'!$C$4:$G$194</definedName>
    <definedName name="_xlnm.Print_Titles" localSheetId="0">'Rekapitulace stavby'!$92:$92</definedName>
    <definedName name="_xlnm.Print_Titles" localSheetId="1">'001 - Oprava střechy a po...'!$134:$134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<sst xmlns="http://schemas.openxmlformats.org/spreadsheetml/2006/main" count="4406" uniqueCount="728">
  <si>
    <t>Export Komplet</t>
  </si>
  <si>
    <t/>
  </si>
  <si>
    <t>2.0</t>
  </si>
  <si>
    <t>ZAMOK</t>
  </si>
  <si>
    <t>False</t>
  </si>
  <si>
    <t>{59453909-509e-4d5a-89fc-704d36c9ad01}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</si>
  <si>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</si>
  <si>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</si>
  <si>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</si>
  <si>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</si>
  <si>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</si>
  <si>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</si>
  <si>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</si>
  <si>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</si>
  <si>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</si>
  <si>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</si>
  <si>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</si>
  <si>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fasády a střechy, výměna oken a úprava vchodů, Městské jesle Vrchlabí</t>
  </si>
  <si>
    <t>KSO:</t>
  </si>
  <si>
    <t>CC-CZ:</t>
  </si>
  <si>
    <t>Místo:</t>
  </si>
  <si>
    <t>Vrchlabí</t>
  </si>
  <si>
    <t>Datum:</t>
  </si>
  <si>
    <t>14. 2. 2024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</si>
  <si>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</si>
  <si>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</si>
  <si>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</si>
  <si>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</si>
  <si>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</si>
  <si>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</si>
  <si>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</si>
  <si>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 Pavel Starý, Vrchlabí</t>
  </si>
  <si>
    <t>True</t>
  </si>
  <si>
    <t>Zpracovatel:</t>
  </si>
  <si>
    <t>Ing. Lenka Kasperová</t>
  </si>
  <si>
    <t>Poznámka:</t>
  </si>
  <si>
    <t>Montáž a demontáž lešení je započítaná v části Oprava střechy. V části Oprava fasády je započítán pouze nájem.
Toto platí za předpokladu, že etapy na sebe budou navazovat.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</si>
  <si>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</si>
  <si>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</si>
  <si>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</si>
  <si>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</si>
  <si>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</si>
  <si>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</si>
  <si>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</si>
  <si>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</si>
  <si>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</si>
  <si>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</si>
  <si>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</si>
  <si>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</si>
  <si>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</si>
  <si>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</si>
  <si>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</si>
  <si>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</si>
  <si>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</si>
  <si>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</si>
  <si>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</si>
  <si>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</si>
  <si>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</si>
  <si>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</si>
  <si>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</si>
  <si>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</si>
  <si>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</si>
  <si>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</si>
  <si>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</si>
  <si>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</si>
  <si>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</si>
  <si>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</si>
  <si>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</si>
  <si>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</si>
  <si>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</si>
  <si>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</si>
  <si>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</si>
  <si>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</si>
  <si>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</si>
  <si>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</si>
  <si>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</si>
  <si>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</si>
  <si>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</si>
  <si>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</si>
  <si>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</si>
  <si>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</si>
  <si>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</si>
  <si>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</si>
  <si>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Oprava střechy a podhled pultové části</t>
  </si>
  <si>
    <t>STA</t>
  </si>
  <si>
    <t>1</t>
  </si>
  <si>
    <t>{c60ea8f7-db22-461b-8913-8044f3e9bef1}</t>
  </si>
  <si>
    <t>2</t>
  </si>
  <si>
    <t>střecha</t>
  </si>
  <si>
    <t>102,975</t>
  </si>
  <si>
    <t>střecha2</t>
  </si>
  <si>
    <t>97,76</t>
  </si>
  <si>
    <t>KRYCÍ LIST SOUPISU PRACÍ</t>
  </si>
  <si>
    <t>boky</t>
  </si>
  <si>
    <t>9,6</t>
  </si>
  <si>
    <t>střecha1</t>
  </si>
  <si>
    <t>78,54</t>
  </si>
  <si>
    <t>vikýře</t>
  </si>
  <si>
    <t>24,435</t>
  </si>
  <si>
    <t>nátěr2</t>
  </si>
  <si>
    <t>12,16</t>
  </si>
  <si>
    <t>Objekt:</t>
  </si>
  <si>
    <t>nátěr</t>
  </si>
  <si>
    <t>26,32</t>
  </si>
  <si>
    <t>001 - Oprava střechy a podhled pultové části</t>
  </si>
  <si>
    <t>podhled</t>
  </si>
  <si>
    <t>57,76</t>
  </si>
  <si>
    <t>bednění</t>
  </si>
  <si>
    <t>255,713</t>
  </si>
  <si>
    <t>nátěrstřecha</t>
  </si>
  <si>
    <t>250,11</t>
  </si>
  <si>
    <t>lešení</t>
  </si>
  <si>
    <t>952</t>
  </si>
  <si>
    <t>stříška</t>
  </si>
  <si>
    <t>síť</t>
  </si>
  <si>
    <t>178,4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</si>
  <si>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</si>
  <si>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</si>
  <si>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</si>
  <si>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</si>
  <si>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</si>
  <si>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</si>
  <si>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</si>
  <si>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</si>
  <si>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</si>
  <si>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</si>
  <si>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</si>
  <si>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</si>
  <si>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</si>
  <si>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</si>
  <si>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</si>
  <si>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</si>
  <si>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</si>
  <si>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</si>
  <si>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</si>
  <si>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</si>
  <si>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OST - Ostatní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</si>
  <si>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</si>
  <si>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</si>
  <si>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</si>
  <si>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</si>
  <si>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</si>
  <si>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</si>
  <si>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</si>
  <si>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</si>
  <si>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</si>
  <si>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</si>
  <si>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</si>
  <si>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</si>
  <si>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</si>
  <si>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</si>
  <si>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</si>
  <si>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</si>
  <si>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</si>
  <si>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</si>
  <si>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</si>
  <si>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</si>
  <si>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</si>
  <si>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</si>
  <si>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316381116</t>
  </si>
  <si>
    <t>Komínové krycí desky tl přes 80 do 100 mm z betonu tř. C 12/15 až C 16/20 s přesahy do 70 mm</t>
  </si>
  <si>
    <t>m2</t>
  </si>
  <si>
    <t>CS ÚRS 2024 01</t>
  </si>
  <si>
    <t>4</t>
  </si>
  <si>
    <t>-251251058</t>
  </si>
  <si>
    <t>VV</t>
  </si>
  <si>
    <t>2,5*1,2</t>
  </si>
  <si>
    <t>9</t>
  </si>
  <si>
    <t>Ostatní konstrukce a práce, bourání</t>
  </si>
  <si>
    <t>941111131</t>
  </si>
  <si>
    <t>Montáž lešení řadového trubkového lehkého s podlahami zatížení do 200 kg/m2 š od 1,2 do 1,5 m v do 10 m</t>
  </si>
  <si>
    <t>-1792821518</t>
  </si>
  <si>
    <t>2*(17,5+2*1,5)*10</t>
  </si>
  <si>
    <t>2*(15,6+2*1,5)*10</t>
  </si>
  <si>
    <t>2*(4+1,5)*10</t>
  </si>
  <si>
    <t>2*2*1,5*10</t>
  </si>
  <si>
    <t>Součet</t>
  </si>
  <si>
    <t>941111231</t>
  </si>
  <si>
    <t>Příplatek k lešení řadovému trubkovému lehkému s podlahami do 200 kg/m2 š od 1,2 do 1,5 m v do 10 m za každý den použití</t>
  </si>
  <si>
    <t>-1586037153</t>
  </si>
  <si>
    <t>lešení*40</t>
  </si>
  <si>
    <t>941111831</t>
  </si>
  <si>
    <t>Demontáž lešení řadového trubkového lehkého s podlahami zatížení do 200 kg/m2 š od 1,2 do 1,5 m v do 10 m</t>
  </si>
  <si>
    <t>-1515465438</t>
  </si>
  <si>
    <t>5</t>
  </si>
  <si>
    <t>944411111</t>
  </si>
  <si>
    <t>Montáž záchytné sítě třídy A</t>
  </si>
  <si>
    <t>1468854917</t>
  </si>
  <si>
    <t>"horní část lešení"</t>
  </si>
  <si>
    <t>2*(17,5+2*1,5)*2</t>
  </si>
  <si>
    <t>2*(15,6+2*1,5)*2</t>
  </si>
  <si>
    <t>2*(4+1,5)*2</t>
  </si>
  <si>
    <t>6</t>
  </si>
  <si>
    <t>944611211</t>
  </si>
  <si>
    <t>Příplatek k ochranné plachtě za každý den použití</t>
  </si>
  <si>
    <t>1915206915</t>
  </si>
  <si>
    <t>síť*40</t>
  </si>
  <si>
    <t>7</t>
  </si>
  <si>
    <t>944611811</t>
  </si>
  <si>
    <t>Demontáž ochranné plachty z textilie z umělých vláken</t>
  </si>
  <si>
    <t>-214023837</t>
  </si>
  <si>
    <t>8</t>
  </si>
  <si>
    <t>944711112</t>
  </si>
  <si>
    <t>Montáž záchytné stříšky š přes 1,5 do 2 m</t>
  </si>
  <si>
    <t>m</t>
  </si>
  <si>
    <t>1642259955</t>
  </si>
  <si>
    <t>"nad vchodem"</t>
  </si>
  <si>
    <t>944711212</t>
  </si>
  <si>
    <t>Příplatek k záchytné stříšce š do přes 1,5 do 2 m za každý den použití</t>
  </si>
  <si>
    <t>954231177</t>
  </si>
  <si>
    <t>stříška*40</t>
  </si>
  <si>
    <t>10</t>
  </si>
  <si>
    <t>944711812</t>
  </si>
  <si>
    <t>Demontáž záchytné stříšky š přes 1,5 do 2 m</t>
  </si>
  <si>
    <t>-427195263</t>
  </si>
  <si>
    <t>11</t>
  </si>
  <si>
    <t>949101111</t>
  </si>
  <si>
    <t>Lešení pomocné pro objekty pozemních staveb s lešeňovou podlahou v do 1,9 m zatížení do 150 kg/m2</t>
  </si>
  <si>
    <t>-685197242</t>
  </si>
  <si>
    <t>997</t>
  </si>
  <si>
    <t>Přesun sutě</t>
  </si>
  <si>
    <t>997013114</t>
  </si>
  <si>
    <t>Vnitrostaveništní doprava suti a vybouraných hmot pro budovy v přes 12 do 15 m</t>
  </si>
  <si>
    <t>t</t>
  </si>
  <si>
    <t>1128704643</t>
  </si>
  <si>
    <t>13</t>
  </si>
  <si>
    <t>997013501</t>
  </si>
  <si>
    <t>Odvoz suti a vybouraných hmot na skládku nebo meziskládku do 1 km se složením</t>
  </si>
  <si>
    <t>2025281631</t>
  </si>
  <si>
    <t>14</t>
  </si>
  <si>
    <t>997013509</t>
  </si>
  <si>
    <t>Příplatek k odvozu suti a vybouraných hmot na skládku ZKD 1 km přes 1 km</t>
  </si>
  <si>
    <t>1075676732</t>
  </si>
  <si>
    <t>5,495*4 'Přepočtené koeficientem množství</t>
  </si>
  <si>
    <t>15</t>
  </si>
  <si>
    <t>997013631</t>
  </si>
  <si>
    <t>Poplatek za uložení na skládce (skládkovné) stavebního odpadu směsného kód odpadu 17 09 04</t>
  </si>
  <si>
    <t>-1249276717</t>
  </si>
  <si>
    <t>998</t>
  </si>
  <si>
    <t>Přesun hmot</t>
  </si>
  <si>
    <t>16</t>
  </si>
  <si>
    <t>998011003</t>
  </si>
  <si>
    <t>Přesun hmot pro budovy zděné v přes 12 do 24 m</t>
  </si>
  <si>
    <t>1388570060</t>
  </si>
  <si>
    <t>PSV</t>
  </si>
  <si>
    <t>Práce a dodávky PSV</t>
  </si>
  <si>
    <t>713</t>
  </si>
  <si>
    <t>Izolace tepelné</t>
  </si>
  <si>
    <t>17</t>
  </si>
  <si>
    <t>713151111</t>
  </si>
  <si>
    <t>Montáž izolace tepelné střech šikmých kladené volně mezi krokve rohoží, pásů, desek</t>
  </si>
  <si>
    <t>-452110518</t>
  </si>
  <si>
    <t>"dvě vrstvy"</t>
  </si>
  <si>
    <t>střecha1*2</t>
  </si>
  <si>
    <t>18</t>
  </si>
  <si>
    <t>M</t>
  </si>
  <si>
    <t>63148154</t>
  </si>
  <si>
    <t>deska tepelně izolační minerální univerzální λ=0,035 tl 100mm</t>
  </si>
  <si>
    <t>32</t>
  </si>
  <si>
    <t>1490784208</t>
  </si>
  <si>
    <t>střecha1*1,05</t>
  </si>
  <si>
    <t>19</t>
  </si>
  <si>
    <t>63148155</t>
  </si>
  <si>
    <t>deska tepelně izolační minerální univerzální λ=0,035 tl 120mm</t>
  </si>
  <si>
    <t>-131768264</t>
  </si>
  <si>
    <t>20</t>
  </si>
  <si>
    <t>713151811</t>
  </si>
  <si>
    <t>Odstranění tepelné izolace střech šikmých volně kladené mezi krokve z vláknitých materiálů suchých tl do 100 mm</t>
  </si>
  <si>
    <t>-1783990394</t>
  </si>
  <si>
    <t>998713203</t>
  </si>
  <si>
    <t>Přesun hmot procentní pro izolace tepelné v objektech v přes 12 do 24 m</t>
  </si>
  <si>
    <t>%</t>
  </si>
  <si>
    <t>-1357914546</t>
  </si>
  <si>
    <t>762</t>
  </si>
  <si>
    <t>Konstrukce tesařské</t>
  </si>
  <si>
    <t>22</t>
  </si>
  <si>
    <t>762341811</t>
  </si>
  <si>
    <t>Demontáž bednění střech z prken</t>
  </si>
  <si>
    <t>330688713</t>
  </si>
  <si>
    <t>"poškozené části + pro izolaci- předpoklad 70%"</t>
  </si>
  <si>
    <t>střecha1*0,7</t>
  </si>
  <si>
    <t>23</t>
  </si>
  <si>
    <t>762331942</t>
  </si>
  <si>
    <t>Vyřezání části střešní vazby průřezové pl řeziva přes 288 do 450 cm2 dl přes 3 do 5 m</t>
  </si>
  <si>
    <t>856755037</t>
  </si>
  <si>
    <t>P</t>
  </si>
  <si>
    <t>Poznámka k položce:
po odkrytí nosné konstrukce bude provedena kontrola prvků a jejich případná výměna, popř. doplnění - rozsah bude upřesněn při realizaci</t>
  </si>
  <si>
    <t>"předpoklad pultová střecha"</t>
  </si>
  <si>
    <t>2*4,7</t>
  </si>
  <si>
    <t>24</t>
  </si>
  <si>
    <t>762332922</t>
  </si>
  <si>
    <t>Doplnění části střešní vazby hranoly průřezové pl přes 120 do 224 cm2 včetně materiálu</t>
  </si>
  <si>
    <t>1139006074</t>
  </si>
  <si>
    <t>25</t>
  </si>
  <si>
    <t>762131124</t>
  </si>
  <si>
    <t>Montáž bednění stěn z hrubých prken tl do 32 mm na sraz</t>
  </si>
  <si>
    <t>758557071</t>
  </si>
  <si>
    <t>26</t>
  </si>
  <si>
    <t>762341210</t>
  </si>
  <si>
    <t>Montáž bednění střech rovných a šikmých sklonu do 60° z hrubých prken na sraz tl do 32 mm</t>
  </si>
  <si>
    <t>1731539578</t>
  </si>
  <si>
    <t>"poškozené části+pro izolaci - předpoklad 70%"</t>
  </si>
  <si>
    <t>Mezisoučet</t>
  </si>
  <si>
    <t>"nové bednění"</t>
  </si>
  <si>
    <t>střecha1+střecha2+vikýře</t>
  </si>
  <si>
    <t>27</t>
  </si>
  <si>
    <t>60515111</t>
  </si>
  <si>
    <t>řezivo jehličnaté boční prkno 20-30mm</t>
  </si>
  <si>
    <t>m3</t>
  </si>
  <si>
    <t>1410288242</t>
  </si>
  <si>
    <t>(střecha1+střecha2+vikýře+boky)*0,024*1,1</t>
  </si>
  <si>
    <t>"doplnění poškozených prken pultová střecha - předpoklad 30%"</t>
  </si>
  <si>
    <t>střecha1*0,3*0,024*1,1</t>
  </si>
  <si>
    <t>28</t>
  </si>
  <si>
    <t>762342511</t>
  </si>
  <si>
    <t>Montáž kontralatí na podklad bez tepelné izolace</t>
  </si>
  <si>
    <t>1603353948</t>
  </si>
  <si>
    <t>(střecha1+střecha2+vikýře+boky)*2,5</t>
  </si>
  <si>
    <t>29</t>
  </si>
  <si>
    <t>60514114</t>
  </si>
  <si>
    <t>řezivo jehličnaté lať impregnovaná dl 4 m</t>
  </si>
  <si>
    <t>-1783978665</t>
  </si>
  <si>
    <t>(střecha1+střecha2)*2,5*0,06*0,06*1,1</t>
  </si>
  <si>
    <t>(vikýře+boky)*2,5*0,06*0,04*1,1</t>
  </si>
  <si>
    <t>30</t>
  </si>
  <si>
    <t>762195000</t>
  </si>
  <si>
    <t>Spojovací prostředky pro montáž stěn, příček, bednění stěn</t>
  </si>
  <si>
    <t>-95117228</t>
  </si>
  <si>
    <t>boky*0,024</t>
  </si>
  <si>
    <t>31</t>
  </si>
  <si>
    <t>762395000</t>
  </si>
  <si>
    <t>Spojovací prostředky krovů, bednění, laťování, nadstřešních konstrukcí</t>
  </si>
  <si>
    <t>252252351</t>
  </si>
  <si>
    <t>bednění*0,024</t>
  </si>
  <si>
    <t>(střecha1+střecha2)*2,5*0,06*0,06</t>
  </si>
  <si>
    <t>(vikýře+boky)*2,5*0,06*0,04</t>
  </si>
  <si>
    <t>762361312R</t>
  </si>
  <si>
    <t>Konstrukční a vyrovnávací vrstva pod klempířské prvky (atiky) z desek dřevoštěpkových tl 22 mm vč. případného vyrovnání výšky latěmi</t>
  </si>
  <si>
    <t>-238023630</t>
  </si>
  <si>
    <t>2*3,8*0,3</t>
  </si>
  <si>
    <t>33</t>
  </si>
  <si>
    <t>998762203</t>
  </si>
  <si>
    <t>Přesun hmot procentní pro kce tesařské v objektech v přes 12 do 24 m</t>
  </si>
  <si>
    <t>-967405064</t>
  </si>
  <si>
    <t>763</t>
  </si>
  <si>
    <t>Konstrukce suché výstavby</t>
  </si>
  <si>
    <t>34</t>
  </si>
  <si>
    <t>763131412R</t>
  </si>
  <si>
    <t>SDK podhled desky 1xA 12,5 s izolací tl. 40 mm, dvouvrstvá spodní kce profil CD+UD</t>
  </si>
  <si>
    <t>1746227980</t>
  </si>
  <si>
    <t>15,2*3,8</t>
  </si>
  <si>
    <t>35</t>
  </si>
  <si>
    <t>763131714</t>
  </si>
  <si>
    <t>SDK podhled základní penetrační nátěr</t>
  </si>
  <si>
    <t>1399363303</t>
  </si>
  <si>
    <t>36</t>
  </si>
  <si>
    <t>763131751</t>
  </si>
  <si>
    <t>Montáž parotěsné zábrany do SDK podhledu</t>
  </si>
  <si>
    <t>-620943166</t>
  </si>
  <si>
    <t>37</t>
  </si>
  <si>
    <t>283290281</t>
  </si>
  <si>
    <t>parotěsná zábrana např. DELTA - REFLEX PLUS</t>
  </si>
  <si>
    <t>-1001918606</t>
  </si>
  <si>
    <t>podhled*1,1</t>
  </si>
  <si>
    <t>38</t>
  </si>
  <si>
    <t>998763403</t>
  </si>
  <si>
    <t>Přesun hmot procentní pro konstrukce montované z desek v objektech v přes 12 do 24 m</t>
  </si>
  <si>
    <t>-562636240</t>
  </si>
  <si>
    <t>764</t>
  </si>
  <si>
    <t>Konstrukce klempířské</t>
  </si>
  <si>
    <t>39</t>
  </si>
  <si>
    <t>764001821</t>
  </si>
  <si>
    <t>Demontáž krytiny ze svitků nebo tabulí do suti</t>
  </si>
  <si>
    <t>-1923919230</t>
  </si>
  <si>
    <t>"pultová střecha"</t>
  </si>
  <si>
    <t>15,2*4,7</t>
  </si>
  <si>
    <t>"přilehlá valbová střecha"</t>
  </si>
  <si>
    <t>(17,5+5,4)*9,8*0,5</t>
  </si>
  <si>
    <t>-15,75*1</t>
  </si>
  <si>
    <t>-3*2,5</t>
  </si>
  <si>
    <t>"vikýře"</t>
  </si>
  <si>
    <t>"vrchní část"</t>
  </si>
  <si>
    <t>2*2,4*1,4*0,5</t>
  </si>
  <si>
    <t>2*2*1,9*1,3</t>
  </si>
  <si>
    <t>"boky"</t>
  </si>
  <si>
    <t>2*2*1,8*1,6*0,5</t>
  </si>
  <si>
    <t>2,85*1,4*0,5</t>
  </si>
  <si>
    <t>2*2,5*1,4</t>
  </si>
  <si>
    <t>2*2,4*1,6*0,5</t>
  </si>
  <si>
    <t>40</t>
  </si>
  <si>
    <t>764002821</t>
  </si>
  <si>
    <t>Demontáž střešního výlezu do suti</t>
  </si>
  <si>
    <t>kus</t>
  </si>
  <si>
    <t>2019279618</t>
  </si>
  <si>
    <t>41</t>
  </si>
  <si>
    <t>764002841</t>
  </si>
  <si>
    <t>Demontáž oplechování horních ploch zdí a nadezdívek do suti</t>
  </si>
  <si>
    <t>-1912430863</t>
  </si>
  <si>
    <t>"atiky pultová střecha"</t>
  </si>
  <si>
    <t>2*3,8</t>
  </si>
  <si>
    <t>42</t>
  </si>
  <si>
    <t>764004801</t>
  </si>
  <si>
    <t>Demontáž podokapního žlabu do suti</t>
  </si>
  <si>
    <t>394069267</t>
  </si>
  <si>
    <t>2*(15,6+0,9)</t>
  </si>
  <si>
    <t>2*(7,2+0,75)</t>
  </si>
  <si>
    <t>43</t>
  </si>
  <si>
    <t>764004803</t>
  </si>
  <si>
    <t>Demontáž podokapního žlabu k dalšímu použití</t>
  </si>
  <si>
    <t>-1263550731</t>
  </si>
  <si>
    <t>15,2</t>
  </si>
  <si>
    <t>44</t>
  </si>
  <si>
    <t>764004821</t>
  </si>
  <si>
    <t>Demontáž nástřešního žlabu do suti</t>
  </si>
  <si>
    <t>1974276462</t>
  </si>
  <si>
    <t>45</t>
  </si>
  <si>
    <t>764004841</t>
  </si>
  <si>
    <t>Demontáž háku do suti</t>
  </si>
  <si>
    <t>91470653</t>
  </si>
  <si>
    <t>46</t>
  </si>
  <si>
    <t>764004861</t>
  </si>
  <si>
    <t>Demontáž svodu do suti</t>
  </si>
  <si>
    <t>1300299554</t>
  </si>
  <si>
    <t>5*11</t>
  </si>
  <si>
    <t>47</t>
  </si>
  <si>
    <t>764004901</t>
  </si>
  <si>
    <t>Demontáž odkapu v z vyřazené expanzní nádrže</t>
  </si>
  <si>
    <t>kpl</t>
  </si>
  <si>
    <t>-658838408</t>
  </si>
  <si>
    <t>48</t>
  </si>
  <si>
    <t>764121401</t>
  </si>
  <si>
    <t>Krytina střechy rovné drážkováním ze svitků z Al plechu rš 500 mm sklonu do 30°</t>
  </si>
  <si>
    <t>2093246015</t>
  </si>
  <si>
    <t>7,1</t>
  </si>
  <si>
    <t>2,2</t>
  </si>
  <si>
    <t>49</t>
  </si>
  <si>
    <t>764121403</t>
  </si>
  <si>
    <t>Krytina střechy rovné drážkováním ze svitků z Al plechu rš 500 mm sklonu přes 30 do 60°</t>
  </si>
  <si>
    <t>-969627777</t>
  </si>
  <si>
    <t>8,8</t>
  </si>
  <si>
    <t>50</t>
  </si>
  <si>
    <t>764121405</t>
  </si>
  <si>
    <t>Krytina střechy rovné drážkováním ze svitků z Al plechu rš 500 mm sklonu přes 60°</t>
  </si>
  <si>
    <t>3883724</t>
  </si>
  <si>
    <t>51</t>
  </si>
  <si>
    <t>764121491</t>
  </si>
  <si>
    <t>Příplatek k cenám krytiny z Al plechu za těsnění drážek sklonu do 10°</t>
  </si>
  <si>
    <t>88699652</t>
  </si>
  <si>
    <t>střecha1+vikýře</t>
  </si>
  <si>
    <t>52</t>
  </si>
  <si>
    <t>764221406</t>
  </si>
  <si>
    <t>Oplechování větraného hřebene s větrací mřížkou z Al plechu rš 500 mm</t>
  </si>
  <si>
    <t>1328947756</t>
  </si>
  <si>
    <t>53</t>
  </si>
  <si>
    <t>764221436</t>
  </si>
  <si>
    <t>Oplechování větraného nároží s větrací mřížkou z Al plechu rš 500 mm</t>
  </si>
  <si>
    <t>1360514191</t>
  </si>
  <si>
    <t>2*11,5</t>
  </si>
  <si>
    <t>54</t>
  </si>
  <si>
    <t>764222431</t>
  </si>
  <si>
    <t>Oplechování rovné okapové hrany z Al plechu rš 150 mm</t>
  </si>
  <si>
    <t>1383755714</t>
  </si>
  <si>
    <t>"okapová hrana  pultové střechy"</t>
  </si>
  <si>
    <t>15,2+17,5</t>
  </si>
  <si>
    <t>2*2,85+2,85</t>
  </si>
  <si>
    <t>2*(2*2,2+2,4)</t>
  </si>
  <si>
    <t>55</t>
  </si>
  <si>
    <t>764222433</t>
  </si>
  <si>
    <t>Oplechování rovné okapové hrany z Al plechu rš 250 mm</t>
  </si>
  <si>
    <t>1575072648</t>
  </si>
  <si>
    <t>"okapová  hrana pultové střechy"</t>
  </si>
  <si>
    <t>56</t>
  </si>
  <si>
    <t>764223452</t>
  </si>
  <si>
    <t>Střešní výlez pro krytinu skládanou nebo plechovou z Al plechu</t>
  </si>
  <si>
    <t>-149278073</t>
  </si>
  <si>
    <t>57</t>
  </si>
  <si>
    <t>764223455</t>
  </si>
  <si>
    <t>Sněhový zachytávač krytiny z Al plechu průběžný jednotrubkový</t>
  </si>
  <si>
    <t>-1068198018</t>
  </si>
  <si>
    <t>3,5+4+3*6+6</t>
  </si>
  <si>
    <t>58</t>
  </si>
  <si>
    <t>764223456</t>
  </si>
  <si>
    <t>Sněhový zachytávač krytiny z Al plechu průběžný dvoutrubkový</t>
  </si>
  <si>
    <t>1055660173</t>
  </si>
  <si>
    <t>59</t>
  </si>
  <si>
    <t>764306142R</t>
  </si>
  <si>
    <t>Montáž odtahu ZT a VZT</t>
  </si>
  <si>
    <t>-1122702578</t>
  </si>
  <si>
    <t>60</t>
  </si>
  <si>
    <t>553510891</t>
  </si>
  <si>
    <t xml:space="preserve">nástavec odvětrání Al </t>
  </si>
  <si>
    <t>32810295</t>
  </si>
  <si>
    <t>61</t>
  </si>
  <si>
    <t>764321415R</t>
  </si>
  <si>
    <t>Lemování rovných zdí (komín) z Al plechu rš 330+100 mm</t>
  </si>
  <si>
    <t>2138662700</t>
  </si>
  <si>
    <t>(2,5+1)*2</t>
  </si>
  <si>
    <t>62</t>
  </si>
  <si>
    <t>764501103</t>
  </si>
  <si>
    <t>Montáž žlabu podokapního půlkulatého</t>
  </si>
  <si>
    <t>1768200019</t>
  </si>
  <si>
    <t>"pultová střecha - zpětná montáž"</t>
  </si>
  <si>
    <t>63</t>
  </si>
  <si>
    <t>7649001</t>
  </si>
  <si>
    <t>Příplatek za úpravu a případné doplnění žlabu pultové střecha při zpětné montáži</t>
  </si>
  <si>
    <t>1657546729</t>
  </si>
  <si>
    <t>64</t>
  </si>
  <si>
    <t>764523409R</t>
  </si>
  <si>
    <t>Žlaby nadokapní (nástřešní ) oblého tvaru včetně háků, čel a hrdel z Al plechu rš 700 mm</t>
  </si>
  <si>
    <t>-1372072148</t>
  </si>
  <si>
    <t>65</t>
  </si>
  <si>
    <t>764521444R</t>
  </si>
  <si>
    <t>Vyústění nástřešního žabu z Al plechu DN 100 mm</t>
  </si>
  <si>
    <t>-713218425</t>
  </si>
  <si>
    <t>66</t>
  </si>
  <si>
    <t>764222433R</t>
  </si>
  <si>
    <t>Oplechování  z Al plechu rš 250 mm - zatahovací pás</t>
  </si>
  <si>
    <t>1964410992</t>
  </si>
  <si>
    <t>67</t>
  </si>
  <si>
    <t>764222437R</t>
  </si>
  <si>
    <t>Oplechování  z Al plechu rš 1000 mm - spodní oplechování</t>
  </si>
  <si>
    <t>208952729</t>
  </si>
  <si>
    <t>68</t>
  </si>
  <si>
    <t>764523429R</t>
  </si>
  <si>
    <t>Příplatek k cenám nadokapního žlabu za provedení rohu nebo koutu z Al plechu rš 700 mm</t>
  </si>
  <si>
    <t>976439824</t>
  </si>
  <si>
    <t>69</t>
  </si>
  <si>
    <t>764528422</t>
  </si>
  <si>
    <t>Svody kruhové včetně objímek, kolen, odskoků z Al plechu průměru 100 mm</t>
  </si>
  <si>
    <t>145425210</t>
  </si>
  <si>
    <t>70</t>
  </si>
  <si>
    <t>998764203</t>
  </si>
  <si>
    <t>Přesun hmot procentní pro konstrukce klempířské v objektech v přes 12 do 24 m</t>
  </si>
  <si>
    <t>-1197570575</t>
  </si>
  <si>
    <t>765</t>
  </si>
  <si>
    <t>Krytina skládaná</t>
  </si>
  <si>
    <t>71</t>
  </si>
  <si>
    <t>765111203R</t>
  </si>
  <si>
    <t>Montáž  větrací mřížky</t>
  </si>
  <si>
    <t>-239277040</t>
  </si>
  <si>
    <t>72</t>
  </si>
  <si>
    <t>553511021</t>
  </si>
  <si>
    <t>větrací mřížka</t>
  </si>
  <si>
    <t>1701777404</t>
  </si>
  <si>
    <t>54,85*1,1</t>
  </si>
  <si>
    <t>73</t>
  </si>
  <si>
    <t>765135023R</t>
  </si>
  <si>
    <t xml:space="preserve">Montáž stoupací plošiny </t>
  </si>
  <si>
    <t>-1281694900</t>
  </si>
  <si>
    <t>74</t>
  </si>
  <si>
    <t>55351072</t>
  </si>
  <si>
    <t>držák stoupací plošiny pro falcované i skládané hliníkové střechy</t>
  </si>
  <si>
    <t>912733217</t>
  </si>
  <si>
    <t>75</t>
  </si>
  <si>
    <t>55345016</t>
  </si>
  <si>
    <t>plošina stoupací dl 1200mm</t>
  </si>
  <si>
    <t>-68242555</t>
  </si>
  <si>
    <t>76</t>
  </si>
  <si>
    <t>765191023</t>
  </si>
  <si>
    <t>Montáž pojistné hydroizolační nebo parotěsné kladené ve sklonu přes 20° s lepenými spoji na bednění</t>
  </si>
  <si>
    <t>94070302</t>
  </si>
  <si>
    <t>střecha1+střecha2+vikýře+boky</t>
  </si>
  <si>
    <t>77</t>
  </si>
  <si>
    <t>631508181</t>
  </si>
  <si>
    <t>fólie kontaktní difuzně difúzně otevřená  se zvýšenými požadavky na odolnost vůči dešti např. DÖREKN DELTA - ALPINA</t>
  </si>
  <si>
    <t>413274124</t>
  </si>
  <si>
    <t>střecha1*1,15</t>
  </si>
  <si>
    <t>78</t>
  </si>
  <si>
    <t>631508182</t>
  </si>
  <si>
    <t>fólie kontaktní difuzně difúzně otevřená   např. DÖREKN DELTA - MAXX PLUS</t>
  </si>
  <si>
    <t>-98010872</t>
  </si>
  <si>
    <t>(střecha2+vikýře+boky)*1,15</t>
  </si>
  <si>
    <t>79</t>
  </si>
  <si>
    <t>765191031</t>
  </si>
  <si>
    <t>Lepení těsnících pásků pod kontralatě</t>
  </si>
  <si>
    <t>169988018</t>
  </si>
  <si>
    <t>(střecha2+vikýře+boky)*2,5</t>
  </si>
  <si>
    <t>80</t>
  </si>
  <si>
    <t>28329303</t>
  </si>
  <si>
    <t>páska těsnící jednostranně lepící butylkaučuková pod kontralatě š 50mm</t>
  </si>
  <si>
    <t>-794019099</t>
  </si>
  <si>
    <t>(střecha2+vikýře+boky)*2,5*1,1</t>
  </si>
  <si>
    <t>81</t>
  </si>
  <si>
    <t>765193001</t>
  </si>
  <si>
    <t>Montáž podkladního vyrovnávacího pásu</t>
  </si>
  <si>
    <t>1138720633</t>
  </si>
  <si>
    <t>82</t>
  </si>
  <si>
    <t>553510861</t>
  </si>
  <si>
    <t>pás podkladní pro falcované  Al krytiny</t>
  </si>
  <si>
    <t>-2139536445</t>
  </si>
  <si>
    <t>(střecha1+střecha2+vikýře+boky)*1,1</t>
  </si>
  <si>
    <t>83</t>
  </si>
  <si>
    <t>998765203</t>
  </si>
  <si>
    <t>Přesun hmot procentní pro krytiny skládané v objektech v přes 12 do 24 m</t>
  </si>
  <si>
    <t>-809385072</t>
  </si>
  <si>
    <t>766</t>
  </si>
  <si>
    <t>Konstrukce truhlářské</t>
  </si>
  <si>
    <t>84</t>
  </si>
  <si>
    <t>766421821</t>
  </si>
  <si>
    <t>Demontáž truhlářského obložení podhledů z palubek</t>
  </si>
  <si>
    <t>-1892442594</t>
  </si>
  <si>
    <t>"římsa vikýře"</t>
  </si>
  <si>
    <t>2*(2*1,7+2)*0,8</t>
  </si>
  <si>
    <t>(2*2,1+2,7)*0,8</t>
  </si>
  <si>
    <t>85</t>
  </si>
  <si>
    <t>766421822</t>
  </si>
  <si>
    <t>Demontáž truhlářského obložení podhledů podkladových roštů</t>
  </si>
  <si>
    <t>-1058843367</t>
  </si>
  <si>
    <t>86</t>
  </si>
  <si>
    <t>766423113</t>
  </si>
  <si>
    <t>Montáž obložení podhledů členitých palubkami z měkkého dřeva š přes 80 do 100 mm</t>
  </si>
  <si>
    <t>-676629365</t>
  </si>
  <si>
    <t>87</t>
  </si>
  <si>
    <t>611911731</t>
  </si>
  <si>
    <t xml:space="preserve">palubky obkladové smrk </t>
  </si>
  <si>
    <t>-625591115</t>
  </si>
  <si>
    <t>14,16*1,1</t>
  </si>
  <si>
    <t>88</t>
  </si>
  <si>
    <t>766427112</t>
  </si>
  <si>
    <t>Montáž podkladového roštu pro obložení podhledů</t>
  </si>
  <si>
    <t>244958238</t>
  </si>
  <si>
    <t>14,16*2,5</t>
  </si>
  <si>
    <t>89</t>
  </si>
  <si>
    <t>-1926911261</t>
  </si>
  <si>
    <t>35,4*0,04*0,05*1,1</t>
  </si>
  <si>
    <t>90</t>
  </si>
  <si>
    <t>998766203</t>
  </si>
  <si>
    <t>Přesun hmot procentní pro kce truhlářské v objektech v přes 12 do 24 m</t>
  </si>
  <si>
    <t>1736445444</t>
  </si>
  <si>
    <t>767</t>
  </si>
  <si>
    <t>Konstrukce zámečnické</t>
  </si>
  <si>
    <t>91</t>
  </si>
  <si>
    <t>767851803</t>
  </si>
  <si>
    <t>Demontáž komínových lávek - celé komínové lávky</t>
  </si>
  <si>
    <t>1321392685</t>
  </si>
  <si>
    <t>783</t>
  </si>
  <si>
    <t>Dokončovací práce - nátěry</t>
  </si>
  <si>
    <t>92</t>
  </si>
  <si>
    <t>783101201</t>
  </si>
  <si>
    <t>Hrubé obroušení podkladu truhlářských konstrukcí před provedením nátěru</t>
  </si>
  <si>
    <t>-1300679650</t>
  </si>
  <si>
    <t>93</t>
  </si>
  <si>
    <t>783101203</t>
  </si>
  <si>
    <t>Jemné obroušení podkladu truhlářských konstrukcí před provedením nátěru</t>
  </si>
  <si>
    <t>-570591232</t>
  </si>
  <si>
    <t>94</t>
  </si>
  <si>
    <t>783106801</t>
  </si>
  <si>
    <t>Odstranění nátěrů z truhlářských konstrukcí obroušením</t>
  </si>
  <si>
    <t>-21581010</t>
  </si>
  <si>
    <t>95</t>
  </si>
  <si>
    <t>783114101</t>
  </si>
  <si>
    <t>Základní jednonásobný syntetický nátěr truhlářských konstrukcí</t>
  </si>
  <si>
    <t>1283526442</t>
  </si>
  <si>
    <t>96</t>
  </si>
  <si>
    <t>783117101</t>
  </si>
  <si>
    <t>Krycí jednonásobný syntetický nátěr truhlářských konstrukcí</t>
  </si>
  <si>
    <t>-1364094878</t>
  </si>
  <si>
    <t>nátěr1</t>
  </si>
  <si>
    <t>"římsa pultová střecha"</t>
  </si>
  <si>
    <t>15,2*0,8</t>
  </si>
  <si>
    <t>97</t>
  </si>
  <si>
    <t>783213011</t>
  </si>
  <si>
    <t>Napouštěcí jednonásobný syntetický biocidní nátěr tesařských prvků nezabudovaných do konstrukce</t>
  </si>
  <si>
    <t>2081865395</t>
  </si>
  <si>
    <t>"bednění"</t>
  </si>
  <si>
    <t>bednění*2</t>
  </si>
  <si>
    <t>98</t>
  </si>
  <si>
    <t>783401311</t>
  </si>
  <si>
    <t>Odmaštění klempířských konstrukcí vodou ředitelným odmašťovačem před provedením nátěru</t>
  </si>
  <si>
    <t>-1731680303</t>
  </si>
  <si>
    <t>99</t>
  </si>
  <si>
    <t>783406809</t>
  </si>
  <si>
    <t>Odstranění nátěrů z klempířských konstrukcí okartáčováním</t>
  </si>
  <si>
    <t>-2129797143</t>
  </si>
  <si>
    <t>100</t>
  </si>
  <si>
    <t>783415101</t>
  </si>
  <si>
    <t>Mezinátěr syntetický jednonásobný mezinátěr klempířských konstrukcí</t>
  </si>
  <si>
    <t>2066584449</t>
  </si>
  <si>
    <t>101</t>
  </si>
  <si>
    <t>783417101</t>
  </si>
  <si>
    <t>Krycí jednonásobný syntetický nátěr klempířských konstrukcí</t>
  </si>
  <si>
    <t>-1249920606</t>
  </si>
  <si>
    <t>"ponechaná část valbové střechy"</t>
  </si>
  <si>
    <t>2*15,6*8,5*0,5</t>
  </si>
  <si>
    <t>-6,5*1,2</t>
  </si>
  <si>
    <t>-2*2*2,4</t>
  </si>
  <si>
    <t>22,7</t>
  </si>
  <si>
    <t>784</t>
  </si>
  <si>
    <t>Dokončovací práce - malby a tapety</t>
  </si>
  <si>
    <t>102</t>
  </si>
  <si>
    <t>784181101</t>
  </si>
  <si>
    <t>Základní akrylátová jednonásobná bezbarvá penetrace podkladu v místnostech v do 3,80 m</t>
  </si>
  <si>
    <t>1147668038</t>
  </si>
  <si>
    <t>103</t>
  </si>
  <si>
    <t>784221101</t>
  </si>
  <si>
    <t>Dvojnásobné bílé malby ze směsí za sucha dobře otěruvzdorných v místnostech do 3,80 m</t>
  </si>
  <si>
    <t>1557031274</t>
  </si>
  <si>
    <t>OST</t>
  </si>
  <si>
    <t>Ostatní</t>
  </si>
  <si>
    <t>104</t>
  </si>
  <si>
    <t>Demontáž, zpětná montáž, případná úprava a revize hromosvodu</t>
  </si>
  <si>
    <t>512</t>
  </si>
  <si>
    <t>-1871172290</t>
  </si>
  <si>
    <t>105</t>
  </si>
  <si>
    <t>002</t>
  </si>
  <si>
    <t>Demontáž, revize a případná zpětná montáž ostatních prvků na střeše (kabely, antény apod.)</t>
  </si>
  <si>
    <t>1148628053</t>
  </si>
  <si>
    <t>106</t>
  </si>
  <si>
    <t>003</t>
  </si>
  <si>
    <t>Demontáž a zpětná montáž svítidel pro provádění SDK podhledu</t>
  </si>
  <si>
    <t>-1115452571</t>
  </si>
  <si>
    <t>VRN</t>
  </si>
  <si>
    <t>Vedlejší rozpočtové náklady</t>
  </si>
  <si>
    <t>VRN3</t>
  </si>
  <si>
    <t>Zařízení staveniště</t>
  </si>
  <si>
    <t>107</t>
  </si>
  <si>
    <t>030001000</t>
  </si>
  <si>
    <t>1024</t>
  </si>
  <si>
    <t>822718307</t>
  </si>
  <si>
    <t>VRN7</t>
  </si>
  <si>
    <t>Provozní vlivy</t>
  </si>
  <si>
    <t>108</t>
  </si>
  <si>
    <t>070001000</t>
  </si>
  <si>
    <t>1102752600</t>
  </si>
  <si>
    <t>SEZNAM FIGUR</t>
  </si>
  <si>
    <t>Výměra</t>
  </si>
  <si>
    <t xml:space="preserve"> 001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</si>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</sst>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23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2300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fasády a střechy, výměna oken a úprava vchodů, Městské jesle Vrchlabí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Vrchlabí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14. 2. 2024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Vrchlabí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Pavel Starý, Vrchlabí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Lenka Kasperová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'001 - Oprava střechy a po...'!J30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'001 - Oprava střechy a po...'!P135</f>
        <v>0</v>
      </c>
      <c r="AV95" s="129">
        <f>'001 - Oprava střechy a po...'!J33</f>
        <v>0</v>
      </c>
      <c r="AW95" s="129">
        <f>'001 - Oprava střechy a po...'!J34</f>
        <v>0</v>
      </c>
      <c r="AX95" s="129">
        <f>'001 - Oprava střechy a po...'!J35</f>
        <v>0</v>
      </c>
      <c r="AY95" s="129">
        <f>'001 - Oprava střechy a po...'!J36</f>
        <v>0</v>
      </c>
      <c r="AZ95" s="129">
        <f>'001 - Oprava střechy a po...'!F33</f>
        <v>0</v>
      </c>
      <c r="BA95" s="129">
        <f>'001 - Oprava střechy a po...'!F34</f>
        <v>0</v>
      </c>
      <c r="BB95" s="129">
        <f>'001 - Oprava střechy a po...'!F35</f>
        <v>0</v>
      </c>
      <c r="BC95" s="129">
        <f>'001 - Oprava střechy a po...'!F36</f>
        <v>0</v>
      </c>
      <c r="BD95" s="131">
        <f>'001 - Oprava střechy a po...'!F37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1 - Oprava střechy a p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  <c r="AZ2" s="133" t="s">
        <v>88</v>
      </c>
      <c r="BA2" s="133" t="s">
        <v>1</v>
      </c>
      <c r="BB2" s="133" t="s">
        <v>1</v>
      </c>
      <c r="BC2" s="133" t="s">
        <v>89</v>
      </c>
      <c r="BD2" s="133" t="s">
        <v>87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1"/>
      <c r="AT3" s="18" t="s">
        <v>87</v>
      </c>
      <c r="AZ3" s="133" t="s">
        <v>90</v>
      </c>
      <c r="BA3" s="133" t="s">
        <v>1</v>
      </c>
      <c r="BB3" s="133" t="s">
        <v>1</v>
      </c>
      <c r="BC3" s="133" t="s">
        <v>91</v>
      </c>
      <c r="BD3" s="133" t="s">
        <v>87</v>
      </c>
    </row>
    <row r="4" spans="2:56" s="1" customFormat="1" ht="24.95" customHeight="1">
      <c r="B4" s="21"/>
      <c r="D4" s="136" t="s">
        <v>92</v>
      </c>
      <c r="L4" s="21"/>
      <c r="M4" s="137" t="s">
        <v>10</v>
      </c>
      <c r="AT4" s="18" t="s">
        <v>4</v>
      </c>
      <c r="AZ4" s="133" t="s">
        <v>93</v>
      </c>
      <c r="BA4" s="133" t="s">
        <v>1</v>
      </c>
      <c r="BB4" s="133" t="s">
        <v>1</v>
      </c>
      <c r="BC4" s="133" t="s">
        <v>94</v>
      </c>
      <c r="BD4" s="133" t="s">
        <v>87</v>
      </c>
    </row>
    <row r="5" spans="2:56" s="1" customFormat="1" ht="6.95" customHeight="1">
      <c r="B5" s="21"/>
      <c r="L5" s="21"/>
      <c r="AZ5" s="133" t="s">
        <v>95</v>
      </c>
      <c r="BA5" s="133" t="s">
        <v>1</v>
      </c>
      <c r="BB5" s="133" t="s">
        <v>1</v>
      </c>
      <c r="BC5" s="133" t="s">
        <v>96</v>
      </c>
      <c r="BD5" s="133" t="s">
        <v>87</v>
      </c>
    </row>
    <row r="6" spans="2:56" s="1" customFormat="1" ht="12" customHeight="1">
      <c r="B6" s="21"/>
      <c r="D6" s="138" t="s">
        <v>16</v>
      </c>
      <c r="L6" s="21"/>
      <c r="AZ6" s="133" t="s">
        <v>97</v>
      </c>
      <c r="BA6" s="133" t="s">
        <v>1</v>
      </c>
      <c r="BB6" s="133" t="s">
        <v>1</v>
      </c>
      <c r="BC6" s="133" t="s">
        <v>98</v>
      </c>
      <c r="BD6" s="133" t="s">
        <v>87</v>
      </c>
    </row>
    <row r="7" spans="2:56" s="1" customFormat="1" ht="26.25" customHeight="1">
      <c r="B7" s="21"/>
      <c r="E7" s="139" t="str">
        <f>'Rekapitulace stavby'!K6</f>
        <v>Oprava fasády a střechy, výměna oken a úprava vchodů, Městské jesle Vrchlabí</v>
      </c>
      <c r="F7" s="138"/>
      <c r="G7" s="138"/>
      <c r="H7" s="138"/>
      <c r="L7" s="21"/>
      <c r="AZ7" s="133" t="s">
        <v>99</v>
      </c>
      <c r="BA7" s="133" t="s">
        <v>1</v>
      </c>
      <c r="BB7" s="133" t="s">
        <v>1</v>
      </c>
      <c r="BC7" s="133" t="s">
        <v>100</v>
      </c>
      <c r="BD7" s="133" t="s">
        <v>87</v>
      </c>
    </row>
    <row r="8" spans="1:56" s="2" customFormat="1" ht="12" customHeight="1">
      <c r="A8" s="39"/>
      <c r="B8" s="45"/>
      <c r="C8" s="39"/>
      <c r="D8" s="138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3" t="s">
        <v>102</v>
      </c>
      <c r="BA8" s="133" t="s">
        <v>1</v>
      </c>
      <c r="BB8" s="133" t="s">
        <v>1</v>
      </c>
      <c r="BC8" s="133" t="s">
        <v>103</v>
      </c>
      <c r="BD8" s="133" t="s">
        <v>87</v>
      </c>
    </row>
    <row r="9" spans="1:56" s="2" customFormat="1" ht="16.5" customHeight="1">
      <c r="A9" s="39"/>
      <c r="B9" s="45"/>
      <c r="C9" s="39"/>
      <c r="D9" s="39"/>
      <c r="E9" s="140" t="s">
        <v>104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3" t="s">
        <v>105</v>
      </c>
      <c r="BA9" s="133" t="s">
        <v>1</v>
      </c>
      <c r="BB9" s="133" t="s">
        <v>1</v>
      </c>
      <c r="BC9" s="133" t="s">
        <v>106</v>
      </c>
      <c r="BD9" s="133" t="s">
        <v>87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3" t="s">
        <v>107</v>
      </c>
      <c r="BA10" s="133" t="s">
        <v>1</v>
      </c>
      <c r="BB10" s="133" t="s">
        <v>1</v>
      </c>
      <c r="BC10" s="133" t="s">
        <v>108</v>
      </c>
      <c r="BD10" s="133" t="s">
        <v>87</v>
      </c>
    </row>
    <row r="11" spans="1:56" s="2" customFormat="1" ht="12" customHeight="1">
      <c r="A11" s="39"/>
      <c r="B11" s="45"/>
      <c r="C11" s="39"/>
      <c r="D11" s="138" t="s">
        <v>18</v>
      </c>
      <c r="E11" s="39"/>
      <c r="F11" s="141" t="s">
        <v>1</v>
      </c>
      <c r="G11" s="39"/>
      <c r="H11" s="39"/>
      <c r="I11" s="138" t="s">
        <v>19</v>
      </c>
      <c r="J11" s="141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3" t="s">
        <v>109</v>
      </c>
      <c r="BA11" s="133" t="s">
        <v>1</v>
      </c>
      <c r="BB11" s="133" t="s">
        <v>1</v>
      </c>
      <c r="BC11" s="133" t="s">
        <v>110</v>
      </c>
      <c r="BD11" s="133" t="s">
        <v>87</v>
      </c>
    </row>
    <row r="12" spans="1:56" s="2" customFormat="1" ht="12" customHeight="1">
      <c r="A12" s="39"/>
      <c r="B12" s="45"/>
      <c r="C12" s="39"/>
      <c r="D12" s="138" t="s">
        <v>20</v>
      </c>
      <c r="E12" s="39"/>
      <c r="F12" s="141" t="s">
        <v>21</v>
      </c>
      <c r="G12" s="39"/>
      <c r="H12" s="39"/>
      <c r="I12" s="138" t="s">
        <v>22</v>
      </c>
      <c r="J12" s="142" t="str">
        <f>'Rekapitulace stavby'!AN8</f>
        <v>14. 2. 2024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3" t="s">
        <v>111</v>
      </c>
      <c r="BA12" s="133" t="s">
        <v>1</v>
      </c>
      <c r="BB12" s="133" t="s">
        <v>1</v>
      </c>
      <c r="BC12" s="133" t="s">
        <v>112</v>
      </c>
      <c r="BD12" s="133" t="s">
        <v>87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3" t="s">
        <v>113</v>
      </c>
      <c r="BA13" s="133" t="s">
        <v>1</v>
      </c>
      <c r="BB13" s="133" t="s">
        <v>1</v>
      </c>
      <c r="BC13" s="133" t="s">
        <v>87</v>
      </c>
      <c r="BD13" s="133" t="s">
        <v>87</v>
      </c>
    </row>
    <row r="14" spans="1:56" s="2" customFormat="1" ht="12" customHeight="1">
      <c r="A14" s="39"/>
      <c r="B14" s="45"/>
      <c r="C14" s="39"/>
      <c r="D14" s="138" t="s">
        <v>24</v>
      </c>
      <c r="E14" s="39"/>
      <c r="F14" s="39"/>
      <c r="G14" s="39"/>
      <c r="H14" s="39"/>
      <c r="I14" s="138" t="s">
        <v>25</v>
      </c>
      <c r="J14" s="141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3" t="s">
        <v>114</v>
      </c>
      <c r="BA14" s="133" t="s">
        <v>1</v>
      </c>
      <c r="BB14" s="133" t="s">
        <v>1</v>
      </c>
      <c r="BC14" s="133" t="s">
        <v>115</v>
      </c>
      <c r="BD14" s="133" t="s">
        <v>87</v>
      </c>
    </row>
    <row r="15" spans="1:31" s="2" customFormat="1" ht="18" customHeight="1">
      <c r="A15" s="39"/>
      <c r="B15" s="45"/>
      <c r="C15" s="39"/>
      <c r="D15" s="39"/>
      <c r="E15" s="141" t="s">
        <v>26</v>
      </c>
      <c r="F15" s="39"/>
      <c r="G15" s="39"/>
      <c r="H15" s="39"/>
      <c r="I15" s="138" t="s">
        <v>27</v>
      </c>
      <c r="J15" s="141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8" t="s">
        <v>28</v>
      </c>
      <c r="E17" s="39"/>
      <c r="F17" s="39"/>
      <c r="G17" s="39"/>
      <c r="H17" s="39"/>
      <c r="I17" s="13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1"/>
      <c r="G18" s="141"/>
      <c r="H18" s="141"/>
      <c r="I18" s="138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8" t="s">
        <v>30</v>
      </c>
      <c r="E20" s="39"/>
      <c r="F20" s="39"/>
      <c r="G20" s="39"/>
      <c r="H20" s="39"/>
      <c r="I20" s="138" t="s">
        <v>25</v>
      </c>
      <c r="J20" s="141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1" t="s">
        <v>31</v>
      </c>
      <c r="F21" s="39"/>
      <c r="G21" s="39"/>
      <c r="H21" s="39"/>
      <c r="I21" s="138" t="s">
        <v>27</v>
      </c>
      <c r="J21" s="141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8" t="s">
        <v>33</v>
      </c>
      <c r="E23" s="39"/>
      <c r="F23" s="39"/>
      <c r="G23" s="39"/>
      <c r="H23" s="39"/>
      <c r="I23" s="138" t="s">
        <v>25</v>
      </c>
      <c r="J23" s="141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1" t="s">
        <v>34</v>
      </c>
      <c r="F24" s="39"/>
      <c r="G24" s="39"/>
      <c r="H24" s="39"/>
      <c r="I24" s="138" t="s">
        <v>27</v>
      </c>
      <c r="J24" s="141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8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7"/>
      <c r="E29" s="147"/>
      <c r="F29" s="147"/>
      <c r="G29" s="147"/>
      <c r="H29" s="147"/>
      <c r="I29" s="147"/>
      <c r="J29" s="147"/>
      <c r="K29" s="14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8" t="s">
        <v>37</v>
      </c>
      <c r="E30" s="39"/>
      <c r="F30" s="39"/>
      <c r="G30" s="39"/>
      <c r="H30" s="39"/>
      <c r="I30" s="39"/>
      <c r="J30" s="149">
        <f>ROUND(J135,2)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7"/>
      <c r="E31" s="147"/>
      <c r="F31" s="147"/>
      <c r="G31" s="147"/>
      <c r="H31" s="147"/>
      <c r="I31" s="147"/>
      <c r="J31" s="147"/>
      <c r="K31" s="14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0" t="s">
        <v>39</v>
      </c>
      <c r="G32" s="39"/>
      <c r="H32" s="39"/>
      <c r="I32" s="150" t="s">
        <v>38</v>
      </c>
      <c r="J32" s="150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1" t="s">
        <v>41</v>
      </c>
      <c r="E33" s="138" t="s">
        <v>42</v>
      </c>
      <c r="F33" s="152">
        <f>ROUND((SUM(BE135:BE457)),2)</f>
        <v>0</v>
      </c>
      <c r="G33" s="39"/>
      <c r="H33" s="39"/>
      <c r="I33" s="153">
        <v>0.21</v>
      </c>
      <c r="J33" s="152">
        <f>ROUND(((SUM(BE135:BE457))*I33),2)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8" t="s">
        <v>43</v>
      </c>
      <c r="F34" s="152">
        <f>ROUND((SUM(BF135:BF457)),2)</f>
        <v>0</v>
      </c>
      <c r="G34" s="39"/>
      <c r="H34" s="39"/>
      <c r="I34" s="153">
        <v>0.12</v>
      </c>
      <c r="J34" s="152">
        <f>ROUND(((SUM(BF135:BF457))*I34),2)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8" t="s">
        <v>44</v>
      </c>
      <c r="F35" s="152">
        <f>ROUND((SUM(BG135:BG457)),2)</f>
        <v>0</v>
      </c>
      <c r="G35" s="39"/>
      <c r="H35" s="39"/>
      <c r="I35" s="153">
        <v>0.21</v>
      </c>
      <c r="J35" s="15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8" t="s">
        <v>45</v>
      </c>
      <c r="F36" s="152">
        <f>ROUND((SUM(BH135:BH457)),2)</f>
        <v>0</v>
      </c>
      <c r="G36" s="39"/>
      <c r="H36" s="39"/>
      <c r="I36" s="153">
        <v>0.12</v>
      </c>
      <c r="J36" s="15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8" t="s">
        <v>46</v>
      </c>
      <c r="F37" s="152">
        <f>ROUND((SUM(BI135:BI457)),2)</f>
        <v>0</v>
      </c>
      <c r="G37" s="39"/>
      <c r="H37" s="39"/>
      <c r="I37" s="153">
        <v>0</v>
      </c>
      <c r="J37" s="15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6"/>
      <c r="J39" s="159">
        <f>SUM(J30:J37)</f>
        <v>0</v>
      </c>
      <c r="K39" s="16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1" t="s">
        <v>50</v>
      </c>
      <c r="E50" s="162"/>
      <c r="F50" s="162"/>
      <c r="G50" s="161" t="s">
        <v>51</v>
      </c>
      <c r="H50" s="162"/>
      <c r="I50" s="162"/>
      <c r="J50" s="162"/>
      <c r="K50" s="16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3" t="s">
        <v>52</v>
      </c>
      <c r="E61" s="164"/>
      <c r="F61" s="165" t="s">
        <v>53</v>
      </c>
      <c r="G61" s="163" t="s">
        <v>52</v>
      </c>
      <c r="H61" s="164"/>
      <c r="I61" s="164"/>
      <c r="J61" s="166" t="s">
        <v>53</v>
      </c>
      <c r="K61" s="16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1" t="s">
        <v>54</v>
      </c>
      <c r="E65" s="167"/>
      <c r="F65" s="167"/>
      <c r="G65" s="161" t="s">
        <v>55</v>
      </c>
      <c r="H65" s="167"/>
      <c r="I65" s="167"/>
      <c r="J65" s="167"/>
      <c r="K65" s="16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3" t="s">
        <v>52</v>
      </c>
      <c r="E76" s="164"/>
      <c r="F76" s="165" t="s">
        <v>53</v>
      </c>
      <c r="G76" s="163" t="s">
        <v>52</v>
      </c>
      <c r="H76" s="164"/>
      <c r="I76" s="164"/>
      <c r="J76" s="166" t="s">
        <v>53</v>
      </c>
      <c r="K76" s="16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2" t="str">
        <f>E7</f>
        <v>Oprava fasády a střechy, výměna oken a úprava vchodů, Městské jesle Vrchlabí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001 - Oprava střechy a podhled pultové části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Vrchlabí</v>
      </c>
      <c r="G89" s="41"/>
      <c r="H89" s="41"/>
      <c r="I89" s="33" t="s">
        <v>22</v>
      </c>
      <c r="J89" s="80" t="str">
        <f>IF(J12="","",J12)</f>
        <v>14. 2. 2024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Město Vrchlabí</v>
      </c>
      <c r="G91" s="41"/>
      <c r="H91" s="41"/>
      <c r="I91" s="33" t="s">
        <v>30</v>
      </c>
      <c r="J91" s="37" t="str">
        <f>E21</f>
        <v>Ing. Pavel Starý, Vrchlabí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3" t="s">
        <v>117</v>
      </c>
      <c r="D94" s="174"/>
      <c r="E94" s="174"/>
      <c r="F94" s="174"/>
      <c r="G94" s="174"/>
      <c r="H94" s="174"/>
      <c r="I94" s="174"/>
      <c r="J94" s="175" t="s">
        <v>118</v>
      </c>
      <c r="K94" s="174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6" t="s">
        <v>119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120</v>
      </c>
    </row>
    <row r="97" spans="1:31" s="9" customFormat="1" ht="24.95" customHeight="1">
      <c r="A97" s="9"/>
      <c r="B97" s="177"/>
      <c r="C97" s="178"/>
      <c r="D97" s="179" t="s">
        <v>121</v>
      </c>
      <c r="E97" s="180"/>
      <c r="F97" s="180"/>
      <c r="G97" s="180"/>
      <c r="H97" s="180"/>
      <c r="I97" s="180"/>
      <c r="J97" s="181">
        <f>J136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122</v>
      </c>
      <c r="E98" s="186"/>
      <c r="F98" s="186"/>
      <c r="G98" s="186"/>
      <c r="H98" s="186"/>
      <c r="I98" s="186"/>
      <c r="J98" s="187">
        <f>J137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123</v>
      </c>
      <c r="E99" s="186"/>
      <c r="F99" s="186"/>
      <c r="G99" s="186"/>
      <c r="H99" s="186"/>
      <c r="I99" s="186"/>
      <c r="J99" s="187">
        <f>J140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124</v>
      </c>
      <c r="E100" s="186"/>
      <c r="F100" s="186"/>
      <c r="G100" s="186"/>
      <c r="H100" s="186"/>
      <c r="I100" s="186"/>
      <c r="J100" s="187">
        <f>J171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125</v>
      </c>
      <c r="E101" s="186"/>
      <c r="F101" s="186"/>
      <c r="G101" s="186"/>
      <c r="H101" s="186"/>
      <c r="I101" s="186"/>
      <c r="J101" s="187">
        <f>J177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7"/>
      <c r="C102" s="178"/>
      <c r="D102" s="179" t="s">
        <v>126</v>
      </c>
      <c r="E102" s="180"/>
      <c r="F102" s="180"/>
      <c r="G102" s="180"/>
      <c r="H102" s="180"/>
      <c r="I102" s="180"/>
      <c r="J102" s="181">
        <f>J179</f>
        <v>0</v>
      </c>
      <c r="K102" s="178"/>
      <c r="L102" s="18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3"/>
      <c r="C103" s="184"/>
      <c r="D103" s="185" t="s">
        <v>127</v>
      </c>
      <c r="E103" s="186"/>
      <c r="F103" s="186"/>
      <c r="G103" s="186"/>
      <c r="H103" s="186"/>
      <c r="I103" s="186"/>
      <c r="J103" s="187">
        <f>J180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128</v>
      </c>
      <c r="E104" s="186"/>
      <c r="F104" s="186"/>
      <c r="G104" s="186"/>
      <c r="H104" s="186"/>
      <c r="I104" s="186"/>
      <c r="J104" s="187">
        <f>J191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129</v>
      </c>
      <c r="E105" s="186"/>
      <c r="F105" s="186"/>
      <c r="G105" s="186"/>
      <c r="H105" s="186"/>
      <c r="I105" s="186"/>
      <c r="J105" s="187">
        <f>J234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130</v>
      </c>
      <c r="E106" s="186"/>
      <c r="F106" s="186"/>
      <c r="G106" s="186"/>
      <c r="H106" s="186"/>
      <c r="I106" s="186"/>
      <c r="J106" s="187">
        <f>J245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131</v>
      </c>
      <c r="E107" s="186"/>
      <c r="F107" s="186"/>
      <c r="G107" s="186"/>
      <c r="H107" s="186"/>
      <c r="I107" s="186"/>
      <c r="J107" s="187">
        <f>J359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3"/>
      <c r="C108" s="184"/>
      <c r="D108" s="185" t="s">
        <v>132</v>
      </c>
      <c r="E108" s="186"/>
      <c r="F108" s="186"/>
      <c r="G108" s="186"/>
      <c r="H108" s="186"/>
      <c r="I108" s="186"/>
      <c r="J108" s="187">
        <f>J387</f>
        <v>0</v>
      </c>
      <c r="K108" s="184"/>
      <c r="L108" s="18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3"/>
      <c r="C109" s="184"/>
      <c r="D109" s="185" t="s">
        <v>133</v>
      </c>
      <c r="E109" s="186"/>
      <c r="F109" s="186"/>
      <c r="G109" s="186"/>
      <c r="H109" s="186"/>
      <c r="I109" s="186"/>
      <c r="J109" s="187">
        <f>J406</f>
        <v>0</v>
      </c>
      <c r="K109" s="184"/>
      <c r="L109" s="18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3"/>
      <c r="C110" s="184"/>
      <c r="D110" s="185" t="s">
        <v>134</v>
      </c>
      <c r="E110" s="186"/>
      <c r="F110" s="186"/>
      <c r="G110" s="186"/>
      <c r="H110" s="186"/>
      <c r="I110" s="186"/>
      <c r="J110" s="187">
        <f>J408</f>
        <v>0</v>
      </c>
      <c r="K110" s="184"/>
      <c r="L110" s="18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3"/>
      <c r="C111" s="184"/>
      <c r="D111" s="185" t="s">
        <v>135</v>
      </c>
      <c r="E111" s="186"/>
      <c r="F111" s="186"/>
      <c r="G111" s="186"/>
      <c r="H111" s="186"/>
      <c r="I111" s="186"/>
      <c r="J111" s="187">
        <f>J444</f>
        <v>0</v>
      </c>
      <c r="K111" s="184"/>
      <c r="L111" s="18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77"/>
      <c r="C112" s="178"/>
      <c r="D112" s="179" t="s">
        <v>136</v>
      </c>
      <c r="E112" s="180"/>
      <c r="F112" s="180"/>
      <c r="G112" s="180"/>
      <c r="H112" s="180"/>
      <c r="I112" s="180"/>
      <c r="J112" s="181">
        <f>J449</f>
        <v>0</v>
      </c>
      <c r="K112" s="178"/>
      <c r="L112" s="182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77"/>
      <c r="C113" s="178"/>
      <c r="D113" s="179" t="s">
        <v>137</v>
      </c>
      <c r="E113" s="180"/>
      <c r="F113" s="180"/>
      <c r="G113" s="180"/>
      <c r="H113" s="180"/>
      <c r="I113" s="180"/>
      <c r="J113" s="181">
        <f>J453</f>
        <v>0</v>
      </c>
      <c r="K113" s="178"/>
      <c r="L113" s="18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83"/>
      <c r="C114" s="184"/>
      <c r="D114" s="185" t="s">
        <v>138</v>
      </c>
      <c r="E114" s="186"/>
      <c r="F114" s="186"/>
      <c r="G114" s="186"/>
      <c r="H114" s="186"/>
      <c r="I114" s="186"/>
      <c r="J114" s="187">
        <f>J454</f>
        <v>0</v>
      </c>
      <c r="K114" s="184"/>
      <c r="L114" s="18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3"/>
      <c r="C115" s="184"/>
      <c r="D115" s="185" t="s">
        <v>139</v>
      </c>
      <c r="E115" s="186"/>
      <c r="F115" s="186"/>
      <c r="G115" s="186"/>
      <c r="H115" s="186"/>
      <c r="I115" s="186"/>
      <c r="J115" s="187">
        <f>J456</f>
        <v>0</v>
      </c>
      <c r="K115" s="184"/>
      <c r="L115" s="18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140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6.25" customHeight="1">
      <c r="A125" s="39"/>
      <c r="B125" s="40"/>
      <c r="C125" s="41"/>
      <c r="D125" s="41"/>
      <c r="E125" s="172" t="str">
        <f>E7</f>
        <v>Oprava fasády a střechy, výměna oken a úprava vchodů, Městské jesle Vrchlabí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101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001 - Oprava střechy a podhled pultové části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>Vrchlabí</v>
      </c>
      <c r="G129" s="41"/>
      <c r="H129" s="41"/>
      <c r="I129" s="33" t="s">
        <v>22</v>
      </c>
      <c r="J129" s="80" t="str">
        <f>IF(J12="","",J12)</f>
        <v>14. 2. 2024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5.65" customHeight="1">
      <c r="A131" s="39"/>
      <c r="B131" s="40"/>
      <c r="C131" s="33" t="s">
        <v>24</v>
      </c>
      <c r="D131" s="41"/>
      <c r="E131" s="41"/>
      <c r="F131" s="28" t="str">
        <f>E15</f>
        <v>Město Vrchlabí</v>
      </c>
      <c r="G131" s="41"/>
      <c r="H131" s="41"/>
      <c r="I131" s="33" t="s">
        <v>30</v>
      </c>
      <c r="J131" s="37" t="str">
        <f>E21</f>
        <v>Ing. Pavel Starý, Vrchlabí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Ing. Lenka Kasperová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189"/>
      <c r="B134" s="190"/>
      <c r="C134" s="191" t="s">
        <v>141</v>
      </c>
      <c r="D134" s="192" t="s">
        <v>62</v>
      </c>
      <c r="E134" s="192" t="s">
        <v>58</v>
      </c>
      <c r="F134" s="192" t="s">
        <v>59</v>
      </c>
      <c r="G134" s="192" t="s">
        <v>142</v>
      </c>
      <c r="H134" s="192" t="s">
        <v>143</v>
      </c>
      <c r="I134" s="192" t="s">
        <v>144</v>
      </c>
      <c r="J134" s="192" t="s">
        <v>118</v>
      </c>
      <c r="K134" s="193" t="s">
        <v>145</v>
      </c>
      <c r="L134" s="194"/>
      <c r="M134" s="101" t="s">
        <v>1</v>
      </c>
      <c r="N134" s="102" t="s">
        <v>41</v>
      </c>
      <c r="O134" s="102" t="s">
        <v>146</v>
      </c>
      <c r="P134" s="102" t="s">
        <v>147</v>
      </c>
      <c r="Q134" s="102" t="s">
        <v>148</v>
      </c>
      <c r="R134" s="102" t="s">
        <v>149</v>
      </c>
      <c r="S134" s="102" t="s">
        <v>150</v>
      </c>
      <c r="T134" s="103" t="s">
        <v>151</v>
      </c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</row>
    <row r="135" spans="1:63" s="2" customFormat="1" ht="22.8" customHeight="1">
      <c r="A135" s="39"/>
      <c r="B135" s="40"/>
      <c r="C135" s="108" t="s">
        <v>152</v>
      </c>
      <c r="D135" s="41"/>
      <c r="E135" s="41"/>
      <c r="F135" s="41"/>
      <c r="G135" s="41"/>
      <c r="H135" s="41"/>
      <c r="I135" s="41"/>
      <c r="J135" s="195">
        <f>BK135</f>
        <v>0</v>
      </c>
      <c r="K135" s="41"/>
      <c r="L135" s="45"/>
      <c r="M135" s="104"/>
      <c r="N135" s="196"/>
      <c r="O135" s="105"/>
      <c r="P135" s="197">
        <f>P136+P179+P449+P453</f>
        <v>0</v>
      </c>
      <c r="Q135" s="105"/>
      <c r="R135" s="197">
        <f>R136+R179+R449+R453</f>
        <v>8.989839324384</v>
      </c>
      <c r="S135" s="105"/>
      <c r="T135" s="198">
        <f>T136+T179+T449+T453</f>
        <v>5.4950297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76</v>
      </c>
      <c r="AU135" s="18" t="s">
        <v>120</v>
      </c>
      <c r="BK135" s="199">
        <f>BK136+BK179+BK449+BK453</f>
        <v>0</v>
      </c>
    </row>
    <row r="136" spans="1:63" s="12" customFormat="1" ht="25.9" customHeight="1">
      <c r="A136" s="12"/>
      <c r="B136" s="200"/>
      <c r="C136" s="201"/>
      <c r="D136" s="202" t="s">
        <v>76</v>
      </c>
      <c r="E136" s="203" t="s">
        <v>153</v>
      </c>
      <c r="F136" s="203" t="s">
        <v>154</v>
      </c>
      <c r="G136" s="201"/>
      <c r="H136" s="201"/>
      <c r="I136" s="204"/>
      <c r="J136" s="205">
        <f>BK136</f>
        <v>0</v>
      </c>
      <c r="K136" s="201"/>
      <c r="L136" s="206"/>
      <c r="M136" s="207"/>
      <c r="N136" s="208"/>
      <c r="O136" s="208"/>
      <c r="P136" s="209">
        <f>P137+P140+P171+P177</f>
        <v>0</v>
      </c>
      <c r="Q136" s="208"/>
      <c r="R136" s="209">
        <f>R137+R140+R171+R177</f>
        <v>0.7813588</v>
      </c>
      <c r="S136" s="208"/>
      <c r="T136" s="210">
        <f>T137+T140+T171+T177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85</v>
      </c>
      <c r="AT136" s="212" t="s">
        <v>76</v>
      </c>
      <c r="AU136" s="212" t="s">
        <v>77</v>
      </c>
      <c r="AY136" s="211" t="s">
        <v>155</v>
      </c>
      <c r="BK136" s="213">
        <f>BK137+BK140+BK171+BK177</f>
        <v>0</v>
      </c>
    </row>
    <row r="137" spans="1:63" s="12" customFormat="1" ht="22.8" customHeight="1">
      <c r="A137" s="12"/>
      <c r="B137" s="200"/>
      <c r="C137" s="201"/>
      <c r="D137" s="202" t="s">
        <v>76</v>
      </c>
      <c r="E137" s="214" t="s">
        <v>156</v>
      </c>
      <c r="F137" s="214" t="s">
        <v>157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SUM(P138:P139)</f>
        <v>0</v>
      </c>
      <c r="Q137" s="208"/>
      <c r="R137" s="209">
        <f>SUM(R138:R139)</f>
        <v>0.77385</v>
      </c>
      <c r="S137" s="208"/>
      <c r="T137" s="210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85</v>
      </c>
      <c r="AT137" s="212" t="s">
        <v>76</v>
      </c>
      <c r="AU137" s="212" t="s">
        <v>85</v>
      </c>
      <c r="AY137" s="211" t="s">
        <v>155</v>
      </c>
      <c r="BK137" s="213">
        <f>SUM(BK138:BK139)</f>
        <v>0</v>
      </c>
    </row>
    <row r="138" spans="1:65" s="2" customFormat="1" ht="33" customHeight="1">
      <c r="A138" s="39"/>
      <c r="B138" s="40"/>
      <c r="C138" s="216" t="s">
        <v>85</v>
      </c>
      <c r="D138" s="216" t="s">
        <v>158</v>
      </c>
      <c r="E138" s="217" t="s">
        <v>159</v>
      </c>
      <c r="F138" s="218" t="s">
        <v>160</v>
      </c>
      <c r="G138" s="219" t="s">
        <v>161</v>
      </c>
      <c r="H138" s="220">
        <v>3</v>
      </c>
      <c r="I138" s="221"/>
      <c r="J138" s="222">
        <f>ROUND(I138*H138,2)</f>
        <v>0</v>
      </c>
      <c r="K138" s="218" t="s">
        <v>162</v>
      </c>
      <c r="L138" s="45"/>
      <c r="M138" s="223" t="s">
        <v>1</v>
      </c>
      <c r="N138" s="224" t="s">
        <v>42</v>
      </c>
      <c r="O138" s="92"/>
      <c r="P138" s="225">
        <f>O138*H138</f>
        <v>0</v>
      </c>
      <c r="Q138" s="225">
        <v>0.25795</v>
      </c>
      <c r="R138" s="225">
        <f>Q138*H138</f>
        <v>0.77385</v>
      </c>
      <c r="S138" s="225">
        <v>0</v>
      </c>
      <c r="T138" s="22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7" t="s">
        <v>163</v>
      </c>
      <c r="AT138" s="227" t="s">
        <v>158</v>
      </c>
      <c r="AU138" s="227" t="s">
        <v>87</v>
      </c>
      <c r="AY138" s="18" t="s">
        <v>155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85</v>
      </c>
      <c r="BK138" s="228">
        <f>ROUND(I138*H138,2)</f>
        <v>0</v>
      </c>
      <c r="BL138" s="18" t="s">
        <v>163</v>
      </c>
      <c r="BM138" s="227" t="s">
        <v>164</v>
      </c>
    </row>
    <row r="139" spans="1:51" s="13" customFormat="1" ht="12">
      <c r="A139" s="13"/>
      <c r="B139" s="229"/>
      <c r="C139" s="230"/>
      <c r="D139" s="231" t="s">
        <v>165</v>
      </c>
      <c r="E139" s="232" t="s">
        <v>1</v>
      </c>
      <c r="F139" s="233" t="s">
        <v>166</v>
      </c>
      <c r="G139" s="230"/>
      <c r="H139" s="234">
        <v>3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165</v>
      </c>
      <c r="AU139" s="240" t="s">
        <v>87</v>
      </c>
      <c r="AV139" s="13" t="s">
        <v>87</v>
      </c>
      <c r="AW139" s="13" t="s">
        <v>32</v>
      </c>
      <c r="AX139" s="13" t="s">
        <v>85</v>
      </c>
      <c r="AY139" s="240" t="s">
        <v>155</v>
      </c>
    </row>
    <row r="140" spans="1:63" s="12" customFormat="1" ht="22.8" customHeight="1">
      <c r="A140" s="12"/>
      <c r="B140" s="200"/>
      <c r="C140" s="201"/>
      <c r="D140" s="202" t="s">
        <v>76</v>
      </c>
      <c r="E140" s="214" t="s">
        <v>167</v>
      </c>
      <c r="F140" s="214" t="s">
        <v>168</v>
      </c>
      <c r="G140" s="201"/>
      <c r="H140" s="201"/>
      <c r="I140" s="204"/>
      <c r="J140" s="215">
        <f>BK140</f>
        <v>0</v>
      </c>
      <c r="K140" s="201"/>
      <c r="L140" s="206"/>
      <c r="M140" s="207"/>
      <c r="N140" s="208"/>
      <c r="O140" s="208"/>
      <c r="P140" s="209">
        <f>SUM(P141:P170)</f>
        <v>0</v>
      </c>
      <c r="Q140" s="208"/>
      <c r="R140" s="209">
        <f>SUM(R141:R170)</f>
        <v>0.0075087999999999995</v>
      </c>
      <c r="S140" s="208"/>
      <c r="T140" s="210">
        <f>SUM(T141:T170)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1" t="s">
        <v>85</v>
      </c>
      <c r="AT140" s="212" t="s">
        <v>76</v>
      </c>
      <c r="AU140" s="212" t="s">
        <v>85</v>
      </c>
      <c r="AY140" s="211" t="s">
        <v>155</v>
      </c>
      <c r="BK140" s="213">
        <f>SUM(BK141:BK170)</f>
        <v>0</v>
      </c>
    </row>
    <row r="141" spans="1:65" s="2" customFormat="1" ht="37.8" customHeight="1">
      <c r="A141" s="39"/>
      <c r="B141" s="40"/>
      <c r="C141" s="216" t="s">
        <v>87</v>
      </c>
      <c r="D141" s="216" t="s">
        <v>158</v>
      </c>
      <c r="E141" s="217" t="s">
        <v>169</v>
      </c>
      <c r="F141" s="218" t="s">
        <v>170</v>
      </c>
      <c r="G141" s="219" t="s">
        <v>161</v>
      </c>
      <c r="H141" s="220">
        <v>952</v>
      </c>
      <c r="I141" s="221"/>
      <c r="J141" s="222">
        <f>ROUND(I141*H141,2)</f>
        <v>0</v>
      </c>
      <c r="K141" s="218" t="s">
        <v>162</v>
      </c>
      <c r="L141" s="45"/>
      <c r="M141" s="223" t="s">
        <v>1</v>
      </c>
      <c r="N141" s="224" t="s">
        <v>42</v>
      </c>
      <c r="O141" s="92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7" t="s">
        <v>163</v>
      </c>
      <c r="AT141" s="227" t="s">
        <v>158</v>
      </c>
      <c r="AU141" s="227" t="s">
        <v>87</v>
      </c>
      <c r="AY141" s="18" t="s">
        <v>155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85</v>
      </c>
      <c r="BK141" s="228">
        <f>ROUND(I141*H141,2)</f>
        <v>0</v>
      </c>
      <c r="BL141" s="18" t="s">
        <v>163</v>
      </c>
      <c r="BM141" s="227" t="s">
        <v>171</v>
      </c>
    </row>
    <row r="142" spans="1:51" s="13" customFormat="1" ht="12">
      <c r="A142" s="13"/>
      <c r="B142" s="229"/>
      <c r="C142" s="230"/>
      <c r="D142" s="231" t="s">
        <v>165</v>
      </c>
      <c r="E142" s="232" t="s">
        <v>1</v>
      </c>
      <c r="F142" s="233" t="s">
        <v>172</v>
      </c>
      <c r="G142" s="230"/>
      <c r="H142" s="234">
        <v>410</v>
      </c>
      <c r="I142" s="235"/>
      <c r="J142" s="230"/>
      <c r="K142" s="230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165</v>
      </c>
      <c r="AU142" s="240" t="s">
        <v>87</v>
      </c>
      <c r="AV142" s="13" t="s">
        <v>87</v>
      </c>
      <c r="AW142" s="13" t="s">
        <v>32</v>
      </c>
      <c r="AX142" s="13" t="s">
        <v>77</v>
      </c>
      <c r="AY142" s="240" t="s">
        <v>155</v>
      </c>
    </row>
    <row r="143" spans="1:51" s="13" customFormat="1" ht="12">
      <c r="A143" s="13"/>
      <c r="B143" s="229"/>
      <c r="C143" s="230"/>
      <c r="D143" s="231" t="s">
        <v>165</v>
      </c>
      <c r="E143" s="232" t="s">
        <v>1</v>
      </c>
      <c r="F143" s="233" t="s">
        <v>173</v>
      </c>
      <c r="G143" s="230"/>
      <c r="H143" s="234">
        <v>372</v>
      </c>
      <c r="I143" s="235"/>
      <c r="J143" s="230"/>
      <c r="K143" s="230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165</v>
      </c>
      <c r="AU143" s="240" t="s">
        <v>87</v>
      </c>
      <c r="AV143" s="13" t="s">
        <v>87</v>
      </c>
      <c r="AW143" s="13" t="s">
        <v>32</v>
      </c>
      <c r="AX143" s="13" t="s">
        <v>77</v>
      </c>
      <c r="AY143" s="240" t="s">
        <v>155</v>
      </c>
    </row>
    <row r="144" spans="1:51" s="13" customFormat="1" ht="12">
      <c r="A144" s="13"/>
      <c r="B144" s="229"/>
      <c r="C144" s="230"/>
      <c r="D144" s="231" t="s">
        <v>165</v>
      </c>
      <c r="E144" s="232" t="s">
        <v>1</v>
      </c>
      <c r="F144" s="233" t="s">
        <v>174</v>
      </c>
      <c r="G144" s="230"/>
      <c r="H144" s="234">
        <v>110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165</v>
      </c>
      <c r="AU144" s="240" t="s">
        <v>87</v>
      </c>
      <c r="AV144" s="13" t="s">
        <v>87</v>
      </c>
      <c r="AW144" s="13" t="s">
        <v>32</v>
      </c>
      <c r="AX144" s="13" t="s">
        <v>77</v>
      </c>
      <c r="AY144" s="240" t="s">
        <v>155</v>
      </c>
    </row>
    <row r="145" spans="1:51" s="13" customFormat="1" ht="12">
      <c r="A145" s="13"/>
      <c r="B145" s="229"/>
      <c r="C145" s="230"/>
      <c r="D145" s="231" t="s">
        <v>165</v>
      </c>
      <c r="E145" s="232" t="s">
        <v>1</v>
      </c>
      <c r="F145" s="233" t="s">
        <v>175</v>
      </c>
      <c r="G145" s="230"/>
      <c r="H145" s="234">
        <v>60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165</v>
      </c>
      <c r="AU145" s="240" t="s">
        <v>87</v>
      </c>
      <c r="AV145" s="13" t="s">
        <v>87</v>
      </c>
      <c r="AW145" s="13" t="s">
        <v>32</v>
      </c>
      <c r="AX145" s="13" t="s">
        <v>77</v>
      </c>
      <c r="AY145" s="240" t="s">
        <v>155</v>
      </c>
    </row>
    <row r="146" spans="1:51" s="14" customFormat="1" ht="12">
      <c r="A146" s="14"/>
      <c r="B146" s="241"/>
      <c r="C146" s="242"/>
      <c r="D146" s="231" t="s">
        <v>165</v>
      </c>
      <c r="E146" s="243" t="s">
        <v>111</v>
      </c>
      <c r="F146" s="244" t="s">
        <v>176</v>
      </c>
      <c r="G146" s="242"/>
      <c r="H146" s="245">
        <v>952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165</v>
      </c>
      <c r="AU146" s="251" t="s">
        <v>87</v>
      </c>
      <c r="AV146" s="14" t="s">
        <v>163</v>
      </c>
      <c r="AW146" s="14" t="s">
        <v>32</v>
      </c>
      <c r="AX146" s="14" t="s">
        <v>85</v>
      </c>
      <c r="AY146" s="251" t="s">
        <v>155</v>
      </c>
    </row>
    <row r="147" spans="1:65" s="2" customFormat="1" ht="37.8" customHeight="1">
      <c r="A147" s="39"/>
      <c r="B147" s="40"/>
      <c r="C147" s="216" t="s">
        <v>156</v>
      </c>
      <c r="D147" s="216" t="s">
        <v>158</v>
      </c>
      <c r="E147" s="217" t="s">
        <v>177</v>
      </c>
      <c r="F147" s="218" t="s">
        <v>178</v>
      </c>
      <c r="G147" s="219" t="s">
        <v>161</v>
      </c>
      <c r="H147" s="220">
        <v>38080</v>
      </c>
      <c r="I147" s="221"/>
      <c r="J147" s="222">
        <f>ROUND(I147*H147,2)</f>
        <v>0</v>
      </c>
      <c r="K147" s="218" t="s">
        <v>162</v>
      </c>
      <c r="L147" s="45"/>
      <c r="M147" s="223" t="s">
        <v>1</v>
      </c>
      <c r="N147" s="224" t="s">
        <v>42</v>
      </c>
      <c r="O147" s="92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7" t="s">
        <v>163</v>
      </c>
      <c r="AT147" s="227" t="s">
        <v>158</v>
      </c>
      <c r="AU147" s="227" t="s">
        <v>87</v>
      </c>
      <c r="AY147" s="18" t="s">
        <v>155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85</v>
      </c>
      <c r="BK147" s="228">
        <f>ROUND(I147*H147,2)</f>
        <v>0</v>
      </c>
      <c r="BL147" s="18" t="s">
        <v>163</v>
      </c>
      <c r="BM147" s="227" t="s">
        <v>179</v>
      </c>
    </row>
    <row r="148" spans="1:51" s="13" customFormat="1" ht="12">
      <c r="A148" s="13"/>
      <c r="B148" s="229"/>
      <c r="C148" s="230"/>
      <c r="D148" s="231" t="s">
        <v>165</v>
      </c>
      <c r="E148" s="232" t="s">
        <v>1</v>
      </c>
      <c r="F148" s="233" t="s">
        <v>180</v>
      </c>
      <c r="G148" s="230"/>
      <c r="H148" s="234">
        <v>38080</v>
      </c>
      <c r="I148" s="235"/>
      <c r="J148" s="230"/>
      <c r="K148" s="230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165</v>
      </c>
      <c r="AU148" s="240" t="s">
        <v>87</v>
      </c>
      <c r="AV148" s="13" t="s">
        <v>87</v>
      </c>
      <c r="AW148" s="13" t="s">
        <v>32</v>
      </c>
      <c r="AX148" s="13" t="s">
        <v>85</v>
      </c>
      <c r="AY148" s="240" t="s">
        <v>155</v>
      </c>
    </row>
    <row r="149" spans="1:65" s="2" customFormat="1" ht="37.8" customHeight="1">
      <c r="A149" s="39"/>
      <c r="B149" s="40"/>
      <c r="C149" s="216" t="s">
        <v>163</v>
      </c>
      <c r="D149" s="216" t="s">
        <v>158</v>
      </c>
      <c r="E149" s="217" t="s">
        <v>181</v>
      </c>
      <c r="F149" s="218" t="s">
        <v>182</v>
      </c>
      <c r="G149" s="219" t="s">
        <v>161</v>
      </c>
      <c r="H149" s="220">
        <v>952</v>
      </c>
      <c r="I149" s="221"/>
      <c r="J149" s="222">
        <f>ROUND(I149*H149,2)</f>
        <v>0</v>
      </c>
      <c r="K149" s="218" t="s">
        <v>162</v>
      </c>
      <c r="L149" s="45"/>
      <c r="M149" s="223" t="s">
        <v>1</v>
      </c>
      <c r="N149" s="224" t="s">
        <v>42</v>
      </c>
      <c r="O149" s="92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7" t="s">
        <v>163</v>
      </c>
      <c r="AT149" s="227" t="s">
        <v>158</v>
      </c>
      <c r="AU149" s="227" t="s">
        <v>87</v>
      </c>
      <c r="AY149" s="18" t="s">
        <v>155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85</v>
      </c>
      <c r="BK149" s="228">
        <f>ROUND(I149*H149,2)</f>
        <v>0</v>
      </c>
      <c r="BL149" s="18" t="s">
        <v>163</v>
      </c>
      <c r="BM149" s="227" t="s">
        <v>183</v>
      </c>
    </row>
    <row r="150" spans="1:51" s="13" customFormat="1" ht="12">
      <c r="A150" s="13"/>
      <c r="B150" s="229"/>
      <c r="C150" s="230"/>
      <c r="D150" s="231" t="s">
        <v>165</v>
      </c>
      <c r="E150" s="232" t="s">
        <v>1</v>
      </c>
      <c r="F150" s="233" t="s">
        <v>111</v>
      </c>
      <c r="G150" s="230"/>
      <c r="H150" s="234">
        <v>952</v>
      </c>
      <c r="I150" s="235"/>
      <c r="J150" s="230"/>
      <c r="K150" s="230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165</v>
      </c>
      <c r="AU150" s="240" t="s">
        <v>87</v>
      </c>
      <c r="AV150" s="13" t="s">
        <v>87</v>
      </c>
      <c r="AW150" s="13" t="s">
        <v>32</v>
      </c>
      <c r="AX150" s="13" t="s">
        <v>85</v>
      </c>
      <c r="AY150" s="240" t="s">
        <v>155</v>
      </c>
    </row>
    <row r="151" spans="1:65" s="2" customFormat="1" ht="16.5" customHeight="1">
      <c r="A151" s="39"/>
      <c r="B151" s="40"/>
      <c r="C151" s="216" t="s">
        <v>184</v>
      </c>
      <c r="D151" s="216" t="s">
        <v>158</v>
      </c>
      <c r="E151" s="217" t="s">
        <v>185</v>
      </c>
      <c r="F151" s="218" t="s">
        <v>186</v>
      </c>
      <c r="G151" s="219" t="s">
        <v>161</v>
      </c>
      <c r="H151" s="220">
        <v>178.4</v>
      </c>
      <c r="I151" s="221"/>
      <c r="J151" s="222">
        <f>ROUND(I151*H151,2)</f>
        <v>0</v>
      </c>
      <c r="K151" s="218" t="s">
        <v>162</v>
      </c>
      <c r="L151" s="45"/>
      <c r="M151" s="223" t="s">
        <v>1</v>
      </c>
      <c r="N151" s="224" t="s">
        <v>42</v>
      </c>
      <c r="O151" s="92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7" t="s">
        <v>163</v>
      </c>
      <c r="AT151" s="227" t="s">
        <v>158</v>
      </c>
      <c r="AU151" s="227" t="s">
        <v>87</v>
      </c>
      <c r="AY151" s="18" t="s">
        <v>155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85</v>
      </c>
      <c r="BK151" s="228">
        <f>ROUND(I151*H151,2)</f>
        <v>0</v>
      </c>
      <c r="BL151" s="18" t="s">
        <v>163</v>
      </c>
      <c r="BM151" s="227" t="s">
        <v>187</v>
      </c>
    </row>
    <row r="152" spans="1:51" s="15" customFormat="1" ht="12">
      <c r="A152" s="15"/>
      <c r="B152" s="252"/>
      <c r="C152" s="253"/>
      <c r="D152" s="231" t="s">
        <v>165</v>
      </c>
      <c r="E152" s="254" t="s">
        <v>1</v>
      </c>
      <c r="F152" s="255" t="s">
        <v>188</v>
      </c>
      <c r="G152" s="253"/>
      <c r="H152" s="254" t="s">
        <v>1</v>
      </c>
      <c r="I152" s="256"/>
      <c r="J152" s="253"/>
      <c r="K152" s="253"/>
      <c r="L152" s="257"/>
      <c r="M152" s="258"/>
      <c r="N152" s="259"/>
      <c r="O152" s="259"/>
      <c r="P152" s="259"/>
      <c r="Q152" s="259"/>
      <c r="R152" s="259"/>
      <c r="S152" s="259"/>
      <c r="T152" s="26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1" t="s">
        <v>165</v>
      </c>
      <c r="AU152" s="261" t="s">
        <v>87</v>
      </c>
      <c r="AV152" s="15" t="s">
        <v>85</v>
      </c>
      <c r="AW152" s="15" t="s">
        <v>32</v>
      </c>
      <c r="AX152" s="15" t="s">
        <v>77</v>
      </c>
      <c r="AY152" s="261" t="s">
        <v>155</v>
      </c>
    </row>
    <row r="153" spans="1:51" s="13" customFormat="1" ht="12">
      <c r="A153" s="13"/>
      <c r="B153" s="229"/>
      <c r="C153" s="230"/>
      <c r="D153" s="231" t="s">
        <v>165</v>
      </c>
      <c r="E153" s="232" t="s">
        <v>1</v>
      </c>
      <c r="F153" s="233" t="s">
        <v>189</v>
      </c>
      <c r="G153" s="230"/>
      <c r="H153" s="234">
        <v>82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165</v>
      </c>
      <c r="AU153" s="240" t="s">
        <v>87</v>
      </c>
      <c r="AV153" s="13" t="s">
        <v>87</v>
      </c>
      <c r="AW153" s="13" t="s">
        <v>32</v>
      </c>
      <c r="AX153" s="13" t="s">
        <v>77</v>
      </c>
      <c r="AY153" s="240" t="s">
        <v>155</v>
      </c>
    </row>
    <row r="154" spans="1:51" s="13" customFormat="1" ht="12">
      <c r="A154" s="13"/>
      <c r="B154" s="229"/>
      <c r="C154" s="230"/>
      <c r="D154" s="231" t="s">
        <v>165</v>
      </c>
      <c r="E154" s="232" t="s">
        <v>1</v>
      </c>
      <c r="F154" s="233" t="s">
        <v>190</v>
      </c>
      <c r="G154" s="230"/>
      <c r="H154" s="234">
        <v>74.4</v>
      </c>
      <c r="I154" s="235"/>
      <c r="J154" s="230"/>
      <c r="K154" s="230"/>
      <c r="L154" s="236"/>
      <c r="M154" s="237"/>
      <c r="N154" s="238"/>
      <c r="O154" s="238"/>
      <c r="P154" s="238"/>
      <c r="Q154" s="238"/>
      <c r="R154" s="238"/>
      <c r="S154" s="238"/>
      <c r="T154" s="23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0" t="s">
        <v>165</v>
      </c>
      <c r="AU154" s="240" t="s">
        <v>87</v>
      </c>
      <c r="AV154" s="13" t="s">
        <v>87</v>
      </c>
      <c r="AW154" s="13" t="s">
        <v>32</v>
      </c>
      <c r="AX154" s="13" t="s">
        <v>77</v>
      </c>
      <c r="AY154" s="240" t="s">
        <v>155</v>
      </c>
    </row>
    <row r="155" spans="1:51" s="13" customFormat="1" ht="12">
      <c r="A155" s="13"/>
      <c r="B155" s="229"/>
      <c r="C155" s="230"/>
      <c r="D155" s="231" t="s">
        <v>165</v>
      </c>
      <c r="E155" s="232" t="s">
        <v>1</v>
      </c>
      <c r="F155" s="233" t="s">
        <v>191</v>
      </c>
      <c r="G155" s="230"/>
      <c r="H155" s="234">
        <v>22</v>
      </c>
      <c r="I155" s="235"/>
      <c r="J155" s="230"/>
      <c r="K155" s="230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165</v>
      </c>
      <c r="AU155" s="240" t="s">
        <v>87</v>
      </c>
      <c r="AV155" s="13" t="s">
        <v>87</v>
      </c>
      <c r="AW155" s="13" t="s">
        <v>32</v>
      </c>
      <c r="AX155" s="13" t="s">
        <v>77</v>
      </c>
      <c r="AY155" s="240" t="s">
        <v>155</v>
      </c>
    </row>
    <row r="156" spans="1:51" s="14" customFormat="1" ht="12">
      <c r="A156" s="14"/>
      <c r="B156" s="241"/>
      <c r="C156" s="242"/>
      <c r="D156" s="231" t="s">
        <v>165</v>
      </c>
      <c r="E156" s="243" t="s">
        <v>114</v>
      </c>
      <c r="F156" s="244" t="s">
        <v>176</v>
      </c>
      <c r="G156" s="242"/>
      <c r="H156" s="245">
        <v>178.4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165</v>
      </c>
      <c r="AU156" s="251" t="s">
        <v>87</v>
      </c>
      <c r="AV156" s="14" t="s">
        <v>163</v>
      </c>
      <c r="AW156" s="14" t="s">
        <v>32</v>
      </c>
      <c r="AX156" s="14" t="s">
        <v>85</v>
      </c>
      <c r="AY156" s="251" t="s">
        <v>155</v>
      </c>
    </row>
    <row r="157" spans="1:65" s="2" customFormat="1" ht="21.75" customHeight="1">
      <c r="A157" s="39"/>
      <c r="B157" s="40"/>
      <c r="C157" s="216" t="s">
        <v>192</v>
      </c>
      <c r="D157" s="216" t="s">
        <v>158</v>
      </c>
      <c r="E157" s="217" t="s">
        <v>193</v>
      </c>
      <c r="F157" s="218" t="s">
        <v>194</v>
      </c>
      <c r="G157" s="219" t="s">
        <v>161</v>
      </c>
      <c r="H157" s="220">
        <v>7136</v>
      </c>
      <c r="I157" s="221"/>
      <c r="J157" s="222">
        <f>ROUND(I157*H157,2)</f>
        <v>0</v>
      </c>
      <c r="K157" s="218" t="s">
        <v>162</v>
      </c>
      <c r="L157" s="45"/>
      <c r="M157" s="223" t="s">
        <v>1</v>
      </c>
      <c r="N157" s="224" t="s">
        <v>42</v>
      </c>
      <c r="O157" s="92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7" t="s">
        <v>163</v>
      </c>
      <c r="AT157" s="227" t="s">
        <v>158</v>
      </c>
      <c r="AU157" s="227" t="s">
        <v>87</v>
      </c>
      <c r="AY157" s="18" t="s">
        <v>155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85</v>
      </c>
      <c r="BK157" s="228">
        <f>ROUND(I157*H157,2)</f>
        <v>0</v>
      </c>
      <c r="BL157" s="18" t="s">
        <v>163</v>
      </c>
      <c r="BM157" s="227" t="s">
        <v>195</v>
      </c>
    </row>
    <row r="158" spans="1:51" s="13" customFormat="1" ht="12">
      <c r="A158" s="13"/>
      <c r="B158" s="229"/>
      <c r="C158" s="230"/>
      <c r="D158" s="231" t="s">
        <v>165</v>
      </c>
      <c r="E158" s="232" t="s">
        <v>1</v>
      </c>
      <c r="F158" s="233" t="s">
        <v>196</v>
      </c>
      <c r="G158" s="230"/>
      <c r="H158" s="234">
        <v>7136</v>
      </c>
      <c r="I158" s="235"/>
      <c r="J158" s="230"/>
      <c r="K158" s="230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165</v>
      </c>
      <c r="AU158" s="240" t="s">
        <v>87</v>
      </c>
      <c r="AV158" s="13" t="s">
        <v>87</v>
      </c>
      <c r="AW158" s="13" t="s">
        <v>32</v>
      </c>
      <c r="AX158" s="13" t="s">
        <v>85</v>
      </c>
      <c r="AY158" s="240" t="s">
        <v>155</v>
      </c>
    </row>
    <row r="159" spans="1:65" s="2" customFormat="1" ht="21.75" customHeight="1">
      <c r="A159" s="39"/>
      <c r="B159" s="40"/>
      <c r="C159" s="216" t="s">
        <v>197</v>
      </c>
      <c r="D159" s="216" t="s">
        <v>158</v>
      </c>
      <c r="E159" s="217" t="s">
        <v>198</v>
      </c>
      <c r="F159" s="218" t="s">
        <v>199</v>
      </c>
      <c r="G159" s="219" t="s">
        <v>161</v>
      </c>
      <c r="H159" s="220">
        <v>178.4</v>
      </c>
      <c r="I159" s="221"/>
      <c r="J159" s="222">
        <f>ROUND(I159*H159,2)</f>
        <v>0</v>
      </c>
      <c r="K159" s="218" t="s">
        <v>162</v>
      </c>
      <c r="L159" s="45"/>
      <c r="M159" s="223" t="s">
        <v>1</v>
      </c>
      <c r="N159" s="224" t="s">
        <v>42</v>
      </c>
      <c r="O159" s="92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7" t="s">
        <v>163</v>
      </c>
      <c r="AT159" s="227" t="s">
        <v>158</v>
      </c>
      <c r="AU159" s="227" t="s">
        <v>87</v>
      </c>
      <c r="AY159" s="18" t="s">
        <v>155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85</v>
      </c>
      <c r="BK159" s="228">
        <f>ROUND(I159*H159,2)</f>
        <v>0</v>
      </c>
      <c r="BL159" s="18" t="s">
        <v>163</v>
      </c>
      <c r="BM159" s="227" t="s">
        <v>200</v>
      </c>
    </row>
    <row r="160" spans="1:51" s="13" customFormat="1" ht="12">
      <c r="A160" s="13"/>
      <c r="B160" s="229"/>
      <c r="C160" s="230"/>
      <c r="D160" s="231" t="s">
        <v>165</v>
      </c>
      <c r="E160" s="232" t="s">
        <v>1</v>
      </c>
      <c r="F160" s="233" t="s">
        <v>114</v>
      </c>
      <c r="G160" s="230"/>
      <c r="H160" s="234">
        <v>178.4</v>
      </c>
      <c r="I160" s="235"/>
      <c r="J160" s="230"/>
      <c r="K160" s="230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165</v>
      </c>
      <c r="AU160" s="240" t="s">
        <v>87</v>
      </c>
      <c r="AV160" s="13" t="s">
        <v>87</v>
      </c>
      <c r="AW160" s="13" t="s">
        <v>32</v>
      </c>
      <c r="AX160" s="13" t="s">
        <v>85</v>
      </c>
      <c r="AY160" s="240" t="s">
        <v>155</v>
      </c>
    </row>
    <row r="161" spans="1:65" s="2" customFormat="1" ht="16.5" customHeight="1">
      <c r="A161" s="39"/>
      <c r="B161" s="40"/>
      <c r="C161" s="216" t="s">
        <v>201</v>
      </c>
      <c r="D161" s="216" t="s">
        <v>158</v>
      </c>
      <c r="E161" s="217" t="s">
        <v>202</v>
      </c>
      <c r="F161" s="218" t="s">
        <v>203</v>
      </c>
      <c r="G161" s="219" t="s">
        <v>204</v>
      </c>
      <c r="H161" s="220">
        <v>2</v>
      </c>
      <c r="I161" s="221"/>
      <c r="J161" s="222">
        <f>ROUND(I161*H161,2)</f>
        <v>0</v>
      </c>
      <c r="K161" s="218" t="s">
        <v>162</v>
      </c>
      <c r="L161" s="45"/>
      <c r="M161" s="223" t="s">
        <v>1</v>
      </c>
      <c r="N161" s="224" t="s">
        <v>42</v>
      </c>
      <c r="O161" s="92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7" t="s">
        <v>163</v>
      </c>
      <c r="AT161" s="227" t="s">
        <v>158</v>
      </c>
      <c r="AU161" s="227" t="s">
        <v>87</v>
      </c>
      <c r="AY161" s="18" t="s">
        <v>155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85</v>
      </c>
      <c r="BK161" s="228">
        <f>ROUND(I161*H161,2)</f>
        <v>0</v>
      </c>
      <c r="BL161" s="18" t="s">
        <v>163</v>
      </c>
      <c r="BM161" s="227" t="s">
        <v>205</v>
      </c>
    </row>
    <row r="162" spans="1:51" s="15" customFormat="1" ht="12">
      <c r="A162" s="15"/>
      <c r="B162" s="252"/>
      <c r="C162" s="253"/>
      <c r="D162" s="231" t="s">
        <v>165</v>
      </c>
      <c r="E162" s="254" t="s">
        <v>1</v>
      </c>
      <c r="F162" s="255" t="s">
        <v>206</v>
      </c>
      <c r="G162" s="253"/>
      <c r="H162" s="254" t="s">
        <v>1</v>
      </c>
      <c r="I162" s="256"/>
      <c r="J162" s="253"/>
      <c r="K162" s="253"/>
      <c r="L162" s="257"/>
      <c r="M162" s="258"/>
      <c r="N162" s="259"/>
      <c r="O162" s="259"/>
      <c r="P162" s="259"/>
      <c r="Q162" s="259"/>
      <c r="R162" s="259"/>
      <c r="S162" s="259"/>
      <c r="T162" s="26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1" t="s">
        <v>165</v>
      </c>
      <c r="AU162" s="261" t="s">
        <v>87</v>
      </c>
      <c r="AV162" s="15" t="s">
        <v>85</v>
      </c>
      <c r="AW162" s="15" t="s">
        <v>32</v>
      </c>
      <c r="AX162" s="15" t="s">
        <v>77</v>
      </c>
      <c r="AY162" s="261" t="s">
        <v>155</v>
      </c>
    </row>
    <row r="163" spans="1:51" s="13" customFormat="1" ht="12">
      <c r="A163" s="13"/>
      <c r="B163" s="229"/>
      <c r="C163" s="230"/>
      <c r="D163" s="231" t="s">
        <v>165</v>
      </c>
      <c r="E163" s="232" t="s">
        <v>1</v>
      </c>
      <c r="F163" s="233" t="s">
        <v>87</v>
      </c>
      <c r="G163" s="230"/>
      <c r="H163" s="234">
        <v>2</v>
      </c>
      <c r="I163" s="235"/>
      <c r="J163" s="230"/>
      <c r="K163" s="230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165</v>
      </c>
      <c r="AU163" s="240" t="s">
        <v>87</v>
      </c>
      <c r="AV163" s="13" t="s">
        <v>87</v>
      </c>
      <c r="AW163" s="13" t="s">
        <v>32</v>
      </c>
      <c r="AX163" s="13" t="s">
        <v>77</v>
      </c>
      <c r="AY163" s="240" t="s">
        <v>155</v>
      </c>
    </row>
    <row r="164" spans="1:51" s="14" customFormat="1" ht="12">
      <c r="A164" s="14"/>
      <c r="B164" s="241"/>
      <c r="C164" s="242"/>
      <c r="D164" s="231" t="s">
        <v>165</v>
      </c>
      <c r="E164" s="243" t="s">
        <v>113</v>
      </c>
      <c r="F164" s="244" t="s">
        <v>176</v>
      </c>
      <c r="G164" s="242"/>
      <c r="H164" s="245">
        <v>2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165</v>
      </c>
      <c r="AU164" s="251" t="s">
        <v>87</v>
      </c>
      <c r="AV164" s="14" t="s">
        <v>163</v>
      </c>
      <c r="AW164" s="14" t="s">
        <v>32</v>
      </c>
      <c r="AX164" s="14" t="s">
        <v>85</v>
      </c>
      <c r="AY164" s="251" t="s">
        <v>155</v>
      </c>
    </row>
    <row r="165" spans="1:65" s="2" customFormat="1" ht="24.15" customHeight="1">
      <c r="A165" s="39"/>
      <c r="B165" s="40"/>
      <c r="C165" s="216" t="s">
        <v>167</v>
      </c>
      <c r="D165" s="216" t="s">
        <v>158</v>
      </c>
      <c r="E165" s="217" t="s">
        <v>207</v>
      </c>
      <c r="F165" s="218" t="s">
        <v>208</v>
      </c>
      <c r="G165" s="219" t="s">
        <v>204</v>
      </c>
      <c r="H165" s="220">
        <v>80</v>
      </c>
      <c r="I165" s="221"/>
      <c r="J165" s="222">
        <f>ROUND(I165*H165,2)</f>
        <v>0</v>
      </c>
      <c r="K165" s="218" t="s">
        <v>162</v>
      </c>
      <c r="L165" s="45"/>
      <c r="M165" s="223" t="s">
        <v>1</v>
      </c>
      <c r="N165" s="224" t="s">
        <v>42</v>
      </c>
      <c r="O165" s="92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7" t="s">
        <v>163</v>
      </c>
      <c r="AT165" s="227" t="s">
        <v>158</v>
      </c>
      <c r="AU165" s="227" t="s">
        <v>87</v>
      </c>
      <c r="AY165" s="18" t="s">
        <v>155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85</v>
      </c>
      <c r="BK165" s="228">
        <f>ROUND(I165*H165,2)</f>
        <v>0</v>
      </c>
      <c r="BL165" s="18" t="s">
        <v>163</v>
      </c>
      <c r="BM165" s="227" t="s">
        <v>209</v>
      </c>
    </row>
    <row r="166" spans="1:51" s="13" customFormat="1" ht="12">
      <c r="A166" s="13"/>
      <c r="B166" s="229"/>
      <c r="C166" s="230"/>
      <c r="D166" s="231" t="s">
        <v>165</v>
      </c>
      <c r="E166" s="232" t="s">
        <v>1</v>
      </c>
      <c r="F166" s="233" t="s">
        <v>210</v>
      </c>
      <c r="G166" s="230"/>
      <c r="H166" s="234">
        <v>80</v>
      </c>
      <c r="I166" s="235"/>
      <c r="J166" s="230"/>
      <c r="K166" s="230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165</v>
      </c>
      <c r="AU166" s="240" t="s">
        <v>87</v>
      </c>
      <c r="AV166" s="13" t="s">
        <v>87</v>
      </c>
      <c r="AW166" s="13" t="s">
        <v>32</v>
      </c>
      <c r="AX166" s="13" t="s">
        <v>85</v>
      </c>
      <c r="AY166" s="240" t="s">
        <v>155</v>
      </c>
    </row>
    <row r="167" spans="1:65" s="2" customFormat="1" ht="16.5" customHeight="1">
      <c r="A167" s="39"/>
      <c r="B167" s="40"/>
      <c r="C167" s="216" t="s">
        <v>211</v>
      </c>
      <c r="D167" s="216" t="s">
        <v>158</v>
      </c>
      <c r="E167" s="217" t="s">
        <v>212</v>
      </c>
      <c r="F167" s="218" t="s">
        <v>213</v>
      </c>
      <c r="G167" s="219" t="s">
        <v>204</v>
      </c>
      <c r="H167" s="220">
        <v>2</v>
      </c>
      <c r="I167" s="221"/>
      <c r="J167" s="222">
        <f>ROUND(I167*H167,2)</f>
        <v>0</v>
      </c>
      <c r="K167" s="218" t="s">
        <v>162</v>
      </c>
      <c r="L167" s="45"/>
      <c r="M167" s="223" t="s">
        <v>1</v>
      </c>
      <c r="N167" s="224" t="s">
        <v>42</v>
      </c>
      <c r="O167" s="92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7" t="s">
        <v>163</v>
      </c>
      <c r="AT167" s="227" t="s">
        <v>158</v>
      </c>
      <c r="AU167" s="227" t="s">
        <v>87</v>
      </c>
      <c r="AY167" s="18" t="s">
        <v>155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85</v>
      </c>
      <c r="BK167" s="228">
        <f>ROUND(I167*H167,2)</f>
        <v>0</v>
      </c>
      <c r="BL167" s="18" t="s">
        <v>163</v>
      </c>
      <c r="BM167" s="227" t="s">
        <v>214</v>
      </c>
    </row>
    <row r="168" spans="1:51" s="13" customFormat="1" ht="12">
      <c r="A168" s="13"/>
      <c r="B168" s="229"/>
      <c r="C168" s="230"/>
      <c r="D168" s="231" t="s">
        <v>165</v>
      </c>
      <c r="E168" s="232" t="s">
        <v>1</v>
      </c>
      <c r="F168" s="233" t="s">
        <v>113</v>
      </c>
      <c r="G168" s="230"/>
      <c r="H168" s="234">
        <v>2</v>
      </c>
      <c r="I168" s="235"/>
      <c r="J168" s="230"/>
      <c r="K168" s="230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165</v>
      </c>
      <c r="AU168" s="240" t="s">
        <v>87</v>
      </c>
      <c r="AV168" s="13" t="s">
        <v>87</v>
      </c>
      <c r="AW168" s="13" t="s">
        <v>32</v>
      </c>
      <c r="AX168" s="13" t="s">
        <v>85</v>
      </c>
      <c r="AY168" s="240" t="s">
        <v>155</v>
      </c>
    </row>
    <row r="169" spans="1:65" s="2" customFormat="1" ht="33" customHeight="1">
      <c r="A169" s="39"/>
      <c r="B169" s="40"/>
      <c r="C169" s="216" t="s">
        <v>215</v>
      </c>
      <c r="D169" s="216" t="s">
        <v>158</v>
      </c>
      <c r="E169" s="217" t="s">
        <v>216</v>
      </c>
      <c r="F169" s="218" t="s">
        <v>217</v>
      </c>
      <c r="G169" s="219" t="s">
        <v>161</v>
      </c>
      <c r="H169" s="220">
        <v>57.76</v>
      </c>
      <c r="I169" s="221"/>
      <c r="J169" s="222">
        <f>ROUND(I169*H169,2)</f>
        <v>0</v>
      </c>
      <c r="K169" s="218" t="s">
        <v>162</v>
      </c>
      <c r="L169" s="45"/>
      <c r="M169" s="223" t="s">
        <v>1</v>
      </c>
      <c r="N169" s="224" t="s">
        <v>42</v>
      </c>
      <c r="O169" s="92"/>
      <c r="P169" s="225">
        <f>O169*H169</f>
        <v>0</v>
      </c>
      <c r="Q169" s="225">
        <v>0.00013</v>
      </c>
      <c r="R169" s="225">
        <f>Q169*H169</f>
        <v>0.0075087999999999995</v>
      </c>
      <c r="S169" s="225">
        <v>0</v>
      </c>
      <c r="T169" s="22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7" t="s">
        <v>163</v>
      </c>
      <c r="AT169" s="227" t="s">
        <v>158</v>
      </c>
      <c r="AU169" s="227" t="s">
        <v>87</v>
      </c>
      <c r="AY169" s="18" t="s">
        <v>155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85</v>
      </c>
      <c r="BK169" s="228">
        <f>ROUND(I169*H169,2)</f>
        <v>0</v>
      </c>
      <c r="BL169" s="18" t="s">
        <v>163</v>
      </c>
      <c r="BM169" s="227" t="s">
        <v>218</v>
      </c>
    </row>
    <row r="170" spans="1:51" s="13" customFormat="1" ht="12">
      <c r="A170" s="13"/>
      <c r="B170" s="229"/>
      <c r="C170" s="230"/>
      <c r="D170" s="231" t="s">
        <v>165</v>
      </c>
      <c r="E170" s="232" t="s">
        <v>1</v>
      </c>
      <c r="F170" s="233" t="s">
        <v>105</v>
      </c>
      <c r="G170" s="230"/>
      <c r="H170" s="234">
        <v>57.76</v>
      </c>
      <c r="I170" s="235"/>
      <c r="J170" s="230"/>
      <c r="K170" s="230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165</v>
      </c>
      <c r="AU170" s="240" t="s">
        <v>87</v>
      </c>
      <c r="AV170" s="13" t="s">
        <v>87</v>
      </c>
      <c r="AW170" s="13" t="s">
        <v>32</v>
      </c>
      <c r="AX170" s="13" t="s">
        <v>85</v>
      </c>
      <c r="AY170" s="240" t="s">
        <v>155</v>
      </c>
    </row>
    <row r="171" spans="1:63" s="12" customFormat="1" ht="22.8" customHeight="1">
      <c r="A171" s="12"/>
      <c r="B171" s="200"/>
      <c r="C171" s="201"/>
      <c r="D171" s="202" t="s">
        <v>76</v>
      </c>
      <c r="E171" s="214" t="s">
        <v>219</v>
      </c>
      <c r="F171" s="214" t="s">
        <v>220</v>
      </c>
      <c r="G171" s="201"/>
      <c r="H171" s="201"/>
      <c r="I171" s="204"/>
      <c r="J171" s="215">
        <f>BK171</f>
        <v>0</v>
      </c>
      <c r="K171" s="201"/>
      <c r="L171" s="206"/>
      <c r="M171" s="207"/>
      <c r="N171" s="208"/>
      <c r="O171" s="208"/>
      <c r="P171" s="209">
        <f>SUM(P172:P176)</f>
        <v>0</v>
      </c>
      <c r="Q171" s="208"/>
      <c r="R171" s="209">
        <f>SUM(R172:R176)</f>
        <v>0</v>
      </c>
      <c r="S171" s="208"/>
      <c r="T171" s="210">
        <f>SUM(T172:T176)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1" t="s">
        <v>85</v>
      </c>
      <c r="AT171" s="212" t="s">
        <v>76</v>
      </c>
      <c r="AU171" s="212" t="s">
        <v>85</v>
      </c>
      <c r="AY171" s="211" t="s">
        <v>155</v>
      </c>
      <c r="BK171" s="213">
        <f>SUM(BK172:BK176)</f>
        <v>0</v>
      </c>
    </row>
    <row r="172" spans="1:65" s="2" customFormat="1" ht="24.15" customHeight="1">
      <c r="A172" s="39"/>
      <c r="B172" s="40"/>
      <c r="C172" s="216" t="s">
        <v>8</v>
      </c>
      <c r="D172" s="216" t="s">
        <v>158</v>
      </c>
      <c r="E172" s="217" t="s">
        <v>221</v>
      </c>
      <c r="F172" s="218" t="s">
        <v>222</v>
      </c>
      <c r="G172" s="219" t="s">
        <v>223</v>
      </c>
      <c r="H172" s="220">
        <v>5.495</v>
      </c>
      <c r="I172" s="221"/>
      <c r="J172" s="222">
        <f>ROUND(I172*H172,2)</f>
        <v>0</v>
      </c>
      <c r="K172" s="218" t="s">
        <v>162</v>
      </c>
      <c r="L172" s="45"/>
      <c r="M172" s="223" t="s">
        <v>1</v>
      </c>
      <c r="N172" s="224" t="s">
        <v>42</v>
      </c>
      <c r="O172" s="92"/>
      <c r="P172" s="225">
        <f>O172*H172</f>
        <v>0</v>
      </c>
      <c r="Q172" s="225">
        <v>0</v>
      </c>
      <c r="R172" s="225">
        <f>Q172*H172</f>
        <v>0</v>
      </c>
      <c r="S172" s="225">
        <v>0</v>
      </c>
      <c r="T172" s="22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7" t="s">
        <v>163</v>
      </c>
      <c r="AT172" s="227" t="s">
        <v>158</v>
      </c>
      <c r="AU172" s="227" t="s">
        <v>87</v>
      </c>
      <c r="AY172" s="18" t="s">
        <v>155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85</v>
      </c>
      <c r="BK172" s="228">
        <f>ROUND(I172*H172,2)</f>
        <v>0</v>
      </c>
      <c r="BL172" s="18" t="s">
        <v>163</v>
      </c>
      <c r="BM172" s="227" t="s">
        <v>224</v>
      </c>
    </row>
    <row r="173" spans="1:65" s="2" customFormat="1" ht="24.15" customHeight="1">
      <c r="A173" s="39"/>
      <c r="B173" s="40"/>
      <c r="C173" s="216" t="s">
        <v>225</v>
      </c>
      <c r="D173" s="216" t="s">
        <v>158</v>
      </c>
      <c r="E173" s="217" t="s">
        <v>226</v>
      </c>
      <c r="F173" s="218" t="s">
        <v>227</v>
      </c>
      <c r="G173" s="219" t="s">
        <v>223</v>
      </c>
      <c r="H173" s="220">
        <v>5.495</v>
      </c>
      <c r="I173" s="221"/>
      <c r="J173" s="222">
        <f>ROUND(I173*H173,2)</f>
        <v>0</v>
      </c>
      <c r="K173" s="218" t="s">
        <v>162</v>
      </c>
      <c r="L173" s="45"/>
      <c r="M173" s="223" t="s">
        <v>1</v>
      </c>
      <c r="N173" s="224" t="s">
        <v>42</v>
      </c>
      <c r="O173" s="92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7" t="s">
        <v>163</v>
      </c>
      <c r="AT173" s="227" t="s">
        <v>158</v>
      </c>
      <c r="AU173" s="227" t="s">
        <v>87</v>
      </c>
      <c r="AY173" s="18" t="s">
        <v>155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85</v>
      </c>
      <c r="BK173" s="228">
        <f>ROUND(I173*H173,2)</f>
        <v>0</v>
      </c>
      <c r="BL173" s="18" t="s">
        <v>163</v>
      </c>
      <c r="BM173" s="227" t="s">
        <v>228</v>
      </c>
    </row>
    <row r="174" spans="1:65" s="2" customFormat="1" ht="24.15" customHeight="1">
      <c r="A174" s="39"/>
      <c r="B174" s="40"/>
      <c r="C174" s="216" t="s">
        <v>229</v>
      </c>
      <c r="D174" s="216" t="s">
        <v>158</v>
      </c>
      <c r="E174" s="217" t="s">
        <v>230</v>
      </c>
      <c r="F174" s="218" t="s">
        <v>231</v>
      </c>
      <c r="G174" s="219" t="s">
        <v>223</v>
      </c>
      <c r="H174" s="220">
        <v>21.98</v>
      </c>
      <c r="I174" s="221"/>
      <c r="J174" s="222">
        <f>ROUND(I174*H174,2)</f>
        <v>0</v>
      </c>
      <c r="K174" s="218" t="s">
        <v>162</v>
      </c>
      <c r="L174" s="45"/>
      <c r="M174" s="223" t="s">
        <v>1</v>
      </c>
      <c r="N174" s="224" t="s">
        <v>42</v>
      </c>
      <c r="O174" s="92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7" t="s">
        <v>163</v>
      </c>
      <c r="AT174" s="227" t="s">
        <v>158</v>
      </c>
      <c r="AU174" s="227" t="s">
        <v>87</v>
      </c>
      <c r="AY174" s="18" t="s">
        <v>155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85</v>
      </c>
      <c r="BK174" s="228">
        <f>ROUND(I174*H174,2)</f>
        <v>0</v>
      </c>
      <c r="BL174" s="18" t="s">
        <v>163</v>
      </c>
      <c r="BM174" s="227" t="s">
        <v>232</v>
      </c>
    </row>
    <row r="175" spans="1:51" s="13" customFormat="1" ht="12">
      <c r="A175" s="13"/>
      <c r="B175" s="229"/>
      <c r="C175" s="230"/>
      <c r="D175" s="231" t="s">
        <v>165</v>
      </c>
      <c r="E175" s="230"/>
      <c r="F175" s="233" t="s">
        <v>233</v>
      </c>
      <c r="G175" s="230"/>
      <c r="H175" s="234">
        <v>21.98</v>
      </c>
      <c r="I175" s="235"/>
      <c r="J175" s="230"/>
      <c r="K175" s="230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165</v>
      </c>
      <c r="AU175" s="240" t="s">
        <v>87</v>
      </c>
      <c r="AV175" s="13" t="s">
        <v>87</v>
      </c>
      <c r="AW175" s="13" t="s">
        <v>4</v>
      </c>
      <c r="AX175" s="13" t="s">
        <v>85</v>
      </c>
      <c r="AY175" s="240" t="s">
        <v>155</v>
      </c>
    </row>
    <row r="176" spans="1:65" s="2" customFormat="1" ht="33" customHeight="1">
      <c r="A176" s="39"/>
      <c r="B176" s="40"/>
      <c r="C176" s="216" t="s">
        <v>234</v>
      </c>
      <c r="D176" s="216" t="s">
        <v>158</v>
      </c>
      <c r="E176" s="217" t="s">
        <v>235</v>
      </c>
      <c r="F176" s="218" t="s">
        <v>236</v>
      </c>
      <c r="G176" s="219" t="s">
        <v>223</v>
      </c>
      <c r="H176" s="220">
        <v>5.495</v>
      </c>
      <c r="I176" s="221"/>
      <c r="J176" s="222">
        <f>ROUND(I176*H176,2)</f>
        <v>0</v>
      </c>
      <c r="K176" s="218" t="s">
        <v>162</v>
      </c>
      <c r="L176" s="45"/>
      <c r="M176" s="223" t="s">
        <v>1</v>
      </c>
      <c r="N176" s="224" t="s">
        <v>42</v>
      </c>
      <c r="O176" s="92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7" t="s">
        <v>163</v>
      </c>
      <c r="AT176" s="227" t="s">
        <v>158</v>
      </c>
      <c r="AU176" s="227" t="s">
        <v>87</v>
      </c>
      <c r="AY176" s="18" t="s">
        <v>155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85</v>
      </c>
      <c r="BK176" s="228">
        <f>ROUND(I176*H176,2)</f>
        <v>0</v>
      </c>
      <c r="BL176" s="18" t="s">
        <v>163</v>
      </c>
      <c r="BM176" s="227" t="s">
        <v>237</v>
      </c>
    </row>
    <row r="177" spans="1:63" s="12" customFormat="1" ht="22.8" customHeight="1">
      <c r="A177" s="12"/>
      <c r="B177" s="200"/>
      <c r="C177" s="201"/>
      <c r="D177" s="202" t="s">
        <v>76</v>
      </c>
      <c r="E177" s="214" t="s">
        <v>238</v>
      </c>
      <c r="F177" s="214" t="s">
        <v>239</v>
      </c>
      <c r="G177" s="201"/>
      <c r="H177" s="201"/>
      <c r="I177" s="204"/>
      <c r="J177" s="215">
        <f>BK177</f>
        <v>0</v>
      </c>
      <c r="K177" s="201"/>
      <c r="L177" s="206"/>
      <c r="M177" s="207"/>
      <c r="N177" s="208"/>
      <c r="O177" s="208"/>
      <c r="P177" s="209">
        <f>P178</f>
        <v>0</v>
      </c>
      <c r="Q177" s="208"/>
      <c r="R177" s="209">
        <f>R178</f>
        <v>0</v>
      </c>
      <c r="S177" s="208"/>
      <c r="T177" s="210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1" t="s">
        <v>85</v>
      </c>
      <c r="AT177" s="212" t="s">
        <v>76</v>
      </c>
      <c r="AU177" s="212" t="s">
        <v>85</v>
      </c>
      <c r="AY177" s="211" t="s">
        <v>155</v>
      </c>
      <c r="BK177" s="213">
        <f>BK178</f>
        <v>0</v>
      </c>
    </row>
    <row r="178" spans="1:65" s="2" customFormat="1" ht="21.75" customHeight="1">
      <c r="A178" s="39"/>
      <c r="B178" s="40"/>
      <c r="C178" s="216" t="s">
        <v>240</v>
      </c>
      <c r="D178" s="216" t="s">
        <v>158</v>
      </c>
      <c r="E178" s="217" t="s">
        <v>241</v>
      </c>
      <c r="F178" s="218" t="s">
        <v>242</v>
      </c>
      <c r="G178" s="219" t="s">
        <v>223</v>
      </c>
      <c r="H178" s="220">
        <v>0.781</v>
      </c>
      <c r="I178" s="221"/>
      <c r="J178" s="222">
        <f>ROUND(I178*H178,2)</f>
        <v>0</v>
      </c>
      <c r="K178" s="218" t="s">
        <v>162</v>
      </c>
      <c r="L178" s="45"/>
      <c r="M178" s="223" t="s">
        <v>1</v>
      </c>
      <c r="N178" s="224" t="s">
        <v>42</v>
      </c>
      <c r="O178" s="92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7" t="s">
        <v>163</v>
      </c>
      <c r="AT178" s="227" t="s">
        <v>158</v>
      </c>
      <c r="AU178" s="227" t="s">
        <v>87</v>
      </c>
      <c r="AY178" s="18" t="s">
        <v>155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85</v>
      </c>
      <c r="BK178" s="228">
        <f>ROUND(I178*H178,2)</f>
        <v>0</v>
      </c>
      <c r="BL178" s="18" t="s">
        <v>163</v>
      </c>
      <c r="BM178" s="227" t="s">
        <v>243</v>
      </c>
    </row>
    <row r="179" spans="1:63" s="12" customFormat="1" ht="25.9" customHeight="1">
      <c r="A179" s="12"/>
      <c r="B179" s="200"/>
      <c r="C179" s="201"/>
      <c r="D179" s="202" t="s">
        <v>76</v>
      </c>
      <c r="E179" s="203" t="s">
        <v>244</v>
      </c>
      <c r="F179" s="203" t="s">
        <v>245</v>
      </c>
      <c r="G179" s="201"/>
      <c r="H179" s="201"/>
      <c r="I179" s="204"/>
      <c r="J179" s="205">
        <f>BK179</f>
        <v>0</v>
      </c>
      <c r="K179" s="201"/>
      <c r="L179" s="206"/>
      <c r="M179" s="207"/>
      <c r="N179" s="208"/>
      <c r="O179" s="208"/>
      <c r="P179" s="209">
        <f>P180+P191+P234+P245+P359+P387+P406+P408+P444</f>
        <v>0</v>
      </c>
      <c r="Q179" s="208"/>
      <c r="R179" s="209">
        <f>R180+R191+R234+R245+R359+R387+R406+R408+R444</f>
        <v>8.208480524384</v>
      </c>
      <c r="S179" s="208"/>
      <c r="T179" s="210">
        <f>T180+T191+T234+T245+T359+T387+T406+T408+T444</f>
        <v>5.4950297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1" t="s">
        <v>87</v>
      </c>
      <c r="AT179" s="212" t="s">
        <v>76</v>
      </c>
      <c r="AU179" s="212" t="s">
        <v>77</v>
      </c>
      <c r="AY179" s="211" t="s">
        <v>155</v>
      </c>
      <c r="BK179" s="213">
        <f>BK180+BK191+BK234+BK245+BK359+BK387+BK406+BK408+BK444</f>
        <v>0</v>
      </c>
    </row>
    <row r="180" spans="1:63" s="12" customFormat="1" ht="22.8" customHeight="1">
      <c r="A180" s="12"/>
      <c r="B180" s="200"/>
      <c r="C180" s="201"/>
      <c r="D180" s="202" t="s">
        <v>76</v>
      </c>
      <c r="E180" s="214" t="s">
        <v>246</v>
      </c>
      <c r="F180" s="214" t="s">
        <v>247</v>
      </c>
      <c r="G180" s="201"/>
      <c r="H180" s="201"/>
      <c r="I180" s="204"/>
      <c r="J180" s="215">
        <f>BK180</f>
        <v>0</v>
      </c>
      <c r="K180" s="201"/>
      <c r="L180" s="206"/>
      <c r="M180" s="207"/>
      <c r="N180" s="208"/>
      <c r="O180" s="208"/>
      <c r="P180" s="209">
        <f>SUM(P181:P190)</f>
        <v>0</v>
      </c>
      <c r="Q180" s="208"/>
      <c r="R180" s="209">
        <f>SUM(R181:R190)</f>
        <v>0.9071370000000001</v>
      </c>
      <c r="S180" s="208"/>
      <c r="T180" s="210">
        <f>SUM(T181:T190)</f>
        <v>0.10995600000000001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1" t="s">
        <v>87</v>
      </c>
      <c r="AT180" s="212" t="s">
        <v>76</v>
      </c>
      <c r="AU180" s="212" t="s">
        <v>85</v>
      </c>
      <c r="AY180" s="211" t="s">
        <v>155</v>
      </c>
      <c r="BK180" s="213">
        <f>SUM(BK181:BK190)</f>
        <v>0</v>
      </c>
    </row>
    <row r="181" spans="1:65" s="2" customFormat="1" ht="24.15" customHeight="1">
      <c r="A181" s="39"/>
      <c r="B181" s="40"/>
      <c r="C181" s="216" t="s">
        <v>248</v>
      </c>
      <c r="D181" s="216" t="s">
        <v>158</v>
      </c>
      <c r="E181" s="217" t="s">
        <v>249</v>
      </c>
      <c r="F181" s="218" t="s">
        <v>250</v>
      </c>
      <c r="G181" s="219" t="s">
        <v>161</v>
      </c>
      <c r="H181" s="220">
        <v>157.08</v>
      </c>
      <c r="I181" s="221"/>
      <c r="J181" s="222">
        <f>ROUND(I181*H181,2)</f>
        <v>0</v>
      </c>
      <c r="K181" s="218" t="s">
        <v>162</v>
      </c>
      <c r="L181" s="45"/>
      <c r="M181" s="223" t="s">
        <v>1</v>
      </c>
      <c r="N181" s="224" t="s">
        <v>42</v>
      </c>
      <c r="O181" s="92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7" t="s">
        <v>240</v>
      </c>
      <c r="AT181" s="227" t="s">
        <v>158</v>
      </c>
      <c r="AU181" s="227" t="s">
        <v>87</v>
      </c>
      <c r="AY181" s="18" t="s">
        <v>155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85</v>
      </c>
      <c r="BK181" s="228">
        <f>ROUND(I181*H181,2)</f>
        <v>0</v>
      </c>
      <c r="BL181" s="18" t="s">
        <v>240</v>
      </c>
      <c r="BM181" s="227" t="s">
        <v>251</v>
      </c>
    </row>
    <row r="182" spans="1:51" s="15" customFormat="1" ht="12">
      <c r="A182" s="15"/>
      <c r="B182" s="252"/>
      <c r="C182" s="253"/>
      <c r="D182" s="231" t="s">
        <v>165</v>
      </c>
      <c r="E182" s="254" t="s">
        <v>1</v>
      </c>
      <c r="F182" s="255" t="s">
        <v>252</v>
      </c>
      <c r="G182" s="253"/>
      <c r="H182" s="254" t="s">
        <v>1</v>
      </c>
      <c r="I182" s="256"/>
      <c r="J182" s="253"/>
      <c r="K182" s="253"/>
      <c r="L182" s="257"/>
      <c r="M182" s="258"/>
      <c r="N182" s="259"/>
      <c r="O182" s="259"/>
      <c r="P182" s="259"/>
      <c r="Q182" s="259"/>
      <c r="R182" s="259"/>
      <c r="S182" s="259"/>
      <c r="T182" s="26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1" t="s">
        <v>165</v>
      </c>
      <c r="AU182" s="261" t="s">
        <v>87</v>
      </c>
      <c r="AV182" s="15" t="s">
        <v>85</v>
      </c>
      <c r="AW182" s="15" t="s">
        <v>32</v>
      </c>
      <c r="AX182" s="15" t="s">
        <v>77</v>
      </c>
      <c r="AY182" s="261" t="s">
        <v>155</v>
      </c>
    </row>
    <row r="183" spans="1:51" s="13" customFormat="1" ht="12">
      <c r="A183" s="13"/>
      <c r="B183" s="229"/>
      <c r="C183" s="230"/>
      <c r="D183" s="231" t="s">
        <v>165</v>
      </c>
      <c r="E183" s="232" t="s">
        <v>1</v>
      </c>
      <c r="F183" s="233" t="s">
        <v>253</v>
      </c>
      <c r="G183" s="230"/>
      <c r="H183" s="234">
        <v>157.08</v>
      </c>
      <c r="I183" s="235"/>
      <c r="J183" s="230"/>
      <c r="K183" s="230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165</v>
      </c>
      <c r="AU183" s="240" t="s">
        <v>87</v>
      </c>
      <c r="AV183" s="13" t="s">
        <v>87</v>
      </c>
      <c r="AW183" s="13" t="s">
        <v>32</v>
      </c>
      <c r="AX183" s="13" t="s">
        <v>85</v>
      </c>
      <c r="AY183" s="240" t="s">
        <v>155</v>
      </c>
    </row>
    <row r="184" spans="1:65" s="2" customFormat="1" ht="24.15" customHeight="1">
      <c r="A184" s="39"/>
      <c r="B184" s="40"/>
      <c r="C184" s="262" t="s">
        <v>254</v>
      </c>
      <c r="D184" s="262" t="s">
        <v>255</v>
      </c>
      <c r="E184" s="263" t="s">
        <v>256</v>
      </c>
      <c r="F184" s="264" t="s">
        <v>257</v>
      </c>
      <c r="G184" s="265" t="s">
        <v>161</v>
      </c>
      <c r="H184" s="266">
        <v>82.467</v>
      </c>
      <c r="I184" s="267"/>
      <c r="J184" s="268">
        <f>ROUND(I184*H184,2)</f>
        <v>0</v>
      </c>
      <c r="K184" s="264" t="s">
        <v>162</v>
      </c>
      <c r="L184" s="269"/>
      <c r="M184" s="270" t="s">
        <v>1</v>
      </c>
      <c r="N184" s="271" t="s">
        <v>42</v>
      </c>
      <c r="O184" s="92"/>
      <c r="P184" s="225">
        <f>O184*H184</f>
        <v>0</v>
      </c>
      <c r="Q184" s="225">
        <v>0.005</v>
      </c>
      <c r="R184" s="225">
        <f>Q184*H184</f>
        <v>0.412335</v>
      </c>
      <c r="S184" s="225">
        <v>0</v>
      </c>
      <c r="T184" s="22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7" t="s">
        <v>258</v>
      </c>
      <c r="AT184" s="227" t="s">
        <v>255</v>
      </c>
      <c r="AU184" s="227" t="s">
        <v>87</v>
      </c>
      <c r="AY184" s="18" t="s">
        <v>155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85</v>
      </c>
      <c r="BK184" s="228">
        <f>ROUND(I184*H184,2)</f>
        <v>0</v>
      </c>
      <c r="BL184" s="18" t="s">
        <v>240</v>
      </c>
      <c r="BM184" s="227" t="s">
        <v>259</v>
      </c>
    </row>
    <row r="185" spans="1:51" s="13" customFormat="1" ht="12">
      <c r="A185" s="13"/>
      <c r="B185" s="229"/>
      <c r="C185" s="230"/>
      <c r="D185" s="231" t="s">
        <v>165</v>
      </c>
      <c r="E185" s="232" t="s">
        <v>1</v>
      </c>
      <c r="F185" s="233" t="s">
        <v>260</v>
      </c>
      <c r="G185" s="230"/>
      <c r="H185" s="234">
        <v>82.467</v>
      </c>
      <c r="I185" s="235"/>
      <c r="J185" s="230"/>
      <c r="K185" s="230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165</v>
      </c>
      <c r="AU185" s="240" t="s">
        <v>87</v>
      </c>
      <c r="AV185" s="13" t="s">
        <v>87</v>
      </c>
      <c r="AW185" s="13" t="s">
        <v>32</v>
      </c>
      <c r="AX185" s="13" t="s">
        <v>85</v>
      </c>
      <c r="AY185" s="240" t="s">
        <v>155</v>
      </c>
    </row>
    <row r="186" spans="1:65" s="2" customFormat="1" ht="24.15" customHeight="1">
      <c r="A186" s="39"/>
      <c r="B186" s="40"/>
      <c r="C186" s="262" t="s">
        <v>261</v>
      </c>
      <c r="D186" s="262" t="s">
        <v>255</v>
      </c>
      <c r="E186" s="263" t="s">
        <v>262</v>
      </c>
      <c r="F186" s="264" t="s">
        <v>263</v>
      </c>
      <c r="G186" s="265" t="s">
        <v>161</v>
      </c>
      <c r="H186" s="266">
        <v>82.467</v>
      </c>
      <c r="I186" s="267"/>
      <c r="J186" s="268">
        <f>ROUND(I186*H186,2)</f>
        <v>0</v>
      </c>
      <c r="K186" s="264" t="s">
        <v>162</v>
      </c>
      <c r="L186" s="269"/>
      <c r="M186" s="270" t="s">
        <v>1</v>
      </c>
      <c r="N186" s="271" t="s">
        <v>42</v>
      </c>
      <c r="O186" s="92"/>
      <c r="P186" s="225">
        <f>O186*H186</f>
        <v>0</v>
      </c>
      <c r="Q186" s="225">
        <v>0.006</v>
      </c>
      <c r="R186" s="225">
        <f>Q186*H186</f>
        <v>0.494802</v>
      </c>
      <c r="S186" s="225">
        <v>0</v>
      </c>
      <c r="T186" s="22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7" t="s">
        <v>258</v>
      </c>
      <c r="AT186" s="227" t="s">
        <v>255</v>
      </c>
      <c r="AU186" s="227" t="s">
        <v>87</v>
      </c>
      <c r="AY186" s="18" t="s">
        <v>155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8" t="s">
        <v>85</v>
      </c>
      <c r="BK186" s="228">
        <f>ROUND(I186*H186,2)</f>
        <v>0</v>
      </c>
      <c r="BL186" s="18" t="s">
        <v>240</v>
      </c>
      <c r="BM186" s="227" t="s">
        <v>264</v>
      </c>
    </row>
    <row r="187" spans="1:51" s="13" customFormat="1" ht="12">
      <c r="A187" s="13"/>
      <c r="B187" s="229"/>
      <c r="C187" s="230"/>
      <c r="D187" s="231" t="s">
        <v>165</v>
      </c>
      <c r="E187" s="232" t="s">
        <v>1</v>
      </c>
      <c r="F187" s="233" t="s">
        <v>260</v>
      </c>
      <c r="G187" s="230"/>
      <c r="H187" s="234">
        <v>82.467</v>
      </c>
      <c r="I187" s="235"/>
      <c r="J187" s="230"/>
      <c r="K187" s="230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165</v>
      </c>
      <c r="AU187" s="240" t="s">
        <v>87</v>
      </c>
      <c r="AV187" s="13" t="s">
        <v>87</v>
      </c>
      <c r="AW187" s="13" t="s">
        <v>32</v>
      </c>
      <c r="AX187" s="13" t="s">
        <v>85</v>
      </c>
      <c r="AY187" s="240" t="s">
        <v>155</v>
      </c>
    </row>
    <row r="188" spans="1:65" s="2" customFormat="1" ht="37.8" customHeight="1">
      <c r="A188" s="39"/>
      <c r="B188" s="40"/>
      <c r="C188" s="216" t="s">
        <v>265</v>
      </c>
      <c r="D188" s="216" t="s">
        <v>158</v>
      </c>
      <c r="E188" s="217" t="s">
        <v>266</v>
      </c>
      <c r="F188" s="218" t="s">
        <v>267</v>
      </c>
      <c r="G188" s="219" t="s">
        <v>161</v>
      </c>
      <c r="H188" s="220">
        <v>78.54</v>
      </c>
      <c r="I188" s="221"/>
      <c r="J188" s="222">
        <f>ROUND(I188*H188,2)</f>
        <v>0</v>
      </c>
      <c r="K188" s="218" t="s">
        <v>162</v>
      </c>
      <c r="L188" s="45"/>
      <c r="M188" s="223" t="s">
        <v>1</v>
      </c>
      <c r="N188" s="224" t="s">
        <v>42</v>
      </c>
      <c r="O188" s="92"/>
      <c r="P188" s="225">
        <f>O188*H188</f>
        <v>0</v>
      </c>
      <c r="Q188" s="225">
        <v>0</v>
      </c>
      <c r="R188" s="225">
        <f>Q188*H188</f>
        <v>0</v>
      </c>
      <c r="S188" s="225">
        <v>0.0014</v>
      </c>
      <c r="T188" s="226">
        <f>S188*H188</f>
        <v>0.10995600000000001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7" t="s">
        <v>240</v>
      </c>
      <c r="AT188" s="227" t="s">
        <v>158</v>
      </c>
      <c r="AU188" s="227" t="s">
        <v>87</v>
      </c>
      <c r="AY188" s="18" t="s">
        <v>155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8" t="s">
        <v>85</v>
      </c>
      <c r="BK188" s="228">
        <f>ROUND(I188*H188,2)</f>
        <v>0</v>
      </c>
      <c r="BL188" s="18" t="s">
        <v>240</v>
      </c>
      <c r="BM188" s="227" t="s">
        <v>268</v>
      </c>
    </row>
    <row r="189" spans="1:51" s="13" customFormat="1" ht="12">
      <c r="A189" s="13"/>
      <c r="B189" s="229"/>
      <c r="C189" s="230"/>
      <c r="D189" s="231" t="s">
        <v>165</v>
      </c>
      <c r="E189" s="232" t="s">
        <v>1</v>
      </c>
      <c r="F189" s="233" t="s">
        <v>95</v>
      </c>
      <c r="G189" s="230"/>
      <c r="H189" s="234">
        <v>78.54</v>
      </c>
      <c r="I189" s="235"/>
      <c r="J189" s="230"/>
      <c r="K189" s="230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165</v>
      </c>
      <c r="AU189" s="240" t="s">
        <v>87</v>
      </c>
      <c r="AV189" s="13" t="s">
        <v>87</v>
      </c>
      <c r="AW189" s="13" t="s">
        <v>32</v>
      </c>
      <c r="AX189" s="13" t="s">
        <v>85</v>
      </c>
      <c r="AY189" s="240" t="s">
        <v>155</v>
      </c>
    </row>
    <row r="190" spans="1:65" s="2" customFormat="1" ht="24.15" customHeight="1">
      <c r="A190" s="39"/>
      <c r="B190" s="40"/>
      <c r="C190" s="216" t="s">
        <v>7</v>
      </c>
      <c r="D190" s="216" t="s">
        <v>158</v>
      </c>
      <c r="E190" s="217" t="s">
        <v>269</v>
      </c>
      <c r="F190" s="218" t="s">
        <v>270</v>
      </c>
      <c r="G190" s="219" t="s">
        <v>271</v>
      </c>
      <c r="H190" s="272"/>
      <c r="I190" s="221"/>
      <c r="J190" s="222">
        <f>ROUND(I190*H190,2)</f>
        <v>0</v>
      </c>
      <c r="K190" s="218" t="s">
        <v>162</v>
      </c>
      <c r="L190" s="45"/>
      <c r="M190" s="223" t="s">
        <v>1</v>
      </c>
      <c r="N190" s="224" t="s">
        <v>42</v>
      </c>
      <c r="O190" s="92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7" t="s">
        <v>240</v>
      </c>
      <c r="AT190" s="227" t="s">
        <v>158</v>
      </c>
      <c r="AU190" s="227" t="s">
        <v>87</v>
      </c>
      <c r="AY190" s="18" t="s">
        <v>155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8" t="s">
        <v>85</v>
      </c>
      <c r="BK190" s="228">
        <f>ROUND(I190*H190,2)</f>
        <v>0</v>
      </c>
      <c r="BL190" s="18" t="s">
        <v>240</v>
      </c>
      <c r="BM190" s="227" t="s">
        <v>272</v>
      </c>
    </row>
    <row r="191" spans="1:63" s="12" customFormat="1" ht="22.8" customHeight="1">
      <c r="A191" s="12"/>
      <c r="B191" s="200"/>
      <c r="C191" s="201"/>
      <c r="D191" s="202" t="s">
        <v>76</v>
      </c>
      <c r="E191" s="214" t="s">
        <v>273</v>
      </c>
      <c r="F191" s="214" t="s">
        <v>274</v>
      </c>
      <c r="G191" s="201"/>
      <c r="H191" s="201"/>
      <c r="I191" s="204"/>
      <c r="J191" s="215">
        <f>BK191</f>
        <v>0</v>
      </c>
      <c r="K191" s="201"/>
      <c r="L191" s="206"/>
      <c r="M191" s="207"/>
      <c r="N191" s="208"/>
      <c r="O191" s="208"/>
      <c r="P191" s="209">
        <f>SUM(P192:P233)</f>
        <v>0</v>
      </c>
      <c r="Q191" s="208"/>
      <c r="R191" s="209">
        <f>SUM(R192:R233)</f>
        <v>4.83782416</v>
      </c>
      <c r="S191" s="208"/>
      <c r="T191" s="210">
        <f>SUM(T192:T233)</f>
        <v>1.05732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1" t="s">
        <v>87</v>
      </c>
      <c r="AT191" s="212" t="s">
        <v>76</v>
      </c>
      <c r="AU191" s="212" t="s">
        <v>85</v>
      </c>
      <c r="AY191" s="211" t="s">
        <v>155</v>
      </c>
      <c r="BK191" s="213">
        <f>SUM(BK192:BK233)</f>
        <v>0</v>
      </c>
    </row>
    <row r="192" spans="1:65" s="2" customFormat="1" ht="16.5" customHeight="1">
      <c r="A192" s="39"/>
      <c r="B192" s="40"/>
      <c r="C192" s="216" t="s">
        <v>275</v>
      </c>
      <c r="D192" s="216" t="s">
        <v>158</v>
      </c>
      <c r="E192" s="217" t="s">
        <v>276</v>
      </c>
      <c r="F192" s="218" t="s">
        <v>277</v>
      </c>
      <c r="G192" s="219" t="s">
        <v>161</v>
      </c>
      <c r="H192" s="220">
        <v>54.978</v>
      </c>
      <c r="I192" s="221"/>
      <c r="J192" s="222">
        <f>ROUND(I192*H192,2)</f>
        <v>0</v>
      </c>
      <c r="K192" s="218" t="s">
        <v>162</v>
      </c>
      <c r="L192" s="45"/>
      <c r="M192" s="223" t="s">
        <v>1</v>
      </c>
      <c r="N192" s="224" t="s">
        <v>42</v>
      </c>
      <c r="O192" s="92"/>
      <c r="P192" s="225">
        <f>O192*H192</f>
        <v>0</v>
      </c>
      <c r="Q192" s="225">
        <v>0</v>
      </c>
      <c r="R192" s="225">
        <f>Q192*H192</f>
        <v>0</v>
      </c>
      <c r="S192" s="225">
        <v>0.015</v>
      </c>
      <c r="T192" s="226">
        <f>S192*H192</f>
        <v>0.82467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7" t="s">
        <v>240</v>
      </c>
      <c r="AT192" s="227" t="s">
        <v>158</v>
      </c>
      <c r="AU192" s="227" t="s">
        <v>87</v>
      </c>
      <c r="AY192" s="18" t="s">
        <v>155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8" t="s">
        <v>85</v>
      </c>
      <c r="BK192" s="228">
        <f>ROUND(I192*H192,2)</f>
        <v>0</v>
      </c>
      <c r="BL192" s="18" t="s">
        <v>240</v>
      </c>
      <c r="BM192" s="227" t="s">
        <v>278</v>
      </c>
    </row>
    <row r="193" spans="1:51" s="15" customFormat="1" ht="12">
      <c r="A193" s="15"/>
      <c r="B193" s="252"/>
      <c r="C193" s="253"/>
      <c r="D193" s="231" t="s">
        <v>165</v>
      </c>
      <c r="E193" s="254" t="s">
        <v>1</v>
      </c>
      <c r="F193" s="255" t="s">
        <v>279</v>
      </c>
      <c r="G193" s="253"/>
      <c r="H193" s="254" t="s">
        <v>1</v>
      </c>
      <c r="I193" s="256"/>
      <c r="J193" s="253"/>
      <c r="K193" s="253"/>
      <c r="L193" s="257"/>
      <c r="M193" s="258"/>
      <c r="N193" s="259"/>
      <c r="O193" s="259"/>
      <c r="P193" s="259"/>
      <c r="Q193" s="259"/>
      <c r="R193" s="259"/>
      <c r="S193" s="259"/>
      <c r="T193" s="26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1" t="s">
        <v>165</v>
      </c>
      <c r="AU193" s="261" t="s">
        <v>87</v>
      </c>
      <c r="AV193" s="15" t="s">
        <v>85</v>
      </c>
      <c r="AW193" s="15" t="s">
        <v>32</v>
      </c>
      <c r="AX193" s="15" t="s">
        <v>77</v>
      </c>
      <c r="AY193" s="261" t="s">
        <v>155</v>
      </c>
    </row>
    <row r="194" spans="1:51" s="13" customFormat="1" ht="12">
      <c r="A194" s="13"/>
      <c r="B194" s="229"/>
      <c r="C194" s="230"/>
      <c r="D194" s="231" t="s">
        <v>165</v>
      </c>
      <c r="E194" s="232" t="s">
        <v>1</v>
      </c>
      <c r="F194" s="233" t="s">
        <v>280</v>
      </c>
      <c r="G194" s="230"/>
      <c r="H194" s="234">
        <v>54.978</v>
      </c>
      <c r="I194" s="235"/>
      <c r="J194" s="230"/>
      <c r="K194" s="230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165</v>
      </c>
      <c r="AU194" s="240" t="s">
        <v>87</v>
      </c>
      <c r="AV194" s="13" t="s">
        <v>87</v>
      </c>
      <c r="AW194" s="13" t="s">
        <v>32</v>
      </c>
      <c r="AX194" s="13" t="s">
        <v>85</v>
      </c>
      <c r="AY194" s="240" t="s">
        <v>155</v>
      </c>
    </row>
    <row r="195" spans="1:65" s="2" customFormat="1" ht="24.15" customHeight="1">
      <c r="A195" s="39"/>
      <c r="B195" s="40"/>
      <c r="C195" s="216" t="s">
        <v>281</v>
      </c>
      <c r="D195" s="216" t="s">
        <v>158</v>
      </c>
      <c r="E195" s="217" t="s">
        <v>282</v>
      </c>
      <c r="F195" s="218" t="s">
        <v>283</v>
      </c>
      <c r="G195" s="219" t="s">
        <v>204</v>
      </c>
      <c r="H195" s="220">
        <v>9.4</v>
      </c>
      <c r="I195" s="221"/>
      <c r="J195" s="222">
        <f>ROUND(I195*H195,2)</f>
        <v>0</v>
      </c>
      <c r="K195" s="218" t="s">
        <v>162</v>
      </c>
      <c r="L195" s="45"/>
      <c r="M195" s="223" t="s">
        <v>1</v>
      </c>
      <c r="N195" s="224" t="s">
        <v>42</v>
      </c>
      <c r="O195" s="92"/>
      <c r="P195" s="225">
        <f>O195*H195</f>
        <v>0</v>
      </c>
      <c r="Q195" s="225">
        <v>0</v>
      </c>
      <c r="R195" s="225">
        <f>Q195*H195</f>
        <v>0</v>
      </c>
      <c r="S195" s="225">
        <v>0.02475</v>
      </c>
      <c r="T195" s="226">
        <f>S195*H195</f>
        <v>0.23265000000000002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7" t="s">
        <v>240</v>
      </c>
      <c r="AT195" s="227" t="s">
        <v>158</v>
      </c>
      <c r="AU195" s="227" t="s">
        <v>87</v>
      </c>
      <c r="AY195" s="18" t="s">
        <v>155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8" t="s">
        <v>85</v>
      </c>
      <c r="BK195" s="228">
        <f>ROUND(I195*H195,2)</f>
        <v>0</v>
      </c>
      <c r="BL195" s="18" t="s">
        <v>240</v>
      </c>
      <c r="BM195" s="227" t="s">
        <v>284</v>
      </c>
    </row>
    <row r="196" spans="1:47" s="2" customFormat="1" ht="12">
      <c r="A196" s="39"/>
      <c r="B196" s="40"/>
      <c r="C196" s="41"/>
      <c r="D196" s="231" t="s">
        <v>285</v>
      </c>
      <c r="E196" s="41"/>
      <c r="F196" s="273" t="s">
        <v>286</v>
      </c>
      <c r="G196" s="41"/>
      <c r="H196" s="41"/>
      <c r="I196" s="274"/>
      <c r="J196" s="41"/>
      <c r="K196" s="41"/>
      <c r="L196" s="45"/>
      <c r="M196" s="275"/>
      <c r="N196" s="27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285</v>
      </c>
      <c r="AU196" s="18" t="s">
        <v>87</v>
      </c>
    </row>
    <row r="197" spans="1:51" s="15" customFormat="1" ht="12">
      <c r="A197" s="15"/>
      <c r="B197" s="252"/>
      <c r="C197" s="253"/>
      <c r="D197" s="231" t="s">
        <v>165</v>
      </c>
      <c r="E197" s="254" t="s">
        <v>1</v>
      </c>
      <c r="F197" s="255" t="s">
        <v>287</v>
      </c>
      <c r="G197" s="253"/>
      <c r="H197" s="254" t="s">
        <v>1</v>
      </c>
      <c r="I197" s="256"/>
      <c r="J197" s="253"/>
      <c r="K197" s="253"/>
      <c r="L197" s="257"/>
      <c r="M197" s="258"/>
      <c r="N197" s="259"/>
      <c r="O197" s="259"/>
      <c r="P197" s="259"/>
      <c r="Q197" s="259"/>
      <c r="R197" s="259"/>
      <c r="S197" s="259"/>
      <c r="T197" s="26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1" t="s">
        <v>165</v>
      </c>
      <c r="AU197" s="261" t="s">
        <v>87</v>
      </c>
      <c r="AV197" s="15" t="s">
        <v>85</v>
      </c>
      <c r="AW197" s="15" t="s">
        <v>32</v>
      </c>
      <c r="AX197" s="15" t="s">
        <v>77</v>
      </c>
      <c r="AY197" s="261" t="s">
        <v>155</v>
      </c>
    </row>
    <row r="198" spans="1:51" s="13" customFormat="1" ht="12">
      <c r="A198" s="13"/>
      <c r="B198" s="229"/>
      <c r="C198" s="230"/>
      <c r="D198" s="231" t="s">
        <v>165</v>
      </c>
      <c r="E198" s="232" t="s">
        <v>1</v>
      </c>
      <c r="F198" s="233" t="s">
        <v>288</v>
      </c>
      <c r="G198" s="230"/>
      <c r="H198" s="234">
        <v>9.4</v>
      </c>
      <c r="I198" s="235"/>
      <c r="J198" s="230"/>
      <c r="K198" s="230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165</v>
      </c>
      <c r="AU198" s="240" t="s">
        <v>87</v>
      </c>
      <c r="AV198" s="13" t="s">
        <v>87</v>
      </c>
      <c r="AW198" s="13" t="s">
        <v>32</v>
      </c>
      <c r="AX198" s="13" t="s">
        <v>85</v>
      </c>
      <c r="AY198" s="240" t="s">
        <v>155</v>
      </c>
    </row>
    <row r="199" spans="1:65" s="2" customFormat="1" ht="24.15" customHeight="1">
      <c r="A199" s="39"/>
      <c r="B199" s="40"/>
      <c r="C199" s="216" t="s">
        <v>289</v>
      </c>
      <c r="D199" s="216" t="s">
        <v>158</v>
      </c>
      <c r="E199" s="217" t="s">
        <v>290</v>
      </c>
      <c r="F199" s="218" t="s">
        <v>291</v>
      </c>
      <c r="G199" s="219" t="s">
        <v>204</v>
      </c>
      <c r="H199" s="220">
        <v>9.4</v>
      </c>
      <c r="I199" s="221"/>
      <c r="J199" s="222">
        <f>ROUND(I199*H199,2)</f>
        <v>0</v>
      </c>
      <c r="K199" s="218" t="s">
        <v>162</v>
      </c>
      <c r="L199" s="45"/>
      <c r="M199" s="223" t="s">
        <v>1</v>
      </c>
      <c r="N199" s="224" t="s">
        <v>42</v>
      </c>
      <c r="O199" s="92"/>
      <c r="P199" s="225">
        <f>O199*H199</f>
        <v>0</v>
      </c>
      <c r="Q199" s="225">
        <v>0.01363</v>
      </c>
      <c r="R199" s="225">
        <f>Q199*H199</f>
        <v>0.128122</v>
      </c>
      <c r="S199" s="225">
        <v>0</v>
      </c>
      <c r="T199" s="22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7" t="s">
        <v>240</v>
      </c>
      <c r="AT199" s="227" t="s">
        <v>158</v>
      </c>
      <c r="AU199" s="227" t="s">
        <v>87</v>
      </c>
      <c r="AY199" s="18" t="s">
        <v>155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85</v>
      </c>
      <c r="BK199" s="228">
        <f>ROUND(I199*H199,2)</f>
        <v>0</v>
      </c>
      <c r="BL199" s="18" t="s">
        <v>240</v>
      </c>
      <c r="BM199" s="227" t="s">
        <v>292</v>
      </c>
    </row>
    <row r="200" spans="1:47" s="2" customFormat="1" ht="12">
      <c r="A200" s="39"/>
      <c r="B200" s="40"/>
      <c r="C200" s="41"/>
      <c r="D200" s="231" t="s">
        <v>285</v>
      </c>
      <c r="E200" s="41"/>
      <c r="F200" s="273" t="s">
        <v>286</v>
      </c>
      <c r="G200" s="41"/>
      <c r="H200" s="41"/>
      <c r="I200" s="274"/>
      <c r="J200" s="41"/>
      <c r="K200" s="41"/>
      <c r="L200" s="45"/>
      <c r="M200" s="275"/>
      <c r="N200" s="276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285</v>
      </c>
      <c r="AU200" s="18" t="s">
        <v>87</v>
      </c>
    </row>
    <row r="201" spans="1:51" s="15" customFormat="1" ht="12">
      <c r="A201" s="15"/>
      <c r="B201" s="252"/>
      <c r="C201" s="253"/>
      <c r="D201" s="231" t="s">
        <v>165</v>
      </c>
      <c r="E201" s="254" t="s">
        <v>1</v>
      </c>
      <c r="F201" s="255" t="s">
        <v>287</v>
      </c>
      <c r="G201" s="253"/>
      <c r="H201" s="254" t="s">
        <v>1</v>
      </c>
      <c r="I201" s="256"/>
      <c r="J201" s="253"/>
      <c r="K201" s="253"/>
      <c r="L201" s="257"/>
      <c r="M201" s="258"/>
      <c r="N201" s="259"/>
      <c r="O201" s="259"/>
      <c r="P201" s="259"/>
      <c r="Q201" s="259"/>
      <c r="R201" s="259"/>
      <c r="S201" s="259"/>
      <c r="T201" s="260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1" t="s">
        <v>165</v>
      </c>
      <c r="AU201" s="261" t="s">
        <v>87</v>
      </c>
      <c r="AV201" s="15" t="s">
        <v>85</v>
      </c>
      <c r="AW201" s="15" t="s">
        <v>32</v>
      </c>
      <c r="AX201" s="15" t="s">
        <v>77</v>
      </c>
      <c r="AY201" s="261" t="s">
        <v>155</v>
      </c>
    </row>
    <row r="202" spans="1:51" s="13" customFormat="1" ht="12">
      <c r="A202" s="13"/>
      <c r="B202" s="229"/>
      <c r="C202" s="230"/>
      <c r="D202" s="231" t="s">
        <v>165</v>
      </c>
      <c r="E202" s="232" t="s">
        <v>1</v>
      </c>
      <c r="F202" s="233" t="s">
        <v>288</v>
      </c>
      <c r="G202" s="230"/>
      <c r="H202" s="234">
        <v>9.4</v>
      </c>
      <c r="I202" s="235"/>
      <c r="J202" s="230"/>
      <c r="K202" s="230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165</v>
      </c>
      <c r="AU202" s="240" t="s">
        <v>87</v>
      </c>
      <c r="AV202" s="13" t="s">
        <v>87</v>
      </c>
      <c r="AW202" s="13" t="s">
        <v>32</v>
      </c>
      <c r="AX202" s="13" t="s">
        <v>85</v>
      </c>
      <c r="AY202" s="240" t="s">
        <v>155</v>
      </c>
    </row>
    <row r="203" spans="1:65" s="2" customFormat="1" ht="24.15" customHeight="1">
      <c r="A203" s="39"/>
      <c r="B203" s="40"/>
      <c r="C203" s="216" t="s">
        <v>293</v>
      </c>
      <c r="D203" s="216" t="s">
        <v>158</v>
      </c>
      <c r="E203" s="217" t="s">
        <v>294</v>
      </c>
      <c r="F203" s="218" t="s">
        <v>295</v>
      </c>
      <c r="G203" s="219" t="s">
        <v>161</v>
      </c>
      <c r="H203" s="220">
        <v>9.6</v>
      </c>
      <c r="I203" s="221"/>
      <c r="J203" s="222">
        <f>ROUND(I203*H203,2)</f>
        <v>0</v>
      </c>
      <c r="K203" s="218" t="s">
        <v>162</v>
      </c>
      <c r="L203" s="45"/>
      <c r="M203" s="223" t="s">
        <v>1</v>
      </c>
      <c r="N203" s="224" t="s">
        <v>42</v>
      </c>
      <c r="O203" s="92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7" t="s">
        <v>240</v>
      </c>
      <c r="AT203" s="227" t="s">
        <v>158</v>
      </c>
      <c r="AU203" s="227" t="s">
        <v>87</v>
      </c>
      <c r="AY203" s="18" t="s">
        <v>155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8" t="s">
        <v>85</v>
      </c>
      <c r="BK203" s="228">
        <f>ROUND(I203*H203,2)</f>
        <v>0</v>
      </c>
      <c r="BL203" s="18" t="s">
        <v>240</v>
      </c>
      <c r="BM203" s="227" t="s">
        <v>296</v>
      </c>
    </row>
    <row r="204" spans="1:51" s="13" customFormat="1" ht="12">
      <c r="A204" s="13"/>
      <c r="B204" s="229"/>
      <c r="C204" s="230"/>
      <c r="D204" s="231" t="s">
        <v>165</v>
      </c>
      <c r="E204" s="232" t="s">
        <v>1</v>
      </c>
      <c r="F204" s="233" t="s">
        <v>93</v>
      </c>
      <c r="G204" s="230"/>
      <c r="H204" s="234">
        <v>9.6</v>
      </c>
      <c r="I204" s="235"/>
      <c r="J204" s="230"/>
      <c r="K204" s="230"/>
      <c r="L204" s="236"/>
      <c r="M204" s="237"/>
      <c r="N204" s="238"/>
      <c r="O204" s="238"/>
      <c r="P204" s="238"/>
      <c r="Q204" s="238"/>
      <c r="R204" s="238"/>
      <c r="S204" s="238"/>
      <c r="T204" s="23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0" t="s">
        <v>165</v>
      </c>
      <c r="AU204" s="240" t="s">
        <v>87</v>
      </c>
      <c r="AV204" s="13" t="s">
        <v>87</v>
      </c>
      <c r="AW204" s="13" t="s">
        <v>32</v>
      </c>
      <c r="AX204" s="13" t="s">
        <v>85</v>
      </c>
      <c r="AY204" s="240" t="s">
        <v>155</v>
      </c>
    </row>
    <row r="205" spans="1:65" s="2" customFormat="1" ht="33" customHeight="1">
      <c r="A205" s="39"/>
      <c r="B205" s="40"/>
      <c r="C205" s="216" t="s">
        <v>297</v>
      </c>
      <c r="D205" s="216" t="s">
        <v>158</v>
      </c>
      <c r="E205" s="217" t="s">
        <v>298</v>
      </c>
      <c r="F205" s="218" t="s">
        <v>299</v>
      </c>
      <c r="G205" s="219" t="s">
        <v>161</v>
      </c>
      <c r="H205" s="220">
        <v>255.713</v>
      </c>
      <c r="I205" s="221"/>
      <c r="J205" s="222">
        <f>ROUND(I205*H205,2)</f>
        <v>0</v>
      </c>
      <c r="K205" s="218" t="s">
        <v>162</v>
      </c>
      <c r="L205" s="45"/>
      <c r="M205" s="223" t="s">
        <v>1</v>
      </c>
      <c r="N205" s="224" t="s">
        <v>42</v>
      </c>
      <c r="O205" s="92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7" t="s">
        <v>240</v>
      </c>
      <c r="AT205" s="227" t="s">
        <v>158</v>
      </c>
      <c r="AU205" s="227" t="s">
        <v>87</v>
      </c>
      <c r="AY205" s="18" t="s">
        <v>155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8" t="s">
        <v>85</v>
      </c>
      <c r="BK205" s="228">
        <f>ROUND(I205*H205,2)</f>
        <v>0</v>
      </c>
      <c r="BL205" s="18" t="s">
        <v>240</v>
      </c>
      <c r="BM205" s="227" t="s">
        <v>300</v>
      </c>
    </row>
    <row r="206" spans="1:51" s="15" customFormat="1" ht="12">
      <c r="A206" s="15"/>
      <c r="B206" s="252"/>
      <c r="C206" s="253"/>
      <c r="D206" s="231" t="s">
        <v>165</v>
      </c>
      <c r="E206" s="254" t="s">
        <v>1</v>
      </c>
      <c r="F206" s="255" t="s">
        <v>301</v>
      </c>
      <c r="G206" s="253"/>
      <c r="H206" s="254" t="s">
        <v>1</v>
      </c>
      <c r="I206" s="256"/>
      <c r="J206" s="253"/>
      <c r="K206" s="253"/>
      <c r="L206" s="257"/>
      <c r="M206" s="258"/>
      <c r="N206" s="259"/>
      <c r="O206" s="259"/>
      <c r="P206" s="259"/>
      <c r="Q206" s="259"/>
      <c r="R206" s="259"/>
      <c r="S206" s="259"/>
      <c r="T206" s="26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1" t="s">
        <v>165</v>
      </c>
      <c r="AU206" s="261" t="s">
        <v>87</v>
      </c>
      <c r="AV206" s="15" t="s">
        <v>85</v>
      </c>
      <c r="AW206" s="15" t="s">
        <v>32</v>
      </c>
      <c r="AX206" s="15" t="s">
        <v>77</v>
      </c>
      <c r="AY206" s="261" t="s">
        <v>155</v>
      </c>
    </row>
    <row r="207" spans="1:51" s="13" customFormat="1" ht="12">
      <c r="A207" s="13"/>
      <c r="B207" s="229"/>
      <c r="C207" s="230"/>
      <c r="D207" s="231" t="s">
        <v>165</v>
      </c>
      <c r="E207" s="232" t="s">
        <v>1</v>
      </c>
      <c r="F207" s="233" t="s">
        <v>280</v>
      </c>
      <c r="G207" s="230"/>
      <c r="H207" s="234">
        <v>54.978</v>
      </c>
      <c r="I207" s="235"/>
      <c r="J207" s="230"/>
      <c r="K207" s="230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165</v>
      </c>
      <c r="AU207" s="240" t="s">
        <v>87</v>
      </c>
      <c r="AV207" s="13" t="s">
        <v>87</v>
      </c>
      <c r="AW207" s="13" t="s">
        <v>32</v>
      </c>
      <c r="AX207" s="13" t="s">
        <v>77</v>
      </c>
      <c r="AY207" s="240" t="s">
        <v>155</v>
      </c>
    </row>
    <row r="208" spans="1:51" s="16" customFormat="1" ht="12">
      <c r="A208" s="16"/>
      <c r="B208" s="277"/>
      <c r="C208" s="278"/>
      <c r="D208" s="231" t="s">
        <v>165</v>
      </c>
      <c r="E208" s="279" t="s">
        <v>1</v>
      </c>
      <c r="F208" s="280" t="s">
        <v>302</v>
      </c>
      <c r="G208" s="278"/>
      <c r="H208" s="281">
        <v>54.978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87" t="s">
        <v>165</v>
      </c>
      <c r="AU208" s="287" t="s">
        <v>87</v>
      </c>
      <c r="AV208" s="16" t="s">
        <v>156</v>
      </c>
      <c r="AW208" s="16" t="s">
        <v>32</v>
      </c>
      <c r="AX208" s="16" t="s">
        <v>77</v>
      </c>
      <c r="AY208" s="287" t="s">
        <v>155</v>
      </c>
    </row>
    <row r="209" spans="1:51" s="15" customFormat="1" ht="12">
      <c r="A209" s="15"/>
      <c r="B209" s="252"/>
      <c r="C209" s="253"/>
      <c r="D209" s="231" t="s">
        <v>165</v>
      </c>
      <c r="E209" s="254" t="s">
        <v>1</v>
      </c>
      <c r="F209" s="255" t="s">
        <v>303</v>
      </c>
      <c r="G209" s="253"/>
      <c r="H209" s="254" t="s">
        <v>1</v>
      </c>
      <c r="I209" s="256"/>
      <c r="J209" s="253"/>
      <c r="K209" s="253"/>
      <c r="L209" s="257"/>
      <c r="M209" s="258"/>
      <c r="N209" s="259"/>
      <c r="O209" s="259"/>
      <c r="P209" s="259"/>
      <c r="Q209" s="259"/>
      <c r="R209" s="259"/>
      <c r="S209" s="259"/>
      <c r="T209" s="26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1" t="s">
        <v>165</v>
      </c>
      <c r="AU209" s="261" t="s">
        <v>87</v>
      </c>
      <c r="AV209" s="15" t="s">
        <v>85</v>
      </c>
      <c r="AW209" s="15" t="s">
        <v>32</v>
      </c>
      <c r="AX209" s="15" t="s">
        <v>77</v>
      </c>
      <c r="AY209" s="261" t="s">
        <v>155</v>
      </c>
    </row>
    <row r="210" spans="1:51" s="13" customFormat="1" ht="12">
      <c r="A210" s="13"/>
      <c r="B210" s="229"/>
      <c r="C210" s="230"/>
      <c r="D210" s="231" t="s">
        <v>165</v>
      </c>
      <c r="E210" s="232" t="s">
        <v>1</v>
      </c>
      <c r="F210" s="233" t="s">
        <v>304</v>
      </c>
      <c r="G210" s="230"/>
      <c r="H210" s="234">
        <v>200.735</v>
      </c>
      <c r="I210" s="235"/>
      <c r="J210" s="230"/>
      <c r="K210" s="230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165</v>
      </c>
      <c r="AU210" s="240" t="s">
        <v>87</v>
      </c>
      <c r="AV210" s="13" t="s">
        <v>87</v>
      </c>
      <c r="AW210" s="13" t="s">
        <v>32</v>
      </c>
      <c r="AX210" s="13" t="s">
        <v>77</v>
      </c>
      <c r="AY210" s="240" t="s">
        <v>155</v>
      </c>
    </row>
    <row r="211" spans="1:51" s="14" customFormat="1" ht="12">
      <c r="A211" s="14"/>
      <c r="B211" s="241"/>
      <c r="C211" s="242"/>
      <c r="D211" s="231" t="s">
        <v>165</v>
      </c>
      <c r="E211" s="243" t="s">
        <v>107</v>
      </c>
      <c r="F211" s="244" t="s">
        <v>176</v>
      </c>
      <c r="G211" s="242"/>
      <c r="H211" s="245">
        <v>255.713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165</v>
      </c>
      <c r="AU211" s="251" t="s">
        <v>87</v>
      </c>
      <c r="AV211" s="14" t="s">
        <v>163</v>
      </c>
      <c r="AW211" s="14" t="s">
        <v>32</v>
      </c>
      <c r="AX211" s="14" t="s">
        <v>85</v>
      </c>
      <c r="AY211" s="251" t="s">
        <v>155</v>
      </c>
    </row>
    <row r="212" spans="1:65" s="2" customFormat="1" ht="16.5" customHeight="1">
      <c r="A212" s="39"/>
      <c r="B212" s="40"/>
      <c r="C212" s="262" t="s">
        <v>305</v>
      </c>
      <c r="D212" s="262" t="s">
        <v>255</v>
      </c>
      <c r="E212" s="263" t="s">
        <v>306</v>
      </c>
      <c r="F212" s="264" t="s">
        <v>307</v>
      </c>
      <c r="G212" s="265" t="s">
        <v>308</v>
      </c>
      <c r="H212" s="266">
        <v>6.175</v>
      </c>
      <c r="I212" s="267"/>
      <c r="J212" s="268">
        <f>ROUND(I212*H212,2)</f>
        <v>0</v>
      </c>
      <c r="K212" s="264" t="s">
        <v>162</v>
      </c>
      <c r="L212" s="269"/>
      <c r="M212" s="270" t="s">
        <v>1</v>
      </c>
      <c r="N212" s="271" t="s">
        <v>42</v>
      </c>
      <c r="O212" s="92"/>
      <c r="P212" s="225">
        <f>O212*H212</f>
        <v>0</v>
      </c>
      <c r="Q212" s="225">
        <v>0.55</v>
      </c>
      <c r="R212" s="225">
        <f>Q212*H212</f>
        <v>3.39625</v>
      </c>
      <c r="S212" s="225">
        <v>0</v>
      </c>
      <c r="T212" s="22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7" t="s">
        <v>258</v>
      </c>
      <c r="AT212" s="227" t="s">
        <v>255</v>
      </c>
      <c r="AU212" s="227" t="s">
        <v>87</v>
      </c>
      <c r="AY212" s="18" t="s">
        <v>155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18" t="s">
        <v>85</v>
      </c>
      <c r="BK212" s="228">
        <f>ROUND(I212*H212,2)</f>
        <v>0</v>
      </c>
      <c r="BL212" s="18" t="s">
        <v>240</v>
      </c>
      <c r="BM212" s="227" t="s">
        <v>309</v>
      </c>
    </row>
    <row r="213" spans="1:51" s="15" customFormat="1" ht="12">
      <c r="A213" s="15"/>
      <c r="B213" s="252"/>
      <c r="C213" s="253"/>
      <c r="D213" s="231" t="s">
        <v>165</v>
      </c>
      <c r="E213" s="254" t="s">
        <v>1</v>
      </c>
      <c r="F213" s="255" t="s">
        <v>303</v>
      </c>
      <c r="G213" s="253"/>
      <c r="H213" s="254" t="s">
        <v>1</v>
      </c>
      <c r="I213" s="256"/>
      <c r="J213" s="253"/>
      <c r="K213" s="253"/>
      <c r="L213" s="257"/>
      <c r="M213" s="258"/>
      <c r="N213" s="259"/>
      <c r="O213" s="259"/>
      <c r="P213" s="259"/>
      <c r="Q213" s="259"/>
      <c r="R213" s="259"/>
      <c r="S213" s="259"/>
      <c r="T213" s="26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1" t="s">
        <v>165</v>
      </c>
      <c r="AU213" s="261" t="s">
        <v>87</v>
      </c>
      <c r="AV213" s="15" t="s">
        <v>85</v>
      </c>
      <c r="AW213" s="15" t="s">
        <v>32</v>
      </c>
      <c r="AX213" s="15" t="s">
        <v>77</v>
      </c>
      <c r="AY213" s="261" t="s">
        <v>155</v>
      </c>
    </row>
    <row r="214" spans="1:51" s="13" customFormat="1" ht="12">
      <c r="A214" s="13"/>
      <c r="B214" s="229"/>
      <c r="C214" s="230"/>
      <c r="D214" s="231" t="s">
        <v>165</v>
      </c>
      <c r="E214" s="232" t="s">
        <v>1</v>
      </c>
      <c r="F214" s="233" t="s">
        <v>310</v>
      </c>
      <c r="G214" s="230"/>
      <c r="H214" s="234">
        <v>5.553</v>
      </c>
      <c r="I214" s="235"/>
      <c r="J214" s="230"/>
      <c r="K214" s="230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165</v>
      </c>
      <c r="AU214" s="240" t="s">
        <v>87</v>
      </c>
      <c r="AV214" s="13" t="s">
        <v>87</v>
      </c>
      <c r="AW214" s="13" t="s">
        <v>32</v>
      </c>
      <c r="AX214" s="13" t="s">
        <v>77</v>
      </c>
      <c r="AY214" s="240" t="s">
        <v>155</v>
      </c>
    </row>
    <row r="215" spans="1:51" s="15" customFormat="1" ht="12">
      <c r="A215" s="15"/>
      <c r="B215" s="252"/>
      <c r="C215" s="253"/>
      <c r="D215" s="231" t="s">
        <v>165</v>
      </c>
      <c r="E215" s="254" t="s">
        <v>1</v>
      </c>
      <c r="F215" s="255" t="s">
        <v>311</v>
      </c>
      <c r="G215" s="253"/>
      <c r="H215" s="254" t="s">
        <v>1</v>
      </c>
      <c r="I215" s="256"/>
      <c r="J215" s="253"/>
      <c r="K215" s="253"/>
      <c r="L215" s="257"/>
      <c r="M215" s="258"/>
      <c r="N215" s="259"/>
      <c r="O215" s="259"/>
      <c r="P215" s="259"/>
      <c r="Q215" s="259"/>
      <c r="R215" s="259"/>
      <c r="S215" s="259"/>
      <c r="T215" s="26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1" t="s">
        <v>165</v>
      </c>
      <c r="AU215" s="261" t="s">
        <v>87</v>
      </c>
      <c r="AV215" s="15" t="s">
        <v>85</v>
      </c>
      <c r="AW215" s="15" t="s">
        <v>32</v>
      </c>
      <c r="AX215" s="15" t="s">
        <v>77</v>
      </c>
      <c r="AY215" s="261" t="s">
        <v>155</v>
      </c>
    </row>
    <row r="216" spans="1:51" s="13" customFormat="1" ht="12">
      <c r="A216" s="13"/>
      <c r="B216" s="229"/>
      <c r="C216" s="230"/>
      <c r="D216" s="231" t="s">
        <v>165</v>
      </c>
      <c r="E216" s="232" t="s">
        <v>1</v>
      </c>
      <c r="F216" s="233" t="s">
        <v>312</v>
      </c>
      <c r="G216" s="230"/>
      <c r="H216" s="234">
        <v>0.622</v>
      </c>
      <c r="I216" s="235"/>
      <c r="J216" s="230"/>
      <c r="K216" s="230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165</v>
      </c>
      <c r="AU216" s="240" t="s">
        <v>87</v>
      </c>
      <c r="AV216" s="13" t="s">
        <v>87</v>
      </c>
      <c r="AW216" s="13" t="s">
        <v>32</v>
      </c>
      <c r="AX216" s="13" t="s">
        <v>77</v>
      </c>
      <c r="AY216" s="240" t="s">
        <v>155</v>
      </c>
    </row>
    <row r="217" spans="1:51" s="14" customFormat="1" ht="12">
      <c r="A217" s="14"/>
      <c r="B217" s="241"/>
      <c r="C217" s="242"/>
      <c r="D217" s="231" t="s">
        <v>165</v>
      </c>
      <c r="E217" s="243" t="s">
        <v>1</v>
      </c>
      <c r="F217" s="244" t="s">
        <v>176</v>
      </c>
      <c r="G217" s="242"/>
      <c r="H217" s="245">
        <v>6.175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1" t="s">
        <v>165</v>
      </c>
      <c r="AU217" s="251" t="s">
        <v>87</v>
      </c>
      <c r="AV217" s="14" t="s">
        <v>163</v>
      </c>
      <c r="AW217" s="14" t="s">
        <v>32</v>
      </c>
      <c r="AX217" s="14" t="s">
        <v>85</v>
      </c>
      <c r="AY217" s="251" t="s">
        <v>155</v>
      </c>
    </row>
    <row r="218" spans="1:65" s="2" customFormat="1" ht="16.5" customHeight="1">
      <c r="A218" s="39"/>
      <c r="B218" s="40"/>
      <c r="C218" s="216" t="s">
        <v>313</v>
      </c>
      <c r="D218" s="216" t="s">
        <v>158</v>
      </c>
      <c r="E218" s="217" t="s">
        <v>314</v>
      </c>
      <c r="F218" s="218" t="s">
        <v>315</v>
      </c>
      <c r="G218" s="219" t="s">
        <v>204</v>
      </c>
      <c r="H218" s="220">
        <v>525.838</v>
      </c>
      <c r="I218" s="221"/>
      <c r="J218" s="222">
        <f>ROUND(I218*H218,2)</f>
        <v>0</v>
      </c>
      <c r="K218" s="218" t="s">
        <v>162</v>
      </c>
      <c r="L218" s="45"/>
      <c r="M218" s="223" t="s">
        <v>1</v>
      </c>
      <c r="N218" s="224" t="s">
        <v>42</v>
      </c>
      <c r="O218" s="92"/>
      <c r="P218" s="225">
        <f>O218*H218</f>
        <v>0</v>
      </c>
      <c r="Q218" s="225">
        <v>2E-05</v>
      </c>
      <c r="R218" s="225">
        <f>Q218*H218</f>
        <v>0.01051676</v>
      </c>
      <c r="S218" s="225">
        <v>0</v>
      </c>
      <c r="T218" s="22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7" t="s">
        <v>240</v>
      </c>
      <c r="AT218" s="227" t="s">
        <v>158</v>
      </c>
      <c r="AU218" s="227" t="s">
        <v>87</v>
      </c>
      <c r="AY218" s="18" t="s">
        <v>155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8" t="s">
        <v>85</v>
      </c>
      <c r="BK218" s="228">
        <f>ROUND(I218*H218,2)</f>
        <v>0</v>
      </c>
      <c r="BL218" s="18" t="s">
        <v>240</v>
      </c>
      <c r="BM218" s="227" t="s">
        <v>316</v>
      </c>
    </row>
    <row r="219" spans="1:51" s="13" customFormat="1" ht="12">
      <c r="A219" s="13"/>
      <c r="B219" s="229"/>
      <c r="C219" s="230"/>
      <c r="D219" s="231" t="s">
        <v>165</v>
      </c>
      <c r="E219" s="232" t="s">
        <v>1</v>
      </c>
      <c r="F219" s="233" t="s">
        <v>317</v>
      </c>
      <c r="G219" s="230"/>
      <c r="H219" s="234">
        <v>525.838</v>
      </c>
      <c r="I219" s="235"/>
      <c r="J219" s="230"/>
      <c r="K219" s="230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165</v>
      </c>
      <c r="AU219" s="240" t="s">
        <v>87</v>
      </c>
      <c r="AV219" s="13" t="s">
        <v>87</v>
      </c>
      <c r="AW219" s="13" t="s">
        <v>32</v>
      </c>
      <c r="AX219" s="13" t="s">
        <v>85</v>
      </c>
      <c r="AY219" s="240" t="s">
        <v>155</v>
      </c>
    </row>
    <row r="220" spans="1:65" s="2" customFormat="1" ht="16.5" customHeight="1">
      <c r="A220" s="39"/>
      <c r="B220" s="40"/>
      <c r="C220" s="262" t="s">
        <v>318</v>
      </c>
      <c r="D220" s="262" t="s">
        <v>255</v>
      </c>
      <c r="E220" s="263" t="s">
        <v>319</v>
      </c>
      <c r="F220" s="264" t="s">
        <v>320</v>
      </c>
      <c r="G220" s="265" t="s">
        <v>308</v>
      </c>
      <c r="H220" s="266">
        <v>1.97</v>
      </c>
      <c r="I220" s="267"/>
      <c r="J220" s="268">
        <f>ROUND(I220*H220,2)</f>
        <v>0</v>
      </c>
      <c r="K220" s="264" t="s">
        <v>162</v>
      </c>
      <c r="L220" s="269"/>
      <c r="M220" s="270" t="s">
        <v>1</v>
      </c>
      <c r="N220" s="271" t="s">
        <v>42</v>
      </c>
      <c r="O220" s="92"/>
      <c r="P220" s="225">
        <f>O220*H220</f>
        <v>0</v>
      </c>
      <c r="Q220" s="225">
        <v>0.55</v>
      </c>
      <c r="R220" s="225">
        <f>Q220*H220</f>
        <v>1.0835000000000001</v>
      </c>
      <c r="S220" s="225">
        <v>0</v>
      </c>
      <c r="T220" s="22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7" t="s">
        <v>258</v>
      </c>
      <c r="AT220" s="227" t="s">
        <v>255</v>
      </c>
      <c r="AU220" s="227" t="s">
        <v>87</v>
      </c>
      <c r="AY220" s="18" t="s">
        <v>155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8" t="s">
        <v>85</v>
      </c>
      <c r="BK220" s="228">
        <f>ROUND(I220*H220,2)</f>
        <v>0</v>
      </c>
      <c r="BL220" s="18" t="s">
        <v>240</v>
      </c>
      <c r="BM220" s="227" t="s">
        <v>321</v>
      </c>
    </row>
    <row r="221" spans="1:51" s="13" customFormat="1" ht="12">
      <c r="A221" s="13"/>
      <c r="B221" s="229"/>
      <c r="C221" s="230"/>
      <c r="D221" s="231" t="s">
        <v>165</v>
      </c>
      <c r="E221" s="232" t="s">
        <v>1</v>
      </c>
      <c r="F221" s="233" t="s">
        <v>322</v>
      </c>
      <c r="G221" s="230"/>
      <c r="H221" s="234">
        <v>1.745</v>
      </c>
      <c r="I221" s="235"/>
      <c r="J221" s="230"/>
      <c r="K221" s="230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165</v>
      </c>
      <c r="AU221" s="240" t="s">
        <v>87</v>
      </c>
      <c r="AV221" s="13" t="s">
        <v>87</v>
      </c>
      <c r="AW221" s="13" t="s">
        <v>32</v>
      </c>
      <c r="AX221" s="13" t="s">
        <v>77</v>
      </c>
      <c r="AY221" s="240" t="s">
        <v>155</v>
      </c>
    </row>
    <row r="222" spans="1:51" s="13" customFormat="1" ht="12">
      <c r="A222" s="13"/>
      <c r="B222" s="229"/>
      <c r="C222" s="230"/>
      <c r="D222" s="231" t="s">
        <v>165</v>
      </c>
      <c r="E222" s="232" t="s">
        <v>1</v>
      </c>
      <c r="F222" s="233" t="s">
        <v>323</v>
      </c>
      <c r="G222" s="230"/>
      <c r="H222" s="234">
        <v>0.225</v>
      </c>
      <c r="I222" s="235"/>
      <c r="J222" s="230"/>
      <c r="K222" s="230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165</v>
      </c>
      <c r="AU222" s="240" t="s">
        <v>87</v>
      </c>
      <c r="AV222" s="13" t="s">
        <v>87</v>
      </c>
      <c r="AW222" s="13" t="s">
        <v>32</v>
      </c>
      <c r="AX222" s="13" t="s">
        <v>77</v>
      </c>
      <c r="AY222" s="240" t="s">
        <v>155</v>
      </c>
    </row>
    <row r="223" spans="1:51" s="14" customFormat="1" ht="12">
      <c r="A223" s="14"/>
      <c r="B223" s="241"/>
      <c r="C223" s="242"/>
      <c r="D223" s="231" t="s">
        <v>165</v>
      </c>
      <c r="E223" s="243" t="s">
        <v>1</v>
      </c>
      <c r="F223" s="244" t="s">
        <v>176</v>
      </c>
      <c r="G223" s="242"/>
      <c r="H223" s="245">
        <v>1.97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1" t="s">
        <v>165</v>
      </c>
      <c r="AU223" s="251" t="s">
        <v>87</v>
      </c>
      <c r="AV223" s="14" t="s">
        <v>163</v>
      </c>
      <c r="AW223" s="14" t="s">
        <v>32</v>
      </c>
      <c r="AX223" s="14" t="s">
        <v>85</v>
      </c>
      <c r="AY223" s="251" t="s">
        <v>155</v>
      </c>
    </row>
    <row r="224" spans="1:65" s="2" customFormat="1" ht="24.15" customHeight="1">
      <c r="A224" s="39"/>
      <c r="B224" s="40"/>
      <c r="C224" s="216" t="s">
        <v>324</v>
      </c>
      <c r="D224" s="216" t="s">
        <v>158</v>
      </c>
      <c r="E224" s="217" t="s">
        <v>325</v>
      </c>
      <c r="F224" s="218" t="s">
        <v>326</v>
      </c>
      <c r="G224" s="219" t="s">
        <v>308</v>
      </c>
      <c r="H224" s="220">
        <v>0.23</v>
      </c>
      <c r="I224" s="221"/>
      <c r="J224" s="222">
        <f>ROUND(I224*H224,2)</f>
        <v>0</v>
      </c>
      <c r="K224" s="218" t="s">
        <v>162</v>
      </c>
      <c r="L224" s="45"/>
      <c r="M224" s="223" t="s">
        <v>1</v>
      </c>
      <c r="N224" s="224" t="s">
        <v>42</v>
      </c>
      <c r="O224" s="92"/>
      <c r="P224" s="225">
        <f>O224*H224</f>
        <v>0</v>
      </c>
      <c r="Q224" s="225">
        <v>0.01254</v>
      </c>
      <c r="R224" s="225">
        <f>Q224*H224</f>
        <v>0.0028842000000000004</v>
      </c>
      <c r="S224" s="225">
        <v>0</v>
      </c>
      <c r="T224" s="22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7" t="s">
        <v>240</v>
      </c>
      <c r="AT224" s="227" t="s">
        <v>158</v>
      </c>
      <c r="AU224" s="227" t="s">
        <v>87</v>
      </c>
      <c r="AY224" s="18" t="s">
        <v>155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8" t="s">
        <v>85</v>
      </c>
      <c r="BK224" s="228">
        <f>ROUND(I224*H224,2)</f>
        <v>0</v>
      </c>
      <c r="BL224" s="18" t="s">
        <v>240</v>
      </c>
      <c r="BM224" s="227" t="s">
        <v>327</v>
      </c>
    </row>
    <row r="225" spans="1:51" s="13" customFormat="1" ht="12">
      <c r="A225" s="13"/>
      <c r="B225" s="229"/>
      <c r="C225" s="230"/>
      <c r="D225" s="231" t="s">
        <v>165</v>
      </c>
      <c r="E225" s="232" t="s">
        <v>1</v>
      </c>
      <c r="F225" s="233" t="s">
        <v>328</v>
      </c>
      <c r="G225" s="230"/>
      <c r="H225" s="234">
        <v>0.23</v>
      </c>
      <c r="I225" s="235"/>
      <c r="J225" s="230"/>
      <c r="K225" s="230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165</v>
      </c>
      <c r="AU225" s="240" t="s">
        <v>87</v>
      </c>
      <c r="AV225" s="13" t="s">
        <v>87</v>
      </c>
      <c r="AW225" s="13" t="s">
        <v>32</v>
      </c>
      <c r="AX225" s="13" t="s">
        <v>85</v>
      </c>
      <c r="AY225" s="240" t="s">
        <v>155</v>
      </c>
    </row>
    <row r="226" spans="1:65" s="2" customFormat="1" ht="24.15" customHeight="1">
      <c r="A226" s="39"/>
      <c r="B226" s="40"/>
      <c r="C226" s="216" t="s">
        <v>329</v>
      </c>
      <c r="D226" s="216" t="s">
        <v>158</v>
      </c>
      <c r="E226" s="217" t="s">
        <v>330</v>
      </c>
      <c r="F226" s="218" t="s">
        <v>331</v>
      </c>
      <c r="G226" s="219" t="s">
        <v>308</v>
      </c>
      <c r="H226" s="220">
        <v>7.928</v>
      </c>
      <c r="I226" s="221"/>
      <c r="J226" s="222">
        <f>ROUND(I226*H226,2)</f>
        <v>0</v>
      </c>
      <c r="K226" s="218" t="s">
        <v>162</v>
      </c>
      <c r="L226" s="45"/>
      <c r="M226" s="223" t="s">
        <v>1</v>
      </c>
      <c r="N226" s="224" t="s">
        <v>42</v>
      </c>
      <c r="O226" s="92"/>
      <c r="P226" s="225">
        <f>O226*H226</f>
        <v>0</v>
      </c>
      <c r="Q226" s="225">
        <v>0.0233</v>
      </c>
      <c r="R226" s="225">
        <f>Q226*H226</f>
        <v>0.1847224</v>
      </c>
      <c r="S226" s="225">
        <v>0</v>
      </c>
      <c r="T226" s="22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7" t="s">
        <v>240</v>
      </c>
      <c r="AT226" s="227" t="s">
        <v>158</v>
      </c>
      <c r="AU226" s="227" t="s">
        <v>87</v>
      </c>
      <c r="AY226" s="18" t="s">
        <v>155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8" t="s">
        <v>85</v>
      </c>
      <c r="BK226" s="228">
        <f>ROUND(I226*H226,2)</f>
        <v>0</v>
      </c>
      <c r="BL226" s="18" t="s">
        <v>240</v>
      </c>
      <c r="BM226" s="227" t="s">
        <v>332</v>
      </c>
    </row>
    <row r="227" spans="1:51" s="13" customFormat="1" ht="12">
      <c r="A227" s="13"/>
      <c r="B227" s="229"/>
      <c r="C227" s="230"/>
      <c r="D227" s="231" t="s">
        <v>165</v>
      </c>
      <c r="E227" s="232" t="s">
        <v>1</v>
      </c>
      <c r="F227" s="233" t="s">
        <v>333</v>
      </c>
      <c r="G227" s="230"/>
      <c r="H227" s="234">
        <v>6.137</v>
      </c>
      <c r="I227" s="235"/>
      <c r="J227" s="230"/>
      <c r="K227" s="230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165</v>
      </c>
      <c r="AU227" s="240" t="s">
        <v>87</v>
      </c>
      <c r="AV227" s="13" t="s">
        <v>87</v>
      </c>
      <c r="AW227" s="13" t="s">
        <v>32</v>
      </c>
      <c r="AX227" s="13" t="s">
        <v>77</v>
      </c>
      <c r="AY227" s="240" t="s">
        <v>155</v>
      </c>
    </row>
    <row r="228" spans="1:51" s="13" customFormat="1" ht="12">
      <c r="A228" s="13"/>
      <c r="B228" s="229"/>
      <c r="C228" s="230"/>
      <c r="D228" s="231" t="s">
        <v>165</v>
      </c>
      <c r="E228" s="232" t="s">
        <v>1</v>
      </c>
      <c r="F228" s="233" t="s">
        <v>334</v>
      </c>
      <c r="G228" s="230"/>
      <c r="H228" s="234">
        <v>1.587</v>
      </c>
      <c r="I228" s="235"/>
      <c r="J228" s="230"/>
      <c r="K228" s="230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165</v>
      </c>
      <c r="AU228" s="240" t="s">
        <v>87</v>
      </c>
      <c r="AV228" s="13" t="s">
        <v>87</v>
      </c>
      <c r="AW228" s="13" t="s">
        <v>32</v>
      </c>
      <c r="AX228" s="13" t="s">
        <v>77</v>
      </c>
      <c r="AY228" s="240" t="s">
        <v>155</v>
      </c>
    </row>
    <row r="229" spans="1:51" s="13" customFormat="1" ht="12">
      <c r="A229" s="13"/>
      <c r="B229" s="229"/>
      <c r="C229" s="230"/>
      <c r="D229" s="231" t="s">
        <v>165</v>
      </c>
      <c r="E229" s="232" t="s">
        <v>1</v>
      </c>
      <c r="F229" s="233" t="s">
        <v>335</v>
      </c>
      <c r="G229" s="230"/>
      <c r="H229" s="234">
        <v>0.204</v>
      </c>
      <c r="I229" s="235"/>
      <c r="J229" s="230"/>
      <c r="K229" s="230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165</v>
      </c>
      <c r="AU229" s="240" t="s">
        <v>87</v>
      </c>
      <c r="AV229" s="13" t="s">
        <v>87</v>
      </c>
      <c r="AW229" s="13" t="s">
        <v>32</v>
      </c>
      <c r="AX229" s="13" t="s">
        <v>77</v>
      </c>
      <c r="AY229" s="240" t="s">
        <v>155</v>
      </c>
    </row>
    <row r="230" spans="1:51" s="14" customFormat="1" ht="12">
      <c r="A230" s="14"/>
      <c r="B230" s="241"/>
      <c r="C230" s="242"/>
      <c r="D230" s="231" t="s">
        <v>165</v>
      </c>
      <c r="E230" s="243" t="s">
        <v>1</v>
      </c>
      <c r="F230" s="244" t="s">
        <v>176</v>
      </c>
      <c r="G230" s="242"/>
      <c r="H230" s="245">
        <v>7.928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165</v>
      </c>
      <c r="AU230" s="251" t="s">
        <v>87</v>
      </c>
      <c r="AV230" s="14" t="s">
        <v>163</v>
      </c>
      <c r="AW230" s="14" t="s">
        <v>32</v>
      </c>
      <c r="AX230" s="14" t="s">
        <v>85</v>
      </c>
      <c r="AY230" s="251" t="s">
        <v>155</v>
      </c>
    </row>
    <row r="231" spans="1:65" s="2" customFormat="1" ht="37.8" customHeight="1">
      <c r="A231" s="39"/>
      <c r="B231" s="40"/>
      <c r="C231" s="216" t="s">
        <v>258</v>
      </c>
      <c r="D231" s="216" t="s">
        <v>158</v>
      </c>
      <c r="E231" s="217" t="s">
        <v>336</v>
      </c>
      <c r="F231" s="218" t="s">
        <v>337</v>
      </c>
      <c r="G231" s="219" t="s">
        <v>161</v>
      </c>
      <c r="H231" s="220">
        <v>2.28</v>
      </c>
      <c r="I231" s="221"/>
      <c r="J231" s="222">
        <f>ROUND(I231*H231,2)</f>
        <v>0</v>
      </c>
      <c r="K231" s="218" t="s">
        <v>1</v>
      </c>
      <c r="L231" s="45"/>
      <c r="M231" s="223" t="s">
        <v>1</v>
      </c>
      <c r="N231" s="224" t="s">
        <v>42</v>
      </c>
      <c r="O231" s="92"/>
      <c r="P231" s="225">
        <f>O231*H231</f>
        <v>0</v>
      </c>
      <c r="Q231" s="225">
        <v>0.01396</v>
      </c>
      <c r="R231" s="225">
        <f>Q231*H231</f>
        <v>0.0318288</v>
      </c>
      <c r="S231" s="225">
        <v>0</v>
      </c>
      <c r="T231" s="22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7" t="s">
        <v>240</v>
      </c>
      <c r="AT231" s="227" t="s">
        <v>158</v>
      </c>
      <c r="AU231" s="227" t="s">
        <v>87</v>
      </c>
      <c r="AY231" s="18" t="s">
        <v>155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8" t="s">
        <v>85</v>
      </c>
      <c r="BK231" s="228">
        <f>ROUND(I231*H231,2)</f>
        <v>0</v>
      </c>
      <c r="BL231" s="18" t="s">
        <v>240</v>
      </c>
      <c r="BM231" s="227" t="s">
        <v>338</v>
      </c>
    </row>
    <row r="232" spans="1:51" s="13" customFormat="1" ht="12">
      <c r="A232" s="13"/>
      <c r="B232" s="229"/>
      <c r="C232" s="230"/>
      <c r="D232" s="231" t="s">
        <v>165</v>
      </c>
      <c r="E232" s="232" t="s">
        <v>1</v>
      </c>
      <c r="F232" s="233" t="s">
        <v>339</v>
      </c>
      <c r="G232" s="230"/>
      <c r="H232" s="234">
        <v>2.28</v>
      </c>
      <c r="I232" s="235"/>
      <c r="J232" s="230"/>
      <c r="K232" s="230"/>
      <c r="L232" s="236"/>
      <c r="M232" s="237"/>
      <c r="N232" s="238"/>
      <c r="O232" s="238"/>
      <c r="P232" s="238"/>
      <c r="Q232" s="238"/>
      <c r="R232" s="238"/>
      <c r="S232" s="238"/>
      <c r="T232" s="23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0" t="s">
        <v>165</v>
      </c>
      <c r="AU232" s="240" t="s">
        <v>87</v>
      </c>
      <c r="AV232" s="13" t="s">
        <v>87</v>
      </c>
      <c r="AW232" s="13" t="s">
        <v>32</v>
      </c>
      <c r="AX232" s="13" t="s">
        <v>85</v>
      </c>
      <c r="AY232" s="240" t="s">
        <v>155</v>
      </c>
    </row>
    <row r="233" spans="1:65" s="2" customFormat="1" ht="24.15" customHeight="1">
      <c r="A233" s="39"/>
      <c r="B233" s="40"/>
      <c r="C233" s="216" t="s">
        <v>340</v>
      </c>
      <c r="D233" s="216" t="s">
        <v>158</v>
      </c>
      <c r="E233" s="217" t="s">
        <v>341</v>
      </c>
      <c r="F233" s="218" t="s">
        <v>342</v>
      </c>
      <c r="G233" s="219" t="s">
        <v>271</v>
      </c>
      <c r="H233" s="272"/>
      <c r="I233" s="221"/>
      <c r="J233" s="222">
        <f>ROUND(I233*H233,2)</f>
        <v>0</v>
      </c>
      <c r="K233" s="218" t="s">
        <v>162</v>
      </c>
      <c r="L233" s="45"/>
      <c r="M233" s="223" t="s">
        <v>1</v>
      </c>
      <c r="N233" s="224" t="s">
        <v>42</v>
      </c>
      <c r="O233" s="92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7" t="s">
        <v>240</v>
      </c>
      <c r="AT233" s="227" t="s">
        <v>158</v>
      </c>
      <c r="AU233" s="227" t="s">
        <v>87</v>
      </c>
      <c r="AY233" s="18" t="s">
        <v>155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8" t="s">
        <v>85</v>
      </c>
      <c r="BK233" s="228">
        <f>ROUND(I233*H233,2)</f>
        <v>0</v>
      </c>
      <c r="BL233" s="18" t="s">
        <v>240</v>
      </c>
      <c r="BM233" s="227" t="s">
        <v>343</v>
      </c>
    </row>
    <row r="234" spans="1:63" s="12" customFormat="1" ht="22.8" customHeight="1">
      <c r="A234" s="12"/>
      <c r="B234" s="200"/>
      <c r="C234" s="201"/>
      <c r="D234" s="202" t="s">
        <v>76</v>
      </c>
      <c r="E234" s="214" t="s">
        <v>344</v>
      </c>
      <c r="F234" s="214" t="s">
        <v>345</v>
      </c>
      <c r="G234" s="201"/>
      <c r="H234" s="201"/>
      <c r="I234" s="204"/>
      <c r="J234" s="215">
        <f>BK234</f>
        <v>0</v>
      </c>
      <c r="K234" s="201"/>
      <c r="L234" s="206"/>
      <c r="M234" s="207"/>
      <c r="N234" s="208"/>
      <c r="O234" s="208"/>
      <c r="P234" s="209">
        <f>SUM(P235:P244)</f>
        <v>0</v>
      </c>
      <c r="Q234" s="208"/>
      <c r="R234" s="209">
        <f>SUM(R235:R244)</f>
        <v>0.803181154384</v>
      </c>
      <c r="S234" s="208"/>
      <c r="T234" s="210">
        <f>SUM(T235:T244)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1" t="s">
        <v>87</v>
      </c>
      <c r="AT234" s="212" t="s">
        <v>76</v>
      </c>
      <c r="AU234" s="212" t="s">
        <v>85</v>
      </c>
      <c r="AY234" s="211" t="s">
        <v>155</v>
      </c>
      <c r="BK234" s="213">
        <f>SUM(BK235:BK244)</f>
        <v>0</v>
      </c>
    </row>
    <row r="235" spans="1:65" s="2" customFormat="1" ht="24.15" customHeight="1">
      <c r="A235" s="39"/>
      <c r="B235" s="40"/>
      <c r="C235" s="216" t="s">
        <v>346</v>
      </c>
      <c r="D235" s="216" t="s">
        <v>158</v>
      </c>
      <c r="E235" s="217" t="s">
        <v>347</v>
      </c>
      <c r="F235" s="218" t="s">
        <v>348</v>
      </c>
      <c r="G235" s="219" t="s">
        <v>161</v>
      </c>
      <c r="H235" s="220">
        <v>57.76</v>
      </c>
      <c r="I235" s="221"/>
      <c r="J235" s="222">
        <f>ROUND(I235*H235,2)</f>
        <v>0</v>
      </c>
      <c r="K235" s="218" t="s">
        <v>1</v>
      </c>
      <c r="L235" s="45"/>
      <c r="M235" s="223" t="s">
        <v>1</v>
      </c>
      <c r="N235" s="224" t="s">
        <v>42</v>
      </c>
      <c r="O235" s="92"/>
      <c r="P235" s="225">
        <f>O235*H235</f>
        <v>0</v>
      </c>
      <c r="Q235" s="225">
        <v>0.0136294909</v>
      </c>
      <c r="R235" s="225">
        <f>Q235*H235</f>
        <v>0.7872393943839999</v>
      </c>
      <c r="S235" s="225">
        <v>0</v>
      </c>
      <c r="T235" s="22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7" t="s">
        <v>240</v>
      </c>
      <c r="AT235" s="227" t="s">
        <v>158</v>
      </c>
      <c r="AU235" s="227" t="s">
        <v>87</v>
      </c>
      <c r="AY235" s="18" t="s">
        <v>155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8" t="s">
        <v>85</v>
      </c>
      <c r="BK235" s="228">
        <f>ROUND(I235*H235,2)</f>
        <v>0</v>
      </c>
      <c r="BL235" s="18" t="s">
        <v>240</v>
      </c>
      <c r="BM235" s="227" t="s">
        <v>349</v>
      </c>
    </row>
    <row r="236" spans="1:51" s="13" customFormat="1" ht="12">
      <c r="A236" s="13"/>
      <c r="B236" s="229"/>
      <c r="C236" s="230"/>
      <c r="D236" s="231" t="s">
        <v>165</v>
      </c>
      <c r="E236" s="232" t="s">
        <v>1</v>
      </c>
      <c r="F236" s="233" t="s">
        <v>350</v>
      </c>
      <c r="G236" s="230"/>
      <c r="H236" s="234">
        <v>57.76</v>
      </c>
      <c r="I236" s="235"/>
      <c r="J236" s="230"/>
      <c r="K236" s="230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165</v>
      </c>
      <c r="AU236" s="240" t="s">
        <v>87</v>
      </c>
      <c r="AV236" s="13" t="s">
        <v>87</v>
      </c>
      <c r="AW236" s="13" t="s">
        <v>32</v>
      </c>
      <c r="AX236" s="13" t="s">
        <v>77</v>
      </c>
      <c r="AY236" s="240" t="s">
        <v>155</v>
      </c>
    </row>
    <row r="237" spans="1:51" s="14" customFormat="1" ht="12">
      <c r="A237" s="14"/>
      <c r="B237" s="241"/>
      <c r="C237" s="242"/>
      <c r="D237" s="231" t="s">
        <v>165</v>
      </c>
      <c r="E237" s="243" t="s">
        <v>105</v>
      </c>
      <c r="F237" s="244" t="s">
        <v>176</v>
      </c>
      <c r="G237" s="242"/>
      <c r="H237" s="245">
        <v>57.76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165</v>
      </c>
      <c r="AU237" s="251" t="s">
        <v>87</v>
      </c>
      <c r="AV237" s="14" t="s">
        <v>163</v>
      </c>
      <c r="AW237" s="14" t="s">
        <v>32</v>
      </c>
      <c r="AX237" s="14" t="s">
        <v>85</v>
      </c>
      <c r="AY237" s="251" t="s">
        <v>155</v>
      </c>
    </row>
    <row r="238" spans="1:65" s="2" customFormat="1" ht="16.5" customHeight="1">
      <c r="A238" s="39"/>
      <c r="B238" s="40"/>
      <c r="C238" s="216" t="s">
        <v>351</v>
      </c>
      <c r="D238" s="216" t="s">
        <v>158</v>
      </c>
      <c r="E238" s="217" t="s">
        <v>352</v>
      </c>
      <c r="F238" s="218" t="s">
        <v>353</v>
      </c>
      <c r="G238" s="219" t="s">
        <v>161</v>
      </c>
      <c r="H238" s="220">
        <v>57.76</v>
      </c>
      <c r="I238" s="221"/>
      <c r="J238" s="222">
        <f>ROUND(I238*H238,2)</f>
        <v>0</v>
      </c>
      <c r="K238" s="218" t="s">
        <v>162</v>
      </c>
      <c r="L238" s="45"/>
      <c r="M238" s="223" t="s">
        <v>1</v>
      </c>
      <c r="N238" s="224" t="s">
        <v>42</v>
      </c>
      <c r="O238" s="92"/>
      <c r="P238" s="225">
        <f>O238*H238</f>
        <v>0</v>
      </c>
      <c r="Q238" s="225">
        <v>0.0001</v>
      </c>
      <c r="R238" s="225">
        <f>Q238*H238</f>
        <v>0.005776</v>
      </c>
      <c r="S238" s="225">
        <v>0</v>
      </c>
      <c r="T238" s="22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7" t="s">
        <v>240</v>
      </c>
      <c r="AT238" s="227" t="s">
        <v>158</v>
      </c>
      <c r="AU238" s="227" t="s">
        <v>87</v>
      </c>
      <c r="AY238" s="18" t="s">
        <v>155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8" t="s">
        <v>85</v>
      </c>
      <c r="BK238" s="228">
        <f>ROUND(I238*H238,2)</f>
        <v>0</v>
      </c>
      <c r="BL238" s="18" t="s">
        <v>240</v>
      </c>
      <c r="BM238" s="227" t="s">
        <v>354</v>
      </c>
    </row>
    <row r="239" spans="1:51" s="13" customFormat="1" ht="12">
      <c r="A239" s="13"/>
      <c r="B239" s="229"/>
      <c r="C239" s="230"/>
      <c r="D239" s="231" t="s">
        <v>165</v>
      </c>
      <c r="E239" s="232" t="s">
        <v>1</v>
      </c>
      <c r="F239" s="233" t="s">
        <v>105</v>
      </c>
      <c r="G239" s="230"/>
      <c r="H239" s="234">
        <v>57.76</v>
      </c>
      <c r="I239" s="235"/>
      <c r="J239" s="230"/>
      <c r="K239" s="230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165</v>
      </c>
      <c r="AU239" s="240" t="s">
        <v>87</v>
      </c>
      <c r="AV239" s="13" t="s">
        <v>87</v>
      </c>
      <c r="AW239" s="13" t="s">
        <v>32</v>
      </c>
      <c r="AX239" s="13" t="s">
        <v>85</v>
      </c>
      <c r="AY239" s="240" t="s">
        <v>155</v>
      </c>
    </row>
    <row r="240" spans="1:65" s="2" customFormat="1" ht="16.5" customHeight="1">
      <c r="A240" s="39"/>
      <c r="B240" s="40"/>
      <c r="C240" s="216" t="s">
        <v>355</v>
      </c>
      <c r="D240" s="216" t="s">
        <v>158</v>
      </c>
      <c r="E240" s="217" t="s">
        <v>356</v>
      </c>
      <c r="F240" s="218" t="s">
        <v>357</v>
      </c>
      <c r="G240" s="219" t="s">
        <v>161</v>
      </c>
      <c r="H240" s="220">
        <v>57.76</v>
      </c>
      <c r="I240" s="221"/>
      <c r="J240" s="222">
        <f>ROUND(I240*H240,2)</f>
        <v>0</v>
      </c>
      <c r="K240" s="218" t="s">
        <v>162</v>
      </c>
      <c r="L240" s="45"/>
      <c r="M240" s="223" t="s">
        <v>1</v>
      </c>
      <c r="N240" s="224" t="s">
        <v>42</v>
      </c>
      <c r="O240" s="92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7" t="s">
        <v>240</v>
      </c>
      <c r="AT240" s="227" t="s">
        <v>158</v>
      </c>
      <c r="AU240" s="227" t="s">
        <v>87</v>
      </c>
      <c r="AY240" s="18" t="s">
        <v>155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8" t="s">
        <v>85</v>
      </c>
      <c r="BK240" s="228">
        <f>ROUND(I240*H240,2)</f>
        <v>0</v>
      </c>
      <c r="BL240" s="18" t="s">
        <v>240</v>
      </c>
      <c r="BM240" s="227" t="s">
        <v>358</v>
      </c>
    </row>
    <row r="241" spans="1:51" s="13" customFormat="1" ht="12">
      <c r="A241" s="13"/>
      <c r="B241" s="229"/>
      <c r="C241" s="230"/>
      <c r="D241" s="231" t="s">
        <v>165</v>
      </c>
      <c r="E241" s="232" t="s">
        <v>1</v>
      </c>
      <c r="F241" s="233" t="s">
        <v>105</v>
      </c>
      <c r="G241" s="230"/>
      <c r="H241" s="234">
        <v>57.76</v>
      </c>
      <c r="I241" s="235"/>
      <c r="J241" s="230"/>
      <c r="K241" s="230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165</v>
      </c>
      <c r="AU241" s="240" t="s">
        <v>87</v>
      </c>
      <c r="AV241" s="13" t="s">
        <v>87</v>
      </c>
      <c r="AW241" s="13" t="s">
        <v>32</v>
      </c>
      <c r="AX241" s="13" t="s">
        <v>85</v>
      </c>
      <c r="AY241" s="240" t="s">
        <v>155</v>
      </c>
    </row>
    <row r="242" spans="1:65" s="2" customFormat="1" ht="21.75" customHeight="1">
      <c r="A242" s="39"/>
      <c r="B242" s="40"/>
      <c r="C242" s="262" t="s">
        <v>359</v>
      </c>
      <c r="D242" s="262" t="s">
        <v>255</v>
      </c>
      <c r="E242" s="263" t="s">
        <v>360</v>
      </c>
      <c r="F242" s="264" t="s">
        <v>361</v>
      </c>
      <c r="G242" s="265" t="s">
        <v>161</v>
      </c>
      <c r="H242" s="266">
        <v>63.536</v>
      </c>
      <c r="I242" s="267"/>
      <c r="J242" s="268">
        <f>ROUND(I242*H242,2)</f>
        <v>0</v>
      </c>
      <c r="K242" s="264" t="s">
        <v>1</v>
      </c>
      <c r="L242" s="269"/>
      <c r="M242" s="270" t="s">
        <v>1</v>
      </c>
      <c r="N242" s="271" t="s">
        <v>42</v>
      </c>
      <c r="O242" s="92"/>
      <c r="P242" s="225">
        <f>O242*H242</f>
        <v>0</v>
      </c>
      <c r="Q242" s="225">
        <v>0.00016</v>
      </c>
      <c r="R242" s="225">
        <f>Q242*H242</f>
        <v>0.010165760000000001</v>
      </c>
      <c r="S242" s="225">
        <v>0</v>
      </c>
      <c r="T242" s="22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7" t="s">
        <v>258</v>
      </c>
      <c r="AT242" s="227" t="s">
        <v>255</v>
      </c>
      <c r="AU242" s="227" t="s">
        <v>87</v>
      </c>
      <c r="AY242" s="18" t="s">
        <v>155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8" t="s">
        <v>85</v>
      </c>
      <c r="BK242" s="228">
        <f>ROUND(I242*H242,2)</f>
        <v>0</v>
      </c>
      <c r="BL242" s="18" t="s">
        <v>240</v>
      </c>
      <c r="BM242" s="227" t="s">
        <v>362</v>
      </c>
    </row>
    <row r="243" spans="1:51" s="13" customFormat="1" ht="12">
      <c r="A243" s="13"/>
      <c r="B243" s="229"/>
      <c r="C243" s="230"/>
      <c r="D243" s="231" t="s">
        <v>165</v>
      </c>
      <c r="E243" s="232" t="s">
        <v>1</v>
      </c>
      <c r="F243" s="233" t="s">
        <v>363</v>
      </c>
      <c r="G243" s="230"/>
      <c r="H243" s="234">
        <v>63.536</v>
      </c>
      <c r="I243" s="235"/>
      <c r="J243" s="230"/>
      <c r="K243" s="230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165</v>
      </c>
      <c r="AU243" s="240" t="s">
        <v>87</v>
      </c>
      <c r="AV243" s="13" t="s">
        <v>87</v>
      </c>
      <c r="AW243" s="13" t="s">
        <v>32</v>
      </c>
      <c r="AX243" s="13" t="s">
        <v>85</v>
      </c>
      <c r="AY243" s="240" t="s">
        <v>155</v>
      </c>
    </row>
    <row r="244" spans="1:65" s="2" customFormat="1" ht="33" customHeight="1">
      <c r="A244" s="39"/>
      <c r="B244" s="40"/>
      <c r="C244" s="216" t="s">
        <v>364</v>
      </c>
      <c r="D244" s="216" t="s">
        <v>158</v>
      </c>
      <c r="E244" s="217" t="s">
        <v>365</v>
      </c>
      <c r="F244" s="218" t="s">
        <v>366</v>
      </c>
      <c r="G244" s="219" t="s">
        <v>271</v>
      </c>
      <c r="H244" s="272"/>
      <c r="I244" s="221"/>
      <c r="J244" s="222">
        <f>ROUND(I244*H244,2)</f>
        <v>0</v>
      </c>
      <c r="K244" s="218" t="s">
        <v>162</v>
      </c>
      <c r="L244" s="45"/>
      <c r="M244" s="223" t="s">
        <v>1</v>
      </c>
      <c r="N244" s="224" t="s">
        <v>42</v>
      </c>
      <c r="O244" s="92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7" t="s">
        <v>240</v>
      </c>
      <c r="AT244" s="227" t="s">
        <v>158</v>
      </c>
      <c r="AU244" s="227" t="s">
        <v>87</v>
      </c>
      <c r="AY244" s="18" t="s">
        <v>155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8" t="s">
        <v>85</v>
      </c>
      <c r="BK244" s="228">
        <f>ROUND(I244*H244,2)</f>
        <v>0</v>
      </c>
      <c r="BL244" s="18" t="s">
        <v>240</v>
      </c>
      <c r="BM244" s="227" t="s">
        <v>367</v>
      </c>
    </row>
    <row r="245" spans="1:63" s="12" customFormat="1" ht="22.8" customHeight="1">
      <c r="A245" s="12"/>
      <c r="B245" s="200"/>
      <c r="C245" s="201"/>
      <c r="D245" s="202" t="s">
        <v>76</v>
      </c>
      <c r="E245" s="214" t="s">
        <v>368</v>
      </c>
      <c r="F245" s="214" t="s">
        <v>369</v>
      </c>
      <c r="G245" s="201"/>
      <c r="H245" s="201"/>
      <c r="I245" s="204"/>
      <c r="J245" s="215">
        <f>BK245</f>
        <v>0</v>
      </c>
      <c r="K245" s="201"/>
      <c r="L245" s="206"/>
      <c r="M245" s="207"/>
      <c r="N245" s="208"/>
      <c r="O245" s="208"/>
      <c r="P245" s="209">
        <f>SUM(P246:P358)</f>
        <v>0</v>
      </c>
      <c r="Q245" s="208"/>
      <c r="R245" s="209">
        <f>SUM(R246:R358)</f>
        <v>1.0993153999999998</v>
      </c>
      <c r="S245" s="208"/>
      <c r="T245" s="210">
        <f>SUM(T246:T358)</f>
        <v>3.9749969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1" t="s">
        <v>87</v>
      </c>
      <c r="AT245" s="212" t="s">
        <v>76</v>
      </c>
      <c r="AU245" s="212" t="s">
        <v>85</v>
      </c>
      <c r="AY245" s="211" t="s">
        <v>155</v>
      </c>
      <c r="BK245" s="213">
        <f>SUM(BK246:BK358)</f>
        <v>0</v>
      </c>
    </row>
    <row r="246" spans="1:65" s="2" customFormat="1" ht="16.5" customHeight="1">
      <c r="A246" s="39"/>
      <c r="B246" s="40"/>
      <c r="C246" s="216" t="s">
        <v>370</v>
      </c>
      <c r="D246" s="216" t="s">
        <v>158</v>
      </c>
      <c r="E246" s="217" t="s">
        <v>371</v>
      </c>
      <c r="F246" s="218" t="s">
        <v>372</v>
      </c>
      <c r="G246" s="219" t="s">
        <v>161</v>
      </c>
      <c r="H246" s="220">
        <v>192.235</v>
      </c>
      <c r="I246" s="221"/>
      <c r="J246" s="222">
        <f>ROUND(I246*H246,2)</f>
        <v>0</v>
      </c>
      <c r="K246" s="218" t="s">
        <v>162</v>
      </c>
      <c r="L246" s="45"/>
      <c r="M246" s="223" t="s">
        <v>1</v>
      </c>
      <c r="N246" s="224" t="s">
        <v>42</v>
      </c>
      <c r="O246" s="92"/>
      <c r="P246" s="225">
        <f>O246*H246</f>
        <v>0</v>
      </c>
      <c r="Q246" s="225">
        <v>0</v>
      </c>
      <c r="R246" s="225">
        <f>Q246*H246</f>
        <v>0</v>
      </c>
      <c r="S246" s="225">
        <v>0.00594</v>
      </c>
      <c r="T246" s="226">
        <f>S246*H246</f>
        <v>1.1418759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7" t="s">
        <v>240</v>
      </c>
      <c r="AT246" s="227" t="s">
        <v>158</v>
      </c>
      <c r="AU246" s="227" t="s">
        <v>87</v>
      </c>
      <c r="AY246" s="18" t="s">
        <v>155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8" t="s">
        <v>85</v>
      </c>
      <c r="BK246" s="228">
        <f>ROUND(I246*H246,2)</f>
        <v>0</v>
      </c>
      <c r="BL246" s="18" t="s">
        <v>240</v>
      </c>
      <c r="BM246" s="227" t="s">
        <v>373</v>
      </c>
    </row>
    <row r="247" spans="1:51" s="15" customFormat="1" ht="12">
      <c r="A247" s="15"/>
      <c r="B247" s="252"/>
      <c r="C247" s="253"/>
      <c r="D247" s="231" t="s">
        <v>165</v>
      </c>
      <c r="E247" s="254" t="s">
        <v>1</v>
      </c>
      <c r="F247" s="255" t="s">
        <v>374</v>
      </c>
      <c r="G247" s="253"/>
      <c r="H247" s="254" t="s">
        <v>1</v>
      </c>
      <c r="I247" s="256"/>
      <c r="J247" s="253"/>
      <c r="K247" s="253"/>
      <c r="L247" s="257"/>
      <c r="M247" s="258"/>
      <c r="N247" s="259"/>
      <c r="O247" s="259"/>
      <c r="P247" s="259"/>
      <c r="Q247" s="259"/>
      <c r="R247" s="259"/>
      <c r="S247" s="259"/>
      <c r="T247" s="260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1" t="s">
        <v>165</v>
      </c>
      <c r="AU247" s="261" t="s">
        <v>87</v>
      </c>
      <c r="AV247" s="15" t="s">
        <v>85</v>
      </c>
      <c r="AW247" s="15" t="s">
        <v>32</v>
      </c>
      <c r="AX247" s="15" t="s">
        <v>77</v>
      </c>
      <c r="AY247" s="261" t="s">
        <v>155</v>
      </c>
    </row>
    <row r="248" spans="1:51" s="13" customFormat="1" ht="12">
      <c r="A248" s="13"/>
      <c r="B248" s="229"/>
      <c r="C248" s="230"/>
      <c r="D248" s="231" t="s">
        <v>165</v>
      </c>
      <c r="E248" s="232" t="s">
        <v>1</v>
      </c>
      <c r="F248" s="233" t="s">
        <v>375</v>
      </c>
      <c r="G248" s="230"/>
      <c r="H248" s="234">
        <v>71.44</v>
      </c>
      <c r="I248" s="235"/>
      <c r="J248" s="230"/>
      <c r="K248" s="230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165</v>
      </c>
      <c r="AU248" s="240" t="s">
        <v>87</v>
      </c>
      <c r="AV248" s="13" t="s">
        <v>87</v>
      </c>
      <c r="AW248" s="13" t="s">
        <v>32</v>
      </c>
      <c r="AX248" s="13" t="s">
        <v>77</v>
      </c>
      <c r="AY248" s="240" t="s">
        <v>155</v>
      </c>
    </row>
    <row r="249" spans="1:51" s="15" customFormat="1" ht="12">
      <c r="A249" s="15"/>
      <c r="B249" s="252"/>
      <c r="C249" s="253"/>
      <c r="D249" s="231" t="s">
        <v>165</v>
      </c>
      <c r="E249" s="254" t="s">
        <v>1</v>
      </c>
      <c r="F249" s="255" t="s">
        <v>376</v>
      </c>
      <c r="G249" s="253"/>
      <c r="H249" s="254" t="s">
        <v>1</v>
      </c>
      <c r="I249" s="256"/>
      <c r="J249" s="253"/>
      <c r="K249" s="253"/>
      <c r="L249" s="257"/>
      <c r="M249" s="258"/>
      <c r="N249" s="259"/>
      <c r="O249" s="259"/>
      <c r="P249" s="259"/>
      <c r="Q249" s="259"/>
      <c r="R249" s="259"/>
      <c r="S249" s="259"/>
      <c r="T249" s="26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1" t="s">
        <v>165</v>
      </c>
      <c r="AU249" s="261" t="s">
        <v>87</v>
      </c>
      <c r="AV249" s="15" t="s">
        <v>85</v>
      </c>
      <c r="AW249" s="15" t="s">
        <v>32</v>
      </c>
      <c r="AX249" s="15" t="s">
        <v>77</v>
      </c>
      <c r="AY249" s="261" t="s">
        <v>155</v>
      </c>
    </row>
    <row r="250" spans="1:51" s="13" customFormat="1" ht="12">
      <c r="A250" s="13"/>
      <c r="B250" s="229"/>
      <c r="C250" s="230"/>
      <c r="D250" s="231" t="s">
        <v>165</v>
      </c>
      <c r="E250" s="232" t="s">
        <v>1</v>
      </c>
      <c r="F250" s="233" t="s">
        <v>377</v>
      </c>
      <c r="G250" s="230"/>
      <c r="H250" s="234">
        <v>112.21</v>
      </c>
      <c r="I250" s="235"/>
      <c r="J250" s="230"/>
      <c r="K250" s="230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165</v>
      </c>
      <c r="AU250" s="240" t="s">
        <v>87</v>
      </c>
      <c r="AV250" s="13" t="s">
        <v>87</v>
      </c>
      <c r="AW250" s="13" t="s">
        <v>32</v>
      </c>
      <c r="AX250" s="13" t="s">
        <v>77</v>
      </c>
      <c r="AY250" s="240" t="s">
        <v>155</v>
      </c>
    </row>
    <row r="251" spans="1:51" s="13" customFormat="1" ht="12">
      <c r="A251" s="13"/>
      <c r="B251" s="229"/>
      <c r="C251" s="230"/>
      <c r="D251" s="231" t="s">
        <v>165</v>
      </c>
      <c r="E251" s="232" t="s">
        <v>1</v>
      </c>
      <c r="F251" s="233" t="s">
        <v>378</v>
      </c>
      <c r="G251" s="230"/>
      <c r="H251" s="234">
        <v>-15.75</v>
      </c>
      <c r="I251" s="235"/>
      <c r="J251" s="230"/>
      <c r="K251" s="230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165</v>
      </c>
      <c r="AU251" s="240" t="s">
        <v>87</v>
      </c>
      <c r="AV251" s="13" t="s">
        <v>87</v>
      </c>
      <c r="AW251" s="13" t="s">
        <v>32</v>
      </c>
      <c r="AX251" s="13" t="s">
        <v>77</v>
      </c>
      <c r="AY251" s="240" t="s">
        <v>155</v>
      </c>
    </row>
    <row r="252" spans="1:51" s="13" customFormat="1" ht="12">
      <c r="A252" s="13"/>
      <c r="B252" s="229"/>
      <c r="C252" s="230"/>
      <c r="D252" s="231" t="s">
        <v>165</v>
      </c>
      <c r="E252" s="232" t="s">
        <v>1</v>
      </c>
      <c r="F252" s="233" t="s">
        <v>379</v>
      </c>
      <c r="G252" s="230"/>
      <c r="H252" s="234">
        <v>-7.5</v>
      </c>
      <c r="I252" s="235"/>
      <c r="J252" s="230"/>
      <c r="K252" s="230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165</v>
      </c>
      <c r="AU252" s="240" t="s">
        <v>87</v>
      </c>
      <c r="AV252" s="13" t="s">
        <v>87</v>
      </c>
      <c r="AW252" s="13" t="s">
        <v>32</v>
      </c>
      <c r="AX252" s="13" t="s">
        <v>77</v>
      </c>
      <c r="AY252" s="240" t="s">
        <v>155</v>
      </c>
    </row>
    <row r="253" spans="1:51" s="15" customFormat="1" ht="12">
      <c r="A253" s="15"/>
      <c r="B253" s="252"/>
      <c r="C253" s="253"/>
      <c r="D253" s="231" t="s">
        <v>165</v>
      </c>
      <c r="E253" s="254" t="s">
        <v>1</v>
      </c>
      <c r="F253" s="255" t="s">
        <v>380</v>
      </c>
      <c r="G253" s="253"/>
      <c r="H253" s="254" t="s">
        <v>1</v>
      </c>
      <c r="I253" s="256"/>
      <c r="J253" s="253"/>
      <c r="K253" s="253"/>
      <c r="L253" s="257"/>
      <c r="M253" s="258"/>
      <c r="N253" s="259"/>
      <c r="O253" s="259"/>
      <c r="P253" s="259"/>
      <c r="Q253" s="259"/>
      <c r="R253" s="259"/>
      <c r="S253" s="259"/>
      <c r="T253" s="260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1" t="s">
        <v>165</v>
      </c>
      <c r="AU253" s="261" t="s">
        <v>87</v>
      </c>
      <c r="AV253" s="15" t="s">
        <v>85</v>
      </c>
      <c r="AW253" s="15" t="s">
        <v>32</v>
      </c>
      <c r="AX253" s="15" t="s">
        <v>77</v>
      </c>
      <c r="AY253" s="261" t="s">
        <v>155</v>
      </c>
    </row>
    <row r="254" spans="1:51" s="15" customFormat="1" ht="12">
      <c r="A254" s="15"/>
      <c r="B254" s="252"/>
      <c r="C254" s="253"/>
      <c r="D254" s="231" t="s">
        <v>165</v>
      </c>
      <c r="E254" s="254" t="s">
        <v>1</v>
      </c>
      <c r="F254" s="255" t="s">
        <v>381</v>
      </c>
      <c r="G254" s="253"/>
      <c r="H254" s="254" t="s">
        <v>1</v>
      </c>
      <c r="I254" s="256"/>
      <c r="J254" s="253"/>
      <c r="K254" s="253"/>
      <c r="L254" s="257"/>
      <c r="M254" s="258"/>
      <c r="N254" s="259"/>
      <c r="O254" s="259"/>
      <c r="P254" s="259"/>
      <c r="Q254" s="259"/>
      <c r="R254" s="259"/>
      <c r="S254" s="259"/>
      <c r="T254" s="260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1" t="s">
        <v>165</v>
      </c>
      <c r="AU254" s="261" t="s">
        <v>87</v>
      </c>
      <c r="AV254" s="15" t="s">
        <v>85</v>
      </c>
      <c r="AW254" s="15" t="s">
        <v>32</v>
      </c>
      <c r="AX254" s="15" t="s">
        <v>77</v>
      </c>
      <c r="AY254" s="261" t="s">
        <v>155</v>
      </c>
    </row>
    <row r="255" spans="1:51" s="13" customFormat="1" ht="12">
      <c r="A255" s="13"/>
      <c r="B255" s="229"/>
      <c r="C255" s="230"/>
      <c r="D255" s="231" t="s">
        <v>165</v>
      </c>
      <c r="E255" s="232" t="s">
        <v>1</v>
      </c>
      <c r="F255" s="233" t="s">
        <v>382</v>
      </c>
      <c r="G255" s="230"/>
      <c r="H255" s="234">
        <v>3.36</v>
      </c>
      <c r="I255" s="235"/>
      <c r="J255" s="230"/>
      <c r="K255" s="230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165</v>
      </c>
      <c r="AU255" s="240" t="s">
        <v>87</v>
      </c>
      <c r="AV255" s="13" t="s">
        <v>87</v>
      </c>
      <c r="AW255" s="13" t="s">
        <v>32</v>
      </c>
      <c r="AX255" s="13" t="s">
        <v>77</v>
      </c>
      <c r="AY255" s="240" t="s">
        <v>155</v>
      </c>
    </row>
    <row r="256" spans="1:51" s="13" customFormat="1" ht="12">
      <c r="A256" s="13"/>
      <c r="B256" s="229"/>
      <c r="C256" s="230"/>
      <c r="D256" s="231" t="s">
        <v>165</v>
      </c>
      <c r="E256" s="232" t="s">
        <v>1</v>
      </c>
      <c r="F256" s="233" t="s">
        <v>383</v>
      </c>
      <c r="G256" s="230"/>
      <c r="H256" s="234">
        <v>9.88</v>
      </c>
      <c r="I256" s="235"/>
      <c r="J256" s="230"/>
      <c r="K256" s="230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165</v>
      </c>
      <c r="AU256" s="240" t="s">
        <v>87</v>
      </c>
      <c r="AV256" s="13" t="s">
        <v>87</v>
      </c>
      <c r="AW256" s="13" t="s">
        <v>32</v>
      </c>
      <c r="AX256" s="13" t="s">
        <v>77</v>
      </c>
      <c r="AY256" s="240" t="s">
        <v>155</v>
      </c>
    </row>
    <row r="257" spans="1:51" s="15" customFormat="1" ht="12">
      <c r="A257" s="15"/>
      <c r="B257" s="252"/>
      <c r="C257" s="253"/>
      <c r="D257" s="231" t="s">
        <v>165</v>
      </c>
      <c r="E257" s="254" t="s">
        <v>1</v>
      </c>
      <c r="F257" s="255" t="s">
        <v>384</v>
      </c>
      <c r="G257" s="253"/>
      <c r="H257" s="254" t="s">
        <v>1</v>
      </c>
      <c r="I257" s="256"/>
      <c r="J257" s="253"/>
      <c r="K257" s="253"/>
      <c r="L257" s="257"/>
      <c r="M257" s="258"/>
      <c r="N257" s="259"/>
      <c r="O257" s="259"/>
      <c r="P257" s="259"/>
      <c r="Q257" s="259"/>
      <c r="R257" s="259"/>
      <c r="S257" s="259"/>
      <c r="T257" s="260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1" t="s">
        <v>165</v>
      </c>
      <c r="AU257" s="261" t="s">
        <v>87</v>
      </c>
      <c r="AV257" s="15" t="s">
        <v>85</v>
      </c>
      <c r="AW257" s="15" t="s">
        <v>32</v>
      </c>
      <c r="AX257" s="15" t="s">
        <v>77</v>
      </c>
      <c r="AY257" s="261" t="s">
        <v>155</v>
      </c>
    </row>
    <row r="258" spans="1:51" s="13" customFormat="1" ht="12">
      <c r="A258" s="13"/>
      <c r="B258" s="229"/>
      <c r="C258" s="230"/>
      <c r="D258" s="231" t="s">
        <v>165</v>
      </c>
      <c r="E258" s="232" t="s">
        <v>1</v>
      </c>
      <c r="F258" s="233" t="s">
        <v>385</v>
      </c>
      <c r="G258" s="230"/>
      <c r="H258" s="234">
        <v>5.76</v>
      </c>
      <c r="I258" s="235"/>
      <c r="J258" s="230"/>
      <c r="K258" s="230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165</v>
      </c>
      <c r="AU258" s="240" t="s">
        <v>87</v>
      </c>
      <c r="AV258" s="13" t="s">
        <v>87</v>
      </c>
      <c r="AW258" s="13" t="s">
        <v>32</v>
      </c>
      <c r="AX258" s="13" t="s">
        <v>77</v>
      </c>
      <c r="AY258" s="240" t="s">
        <v>155</v>
      </c>
    </row>
    <row r="259" spans="1:51" s="15" customFormat="1" ht="12">
      <c r="A259" s="15"/>
      <c r="B259" s="252"/>
      <c r="C259" s="253"/>
      <c r="D259" s="231" t="s">
        <v>165</v>
      </c>
      <c r="E259" s="254" t="s">
        <v>1</v>
      </c>
      <c r="F259" s="255" t="s">
        <v>381</v>
      </c>
      <c r="G259" s="253"/>
      <c r="H259" s="254" t="s">
        <v>1</v>
      </c>
      <c r="I259" s="256"/>
      <c r="J259" s="253"/>
      <c r="K259" s="253"/>
      <c r="L259" s="257"/>
      <c r="M259" s="258"/>
      <c r="N259" s="259"/>
      <c r="O259" s="259"/>
      <c r="P259" s="259"/>
      <c r="Q259" s="259"/>
      <c r="R259" s="259"/>
      <c r="S259" s="259"/>
      <c r="T259" s="260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1" t="s">
        <v>165</v>
      </c>
      <c r="AU259" s="261" t="s">
        <v>87</v>
      </c>
      <c r="AV259" s="15" t="s">
        <v>85</v>
      </c>
      <c r="AW259" s="15" t="s">
        <v>32</v>
      </c>
      <c r="AX259" s="15" t="s">
        <v>77</v>
      </c>
      <c r="AY259" s="261" t="s">
        <v>155</v>
      </c>
    </row>
    <row r="260" spans="1:51" s="13" customFormat="1" ht="12">
      <c r="A260" s="13"/>
      <c r="B260" s="229"/>
      <c r="C260" s="230"/>
      <c r="D260" s="231" t="s">
        <v>165</v>
      </c>
      <c r="E260" s="232" t="s">
        <v>1</v>
      </c>
      <c r="F260" s="233" t="s">
        <v>386</v>
      </c>
      <c r="G260" s="230"/>
      <c r="H260" s="234">
        <v>1.995</v>
      </c>
      <c r="I260" s="235"/>
      <c r="J260" s="230"/>
      <c r="K260" s="230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165</v>
      </c>
      <c r="AU260" s="240" t="s">
        <v>87</v>
      </c>
      <c r="AV260" s="13" t="s">
        <v>87</v>
      </c>
      <c r="AW260" s="13" t="s">
        <v>32</v>
      </c>
      <c r="AX260" s="13" t="s">
        <v>77</v>
      </c>
      <c r="AY260" s="240" t="s">
        <v>155</v>
      </c>
    </row>
    <row r="261" spans="1:51" s="13" customFormat="1" ht="12">
      <c r="A261" s="13"/>
      <c r="B261" s="229"/>
      <c r="C261" s="230"/>
      <c r="D261" s="231" t="s">
        <v>165</v>
      </c>
      <c r="E261" s="232" t="s">
        <v>1</v>
      </c>
      <c r="F261" s="233" t="s">
        <v>387</v>
      </c>
      <c r="G261" s="230"/>
      <c r="H261" s="234">
        <v>7</v>
      </c>
      <c r="I261" s="235"/>
      <c r="J261" s="230"/>
      <c r="K261" s="230"/>
      <c r="L261" s="236"/>
      <c r="M261" s="237"/>
      <c r="N261" s="238"/>
      <c r="O261" s="238"/>
      <c r="P261" s="238"/>
      <c r="Q261" s="238"/>
      <c r="R261" s="238"/>
      <c r="S261" s="238"/>
      <c r="T261" s="23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0" t="s">
        <v>165</v>
      </c>
      <c r="AU261" s="240" t="s">
        <v>87</v>
      </c>
      <c r="AV261" s="13" t="s">
        <v>87</v>
      </c>
      <c r="AW261" s="13" t="s">
        <v>32</v>
      </c>
      <c r="AX261" s="13" t="s">
        <v>77</v>
      </c>
      <c r="AY261" s="240" t="s">
        <v>155</v>
      </c>
    </row>
    <row r="262" spans="1:51" s="15" customFormat="1" ht="12">
      <c r="A262" s="15"/>
      <c r="B262" s="252"/>
      <c r="C262" s="253"/>
      <c r="D262" s="231" t="s">
        <v>165</v>
      </c>
      <c r="E262" s="254" t="s">
        <v>1</v>
      </c>
      <c r="F262" s="255" t="s">
        <v>384</v>
      </c>
      <c r="G262" s="253"/>
      <c r="H262" s="254" t="s">
        <v>1</v>
      </c>
      <c r="I262" s="256"/>
      <c r="J262" s="253"/>
      <c r="K262" s="253"/>
      <c r="L262" s="257"/>
      <c r="M262" s="258"/>
      <c r="N262" s="259"/>
      <c r="O262" s="259"/>
      <c r="P262" s="259"/>
      <c r="Q262" s="259"/>
      <c r="R262" s="259"/>
      <c r="S262" s="259"/>
      <c r="T262" s="260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1" t="s">
        <v>165</v>
      </c>
      <c r="AU262" s="261" t="s">
        <v>87</v>
      </c>
      <c r="AV262" s="15" t="s">
        <v>85</v>
      </c>
      <c r="AW262" s="15" t="s">
        <v>32</v>
      </c>
      <c r="AX262" s="15" t="s">
        <v>77</v>
      </c>
      <c r="AY262" s="261" t="s">
        <v>155</v>
      </c>
    </row>
    <row r="263" spans="1:51" s="13" customFormat="1" ht="12">
      <c r="A263" s="13"/>
      <c r="B263" s="229"/>
      <c r="C263" s="230"/>
      <c r="D263" s="231" t="s">
        <v>165</v>
      </c>
      <c r="E263" s="232" t="s">
        <v>1</v>
      </c>
      <c r="F263" s="233" t="s">
        <v>388</v>
      </c>
      <c r="G263" s="230"/>
      <c r="H263" s="234">
        <v>3.84</v>
      </c>
      <c r="I263" s="235"/>
      <c r="J263" s="230"/>
      <c r="K263" s="230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165</v>
      </c>
      <c r="AU263" s="240" t="s">
        <v>87</v>
      </c>
      <c r="AV263" s="13" t="s">
        <v>87</v>
      </c>
      <c r="AW263" s="13" t="s">
        <v>32</v>
      </c>
      <c r="AX263" s="13" t="s">
        <v>77</v>
      </c>
      <c r="AY263" s="240" t="s">
        <v>155</v>
      </c>
    </row>
    <row r="264" spans="1:51" s="14" customFormat="1" ht="12">
      <c r="A264" s="14"/>
      <c r="B264" s="241"/>
      <c r="C264" s="242"/>
      <c r="D264" s="231" t="s">
        <v>165</v>
      </c>
      <c r="E264" s="243" t="s">
        <v>1</v>
      </c>
      <c r="F264" s="244" t="s">
        <v>176</v>
      </c>
      <c r="G264" s="242"/>
      <c r="H264" s="245">
        <v>192.235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1" t="s">
        <v>165</v>
      </c>
      <c r="AU264" s="251" t="s">
        <v>87</v>
      </c>
      <c r="AV264" s="14" t="s">
        <v>163</v>
      </c>
      <c r="AW264" s="14" t="s">
        <v>32</v>
      </c>
      <c r="AX264" s="14" t="s">
        <v>85</v>
      </c>
      <c r="AY264" s="251" t="s">
        <v>155</v>
      </c>
    </row>
    <row r="265" spans="1:65" s="2" customFormat="1" ht="16.5" customHeight="1">
      <c r="A265" s="39"/>
      <c r="B265" s="40"/>
      <c r="C265" s="216" t="s">
        <v>389</v>
      </c>
      <c r="D265" s="216" t="s">
        <v>158</v>
      </c>
      <c r="E265" s="217" t="s">
        <v>390</v>
      </c>
      <c r="F265" s="218" t="s">
        <v>391</v>
      </c>
      <c r="G265" s="219" t="s">
        <v>392</v>
      </c>
      <c r="H265" s="220">
        <v>1</v>
      </c>
      <c r="I265" s="221"/>
      <c r="J265" s="222">
        <f>ROUND(I265*H265,2)</f>
        <v>0</v>
      </c>
      <c r="K265" s="218" t="s">
        <v>162</v>
      </c>
      <c r="L265" s="45"/>
      <c r="M265" s="223" t="s">
        <v>1</v>
      </c>
      <c r="N265" s="224" t="s">
        <v>42</v>
      </c>
      <c r="O265" s="92"/>
      <c r="P265" s="225">
        <f>O265*H265</f>
        <v>0</v>
      </c>
      <c r="Q265" s="225">
        <v>0</v>
      </c>
      <c r="R265" s="225">
        <f>Q265*H265</f>
        <v>0</v>
      </c>
      <c r="S265" s="225">
        <v>0.015</v>
      </c>
      <c r="T265" s="226">
        <f>S265*H265</f>
        <v>0.015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7" t="s">
        <v>240</v>
      </c>
      <c r="AT265" s="227" t="s">
        <v>158</v>
      </c>
      <c r="AU265" s="227" t="s">
        <v>87</v>
      </c>
      <c r="AY265" s="18" t="s">
        <v>155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8" t="s">
        <v>85</v>
      </c>
      <c r="BK265" s="228">
        <f>ROUND(I265*H265,2)</f>
        <v>0</v>
      </c>
      <c r="BL265" s="18" t="s">
        <v>240</v>
      </c>
      <c r="BM265" s="227" t="s">
        <v>393</v>
      </c>
    </row>
    <row r="266" spans="1:65" s="2" customFormat="1" ht="24.15" customHeight="1">
      <c r="A266" s="39"/>
      <c r="B266" s="40"/>
      <c r="C266" s="216" t="s">
        <v>394</v>
      </c>
      <c r="D266" s="216" t="s">
        <v>158</v>
      </c>
      <c r="E266" s="217" t="s">
        <v>395</v>
      </c>
      <c r="F266" s="218" t="s">
        <v>396</v>
      </c>
      <c r="G266" s="219" t="s">
        <v>204</v>
      </c>
      <c r="H266" s="220">
        <v>7.6</v>
      </c>
      <c r="I266" s="221"/>
      <c r="J266" s="222">
        <f>ROUND(I266*H266,2)</f>
        <v>0</v>
      </c>
      <c r="K266" s="218" t="s">
        <v>162</v>
      </c>
      <c r="L266" s="45"/>
      <c r="M266" s="223" t="s">
        <v>1</v>
      </c>
      <c r="N266" s="224" t="s">
        <v>42</v>
      </c>
      <c r="O266" s="92"/>
      <c r="P266" s="225">
        <f>O266*H266</f>
        <v>0</v>
      </c>
      <c r="Q266" s="225">
        <v>0</v>
      </c>
      <c r="R266" s="225">
        <f>Q266*H266</f>
        <v>0</v>
      </c>
      <c r="S266" s="225">
        <v>0.00191</v>
      </c>
      <c r="T266" s="226">
        <f>S266*H266</f>
        <v>0.014516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7" t="s">
        <v>240</v>
      </c>
      <c r="AT266" s="227" t="s">
        <v>158</v>
      </c>
      <c r="AU266" s="227" t="s">
        <v>87</v>
      </c>
      <c r="AY266" s="18" t="s">
        <v>155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8" t="s">
        <v>85</v>
      </c>
      <c r="BK266" s="228">
        <f>ROUND(I266*H266,2)</f>
        <v>0</v>
      </c>
      <c r="BL266" s="18" t="s">
        <v>240</v>
      </c>
      <c r="BM266" s="227" t="s">
        <v>397</v>
      </c>
    </row>
    <row r="267" spans="1:51" s="15" customFormat="1" ht="12">
      <c r="A267" s="15"/>
      <c r="B267" s="252"/>
      <c r="C267" s="253"/>
      <c r="D267" s="231" t="s">
        <v>165</v>
      </c>
      <c r="E267" s="254" t="s">
        <v>1</v>
      </c>
      <c r="F267" s="255" t="s">
        <v>398</v>
      </c>
      <c r="G267" s="253"/>
      <c r="H267" s="254" t="s">
        <v>1</v>
      </c>
      <c r="I267" s="256"/>
      <c r="J267" s="253"/>
      <c r="K267" s="253"/>
      <c r="L267" s="257"/>
      <c r="M267" s="258"/>
      <c r="N267" s="259"/>
      <c r="O267" s="259"/>
      <c r="P267" s="259"/>
      <c r="Q267" s="259"/>
      <c r="R267" s="259"/>
      <c r="S267" s="259"/>
      <c r="T267" s="260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1" t="s">
        <v>165</v>
      </c>
      <c r="AU267" s="261" t="s">
        <v>87</v>
      </c>
      <c r="AV267" s="15" t="s">
        <v>85</v>
      </c>
      <c r="AW267" s="15" t="s">
        <v>32</v>
      </c>
      <c r="AX267" s="15" t="s">
        <v>77</v>
      </c>
      <c r="AY267" s="261" t="s">
        <v>155</v>
      </c>
    </row>
    <row r="268" spans="1:51" s="13" customFormat="1" ht="12">
      <c r="A268" s="13"/>
      <c r="B268" s="229"/>
      <c r="C268" s="230"/>
      <c r="D268" s="231" t="s">
        <v>165</v>
      </c>
      <c r="E268" s="232" t="s">
        <v>1</v>
      </c>
      <c r="F268" s="233" t="s">
        <v>399</v>
      </c>
      <c r="G268" s="230"/>
      <c r="H268" s="234">
        <v>7.6</v>
      </c>
      <c r="I268" s="235"/>
      <c r="J268" s="230"/>
      <c r="K268" s="230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165</v>
      </c>
      <c r="AU268" s="240" t="s">
        <v>87</v>
      </c>
      <c r="AV268" s="13" t="s">
        <v>87</v>
      </c>
      <c r="AW268" s="13" t="s">
        <v>32</v>
      </c>
      <c r="AX268" s="13" t="s">
        <v>85</v>
      </c>
      <c r="AY268" s="240" t="s">
        <v>155</v>
      </c>
    </row>
    <row r="269" spans="1:65" s="2" customFormat="1" ht="16.5" customHeight="1">
      <c r="A269" s="39"/>
      <c r="B269" s="40"/>
      <c r="C269" s="216" t="s">
        <v>400</v>
      </c>
      <c r="D269" s="216" t="s">
        <v>158</v>
      </c>
      <c r="E269" s="217" t="s">
        <v>401</v>
      </c>
      <c r="F269" s="218" t="s">
        <v>402</v>
      </c>
      <c r="G269" s="219" t="s">
        <v>204</v>
      </c>
      <c r="H269" s="220">
        <v>48.9</v>
      </c>
      <c r="I269" s="221"/>
      <c r="J269" s="222">
        <f>ROUND(I269*H269,2)</f>
        <v>0</v>
      </c>
      <c r="K269" s="218" t="s">
        <v>162</v>
      </c>
      <c r="L269" s="45"/>
      <c r="M269" s="223" t="s">
        <v>1</v>
      </c>
      <c r="N269" s="224" t="s">
        <v>42</v>
      </c>
      <c r="O269" s="92"/>
      <c r="P269" s="225">
        <f>O269*H269</f>
        <v>0</v>
      </c>
      <c r="Q269" s="225">
        <v>0</v>
      </c>
      <c r="R269" s="225">
        <f>Q269*H269</f>
        <v>0</v>
      </c>
      <c r="S269" s="225">
        <v>0.0026</v>
      </c>
      <c r="T269" s="226">
        <f>S269*H269</f>
        <v>0.12714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7" t="s">
        <v>240</v>
      </c>
      <c r="AT269" s="227" t="s">
        <v>158</v>
      </c>
      <c r="AU269" s="227" t="s">
        <v>87</v>
      </c>
      <c r="AY269" s="18" t="s">
        <v>155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8" t="s">
        <v>85</v>
      </c>
      <c r="BK269" s="228">
        <f>ROUND(I269*H269,2)</f>
        <v>0</v>
      </c>
      <c r="BL269" s="18" t="s">
        <v>240</v>
      </c>
      <c r="BM269" s="227" t="s">
        <v>403</v>
      </c>
    </row>
    <row r="270" spans="1:51" s="13" customFormat="1" ht="12">
      <c r="A270" s="13"/>
      <c r="B270" s="229"/>
      <c r="C270" s="230"/>
      <c r="D270" s="231" t="s">
        <v>165</v>
      </c>
      <c r="E270" s="232" t="s">
        <v>1</v>
      </c>
      <c r="F270" s="233" t="s">
        <v>404</v>
      </c>
      <c r="G270" s="230"/>
      <c r="H270" s="234">
        <v>33</v>
      </c>
      <c r="I270" s="235"/>
      <c r="J270" s="230"/>
      <c r="K270" s="230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165</v>
      </c>
      <c r="AU270" s="240" t="s">
        <v>87</v>
      </c>
      <c r="AV270" s="13" t="s">
        <v>87</v>
      </c>
      <c r="AW270" s="13" t="s">
        <v>32</v>
      </c>
      <c r="AX270" s="13" t="s">
        <v>77</v>
      </c>
      <c r="AY270" s="240" t="s">
        <v>155</v>
      </c>
    </row>
    <row r="271" spans="1:51" s="13" customFormat="1" ht="12">
      <c r="A271" s="13"/>
      <c r="B271" s="229"/>
      <c r="C271" s="230"/>
      <c r="D271" s="231" t="s">
        <v>165</v>
      </c>
      <c r="E271" s="232" t="s">
        <v>1</v>
      </c>
      <c r="F271" s="233" t="s">
        <v>405</v>
      </c>
      <c r="G271" s="230"/>
      <c r="H271" s="234">
        <v>15.9</v>
      </c>
      <c r="I271" s="235"/>
      <c r="J271" s="230"/>
      <c r="K271" s="230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165</v>
      </c>
      <c r="AU271" s="240" t="s">
        <v>87</v>
      </c>
      <c r="AV271" s="13" t="s">
        <v>87</v>
      </c>
      <c r="AW271" s="13" t="s">
        <v>32</v>
      </c>
      <c r="AX271" s="13" t="s">
        <v>77</v>
      </c>
      <c r="AY271" s="240" t="s">
        <v>155</v>
      </c>
    </row>
    <row r="272" spans="1:51" s="14" customFormat="1" ht="12">
      <c r="A272" s="14"/>
      <c r="B272" s="241"/>
      <c r="C272" s="242"/>
      <c r="D272" s="231" t="s">
        <v>165</v>
      </c>
      <c r="E272" s="243" t="s">
        <v>1</v>
      </c>
      <c r="F272" s="244" t="s">
        <v>176</v>
      </c>
      <c r="G272" s="242"/>
      <c r="H272" s="245">
        <v>48.9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1" t="s">
        <v>165</v>
      </c>
      <c r="AU272" s="251" t="s">
        <v>87</v>
      </c>
      <c r="AV272" s="14" t="s">
        <v>163</v>
      </c>
      <c r="AW272" s="14" t="s">
        <v>32</v>
      </c>
      <c r="AX272" s="14" t="s">
        <v>85</v>
      </c>
      <c r="AY272" s="251" t="s">
        <v>155</v>
      </c>
    </row>
    <row r="273" spans="1:65" s="2" customFormat="1" ht="16.5" customHeight="1">
      <c r="A273" s="39"/>
      <c r="B273" s="40"/>
      <c r="C273" s="216" t="s">
        <v>406</v>
      </c>
      <c r="D273" s="216" t="s">
        <v>158</v>
      </c>
      <c r="E273" s="217" t="s">
        <v>407</v>
      </c>
      <c r="F273" s="218" t="s">
        <v>408</v>
      </c>
      <c r="G273" s="219" t="s">
        <v>204</v>
      </c>
      <c r="H273" s="220">
        <v>15.2</v>
      </c>
      <c r="I273" s="221"/>
      <c r="J273" s="222">
        <f>ROUND(I273*H273,2)</f>
        <v>0</v>
      </c>
      <c r="K273" s="218" t="s">
        <v>162</v>
      </c>
      <c r="L273" s="45"/>
      <c r="M273" s="223" t="s">
        <v>1</v>
      </c>
      <c r="N273" s="224" t="s">
        <v>42</v>
      </c>
      <c r="O273" s="92"/>
      <c r="P273" s="225">
        <f>O273*H273</f>
        <v>0</v>
      </c>
      <c r="Q273" s="225">
        <v>0</v>
      </c>
      <c r="R273" s="225">
        <f>Q273*H273</f>
        <v>0</v>
      </c>
      <c r="S273" s="225">
        <v>0.0026</v>
      </c>
      <c r="T273" s="226">
        <f>S273*H273</f>
        <v>0.03952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7" t="s">
        <v>240</v>
      </c>
      <c r="AT273" s="227" t="s">
        <v>158</v>
      </c>
      <c r="AU273" s="227" t="s">
        <v>87</v>
      </c>
      <c r="AY273" s="18" t="s">
        <v>155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8" t="s">
        <v>85</v>
      </c>
      <c r="BK273" s="228">
        <f>ROUND(I273*H273,2)</f>
        <v>0</v>
      </c>
      <c r="BL273" s="18" t="s">
        <v>240</v>
      </c>
      <c r="BM273" s="227" t="s">
        <v>409</v>
      </c>
    </row>
    <row r="274" spans="1:51" s="15" customFormat="1" ht="12">
      <c r="A274" s="15"/>
      <c r="B274" s="252"/>
      <c r="C274" s="253"/>
      <c r="D274" s="231" t="s">
        <v>165</v>
      </c>
      <c r="E274" s="254" t="s">
        <v>1</v>
      </c>
      <c r="F274" s="255" t="s">
        <v>374</v>
      </c>
      <c r="G274" s="253"/>
      <c r="H274" s="254" t="s">
        <v>1</v>
      </c>
      <c r="I274" s="256"/>
      <c r="J274" s="253"/>
      <c r="K274" s="253"/>
      <c r="L274" s="257"/>
      <c r="M274" s="258"/>
      <c r="N274" s="259"/>
      <c r="O274" s="259"/>
      <c r="P274" s="259"/>
      <c r="Q274" s="259"/>
      <c r="R274" s="259"/>
      <c r="S274" s="259"/>
      <c r="T274" s="260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1" t="s">
        <v>165</v>
      </c>
      <c r="AU274" s="261" t="s">
        <v>87</v>
      </c>
      <c r="AV274" s="15" t="s">
        <v>85</v>
      </c>
      <c r="AW274" s="15" t="s">
        <v>32</v>
      </c>
      <c r="AX274" s="15" t="s">
        <v>77</v>
      </c>
      <c r="AY274" s="261" t="s">
        <v>155</v>
      </c>
    </row>
    <row r="275" spans="1:51" s="13" customFormat="1" ht="12">
      <c r="A275" s="13"/>
      <c r="B275" s="229"/>
      <c r="C275" s="230"/>
      <c r="D275" s="231" t="s">
        <v>165</v>
      </c>
      <c r="E275" s="232" t="s">
        <v>1</v>
      </c>
      <c r="F275" s="233" t="s">
        <v>410</v>
      </c>
      <c r="G275" s="230"/>
      <c r="H275" s="234">
        <v>15.2</v>
      </c>
      <c r="I275" s="235"/>
      <c r="J275" s="230"/>
      <c r="K275" s="230"/>
      <c r="L275" s="236"/>
      <c r="M275" s="237"/>
      <c r="N275" s="238"/>
      <c r="O275" s="238"/>
      <c r="P275" s="238"/>
      <c r="Q275" s="238"/>
      <c r="R275" s="238"/>
      <c r="S275" s="238"/>
      <c r="T275" s="23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0" t="s">
        <v>165</v>
      </c>
      <c r="AU275" s="240" t="s">
        <v>87</v>
      </c>
      <c r="AV275" s="13" t="s">
        <v>87</v>
      </c>
      <c r="AW275" s="13" t="s">
        <v>32</v>
      </c>
      <c r="AX275" s="13" t="s">
        <v>85</v>
      </c>
      <c r="AY275" s="240" t="s">
        <v>155</v>
      </c>
    </row>
    <row r="276" spans="1:65" s="2" customFormat="1" ht="16.5" customHeight="1">
      <c r="A276" s="39"/>
      <c r="B276" s="40"/>
      <c r="C276" s="216" t="s">
        <v>411</v>
      </c>
      <c r="D276" s="216" t="s">
        <v>158</v>
      </c>
      <c r="E276" s="217" t="s">
        <v>412</v>
      </c>
      <c r="F276" s="218" t="s">
        <v>413</v>
      </c>
      <c r="G276" s="219" t="s">
        <v>204</v>
      </c>
      <c r="H276" s="220">
        <v>48.9</v>
      </c>
      <c r="I276" s="221"/>
      <c r="J276" s="222">
        <f>ROUND(I276*H276,2)</f>
        <v>0</v>
      </c>
      <c r="K276" s="218" t="s">
        <v>162</v>
      </c>
      <c r="L276" s="45"/>
      <c r="M276" s="223" t="s">
        <v>1</v>
      </c>
      <c r="N276" s="224" t="s">
        <v>42</v>
      </c>
      <c r="O276" s="92"/>
      <c r="P276" s="225">
        <f>O276*H276</f>
        <v>0</v>
      </c>
      <c r="Q276" s="225">
        <v>0</v>
      </c>
      <c r="R276" s="225">
        <f>Q276*H276</f>
        <v>0</v>
      </c>
      <c r="S276" s="225">
        <v>0.00605</v>
      </c>
      <c r="T276" s="226">
        <f>S276*H276</f>
        <v>0.29584499999999997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7" t="s">
        <v>240</v>
      </c>
      <c r="AT276" s="227" t="s">
        <v>158</v>
      </c>
      <c r="AU276" s="227" t="s">
        <v>87</v>
      </c>
      <c r="AY276" s="18" t="s">
        <v>155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8" t="s">
        <v>85</v>
      </c>
      <c r="BK276" s="228">
        <f>ROUND(I276*H276,2)</f>
        <v>0</v>
      </c>
      <c r="BL276" s="18" t="s">
        <v>240</v>
      </c>
      <c r="BM276" s="227" t="s">
        <v>414</v>
      </c>
    </row>
    <row r="277" spans="1:51" s="13" customFormat="1" ht="12">
      <c r="A277" s="13"/>
      <c r="B277" s="229"/>
      <c r="C277" s="230"/>
      <c r="D277" s="231" t="s">
        <v>165</v>
      </c>
      <c r="E277" s="232" t="s">
        <v>1</v>
      </c>
      <c r="F277" s="233" t="s">
        <v>404</v>
      </c>
      <c r="G277" s="230"/>
      <c r="H277" s="234">
        <v>33</v>
      </c>
      <c r="I277" s="235"/>
      <c r="J277" s="230"/>
      <c r="K277" s="230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165</v>
      </c>
      <c r="AU277" s="240" t="s">
        <v>87</v>
      </c>
      <c r="AV277" s="13" t="s">
        <v>87</v>
      </c>
      <c r="AW277" s="13" t="s">
        <v>32</v>
      </c>
      <c r="AX277" s="13" t="s">
        <v>77</v>
      </c>
      <c r="AY277" s="240" t="s">
        <v>155</v>
      </c>
    </row>
    <row r="278" spans="1:51" s="13" customFormat="1" ht="12">
      <c r="A278" s="13"/>
      <c r="B278" s="229"/>
      <c r="C278" s="230"/>
      <c r="D278" s="231" t="s">
        <v>165</v>
      </c>
      <c r="E278" s="232" t="s">
        <v>1</v>
      </c>
      <c r="F278" s="233" t="s">
        <v>405</v>
      </c>
      <c r="G278" s="230"/>
      <c r="H278" s="234">
        <v>15.9</v>
      </c>
      <c r="I278" s="235"/>
      <c r="J278" s="230"/>
      <c r="K278" s="230"/>
      <c r="L278" s="236"/>
      <c r="M278" s="237"/>
      <c r="N278" s="238"/>
      <c r="O278" s="238"/>
      <c r="P278" s="238"/>
      <c r="Q278" s="238"/>
      <c r="R278" s="238"/>
      <c r="S278" s="238"/>
      <c r="T278" s="23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0" t="s">
        <v>165</v>
      </c>
      <c r="AU278" s="240" t="s">
        <v>87</v>
      </c>
      <c r="AV278" s="13" t="s">
        <v>87</v>
      </c>
      <c r="AW278" s="13" t="s">
        <v>32</v>
      </c>
      <c r="AX278" s="13" t="s">
        <v>77</v>
      </c>
      <c r="AY278" s="240" t="s">
        <v>155</v>
      </c>
    </row>
    <row r="279" spans="1:51" s="14" customFormat="1" ht="12">
      <c r="A279" s="14"/>
      <c r="B279" s="241"/>
      <c r="C279" s="242"/>
      <c r="D279" s="231" t="s">
        <v>165</v>
      </c>
      <c r="E279" s="243" t="s">
        <v>1</v>
      </c>
      <c r="F279" s="244" t="s">
        <v>176</v>
      </c>
      <c r="G279" s="242"/>
      <c r="H279" s="245">
        <v>48.9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1" t="s">
        <v>165</v>
      </c>
      <c r="AU279" s="251" t="s">
        <v>87</v>
      </c>
      <c r="AV279" s="14" t="s">
        <v>163</v>
      </c>
      <c r="AW279" s="14" t="s">
        <v>32</v>
      </c>
      <c r="AX279" s="14" t="s">
        <v>85</v>
      </c>
      <c r="AY279" s="251" t="s">
        <v>155</v>
      </c>
    </row>
    <row r="280" spans="1:65" s="2" customFormat="1" ht="16.5" customHeight="1">
      <c r="A280" s="39"/>
      <c r="B280" s="40"/>
      <c r="C280" s="216" t="s">
        <v>415</v>
      </c>
      <c r="D280" s="216" t="s">
        <v>158</v>
      </c>
      <c r="E280" s="217" t="s">
        <v>416</v>
      </c>
      <c r="F280" s="218" t="s">
        <v>417</v>
      </c>
      <c r="G280" s="219" t="s">
        <v>392</v>
      </c>
      <c r="H280" s="220">
        <v>226</v>
      </c>
      <c r="I280" s="221"/>
      <c r="J280" s="222">
        <f>ROUND(I280*H280,2)</f>
        <v>0</v>
      </c>
      <c r="K280" s="218" t="s">
        <v>162</v>
      </c>
      <c r="L280" s="45"/>
      <c r="M280" s="223" t="s">
        <v>1</v>
      </c>
      <c r="N280" s="224" t="s">
        <v>42</v>
      </c>
      <c r="O280" s="92"/>
      <c r="P280" s="225">
        <f>O280*H280</f>
        <v>0</v>
      </c>
      <c r="Q280" s="225">
        <v>0</v>
      </c>
      <c r="R280" s="225">
        <f>Q280*H280</f>
        <v>0</v>
      </c>
      <c r="S280" s="225">
        <v>0.0094</v>
      </c>
      <c r="T280" s="226">
        <f>S280*H280</f>
        <v>2.1244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7" t="s">
        <v>240</v>
      </c>
      <c r="AT280" s="227" t="s">
        <v>158</v>
      </c>
      <c r="AU280" s="227" t="s">
        <v>87</v>
      </c>
      <c r="AY280" s="18" t="s">
        <v>155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8" t="s">
        <v>85</v>
      </c>
      <c r="BK280" s="228">
        <f>ROUND(I280*H280,2)</f>
        <v>0</v>
      </c>
      <c r="BL280" s="18" t="s">
        <v>240</v>
      </c>
      <c r="BM280" s="227" t="s">
        <v>418</v>
      </c>
    </row>
    <row r="281" spans="1:65" s="2" customFormat="1" ht="16.5" customHeight="1">
      <c r="A281" s="39"/>
      <c r="B281" s="40"/>
      <c r="C281" s="216" t="s">
        <v>419</v>
      </c>
      <c r="D281" s="216" t="s">
        <v>158</v>
      </c>
      <c r="E281" s="217" t="s">
        <v>420</v>
      </c>
      <c r="F281" s="218" t="s">
        <v>421</v>
      </c>
      <c r="G281" s="219" t="s">
        <v>204</v>
      </c>
      <c r="H281" s="220">
        <v>55</v>
      </c>
      <c r="I281" s="221"/>
      <c r="J281" s="222">
        <f>ROUND(I281*H281,2)</f>
        <v>0</v>
      </c>
      <c r="K281" s="218" t="s">
        <v>162</v>
      </c>
      <c r="L281" s="45"/>
      <c r="M281" s="223" t="s">
        <v>1</v>
      </c>
      <c r="N281" s="224" t="s">
        <v>42</v>
      </c>
      <c r="O281" s="92"/>
      <c r="P281" s="225">
        <f>O281*H281</f>
        <v>0</v>
      </c>
      <c r="Q281" s="225">
        <v>0</v>
      </c>
      <c r="R281" s="225">
        <f>Q281*H281</f>
        <v>0</v>
      </c>
      <c r="S281" s="225">
        <v>0.00394</v>
      </c>
      <c r="T281" s="226">
        <f>S281*H281</f>
        <v>0.2167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7" t="s">
        <v>240</v>
      </c>
      <c r="AT281" s="227" t="s">
        <v>158</v>
      </c>
      <c r="AU281" s="227" t="s">
        <v>87</v>
      </c>
      <c r="AY281" s="18" t="s">
        <v>155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8" t="s">
        <v>85</v>
      </c>
      <c r="BK281" s="228">
        <f>ROUND(I281*H281,2)</f>
        <v>0</v>
      </c>
      <c r="BL281" s="18" t="s">
        <v>240</v>
      </c>
      <c r="BM281" s="227" t="s">
        <v>422</v>
      </c>
    </row>
    <row r="282" spans="1:51" s="13" customFormat="1" ht="12">
      <c r="A282" s="13"/>
      <c r="B282" s="229"/>
      <c r="C282" s="230"/>
      <c r="D282" s="231" t="s">
        <v>165</v>
      </c>
      <c r="E282" s="232" t="s">
        <v>1</v>
      </c>
      <c r="F282" s="233" t="s">
        <v>423</v>
      </c>
      <c r="G282" s="230"/>
      <c r="H282" s="234">
        <v>55</v>
      </c>
      <c r="I282" s="235"/>
      <c r="J282" s="230"/>
      <c r="K282" s="230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165</v>
      </c>
      <c r="AU282" s="240" t="s">
        <v>87</v>
      </c>
      <c r="AV282" s="13" t="s">
        <v>87</v>
      </c>
      <c r="AW282" s="13" t="s">
        <v>32</v>
      </c>
      <c r="AX282" s="13" t="s">
        <v>85</v>
      </c>
      <c r="AY282" s="240" t="s">
        <v>155</v>
      </c>
    </row>
    <row r="283" spans="1:65" s="2" customFormat="1" ht="16.5" customHeight="1">
      <c r="A283" s="39"/>
      <c r="B283" s="40"/>
      <c r="C283" s="216" t="s">
        <v>424</v>
      </c>
      <c r="D283" s="216" t="s">
        <v>158</v>
      </c>
      <c r="E283" s="217" t="s">
        <v>425</v>
      </c>
      <c r="F283" s="218" t="s">
        <v>426</v>
      </c>
      <c r="G283" s="219" t="s">
        <v>427</v>
      </c>
      <c r="H283" s="220">
        <v>1</v>
      </c>
      <c r="I283" s="221"/>
      <c r="J283" s="222">
        <f>ROUND(I283*H283,2)</f>
        <v>0</v>
      </c>
      <c r="K283" s="218" t="s">
        <v>1</v>
      </c>
      <c r="L283" s="45"/>
      <c r="M283" s="223" t="s">
        <v>1</v>
      </c>
      <c r="N283" s="224" t="s">
        <v>42</v>
      </c>
      <c r="O283" s="92"/>
      <c r="P283" s="225">
        <f>O283*H283</f>
        <v>0</v>
      </c>
      <c r="Q283" s="225">
        <v>0</v>
      </c>
      <c r="R283" s="225">
        <f>Q283*H283</f>
        <v>0</v>
      </c>
      <c r="S283" s="225">
        <v>0</v>
      </c>
      <c r="T283" s="22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7" t="s">
        <v>240</v>
      </c>
      <c r="AT283" s="227" t="s">
        <v>158</v>
      </c>
      <c r="AU283" s="227" t="s">
        <v>87</v>
      </c>
      <c r="AY283" s="18" t="s">
        <v>155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8" t="s">
        <v>85</v>
      </c>
      <c r="BK283" s="228">
        <f>ROUND(I283*H283,2)</f>
        <v>0</v>
      </c>
      <c r="BL283" s="18" t="s">
        <v>240</v>
      </c>
      <c r="BM283" s="227" t="s">
        <v>428</v>
      </c>
    </row>
    <row r="284" spans="1:65" s="2" customFormat="1" ht="24.15" customHeight="1">
      <c r="A284" s="39"/>
      <c r="B284" s="40"/>
      <c r="C284" s="216" t="s">
        <v>429</v>
      </c>
      <c r="D284" s="216" t="s">
        <v>158</v>
      </c>
      <c r="E284" s="217" t="s">
        <v>430</v>
      </c>
      <c r="F284" s="218" t="s">
        <v>431</v>
      </c>
      <c r="G284" s="219" t="s">
        <v>161</v>
      </c>
      <c r="H284" s="220">
        <v>102.975</v>
      </c>
      <c r="I284" s="221"/>
      <c r="J284" s="222">
        <f>ROUND(I284*H284,2)</f>
        <v>0</v>
      </c>
      <c r="K284" s="218" t="s">
        <v>162</v>
      </c>
      <c r="L284" s="45"/>
      <c r="M284" s="223" t="s">
        <v>1</v>
      </c>
      <c r="N284" s="224" t="s">
        <v>42</v>
      </c>
      <c r="O284" s="92"/>
      <c r="P284" s="225">
        <f>O284*H284</f>
        <v>0</v>
      </c>
      <c r="Q284" s="225">
        <v>0.00266</v>
      </c>
      <c r="R284" s="225">
        <f>Q284*H284</f>
        <v>0.2739135</v>
      </c>
      <c r="S284" s="225">
        <v>0</v>
      </c>
      <c r="T284" s="22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7" t="s">
        <v>240</v>
      </c>
      <c r="AT284" s="227" t="s">
        <v>158</v>
      </c>
      <c r="AU284" s="227" t="s">
        <v>87</v>
      </c>
      <c r="AY284" s="18" t="s">
        <v>155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8" t="s">
        <v>85</v>
      </c>
      <c r="BK284" s="228">
        <f>ROUND(I284*H284,2)</f>
        <v>0</v>
      </c>
      <c r="BL284" s="18" t="s">
        <v>240</v>
      </c>
      <c r="BM284" s="227" t="s">
        <v>432</v>
      </c>
    </row>
    <row r="285" spans="1:51" s="15" customFormat="1" ht="12">
      <c r="A285" s="15"/>
      <c r="B285" s="252"/>
      <c r="C285" s="253"/>
      <c r="D285" s="231" t="s">
        <v>165</v>
      </c>
      <c r="E285" s="254" t="s">
        <v>1</v>
      </c>
      <c r="F285" s="255" t="s">
        <v>374</v>
      </c>
      <c r="G285" s="253"/>
      <c r="H285" s="254" t="s">
        <v>1</v>
      </c>
      <c r="I285" s="256"/>
      <c r="J285" s="253"/>
      <c r="K285" s="253"/>
      <c r="L285" s="257"/>
      <c r="M285" s="258"/>
      <c r="N285" s="259"/>
      <c r="O285" s="259"/>
      <c r="P285" s="259"/>
      <c r="Q285" s="259"/>
      <c r="R285" s="259"/>
      <c r="S285" s="259"/>
      <c r="T285" s="260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1" t="s">
        <v>165</v>
      </c>
      <c r="AU285" s="261" t="s">
        <v>87</v>
      </c>
      <c r="AV285" s="15" t="s">
        <v>85</v>
      </c>
      <c r="AW285" s="15" t="s">
        <v>32</v>
      </c>
      <c r="AX285" s="15" t="s">
        <v>77</v>
      </c>
      <c r="AY285" s="261" t="s">
        <v>155</v>
      </c>
    </row>
    <row r="286" spans="1:51" s="13" customFormat="1" ht="12">
      <c r="A286" s="13"/>
      <c r="B286" s="229"/>
      <c r="C286" s="230"/>
      <c r="D286" s="231" t="s">
        <v>165</v>
      </c>
      <c r="E286" s="232" t="s">
        <v>1</v>
      </c>
      <c r="F286" s="233" t="s">
        <v>375</v>
      </c>
      <c r="G286" s="230"/>
      <c r="H286" s="234">
        <v>71.44</v>
      </c>
      <c r="I286" s="235"/>
      <c r="J286" s="230"/>
      <c r="K286" s="230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165</v>
      </c>
      <c r="AU286" s="240" t="s">
        <v>87</v>
      </c>
      <c r="AV286" s="13" t="s">
        <v>87</v>
      </c>
      <c r="AW286" s="13" t="s">
        <v>32</v>
      </c>
      <c r="AX286" s="13" t="s">
        <v>77</v>
      </c>
      <c r="AY286" s="240" t="s">
        <v>155</v>
      </c>
    </row>
    <row r="287" spans="1:51" s="13" customFormat="1" ht="12">
      <c r="A287" s="13"/>
      <c r="B287" s="229"/>
      <c r="C287" s="230"/>
      <c r="D287" s="231" t="s">
        <v>165</v>
      </c>
      <c r="E287" s="232" t="s">
        <v>1</v>
      </c>
      <c r="F287" s="233" t="s">
        <v>433</v>
      </c>
      <c r="G287" s="230"/>
      <c r="H287" s="234">
        <v>7.1</v>
      </c>
      <c r="I287" s="235"/>
      <c r="J287" s="230"/>
      <c r="K287" s="230"/>
      <c r="L287" s="236"/>
      <c r="M287" s="237"/>
      <c r="N287" s="238"/>
      <c r="O287" s="238"/>
      <c r="P287" s="238"/>
      <c r="Q287" s="238"/>
      <c r="R287" s="238"/>
      <c r="S287" s="238"/>
      <c r="T287" s="23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0" t="s">
        <v>165</v>
      </c>
      <c r="AU287" s="240" t="s">
        <v>87</v>
      </c>
      <c r="AV287" s="13" t="s">
        <v>87</v>
      </c>
      <c r="AW287" s="13" t="s">
        <v>32</v>
      </c>
      <c r="AX287" s="13" t="s">
        <v>77</v>
      </c>
      <c r="AY287" s="240" t="s">
        <v>155</v>
      </c>
    </row>
    <row r="288" spans="1:51" s="16" customFormat="1" ht="12">
      <c r="A288" s="16"/>
      <c r="B288" s="277"/>
      <c r="C288" s="278"/>
      <c r="D288" s="231" t="s">
        <v>165</v>
      </c>
      <c r="E288" s="279" t="s">
        <v>95</v>
      </c>
      <c r="F288" s="280" t="s">
        <v>302</v>
      </c>
      <c r="G288" s="278"/>
      <c r="H288" s="281">
        <v>78.54</v>
      </c>
      <c r="I288" s="282"/>
      <c r="J288" s="278"/>
      <c r="K288" s="278"/>
      <c r="L288" s="283"/>
      <c r="M288" s="284"/>
      <c r="N288" s="285"/>
      <c r="O288" s="285"/>
      <c r="P288" s="285"/>
      <c r="Q288" s="285"/>
      <c r="R288" s="285"/>
      <c r="S288" s="285"/>
      <c r="T288" s="28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87" t="s">
        <v>165</v>
      </c>
      <c r="AU288" s="287" t="s">
        <v>87</v>
      </c>
      <c r="AV288" s="16" t="s">
        <v>156</v>
      </c>
      <c r="AW288" s="16" t="s">
        <v>32</v>
      </c>
      <c r="AX288" s="16" t="s">
        <v>77</v>
      </c>
      <c r="AY288" s="287" t="s">
        <v>155</v>
      </c>
    </row>
    <row r="289" spans="1:51" s="15" customFormat="1" ht="12">
      <c r="A289" s="15"/>
      <c r="B289" s="252"/>
      <c r="C289" s="253"/>
      <c r="D289" s="231" t="s">
        <v>165</v>
      </c>
      <c r="E289" s="254" t="s">
        <v>1</v>
      </c>
      <c r="F289" s="255" t="s">
        <v>380</v>
      </c>
      <c r="G289" s="253"/>
      <c r="H289" s="254" t="s">
        <v>1</v>
      </c>
      <c r="I289" s="256"/>
      <c r="J289" s="253"/>
      <c r="K289" s="253"/>
      <c r="L289" s="257"/>
      <c r="M289" s="258"/>
      <c r="N289" s="259"/>
      <c r="O289" s="259"/>
      <c r="P289" s="259"/>
      <c r="Q289" s="259"/>
      <c r="R289" s="259"/>
      <c r="S289" s="259"/>
      <c r="T289" s="26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1" t="s">
        <v>165</v>
      </c>
      <c r="AU289" s="261" t="s">
        <v>87</v>
      </c>
      <c r="AV289" s="15" t="s">
        <v>85</v>
      </c>
      <c r="AW289" s="15" t="s">
        <v>32</v>
      </c>
      <c r="AX289" s="15" t="s">
        <v>77</v>
      </c>
      <c r="AY289" s="261" t="s">
        <v>155</v>
      </c>
    </row>
    <row r="290" spans="1:51" s="15" customFormat="1" ht="12">
      <c r="A290" s="15"/>
      <c r="B290" s="252"/>
      <c r="C290" s="253"/>
      <c r="D290" s="231" t="s">
        <v>165</v>
      </c>
      <c r="E290" s="254" t="s">
        <v>1</v>
      </c>
      <c r="F290" s="255" t="s">
        <v>381</v>
      </c>
      <c r="G290" s="253"/>
      <c r="H290" s="254" t="s">
        <v>1</v>
      </c>
      <c r="I290" s="256"/>
      <c r="J290" s="253"/>
      <c r="K290" s="253"/>
      <c r="L290" s="257"/>
      <c r="M290" s="258"/>
      <c r="N290" s="259"/>
      <c r="O290" s="259"/>
      <c r="P290" s="259"/>
      <c r="Q290" s="259"/>
      <c r="R290" s="259"/>
      <c r="S290" s="259"/>
      <c r="T290" s="260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1" t="s">
        <v>165</v>
      </c>
      <c r="AU290" s="261" t="s">
        <v>87</v>
      </c>
      <c r="AV290" s="15" t="s">
        <v>85</v>
      </c>
      <c r="AW290" s="15" t="s">
        <v>32</v>
      </c>
      <c r="AX290" s="15" t="s">
        <v>77</v>
      </c>
      <c r="AY290" s="261" t="s">
        <v>155</v>
      </c>
    </row>
    <row r="291" spans="1:51" s="13" customFormat="1" ht="12">
      <c r="A291" s="13"/>
      <c r="B291" s="229"/>
      <c r="C291" s="230"/>
      <c r="D291" s="231" t="s">
        <v>165</v>
      </c>
      <c r="E291" s="232" t="s">
        <v>1</v>
      </c>
      <c r="F291" s="233" t="s">
        <v>382</v>
      </c>
      <c r="G291" s="230"/>
      <c r="H291" s="234">
        <v>3.36</v>
      </c>
      <c r="I291" s="235"/>
      <c r="J291" s="230"/>
      <c r="K291" s="230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165</v>
      </c>
      <c r="AU291" s="240" t="s">
        <v>87</v>
      </c>
      <c r="AV291" s="13" t="s">
        <v>87</v>
      </c>
      <c r="AW291" s="13" t="s">
        <v>32</v>
      </c>
      <c r="AX291" s="13" t="s">
        <v>77</v>
      </c>
      <c r="AY291" s="240" t="s">
        <v>155</v>
      </c>
    </row>
    <row r="292" spans="1:51" s="13" customFormat="1" ht="12">
      <c r="A292" s="13"/>
      <c r="B292" s="229"/>
      <c r="C292" s="230"/>
      <c r="D292" s="231" t="s">
        <v>165</v>
      </c>
      <c r="E292" s="232" t="s">
        <v>1</v>
      </c>
      <c r="F292" s="233" t="s">
        <v>383</v>
      </c>
      <c r="G292" s="230"/>
      <c r="H292" s="234">
        <v>9.88</v>
      </c>
      <c r="I292" s="235"/>
      <c r="J292" s="230"/>
      <c r="K292" s="230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165</v>
      </c>
      <c r="AU292" s="240" t="s">
        <v>87</v>
      </c>
      <c r="AV292" s="13" t="s">
        <v>87</v>
      </c>
      <c r="AW292" s="13" t="s">
        <v>32</v>
      </c>
      <c r="AX292" s="13" t="s">
        <v>77</v>
      </c>
      <c r="AY292" s="240" t="s">
        <v>155</v>
      </c>
    </row>
    <row r="293" spans="1:51" s="13" customFormat="1" ht="12">
      <c r="A293" s="13"/>
      <c r="B293" s="229"/>
      <c r="C293" s="230"/>
      <c r="D293" s="231" t="s">
        <v>165</v>
      </c>
      <c r="E293" s="232" t="s">
        <v>1</v>
      </c>
      <c r="F293" s="233" t="s">
        <v>386</v>
      </c>
      <c r="G293" s="230"/>
      <c r="H293" s="234">
        <v>1.995</v>
      </c>
      <c r="I293" s="235"/>
      <c r="J293" s="230"/>
      <c r="K293" s="230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165</v>
      </c>
      <c r="AU293" s="240" t="s">
        <v>87</v>
      </c>
      <c r="AV293" s="13" t="s">
        <v>87</v>
      </c>
      <c r="AW293" s="13" t="s">
        <v>32</v>
      </c>
      <c r="AX293" s="13" t="s">
        <v>77</v>
      </c>
      <c r="AY293" s="240" t="s">
        <v>155</v>
      </c>
    </row>
    <row r="294" spans="1:51" s="13" customFormat="1" ht="12">
      <c r="A294" s="13"/>
      <c r="B294" s="229"/>
      <c r="C294" s="230"/>
      <c r="D294" s="231" t="s">
        <v>165</v>
      </c>
      <c r="E294" s="232" t="s">
        <v>1</v>
      </c>
      <c r="F294" s="233" t="s">
        <v>387</v>
      </c>
      <c r="G294" s="230"/>
      <c r="H294" s="234">
        <v>7</v>
      </c>
      <c r="I294" s="235"/>
      <c r="J294" s="230"/>
      <c r="K294" s="230"/>
      <c r="L294" s="236"/>
      <c r="M294" s="237"/>
      <c r="N294" s="238"/>
      <c r="O294" s="238"/>
      <c r="P294" s="238"/>
      <c r="Q294" s="238"/>
      <c r="R294" s="238"/>
      <c r="S294" s="238"/>
      <c r="T294" s="23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0" t="s">
        <v>165</v>
      </c>
      <c r="AU294" s="240" t="s">
        <v>87</v>
      </c>
      <c r="AV294" s="13" t="s">
        <v>87</v>
      </c>
      <c r="AW294" s="13" t="s">
        <v>32</v>
      </c>
      <c r="AX294" s="13" t="s">
        <v>77</v>
      </c>
      <c r="AY294" s="240" t="s">
        <v>155</v>
      </c>
    </row>
    <row r="295" spans="1:51" s="13" customFormat="1" ht="12">
      <c r="A295" s="13"/>
      <c r="B295" s="229"/>
      <c r="C295" s="230"/>
      <c r="D295" s="231" t="s">
        <v>165</v>
      </c>
      <c r="E295" s="232" t="s">
        <v>1</v>
      </c>
      <c r="F295" s="233" t="s">
        <v>434</v>
      </c>
      <c r="G295" s="230"/>
      <c r="H295" s="234">
        <v>2.2</v>
      </c>
      <c r="I295" s="235"/>
      <c r="J295" s="230"/>
      <c r="K295" s="230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165</v>
      </c>
      <c r="AU295" s="240" t="s">
        <v>87</v>
      </c>
      <c r="AV295" s="13" t="s">
        <v>87</v>
      </c>
      <c r="AW295" s="13" t="s">
        <v>32</v>
      </c>
      <c r="AX295" s="13" t="s">
        <v>77</v>
      </c>
      <c r="AY295" s="240" t="s">
        <v>155</v>
      </c>
    </row>
    <row r="296" spans="1:51" s="16" customFormat="1" ht="12">
      <c r="A296" s="16"/>
      <c r="B296" s="277"/>
      <c r="C296" s="278"/>
      <c r="D296" s="231" t="s">
        <v>165</v>
      </c>
      <c r="E296" s="279" t="s">
        <v>97</v>
      </c>
      <c r="F296" s="280" t="s">
        <v>302</v>
      </c>
      <c r="G296" s="278"/>
      <c r="H296" s="281">
        <v>24.435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287" t="s">
        <v>165</v>
      </c>
      <c r="AU296" s="287" t="s">
        <v>87</v>
      </c>
      <c r="AV296" s="16" t="s">
        <v>156</v>
      </c>
      <c r="AW296" s="16" t="s">
        <v>32</v>
      </c>
      <c r="AX296" s="16" t="s">
        <v>77</v>
      </c>
      <c r="AY296" s="287" t="s">
        <v>155</v>
      </c>
    </row>
    <row r="297" spans="1:51" s="14" customFormat="1" ht="12">
      <c r="A297" s="14"/>
      <c r="B297" s="241"/>
      <c r="C297" s="242"/>
      <c r="D297" s="231" t="s">
        <v>165</v>
      </c>
      <c r="E297" s="243" t="s">
        <v>88</v>
      </c>
      <c r="F297" s="244" t="s">
        <v>176</v>
      </c>
      <c r="G297" s="242"/>
      <c r="H297" s="245">
        <v>102.975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1" t="s">
        <v>165</v>
      </c>
      <c r="AU297" s="251" t="s">
        <v>87</v>
      </c>
      <c r="AV297" s="14" t="s">
        <v>163</v>
      </c>
      <c r="AW297" s="14" t="s">
        <v>32</v>
      </c>
      <c r="AX297" s="14" t="s">
        <v>85</v>
      </c>
      <c r="AY297" s="251" t="s">
        <v>155</v>
      </c>
    </row>
    <row r="298" spans="1:65" s="2" customFormat="1" ht="24.15" customHeight="1">
      <c r="A298" s="39"/>
      <c r="B298" s="40"/>
      <c r="C298" s="216" t="s">
        <v>435</v>
      </c>
      <c r="D298" s="216" t="s">
        <v>158</v>
      </c>
      <c r="E298" s="217" t="s">
        <v>436</v>
      </c>
      <c r="F298" s="218" t="s">
        <v>437</v>
      </c>
      <c r="G298" s="219" t="s">
        <v>161</v>
      </c>
      <c r="H298" s="220">
        <v>97.76</v>
      </c>
      <c r="I298" s="221"/>
      <c r="J298" s="222">
        <f>ROUND(I298*H298,2)</f>
        <v>0</v>
      </c>
      <c r="K298" s="218" t="s">
        <v>162</v>
      </c>
      <c r="L298" s="45"/>
      <c r="M298" s="223" t="s">
        <v>1</v>
      </c>
      <c r="N298" s="224" t="s">
        <v>42</v>
      </c>
      <c r="O298" s="92"/>
      <c r="P298" s="225">
        <f>O298*H298</f>
        <v>0</v>
      </c>
      <c r="Q298" s="225">
        <v>0.00264</v>
      </c>
      <c r="R298" s="225">
        <f>Q298*H298</f>
        <v>0.2580864</v>
      </c>
      <c r="S298" s="225">
        <v>0</v>
      </c>
      <c r="T298" s="22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7" t="s">
        <v>240</v>
      </c>
      <c r="AT298" s="227" t="s">
        <v>158</v>
      </c>
      <c r="AU298" s="227" t="s">
        <v>87</v>
      </c>
      <c r="AY298" s="18" t="s">
        <v>155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8" t="s">
        <v>85</v>
      </c>
      <c r="BK298" s="228">
        <f>ROUND(I298*H298,2)</f>
        <v>0</v>
      </c>
      <c r="BL298" s="18" t="s">
        <v>240</v>
      </c>
      <c r="BM298" s="227" t="s">
        <v>438</v>
      </c>
    </row>
    <row r="299" spans="1:51" s="15" customFormat="1" ht="12">
      <c r="A299" s="15"/>
      <c r="B299" s="252"/>
      <c r="C299" s="253"/>
      <c r="D299" s="231" t="s">
        <v>165</v>
      </c>
      <c r="E299" s="254" t="s">
        <v>1</v>
      </c>
      <c r="F299" s="255" t="s">
        <v>376</v>
      </c>
      <c r="G299" s="253"/>
      <c r="H299" s="254" t="s">
        <v>1</v>
      </c>
      <c r="I299" s="256"/>
      <c r="J299" s="253"/>
      <c r="K299" s="253"/>
      <c r="L299" s="257"/>
      <c r="M299" s="258"/>
      <c r="N299" s="259"/>
      <c r="O299" s="259"/>
      <c r="P299" s="259"/>
      <c r="Q299" s="259"/>
      <c r="R299" s="259"/>
      <c r="S299" s="259"/>
      <c r="T299" s="260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1" t="s">
        <v>165</v>
      </c>
      <c r="AU299" s="261" t="s">
        <v>87</v>
      </c>
      <c r="AV299" s="15" t="s">
        <v>85</v>
      </c>
      <c r="AW299" s="15" t="s">
        <v>32</v>
      </c>
      <c r="AX299" s="15" t="s">
        <v>77</v>
      </c>
      <c r="AY299" s="261" t="s">
        <v>155</v>
      </c>
    </row>
    <row r="300" spans="1:51" s="13" customFormat="1" ht="12">
      <c r="A300" s="13"/>
      <c r="B300" s="229"/>
      <c r="C300" s="230"/>
      <c r="D300" s="231" t="s">
        <v>165</v>
      </c>
      <c r="E300" s="232" t="s">
        <v>1</v>
      </c>
      <c r="F300" s="233" t="s">
        <v>377</v>
      </c>
      <c r="G300" s="230"/>
      <c r="H300" s="234">
        <v>112.21</v>
      </c>
      <c r="I300" s="235"/>
      <c r="J300" s="230"/>
      <c r="K300" s="230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165</v>
      </c>
      <c r="AU300" s="240" t="s">
        <v>87</v>
      </c>
      <c r="AV300" s="13" t="s">
        <v>87</v>
      </c>
      <c r="AW300" s="13" t="s">
        <v>32</v>
      </c>
      <c r="AX300" s="13" t="s">
        <v>77</v>
      </c>
      <c r="AY300" s="240" t="s">
        <v>155</v>
      </c>
    </row>
    <row r="301" spans="1:51" s="13" customFormat="1" ht="12">
      <c r="A301" s="13"/>
      <c r="B301" s="229"/>
      <c r="C301" s="230"/>
      <c r="D301" s="231" t="s">
        <v>165</v>
      </c>
      <c r="E301" s="232" t="s">
        <v>1</v>
      </c>
      <c r="F301" s="233" t="s">
        <v>378</v>
      </c>
      <c r="G301" s="230"/>
      <c r="H301" s="234">
        <v>-15.75</v>
      </c>
      <c r="I301" s="235"/>
      <c r="J301" s="230"/>
      <c r="K301" s="230"/>
      <c r="L301" s="236"/>
      <c r="M301" s="237"/>
      <c r="N301" s="238"/>
      <c r="O301" s="238"/>
      <c r="P301" s="238"/>
      <c r="Q301" s="238"/>
      <c r="R301" s="238"/>
      <c r="S301" s="238"/>
      <c r="T301" s="23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0" t="s">
        <v>165</v>
      </c>
      <c r="AU301" s="240" t="s">
        <v>87</v>
      </c>
      <c r="AV301" s="13" t="s">
        <v>87</v>
      </c>
      <c r="AW301" s="13" t="s">
        <v>32</v>
      </c>
      <c r="AX301" s="13" t="s">
        <v>77</v>
      </c>
      <c r="AY301" s="240" t="s">
        <v>155</v>
      </c>
    </row>
    <row r="302" spans="1:51" s="13" customFormat="1" ht="12">
      <c r="A302" s="13"/>
      <c r="B302" s="229"/>
      <c r="C302" s="230"/>
      <c r="D302" s="231" t="s">
        <v>165</v>
      </c>
      <c r="E302" s="232" t="s">
        <v>1</v>
      </c>
      <c r="F302" s="233" t="s">
        <v>379</v>
      </c>
      <c r="G302" s="230"/>
      <c r="H302" s="234">
        <v>-7.5</v>
      </c>
      <c r="I302" s="235"/>
      <c r="J302" s="230"/>
      <c r="K302" s="230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165</v>
      </c>
      <c r="AU302" s="240" t="s">
        <v>87</v>
      </c>
      <c r="AV302" s="13" t="s">
        <v>87</v>
      </c>
      <c r="AW302" s="13" t="s">
        <v>32</v>
      </c>
      <c r="AX302" s="13" t="s">
        <v>77</v>
      </c>
      <c r="AY302" s="240" t="s">
        <v>155</v>
      </c>
    </row>
    <row r="303" spans="1:51" s="13" customFormat="1" ht="12">
      <c r="A303" s="13"/>
      <c r="B303" s="229"/>
      <c r="C303" s="230"/>
      <c r="D303" s="231" t="s">
        <v>165</v>
      </c>
      <c r="E303" s="232" t="s">
        <v>1</v>
      </c>
      <c r="F303" s="233" t="s">
        <v>439</v>
      </c>
      <c r="G303" s="230"/>
      <c r="H303" s="234">
        <v>8.8</v>
      </c>
      <c r="I303" s="235"/>
      <c r="J303" s="230"/>
      <c r="K303" s="230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165</v>
      </c>
      <c r="AU303" s="240" t="s">
        <v>87</v>
      </c>
      <c r="AV303" s="13" t="s">
        <v>87</v>
      </c>
      <c r="AW303" s="13" t="s">
        <v>32</v>
      </c>
      <c r="AX303" s="13" t="s">
        <v>77</v>
      </c>
      <c r="AY303" s="240" t="s">
        <v>155</v>
      </c>
    </row>
    <row r="304" spans="1:51" s="14" customFormat="1" ht="12">
      <c r="A304" s="14"/>
      <c r="B304" s="241"/>
      <c r="C304" s="242"/>
      <c r="D304" s="231" t="s">
        <v>165</v>
      </c>
      <c r="E304" s="243" t="s">
        <v>90</v>
      </c>
      <c r="F304" s="244" t="s">
        <v>176</v>
      </c>
      <c r="G304" s="242"/>
      <c r="H304" s="245">
        <v>97.76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165</v>
      </c>
      <c r="AU304" s="251" t="s">
        <v>87</v>
      </c>
      <c r="AV304" s="14" t="s">
        <v>163</v>
      </c>
      <c r="AW304" s="14" t="s">
        <v>32</v>
      </c>
      <c r="AX304" s="14" t="s">
        <v>85</v>
      </c>
      <c r="AY304" s="251" t="s">
        <v>155</v>
      </c>
    </row>
    <row r="305" spans="1:65" s="2" customFormat="1" ht="24.15" customHeight="1">
      <c r="A305" s="39"/>
      <c r="B305" s="40"/>
      <c r="C305" s="216" t="s">
        <v>440</v>
      </c>
      <c r="D305" s="216" t="s">
        <v>158</v>
      </c>
      <c r="E305" s="217" t="s">
        <v>441</v>
      </c>
      <c r="F305" s="218" t="s">
        <v>442</v>
      </c>
      <c r="G305" s="219" t="s">
        <v>161</v>
      </c>
      <c r="H305" s="220">
        <v>9.6</v>
      </c>
      <c r="I305" s="221"/>
      <c r="J305" s="222">
        <f>ROUND(I305*H305,2)</f>
        <v>0</v>
      </c>
      <c r="K305" s="218" t="s">
        <v>162</v>
      </c>
      <c r="L305" s="45"/>
      <c r="M305" s="223" t="s">
        <v>1</v>
      </c>
      <c r="N305" s="224" t="s">
        <v>42</v>
      </c>
      <c r="O305" s="92"/>
      <c r="P305" s="225">
        <f>O305*H305</f>
        <v>0</v>
      </c>
      <c r="Q305" s="225">
        <v>0.00264</v>
      </c>
      <c r="R305" s="225">
        <f>Q305*H305</f>
        <v>0.025344</v>
      </c>
      <c r="S305" s="225">
        <v>0</v>
      </c>
      <c r="T305" s="226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7" t="s">
        <v>240</v>
      </c>
      <c r="AT305" s="227" t="s">
        <v>158</v>
      </c>
      <c r="AU305" s="227" t="s">
        <v>87</v>
      </c>
      <c r="AY305" s="18" t="s">
        <v>155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8" t="s">
        <v>85</v>
      </c>
      <c r="BK305" s="228">
        <f>ROUND(I305*H305,2)</f>
        <v>0</v>
      </c>
      <c r="BL305" s="18" t="s">
        <v>240</v>
      </c>
      <c r="BM305" s="227" t="s">
        <v>443</v>
      </c>
    </row>
    <row r="306" spans="1:51" s="15" customFormat="1" ht="12">
      <c r="A306" s="15"/>
      <c r="B306" s="252"/>
      <c r="C306" s="253"/>
      <c r="D306" s="231" t="s">
        <v>165</v>
      </c>
      <c r="E306" s="254" t="s">
        <v>1</v>
      </c>
      <c r="F306" s="255" t="s">
        <v>380</v>
      </c>
      <c r="G306" s="253"/>
      <c r="H306" s="254" t="s">
        <v>1</v>
      </c>
      <c r="I306" s="256"/>
      <c r="J306" s="253"/>
      <c r="K306" s="253"/>
      <c r="L306" s="257"/>
      <c r="M306" s="258"/>
      <c r="N306" s="259"/>
      <c r="O306" s="259"/>
      <c r="P306" s="259"/>
      <c r="Q306" s="259"/>
      <c r="R306" s="259"/>
      <c r="S306" s="259"/>
      <c r="T306" s="260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1" t="s">
        <v>165</v>
      </c>
      <c r="AU306" s="261" t="s">
        <v>87</v>
      </c>
      <c r="AV306" s="15" t="s">
        <v>85</v>
      </c>
      <c r="AW306" s="15" t="s">
        <v>32</v>
      </c>
      <c r="AX306" s="15" t="s">
        <v>77</v>
      </c>
      <c r="AY306" s="261" t="s">
        <v>155</v>
      </c>
    </row>
    <row r="307" spans="1:51" s="15" customFormat="1" ht="12">
      <c r="A307" s="15"/>
      <c r="B307" s="252"/>
      <c r="C307" s="253"/>
      <c r="D307" s="231" t="s">
        <v>165</v>
      </c>
      <c r="E307" s="254" t="s">
        <v>1</v>
      </c>
      <c r="F307" s="255" t="s">
        <v>384</v>
      </c>
      <c r="G307" s="253"/>
      <c r="H307" s="254" t="s">
        <v>1</v>
      </c>
      <c r="I307" s="256"/>
      <c r="J307" s="253"/>
      <c r="K307" s="253"/>
      <c r="L307" s="257"/>
      <c r="M307" s="258"/>
      <c r="N307" s="259"/>
      <c r="O307" s="259"/>
      <c r="P307" s="259"/>
      <c r="Q307" s="259"/>
      <c r="R307" s="259"/>
      <c r="S307" s="259"/>
      <c r="T307" s="260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1" t="s">
        <v>165</v>
      </c>
      <c r="AU307" s="261" t="s">
        <v>87</v>
      </c>
      <c r="AV307" s="15" t="s">
        <v>85</v>
      </c>
      <c r="AW307" s="15" t="s">
        <v>32</v>
      </c>
      <c r="AX307" s="15" t="s">
        <v>77</v>
      </c>
      <c r="AY307" s="261" t="s">
        <v>155</v>
      </c>
    </row>
    <row r="308" spans="1:51" s="13" customFormat="1" ht="12">
      <c r="A308" s="13"/>
      <c r="B308" s="229"/>
      <c r="C308" s="230"/>
      <c r="D308" s="231" t="s">
        <v>165</v>
      </c>
      <c r="E308" s="232" t="s">
        <v>1</v>
      </c>
      <c r="F308" s="233" t="s">
        <v>385</v>
      </c>
      <c r="G308" s="230"/>
      <c r="H308" s="234">
        <v>5.76</v>
      </c>
      <c r="I308" s="235"/>
      <c r="J308" s="230"/>
      <c r="K308" s="230"/>
      <c r="L308" s="236"/>
      <c r="M308" s="237"/>
      <c r="N308" s="238"/>
      <c r="O308" s="238"/>
      <c r="P308" s="238"/>
      <c r="Q308" s="238"/>
      <c r="R308" s="238"/>
      <c r="S308" s="238"/>
      <c r="T308" s="23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0" t="s">
        <v>165</v>
      </c>
      <c r="AU308" s="240" t="s">
        <v>87</v>
      </c>
      <c r="AV308" s="13" t="s">
        <v>87</v>
      </c>
      <c r="AW308" s="13" t="s">
        <v>32</v>
      </c>
      <c r="AX308" s="13" t="s">
        <v>77</v>
      </c>
      <c r="AY308" s="240" t="s">
        <v>155</v>
      </c>
    </row>
    <row r="309" spans="1:51" s="13" customFormat="1" ht="12">
      <c r="A309" s="13"/>
      <c r="B309" s="229"/>
      <c r="C309" s="230"/>
      <c r="D309" s="231" t="s">
        <v>165</v>
      </c>
      <c r="E309" s="232" t="s">
        <v>1</v>
      </c>
      <c r="F309" s="233" t="s">
        <v>388</v>
      </c>
      <c r="G309" s="230"/>
      <c r="H309" s="234">
        <v>3.84</v>
      </c>
      <c r="I309" s="235"/>
      <c r="J309" s="230"/>
      <c r="K309" s="230"/>
      <c r="L309" s="236"/>
      <c r="M309" s="237"/>
      <c r="N309" s="238"/>
      <c r="O309" s="238"/>
      <c r="P309" s="238"/>
      <c r="Q309" s="238"/>
      <c r="R309" s="238"/>
      <c r="S309" s="238"/>
      <c r="T309" s="23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0" t="s">
        <v>165</v>
      </c>
      <c r="AU309" s="240" t="s">
        <v>87</v>
      </c>
      <c r="AV309" s="13" t="s">
        <v>87</v>
      </c>
      <c r="AW309" s="13" t="s">
        <v>32</v>
      </c>
      <c r="AX309" s="13" t="s">
        <v>77</v>
      </c>
      <c r="AY309" s="240" t="s">
        <v>155</v>
      </c>
    </row>
    <row r="310" spans="1:51" s="14" customFormat="1" ht="12">
      <c r="A310" s="14"/>
      <c r="B310" s="241"/>
      <c r="C310" s="242"/>
      <c r="D310" s="231" t="s">
        <v>165</v>
      </c>
      <c r="E310" s="243" t="s">
        <v>93</v>
      </c>
      <c r="F310" s="244" t="s">
        <v>176</v>
      </c>
      <c r="G310" s="242"/>
      <c r="H310" s="245">
        <v>9.6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1" t="s">
        <v>165</v>
      </c>
      <c r="AU310" s="251" t="s">
        <v>87</v>
      </c>
      <c r="AV310" s="14" t="s">
        <v>163</v>
      </c>
      <c r="AW310" s="14" t="s">
        <v>32</v>
      </c>
      <c r="AX310" s="14" t="s">
        <v>85</v>
      </c>
      <c r="AY310" s="251" t="s">
        <v>155</v>
      </c>
    </row>
    <row r="311" spans="1:65" s="2" customFormat="1" ht="24.15" customHeight="1">
      <c r="A311" s="39"/>
      <c r="B311" s="40"/>
      <c r="C311" s="216" t="s">
        <v>444</v>
      </c>
      <c r="D311" s="216" t="s">
        <v>158</v>
      </c>
      <c r="E311" s="217" t="s">
        <v>445</v>
      </c>
      <c r="F311" s="218" t="s">
        <v>446</v>
      </c>
      <c r="G311" s="219" t="s">
        <v>161</v>
      </c>
      <c r="H311" s="220">
        <v>102.975</v>
      </c>
      <c r="I311" s="221"/>
      <c r="J311" s="222">
        <f>ROUND(I311*H311,2)</f>
        <v>0</v>
      </c>
      <c r="K311" s="218" t="s">
        <v>162</v>
      </c>
      <c r="L311" s="45"/>
      <c r="M311" s="223" t="s">
        <v>1</v>
      </c>
      <c r="N311" s="224" t="s">
        <v>42</v>
      </c>
      <c r="O311" s="92"/>
      <c r="P311" s="225">
        <f>O311*H311</f>
        <v>0</v>
      </c>
      <c r="Q311" s="225">
        <v>0.00034</v>
      </c>
      <c r="R311" s="225">
        <f>Q311*H311</f>
        <v>0.0350115</v>
      </c>
      <c r="S311" s="225">
        <v>0</v>
      </c>
      <c r="T311" s="226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7" t="s">
        <v>240</v>
      </c>
      <c r="AT311" s="227" t="s">
        <v>158</v>
      </c>
      <c r="AU311" s="227" t="s">
        <v>87</v>
      </c>
      <c r="AY311" s="18" t="s">
        <v>155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8" t="s">
        <v>85</v>
      </c>
      <c r="BK311" s="228">
        <f>ROUND(I311*H311,2)</f>
        <v>0</v>
      </c>
      <c r="BL311" s="18" t="s">
        <v>240</v>
      </c>
      <c r="BM311" s="227" t="s">
        <v>447</v>
      </c>
    </row>
    <row r="312" spans="1:51" s="13" customFormat="1" ht="12">
      <c r="A312" s="13"/>
      <c r="B312" s="229"/>
      <c r="C312" s="230"/>
      <c r="D312" s="231" t="s">
        <v>165</v>
      </c>
      <c r="E312" s="232" t="s">
        <v>1</v>
      </c>
      <c r="F312" s="233" t="s">
        <v>448</v>
      </c>
      <c r="G312" s="230"/>
      <c r="H312" s="234">
        <v>102.975</v>
      </c>
      <c r="I312" s="235"/>
      <c r="J312" s="230"/>
      <c r="K312" s="230"/>
      <c r="L312" s="236"/>
      <c r="M312" s="237"/>
      <c r="N312" s="238"/>
      <c r="O312" s="238"/>
      <c r="P312" s="238"/>
      <c r="Q312" s="238"/>
      <c r="R312" s="238"/>
      <c r="S312" s="238"/>
      <c r="T312" s="23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0" t="s">
        <v>165</v>
      </c>
      <c r="AU312" s="240" t="s">
        <v>87</v>
      </c>
      <c r="AV312" s="13" t="s">
        <v>87</v>
      </c>
      <c r="AW312" s="13" t="s">
        <v>32</v>
      </c>
      <c r="AX312" s="13" t="s">
        <v>85</v>
      </c>
      <c r="AY312" s="240" t="s">
        <v>155</v>
      </c>
    </row>
    <row r="313" spans="1:65" s="2" customFormat="1" ht="24.15" customHeight="1">
      <c r="A313" s="39"/>
      <c r="B313" s="40"/>
      <c r="C313" s="216" t="s">
        <v>449</v>
      </c>
      <c r="D313" s="216" t="s">
        <v>158</v>
      </c>
      <c r="E313" s="217" t="s">
        <v>450</v>
      </c>
      <c r="F313" s="218" t="s">
        <v>451</v>
      </c>
      <c r="G313" s="219" t="s">
        <v>204</v>
      </c>
      <c r="H313" s="220">
        <v>5.5</v>
      </c>
      <c r="I313" s="221"/>
      <c r="J313" s="222">
        <f>ROUND(I313*H313,2)</f>
        <v>0</v>
      </c>
      <c r="K313" s="218" t="s">
        <v>162</v>
      </c>
      <c r="L313" s="45"/>
      <c r="M313" s="223" t="s">
        <v>1</v>
      </c>
      <c r="N313" s="224" t="s">
        <v>42</v>
      </c>
      <c r="O313" s="92"/>
      <c r="P313" s="225">
        <f>O313*H313</f>
        <v>0</v>
      </c>
      <c r="Q313" s="225">
        <v>0.00137</v>
      </c>
      <c r="R313" s="225">
        <f>Q313*H313</f>
        <v>0.007534999999999999</v>
      </c>
      <c r="S313" s="225">
        <v>0</v>
      </c>
      <c r="T313" s="22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7" t="s">
        <v>240</v>
      </c>
      <c r="AT313" s="227" t="s">
        <v>158</v>
      </c>
      <c r="AU313" s="227" t="s">
        <v>87</v>
      </c>
      <c r="AY313" s="18" t="s">
        <v>155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8" t="s">
        <v>85</v>
      </c>
      <c r="BK313" s="228">
        <f>ROUND(I313*H313,2)</f>
        <v>0</v>
      </c>
      <c r="BL313" s="18" t="s">
        <v>240</v>
      </c>
      <c r="BM313" s="227" t="s">
        <v>452</v>
      </c>
    </row>
    <row r="314" spans="1:65" s="2" customFormat="1" ht="24.15" customHeight="1">
      <c r="A314" s="39"/>
      <c r="B314" s="40"/>
      <c r="C314" s="216" t="s">
        <v>453</v>
      </c>
      <c r="D314" s="216" t="s">
        <v>158</v>
      </c>
      <c r="E314" s="217" t="s">
        <v>454</v>
      </c>
      <c r="F314" s="218" t="s">
        <v>455</v>
      </c>
      <c r="G314" s="219" t="s">
        <v>204</v>
      </c>
      <c r="H314" s="220">
        <v>23</v>
      </c>
      <c r="I314" s="221"/>
      <c r="J314" s="222">
        <f>ROUND(I314*H314,2)</f>
        <v>0</v>
      </c>
      <c r="K314" s="218" t="s">
        <v>162</v>
      </c>
      <c r="L314" s="45"/>
      <c r="M314" s="223" t="s">
        <v>1</v>
      </c>
      <c r="N314" s="224" t="s">
        <v>42</v>
      </c>
      <c r="O314" s="92"/>
      <c r="P314" s="225">
        <f>O314*H314</f>
        <v>0</v>
      </c>
      <c r="Q314" s="225">
        <v>0.00137</v>
      </c>
      <c r="R314" s="225">
        <f>Q314*H314</f>
        <v>0.031509999999999996</v>
      </c>
      <c r="S314" s="225">
        <v>0</v>
      </c>
      <c r="T314" s="226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7" t="s">
        <v>240</v>
      </c>
      <c r="AT314" s="227" t="s">
        <v>158</v>
      </c>
      <c r="AU314" s="227" t="s">
        <v>87</v>
      </c>
      <c r="AY314" s="18" t="s">
        <v>155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8" t="s">
        <v>85</v>
      </c>
      <c r="BK314" s="228">
        <f>ROUND(I314*H314,2)</f>
        <v>0</v>
      </c>
      <c r="BL314" s="18" t="s">
        <v>240</v>
      </c>
      <c r="BM314" s="227" t="s">
        <v>456</v>
      </c>
    </row>
    <row r="315" spans="1:51" s="13" customFormat="1" ht="12">
      <c r="A315" s="13"/>
      <c r="B315" s="229"/>
      <c r="C315" s="230"/>
      <c r="D315" s="231" t="s">
        <v>165</v>
      </c>
      <c r="E315" s="232" t="s">
        <v>1</v>
      </c>
      <c r="F315" s="233" t="s">
        <v>457</v>
      </c>
      <c r="G315" s="230"/>
      <c r="H315" s="234">
        <v>23</v>
      </c>
      <c r="I315" s="235"/>
      <c r="J315" s="230"/>
      <c r="K315" s="230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165</v>
      </c>
      <c r="AU315" s="240" t="s">
        <v>87</v>
      </c>
      <c r="AV315" s="13" t="s">
        <v>87</v>
      </c>
      <c r="AW315" s="13" t="s">
        <v>32</v>
      </c>
      <c r="AX315" s="13" t="s">
        <v>85</v>
      </c>
      <c r="AY315" s="240" t="s">
        <v>155</v>
      </c>
    </row>
    <row r="316" spans="1:65" s="2" customFormat="1" ht="24.15" customHeight="1">
      <c r="A316" s="39"/>
      <c r="B316" s="40"/>
      <c r="C316" s="216" t="s">
        <v>458</v>
      </c>
      <c r="D316" s="216" t="s">
        <v>158</v>
      </c>
      <c r="E316" s="217" t="s">
        <v>459</v>
      </c>
      <c r="F316" s="218" t="s">
        <v>460</v>
      </c>
      <c r="G316" s="219" t="s">
        <v>204</v>
      </c>
      <c r="H316" s="220">
        <v>54.85</v>
      </c>
      <c r="I316" s="221"/>
      <c r="J316" s="222">
        <f>ROUND(I316*H316,2)</f>
        <v>0</v>
      </c>
      <c r="K316" s="218" t="s">
        <v>162</v>
      </c>
      <c r="L316" s="45"/>
      <c r="M316" s="223" t="s">
        <v>1</v>
      </c>
      <c r="N316" s="224" t="s">
        <v>42</v>
      </c>
      <c r="O316" s="92"/>
      <c r="P316" s="225">
        <f>O316*H316</f>
        <v>0</v>
      </c>
      <c r="Q316" s="225">
        <v>0.00038</v>
      </c>
      <c r="R316" s="225">
        <f>Q316*H316</f>
        <v>0.020843</v>
      </c>
      <c r="S316" s="225">
        <v>0</v>
      </c>
      <c r="T316" s="22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7" t="s">
        <v>240</v>
      </c>
      <c r="AT316" s="227" t="s">
        <v>158</v>
      </c>
      <c r="AU316" s="227" t="s">
        <v>87</v>
      </c>
      <c r="AY316" s="18" t="s">
        <v>155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8" t="s">
        <v>85</v>
      </c>
      <c r="BK316" s="228">
        <f>ROUND(I316*H316,2)</f>
        <v>0</v>
      </c>
      <c r="BL316" s="18" t="s">
        <v>240</v>
      </c>
      <c r="BM316" s="227" t="s">
        <v>461</v>
      </c>
    </row>
    <row r="317" spans="1:51" s="15" customFormat="1" ht="12">
      <c r="A317" s="15"/>
      <c r="B317" s="252"/>
      <c r="C317" s="253"/>
      <c r="D317" s="231" t="s">
        <v>165</v>
      </c>
      <c r="E317" s="254" t="s">
        <v>1</v>
      </c>
      <c r="F317" s="255" t="s">
        <v>462</v>
      </c>
      <c r="G317" s="253"/>
      <c r="H317" s="254" t="s">
        <v>1</v>
      </c>
      <c r="I317" s="256"/>
      <c r="J317" s="253"/>
      <c r="K317" s="253"/>
      <c r="L317" s="257"/>
      <c r="M317" s="258"/>
      <c r="N317" s="259"/>
      <c r="O317" s="259"/>
      <c r="P317" s="259"/>
      <c r="Q317" s="259"/>
      <c r="R317" s="259"/>
      <c r="S317" s="259"/>
      <c r="T317" s="26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1" t="s">
        <v>165</v>
      </c>
      <c r="AU317" s="261" t="s">
        <v>87</v>
      </c>
      <c r="AV317" s="15" t="s">
        <v>85</v>
      </c>
      <c r="AW317" s="15" t="s">
        <v>32</v>
      </c>
      <c r="AX317" s="15" t="s">
        <v>77</v>
      </c>
      <c r="AY317" s="261" t="s">
        <v>155</v>
      </c>
    </row>
    <row r="318" spans="1:51" s="13" customFormat="1" ht="12">
      <c r="A318" s="13"/>
      <c r="B318" s="229"/>
      <c r="C318" s="230"/>
      <c r="D318" s="231" t="s">
        <v>165</v>
      </c>
      <c r="E318" s="232" t="s">
        <v>1</v>
      </c>
      <c r="F318" s="233" t="s">
        <v>463</v>
      </c>
      <c r="G318" s="230"/>
      <c r="H318" s="234">
        <v>32.7</v>
      </c>
      <c r="I318" s="235"/>
      <c r="J318" s="230"/>
      <c r="K318" s="230"/>
      <c r="L318" s="236"/>
      <c r="M318" s="237"/>
      <c r="N318" s="238"/>
      <c r="O318" s="238"/>
      <c r="P318" s="238"/>
      <c r="Q318" s="238"/>
      <c r="R318" s="238"/>
      <c r="S318" s="238"/>
      <c r="T318" s="23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0" t="s">
        <v>165</v>
      </c>
      <c r="AU318" s="240" t="s">
        <v>87</v>
      </c>
      <c r="AV318" s="13" t="s">
        <v>87</v>
      </c>
      <c r="AW318" s="13" t="s">
        <v>32</v>
      </c>
      <c r="AX318" s="13" t="s">
        <v>77</v>
      </c>
      <c r="AY318" s="240" t="s">
        <v>155</v>
      </c>
    </row>
    <row r="319" spans="1:51" s="15" customFormat="1" ht="12">
      <c r="A319" s="15"/>
      <c r="B319" s="252"/>
      <c r="C319" s="253"/>
      <c r="D319" s="231" t="s">
        <v>165</v>
      </c>
      <c r="E319" s="254" t="s">
        <v>1</v>
      </c>
      <c r="F319" s="255" t="s">
        <v>380</v>
      </c>
      <c r="G319" s="253"/>
      <c r="H319" s="254" t="s">
        <v>1</v>
      </c>
      <c r="I319" s="256"/>
      <c r="J319" s="253"/>
      <c r="K319" s="253"/>
      <c r="L319" s="257"/>
      <c r="M319" s="258"/>
      <c r="N319" s="259"/>
      <c r="O319" s="259"/>
      <c r="P319" s="259"/>
      <c r="Q319" s="259"/>
      <c r="R319" s="259"/>
      <c r="S319" s="259"/>
      <c r="T319" s="260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1" t="s">
        <v>165</v>
      </c>
      <c r="AU319" s="261" t="s">
        <v>87</v>
      </c>
      <c r="AV319" s="15" t="s">
        <v>85</v>
      </c>
      <c r="AW319" s="15" t="s">
        <v>32</v>
      </c>
      <c r="AX319" s="15" t="s">
        <v>77</v>
      </c>
      <c r="AY319" s="261" t="s">
        <v>155</v>
      </c>
    </row>
    <row r="320" spans="1:51" s="13" customFormat="1" ht="12">
      <c r="A320" s="13"/>
      <c r="B320" s="229"/>
      <c r="C320" s="230"/>
      <c r="D320" s="231" t="s">
        <v>165</v>
      </c>
      <c r="E320" s="232" t="s">
        <v>1</v>
      </c>
      <c r="F320" s="233" t="s">
        <v>464</v>
      </c>
      <c r="G320" s="230"/>
      <c r="H320" s="234">
        <v>8.55</v>
      </c>
      <c r="I320" s="235"/>
      <c r="J320" s="230"/>
      <c r="K320" s="230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165</v>
      </c>
      <c r="AU320" s="240" t="s">
        <v>87</v>
      </c>
      <c r="AV320" s="13" t="s">
        <v>87</v>
      </c>
      <c r="AW320" s="13" t="s">
        <v>32</v>
      </c>
      <c r="AX320" s="13" t="s">
        <v>77</v>
      </c>
      <c r="AY320" s="240" t="s">
        <v>155</v>
      </c>
    </row>
    <row r="321" spans="1:51" s="13" customFormat="1" ht="12">
      <c r="A321" s="13"/>
      <c r="B321" s="229"/>
      <c r="C321" s="230"/>
      <c r="D321" s="231" t="s">
        <v>165</v>
      </c>
      <c r="E321" s="232" t="s">
        <v>1</v>
      </c>
      <c r="F321" s="233" t="s">
        <v>465</v>
      </c>
      <c r="G321" s="230"/>
      <c r="H321" s="234">
        <v>13.6</v>
      </c>
      <c r="I321" s="235"/>
      <c r="J321" s="230"/>
      <c r="K321" s="230"/>
      <c r="L321" s="236"/>
      <c r="M321" s="237"/>
      <c r="N321" s="238"/>
      <c r="O321" s="238"/>
      <c r="P321" s="238"/>
      <c r="Q321" s="238"/>
      <c r="R321" s="238"/>
      <c r="S321" s="238"/>
      <c r="T321" s="23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0" t="s">
        <v>165</v>
      </c>
      <c r="AU321" s="240" t="s">
        <v>87</v>
      </c>
      <c r="AV321" s="13" t="s">
        <v>87</v>
      </c>
      <c r="AW321" s="13" t="s">
        <v>32</v>
      </c>
      <c r="AX321" s="13" t="s">
        <v>77</v>
      </c>
      <c r="AY321" s="240" t="s">
        <v>155</v>
      </c>
    </row>
    <row r="322" spans="1:51" s="14" customFormat="1" ht="12">
      <c r="A322" s="14"/>
      <c r="B322" s="241"/>
      <c r="C322" s="242"/>
      <c r="D322" s="231" t="s">
        <v>165</v>
      </c>
      <c r="E322" s="243" t="s">
        <v>1</v>
      </c>
      <c r="F322" s="244" t="s">
        <v>176</v>
      </c>
      <c r="G322" s="242"/>
      <c r="H322" s="245">
        <v>54.85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1" t="s">
        <v>165</v>
      </c>
      <c r="AU322" s="251" t="s">
        <v>87</v>
      </c>
      <c r="AV322" s="14" t="s">
        <v>163</v>
      </c>
      <c r="AW322" s="14" t="s">
        <v>32</v>
      </c>
      <c r="AX322" s="14" t="s">
        <v>85</v>
      </c>
      <c r="AY322" s="251" t="s">
        <v>155</v>
      </c>
    </row>
    <row r="323" spans="1:65" s="2" customFormat="1" ht="24.15" customHeight="1">
      <c r="A323" s="39"/>
      <c r="B323" s="40"/>
      <c r="C323" s="216" t="s">
        <v>466</v>
      </c>
      <c r="D323" s="216" t="s">
        <v>158</v>
      </c>
      <c r="E323" s="217" t="s">
        <v>467</v>
      </c>
      <c r="F323" s="218" t="s">
        <v>468</v>
      </c>
      <c r="G323" s="219" t="s">
        <v>204</v>
      </c>
      <c r="H323" s="220">
        <v>54.85</v>
      </c>
      <c r="I323" s="221"/>
      <c r="J323" s="222">
        <f>ROUND(I323*H323,2)</f>
        <v>0</v>
      </c>
      <c r="K323" s="218" t="s">
        <v>162</v>
      </c>
      <c r="L323" s="45"/>
      <c r="M323" s="223" t="s">
        <v>1</v>
      </c>
      <c r="N323" s="224" t="s">
        <v>42</v>
      </c>
      <c r="O323" s="92"/>
      <c r="P323" s="225">
        <f>O323*H323</f>
        <v>0</v>
      </c>
      <c r="Q323" s="225">
        <v>0.00056</v>
      </c>
      <c r="R323" s="225">
        <f>Q323*H323</f>
        <v>0.030715999999999997</v>
      </c>
      <c r="S323" s="225">
        <v>0</v>
      </c>
      <c r="T323" s="22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7" t="s">
        <v>240</v>
      </c>
      <c r="AT323" s="227" t="s">
        <v>158</v>
      </c>
      <c r="AU323" s="227" t="s">
        <v>87</v>
      </c>
      <c r="AY323" s="18" t="s">
        <v>155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8" t="s">
        <v>85</v>
      </c>
      <c r="BK323" s="228">
        <f>ROUND(I323*H323,2)</f>
        <v>0</v>
      </c>
      <c r="BL323" s="18" t="s">
        <v>240</v>
      </c>
      <c r="BM323" s="227" t="s">
        <v>469</v>
      </c>
    </row>
    <row r="324" spans="1:51" s="15" customFormat="1" ht="12">
      <c r="A324" s="15"/>
      <c r="B324" s="252"/>
      <c r="C324" s="253"/>
      <c r="D324" s="231" t="s">
        <v>165</v>
      </c>
      <c r="E324" s="254" t="s">
        <v>1</v>
      </c>
      <c r="F324" s="255" t="s">
        <v>470</v>
      </c>
      <c r="G324" s="253"/>
      <c r="H324" s="254" t="s">
        <v>1</v>
      </c>
      <c r="I324" s="256"/>
      <c r="J324" s="253"/>
      <c r="K324" s="253"/>
      <c r="L324" s="257"/>
      <c r="M324" s="258"/>
      <c r="N324" s="259"/>
      <c r="O324" s="259"/>
      <c r="P324" s="259"/>
      <c r="Q324" s="259"/>
      <c r="R324" s="259"/>
      <c r="S324" s="259"/>
      <c r="T324" s="260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1" t="s">
        <v>165</v>
      </c>
      <c r="AU324" s="261" t="s">
        <v>87</v>
      </c>
      <c r="AV324" s="15" t="s">
        <v>85</v>
      </c>
      <c r="AW324" s="15" t="s">
        <v>32</v>
      </c>
      <c r="AX324" s="15" t="s">
        <v>77</v>
      </c>
      <c r="AY324" s="261" t="s">
        <v>155</v>
      </c>
    </row>
    <row r="325" spans="1:51" s="13" customFormat="1" ht="12">
      <c r="A325" s="13"/>
      <c r="B325" s="229"/>
      <c r="C325" s="230"/>
      <c r="D325" s="231" t="s">
        <v>165</v>
      </c>
      <c r="E325" s="232" t="s">
        <v>1</v>
      </c>
      <c r="F325" s="233" t="s">
        <v>463</v>
      </c>
      <c r="G325" s="230"/>
      <c r="H325" s="234">
        <v>32.7</v>
      </c>
      <c r="I325" s="235"/>
      <c r="J325" s="230"/>
      <c r="K325" s="230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165</v>
      </c>
      <c r="AU325" s="240" t="s">
        <v>87</v>
      </c>
      <c r="AV325" s="13" t="s">
        <v>87</v>
      </c>
      <c r="AW325" s="13" t="s">
        <v>32</v>
      </c>
      <c r="AX325" s="13" t="s">
        <v>77</v>
      </c>
      <c r="AY325" s="240" t="s">
        <v>155</v>
      </c>
    </row>
    <row r="326" spans="1:51" s="15" customFormat="1" ht="12">
      <c r="A326" s="15"/>
      <c r="B326" s="252"/>
      <c r="C326" s="253"/>
      <c r="D326" s="231" t="s">
        <v>165</v>
      </c>
      <c r="E326" s="254" t="s">
        <v>1</v>
      </c>
      <c r="F326" s="255" t="s">
        <v>380</v>
      </c>
      <c r="G326" s="253"/>
      <c r="H326" s="254" t="s">
        <v>1</v>
      </c>
      <c r="I326" s="256"/>
      <c r="J326" s="253"/>
      <c r="K326" s="253"/>
      <c r="L326" s="257"/>
      <c r="M326" s="258"/>
      <c r="N326" s="259"/>
      <c r="O326" s="259"/>
      <c r="P326" s="259"/>
      <c r="Q326" s="259"/>
      <c r="R326" s="259"/>
      <c r="S326" s="259"/>
      <c r="T326" s="260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1" t="s">
        <v>165</v>
      </c>
      <c r="AU326" s="261" t="s">
        <v>87</v>
      </c>
      <c r="AV326" s="15" t="s">
        <v>85</v>
      </c>
      <c r="AW326" s="15" t="s">
        <v>32</v>
      </c>
      <c r="AX326" s="15" t="s">
        <v>77</v>
      </c>
      <c r="AY326" s="261" t="s">
        <v>155</v>
      </c>
    </row>
    <row r="327" spans="1:51" s="13" customFormat="1" ht="12">
      <c r="A327" s="13"/>
      <c r="B327" s="229"/>
      <c r="C327" s="230"/>
      <c r="D327" s="231" t="s">
        <v>165</v>
      </c>
      <c r="E327" s="232" t="s">
        <v>1</v>
      </c>
      <c r="F327" s="233" t="s">
        <v>464</v>
      </c>
      <c r="G327" s="230"/>
      <c r="H327" s="234">
        <v>8.55</v>
      </c>
      <c r="I327" s="235"/>
      <c r="J327" s="230"/>
      <c r="K327" s="230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165</v>
      </c>
      <c r="AU327" s="240" t="s">
        <v>87</v>
      </c>
      <c r="AV327" s="13" t="s">
        <v>87</v>
      </c>
      <c r="AW327" s="13" t="s">
        <v>32</v>
      </c>
      <c r="AX327" s="13" t="s">
        <v>77</v>
      </c>
      <c r="AY327" s="240" t="s">
        <v>155</v>
      </c>
    </row>
    <row r="328" spans="1:51" s="13" customFormat="1" ht="12">
      <c r="A328" s="13"/>
      <c r="B328" s="229"/>
      <c r="C328" s="230"/>
      <c r="D328" s="231" t="s">
        <v>165</v>
      </c>
      <c r="E328" s="232" t="s">
        <v>1</v>
      </c>
      <c r="F328" s="233" t="s">
        <v>465</v>
      </c>
      <c r="G328" s="230"/>
      <c r="H328" s="234">
        <v>13.6</v>
      </c>
      <c r="I328" s="235"/>
      <c r="J328" s="230"/>
      <c r="K328" s="230"/>
      <c r="L328" s="236"/>
      <c r="M328" s="237"/>
      <c r="N328" s="238"/>
      <c r="O328" s="238"/>
      <c r="P328" s="238"/>
      <c r="Q328" s="238"/>
      <c r="R328" s="238"/>
      <c r="S328" s="238"/>
      <c r="T328" s="23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0" t="s">
        <v>165</v>
      </c>
      <c r="AU328" s="240" t="s">
        <v>87</v>
      </c>
      <c r="AV328" s="13" t="s">
        <v>87</v>
      </c>
      <c r="AW328" s="13" t="s">
        <v>32</v>
      </c>
      <c r="AX328" s="13" t="s">
        <v>77</v>
      </c>
      <c r="AY328" s="240" t="s">
        <v>155</v>
      </c>
    </row>
    <row r="329" spans="1:51" s="14" customFormat="1" ht="12">
      <c r="A329" s="14"/>
      <c r="B329" s="241"/>
      <c r="C329" s="242"/>
      <c r="D329" s="231" t="s">
        <v>165</v>
      </c>
      <c r="E329" s="243" t="s">
        <v>1</v>
      </c>
      <c r="F329" s="244" t="s">
        <v>176</v>
      </c>
      <c r="G329" s="242"/>
      <c r="H329" s="245">
        <v>54.85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1" t="s">
        <v>165</v>
      </c>
      <c r="AU329" s="251" t="s">
        <v>87</v>
      </c>
      <c r="AV329" s="14" t="s">
        <v>163</v>
      </c>
      <c r="AW329" s="14" t="s">
        <v>32</v>
      </c>
      <c r="AX329" s="14" t="s">
        <v>85</v>
      </c>
      <c r="AY329" s="251" t="s">
        <v>155</v>
      </c>
    </row>
    <row r="330" spans="1:65" s="2" customFormat="1" ht="24.15" customHeight="1">
      <c r="A330" s="39"/>
      <c r="B330" s="40"/>
      <c r="C330" s="216" t="s">
        <v>471</v>
      </c>
      <c r="D330" s="216" t="s">
        <v>158</v>
      </c>
      <c r="E330" s="217" t="s">
        <v>472</v>
      </c>
      <c r="F330" s="218" t="s">
        <v>473</v>
      </c>
      <c r="G330" s="219" t="s">
        <v>392</v>
      </c>
      <c r="H330" s="220">
        <v>1</v>
      </c>
      <c r="I330" s="221"/>
      <c r="J330" s="222">
        <f>ROUND(I330*H330,2)</f>
        <v>0</v>
      </c>
      <c r="K330" s="218" t="s">
        <v>162</v>
      </c>
      <c r="L330" s="45"/>
      <c r="M330" s="223" t="s">
        <v>1</v>
      </c>
      <c r="N330" s="224" t="s">
        <v>42</v>
      </c>
      <c r="O330" s="92"/>
      <c r="P330" s="225">
        <f>O330*H330</f>
        <v>0</v>
      </c>
      <c r="Q330" s="225">
        <v>0.00871</v>
      </c>
      <c r="R330" s="225">
        <f>Q330*H330</f>
        <v>0.00871</v>
      </c>
      <c r="S330" s="225">
        <v>0</v>
      </c>
      <c r="T330" s="22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7" t="s">
        <v>240</v>
      </c>
      <c r="AT330" s="227" t="s">
        <v>158</v>
      </c>
      <c r="AU330" s="227" t="s">
        <v>87</v>
      </c>
      <c r="AY330" s="18" t="s">
        <v>155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8" t="s">
        <v>85</v>
      </c>
      <c r="BK330" s="228">
        <f>ROUND(I330*H330,2)</f>
        <v>0</v>
      </c>
      <c r="BL330" s="18" t="s">
        <v>240</v>
      </c>
      <c r="BM330" s="227" t="s">
        <v>474</v>
      </c>
    </row>
    <row r="331" spans="1:65" s="2" customFormat="1" ht="24.15" customHeight="1">
      <c r="A331" s="39"/>
      <c r="B331" s="40"/>
      <c r="C331" s="216" t="s">
        <v>475</v>
      </c>
      <c r="D331" s="216" t="s">
        <v>158</v>
      </c>
      <c r="E331" s="217" t="s">
        <v>476</v>
      </c>
      <c r="F331" s="218" t="s">
        <v>477</v>
      </c>
      <c r="G331" s="219" t="s">
        <v>204</v>
      </c>
      <c r="H331" s="220">
        <v>31.5</v>
      </c>
      <c r="I331" s="221"/>
      <c r="J331" s="222">
        <f>ROUND(I331*H331,2)</f>
        <v>0</v>
      </c>
      <c r="K331" s="218" t="s">
        <v>162</v>
      </c>
      <c r="L331" s="45"/>
      <c r="M331" s="223" t="s">
        <v>1</v>
      </c>
      <c r="N331" s="224" t="s">
        <v>42</v>
      </c>
      <c r="O331" s="92"/>
      <c r="P331" s="225">
        <f>O331*H331</f>
        <v>0</v>
      </c>
      <c r="Q331" s="225">
        <v>0.00172</v>
      </c>
      <c r="R331" s="225">
        <f>Q331*H331</f>
        <v>0.05418</v>
      </c>
      <c r="S331" s="225">
        <v>0</v>
      </c>
      <c r="T331" s="226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7" t="s">
        <v>240</v>
      </c>
      <c r="AT331" s="227" t="s">
        <v>158</v>
      </c>
      <c r="AU331" s="227" t="s">
        <v>87</v>
      </c>
      <c r="AY331" s="18" t="s">
        <v>155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8" t="s">
        <v>85</v>
      </c>
      <c r="BK331" s="228">
        <f>ROUND(I331*H331,2)</f>
        <v>0</v>
      </c>
      <c r="BL331" s="18" t="s">
        <v>240</v>
      </c>
      <c r="BM331" s="227" t="s">
        <v>478</v>
      </c>
    </row>
    <row r="332" spans="1:51" s="13" customFormat="1" ht="12">
      <c r="A332" s="13"/>
      <c r="B332" s="229"/>
      <c r="C332" s="230"/>
      <c r="D332" s="231" t="s">
        <v>165</v>
      </c>
      <c r="E332" s="232" t="s">
        <v>1</v>
      </c>
      <c r="F332" s="233" t="s">
        <v>479</v>
      </c>
      <c r="G332" s="230"/>
      <c r="H332" s="234">
        <v>31.5</v>
      </c>
      <c r="I332" s="235"/>
      <c r="J332" s="230"/>
      <c r="K332" s="230"/>
      <c r="L332" s="236"/>
      <c r="M332" s="237"/>
      <c r="N332" s="238"/>
      <c r="O332" s="238"/>
      <c r="P332" s="238"/>
      <c r="Q332" s="238"/>
      <c r="R332" s="238"/>
      <c r="S332" s="238"/>
      <c r="T332" s="23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0" t="s">
        <v>165</v>
      </c>
      <c r="AU332" s="240" t="s">
        <v>87</v>
      </c>
      <c r="AV332" s="13" t="s">
        <v>87</v>
      </c>
      <c r="AW332" s="13" t="s">
        <v>32</v>
      </c>
      <c r="AX332" s="13" t="s">
        <v>85</v>
      </c>
      <c r="AY332" s="240" t="s">
        <v>155</v>
      </c>
    </row>
    <row r="333" spans="1:65" s="2" customFormat="1" ht="24.15" customHeight="1">
      <c r="A333" s="39"/>
      <c r="B333" s="40"/>
      <c r="C333" s="216" t="s">
        <v>480</v>
      </c>
      <c r="D333" s="216" t="s">
        <v>158</v>
      </c>
      <c r="E333" s="217" t="s">
        <v>481</v>
      </c>
      <c r="F333" s="218" t="s">
        <v>482</v>
      </c>
      <c r="G333" s="219" t="s">
        <v>204</v>
      </c>
      <c r="H333" s="220">
        <v>15</v>
      </c>
      <c r="I333" s="221"/>
      <c r="J333" s="222">
        <f>ROUND(I333*H333,2)</f>
        <v>0</v>
      </c>
      <c r="K333" s="218" t="s">
        <v>162</v>
      </c>
      <c r="L333" s="45"/>
      <c r="M333" s="223" t="s">
        <v>1</v>
      </c>
      <c r="N333" s="224" t="s">
        <v>42</v>
      </c>
      <c r="O333" s="92"/>
      <c r="P333" s="225">
        <f>O333*H333</f>
        <v>0</v>
      </c>
      <c r="Q333" s="225">
        <v>0.00283</v>
      </c>
      <c r="R333" s="225">
        <f>Q333*H333</f>
        <v>0.04245</v>
      </c>
      <c r="S333" s="225">
        <v>0</v>
      </c>
      <c r="T333" s="226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7" t="s">
        <v>240</v>
      </c>
      <c r="AT333" s="227" t="s">
        <v>158</v>
      </c>
      <c r="AU333" s="227" t="s">
        <v>87</v>
      </c>
      <c r="AY333" s="18" t="s">
        <v>155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8" t="s">
        <v>85</v>
      </c>
      <c r="BK333" s="228">
        <f>ROUND(I333*H333,2)</f>
        <v>0</v>
      </c>
      <c r="BL333" s="18" t="s">
        <v>240</v>
      </c>
      <c r="BM333" s="227" t="s">
        <v>483</v>
      </c>
    </row>
    <row r="334" spans="1:65" s="2" customFormat="1" ht="16.5" customHeight="1">
      <c r="A334" s="39"/>
      <c r="B334" s="40"/>
      <c r="C334" s="216" t="s">
        <v>484</v>
      </c>
      <c r="D334" s="216" t="s">
        <v>158</v>
      </c>
      <c r="E334" s="217" t="s">
        <v>485</v>
      </c>
      <c r="F334" s="218" t="s">
        <v>486</v>
      </c>
      <c r="G334" s="219" t="s">
        <v>392</v>
      </c>
      <c r="H334" s="220">
        <v>2</v>
      </c>
      <c r="I334" s="221"/>
      <c r="J334" s="222">
        <f>ROUND(I334*H334,2)</f>
        <v>0</v>
      </c>
      <c r="K334" s="218" t="s">
        <v>1</v>
      </c>
      <c r="L334" s="45"/>
      <c r="M334" s="223" t="s">
        <v>1</v>
      </c>
      <c r="N334" s="224" t="s">
        <v>42</v>
      </c>
      <c r="O334" s="92"/>
      <c r="P334" s="225">
        <f>O334*H334</f>
        <v>0</v>
      </c>
      <c r="Q334" s="225">
        <v>0</v>
      </c>
      <c r="R334" s="225">
        <f>Q334*H334</f>
        <v>0</v>
      </c>
      <c r="S334" s="225">
        <v>0</v>
      </c>
      <c r="T334" s="226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7" t="s">
        <v>240</v>
      </c>
      <c r="AT334" s="227" t="s">
        <v>158</v>
      </c>
      <c r="AU334" s="227" t="s">
        <v>87</v>
      </c>
      <c r="AY334" s="18" t="s">
        <v>155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8" t="s">
        <v>85</v>
      </c>
      <c r="BK334" s="228">
        <f>ROUND(I334*H334,2)</f>
        <v>0</v>
      </c>
      <c r="BL334" s="18" t="s">
        <v>240</v>
      </c>
      <c r="BM334" s="227" t="s">
        <v>487</v>
      </c>
    </row>
    <row r="335" spans="1:65" s="2" customFormat="1" ht="16.5" customHeight="1">
      <c r="A335" s="39"/>
      <c r="B335" s="40"/>
      <c r="C335" s="262" t="s">
        <v>488</v>
      </c>
      <c r="D335" s="262" t="s">
        <v>255</v>
      </c>
      <c r="E335" s="263" t="s">
        <v>489</v>
      </c>
      <c r="F335" s="264" t="s">
        <v>490</v>
      </c>
      <c r="G335" s="265" t="s">
        <v>392</v>
      </c>
      <c r="H335" s="266">
        <v>2</v>
      </c>
      <c r="I335" s="267"/>
      <c r="J335" s="268">
        <f>ROUND(I335*H335,2)</f>
        <v>0</v>
      </c>
      <c r="K335" s="264" t="s">
        <v>1</v>
      </c>
      <c r="L335" s="269"/>
      <c r="M335" s="270" t="s">
        <v>1</v>
      </c>
      <c r="N335" s="271" t="s">
        <v>42</v>
      </c>
      <c r="O335" s="92"/>
      <c r="P335" s="225">
        <f>O335*H335</f>
        <v>0</v>
      </c>
      <c r="Q335" s="225">
        <v>0.001</v>
      </c>
      <c r="R335" s="225">
        <f>Q335*H335</f>
        <v>0.002</v>
      </c>
      <c r="S335" s="225">
        <v>0</v>
      </c>
      <c r="T335" s="226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7" t="s">
        <v>258</v>
      </c>
      <c r="AT335" s="227" t="s">
        <v>255</v>
      </c>
      <c r="AU335" s="227" t="s">
        <v>87</v>
      </c>
      <c r="AY335" s="18" t="s">
        <v>155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8" t="s">
        <v>85</v>
      </c>
      <c r="BK335" s="228">
        <f>ROUND(I335*H335,2)</f>
        <v>0</v>
      </c>
      <c r="BL335" s="18" t="s">
        <v>240</v>
      </c>
      <c r="BM335" s="227" t="s">
        <v>491</v>
      </c>
    </row>
    <row r="336" spans="1:65" s="2" customFormat="1" ht="24.15" customHeight="1">
      <c r="A336" s="39"/>
      <c r="B336" s="40"/>
      <c r="C336" s="216" t="s">
        <v>492</v>
      </c>
      <c r="D336" s="216" t="s">
        <v>158</v>
      </c>
      <c r="E336" s="217" t="s">
        <v>493</v>
      </c>
      <c r="F336" s="218" t="s">
        <v>494</v>
      </c>
      <c r="G336" s="219" t="s">
        <v>204</v>
      </c>
      <c r="H336" s="220">
        <v>7</v>
      </c>
      <c r="I336" s="221"/>
      <c r="J336" s="222">
        <f>ROUND(I336*H336,2)</f>
        <v>0</v>
      </c>
      <c r="K336" s="218" t="s">
        <v>1</v>
      </c>
      <c r="L336" s="45"/>
      <c r="M336" s="223" t="s">
        <v>1</v>
      </c>
      <c r="N336" s="224" t="s">
        <v>42</v>
      </c>
      <c r="O336" s="92"/>
      <c r="P336" s="225">
        <f>O336*H336</f>
        <v>0</v>
      </c>
      <c r="Q336" s="225">
        <v>0.00092</v>
      </c>
      <c r="R336" s="225">
        <f>Q336*H336</f>
        <v>0.00644</v>
      </c>
      <c r="S336" s="225">
        <v>0</v>
      </c>
      <c r="T336" s="226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7" t="s">
        <v>240</v>
      </c>
      <c r="AT336" s="227" t="s">
        <v>158</v>
      </c>
      <c r="AU336" s="227" t="s">
        <v>87</v>
      </c>
      <c r="AY336" s="18" t="s">
        <v>155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8" t="s">
        <v>85</v>
      </c>
      <c r="BK336" s="228">
        <f>ROUND(I336*H336,2)</f>
        <v>0</v>
      </c>
      <c r="BL336" s="18" t="s">
        <v>240</v>
      </c>
      <c r="BM336" s="227" t="s">
        <v>495</v>
      </c>
    </row>
    <row r="337" spans="1:51" s="13" customFormat="1" ht="12">
      <c r="A337" s="13"/>
      <c r="B337" s="229"/>
      <c r="C337" s="230"/>
      <c r="D337" s="231" t="s">
        <v>165</v>
      </c>
      <c r="E337" s="232" t="s">
        <v>1</v>
      </c>
      <c r="F337" s="233" t="s">
        <v>496</v>
      </c>
      <c r="G337" s="230"/>
      <c r="H337" s="234">
        <v>7</v>
      </c>
      <c r="I337" s="235"/>
      <c r="J337" s="230"/>
      <c r="K337" s="230"/>
      <c r="L337" s="236"/>
      <c r="M337" s="237"/>
      <c r="N337" s="238"/>
      <c r="O337" s="238"/>
      <c r="P337" s="238"/>
      <c r="Q337" s="238"/>
      <c r="R337" s="238"/>
      <c r="S337" s="238"/>
      <c r="T337" s="23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0" t="s">
        <v>165</v>
      </c>
      <c r="AU337" s="240" t="s">
        <v>87</v>
      </c>
      <c r="AV337" s="13" t="s">
        <v>87</v>
      </c>
      <c r="AW337" s="13" t="s">
        <v>32</v>
      </c>
      <c r="AX337" s="13" t="s">
        <v>85</v>
      </c>
      <c r="AY337" s="240" t="s">
        <v>155</v>
      </c>
    </row>
    <row r="338" spans="1:65" s="2" customFormat="1" ht="16.5" customHeight="1">
      <c r="A338" s="39"/>
      <c r="B338" s="40"/>
      <c r="C338" s="216" t="s">
        <v>497</v>
      </c>
      <c r="D338" s="216" t="s">
        <v>158</v>
      </c>
      <c r="E338" s="217" t="s">
        <v>498</v>
      </c>
      <c r="F338" s="218" t="s">
        <v>499</v>
      </c>
      <c r="G338" s="219" t="s">
        <v>204</v>
      </c>
      <c r="H338" s="220">
        <v>15.2</v>
      </c>
      <c r="I338" s="221"/>
      <c r="J338" s="222">
        <f>ROUND(I338*H338,2)</f>
        <v>0</v>
      </c>
      <c r="K338" s="218" t="s">
        <v>162</v>
      </c>
      <c r="L338" s="45"/>
      <c r="M338" s="223" t="s">
        <v>1</v>
      </c>
      <c r="N338" s="224" t="s">
        <v>42</v>
      </c>
      <c r="O338" s="92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7" t="s">
        <v>240</v>
      </c>
      <c r="AT338" s="227" t="s">
        <v>158</v>
      </c>
      <c r="AU338" s="227" t="s">
        <v>87</v>
      </c>
      <c r="AY338" s="18" t="s">
        <v>155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8" t="s">
        <v>85</v>
      </c>
      <c r="BK338" s="228">
        <f>ROUND(I338*H338,2)</f>
        <v>0</v>
      </c>
      <c r="BL338" s="18" t="s">
        <v>240</v>
      </c>
      <c r="BM338" s="227" t="s">
        <v>500</v>
      </c>
    </row>
    <row r="339" spans="1:51" s="15" customFormat="1" ht="12">
      <c r="A339" s="15"/>
      <c r="B339" s="252"/>
      <c r="C339" s="253"/>
      <c r="D339" s="231" t="s">
        <v>165</v>
      </c>
      <c r="E339" s="254" t="s">
        <v>1</v>
      </c>
      <c r="F339" s="255" t="s">
        <v>501</v>
      </c>
      <c r="G339" s="253"/>
      <c r="H339" s="254" t="s">
        <v>1</v>
      </c>
      <c r="I339" s="256"/>
      <c r="J339" s="253"/>
      <c r="K339" s="253"/>
      <c r="L339" s="257"/>
      <c r="M339" s="258"/>
      <c r="N339" s="259"/>
      <c r="O339" s="259"/>
      <c r="P339" s="259"/>
      <c r="Q339" s="259"/>
      <c r="R339" s="259"/>
      <c r="S339" s="259"/>
      <c r="T339" s="260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1" t="s">
        <v>165</v>
      </c>
      <c r="AU339" s="261" t="s">
        <v>87</v>
      </c>
      <c r="AV339" s="15" t="s">
        <v>85</v>
      </c>
      <c r="AW339" s="15" t="s">
        <v>32</v>
      </c>
      <c r="AX339" s="15" t="s">
        <v>77</v>
      </c>
      <c r="AY339" s="261" t="s">
        <v>155</v>
      </c>
    </row>
    <row r="340" spans="1:51" s="13" customFormat="1" ht="12">
      <c r="A340" s="13"/>
      <c r="B340" s="229"/>
      <c r="C340" s="230"/>
      <c r="D340" s="231" t="s">
        <v>165</v>
      </c>
      <c r="E340" s="232" t="s">
        <v>1</v>
      </c>
      <c r="F340" s="233" t="s">
        <v>410</v>
      </c>
      <c r="G340" s="230"/>
      <c r="H340" s="234">
        <v>15.2</v>
      </c>
      <c r="I340" s="235"/>
      <c r="J340" s="230"/>
      <c r="K340" s="230"/>
      <c r="L340" s="236"/>
      <c r="M340" s="237"/>
      <c r="N340" s="238"/>
      <c r="O340" s="238"/>
      <c r="P340" s="238"/>
      <c r="Q340" s="238"/>
      <c r="R340" s="238"/>
      <c r="S340" s="238"/>
      <c r="T340" s="23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0" t="s">
        <v>165</v>
      </c>
      <c r="AU340" s="240" t="s">
        <v>87</v>
      </c>
      <c r="AV340" s="13" t="s">
        <v>87</v>
      </c>
      <c r="AW340" s="13" t="s">
        <v>32</v>
      </c>
      <c r="AX340" s="13" t="s">
        <v>85</v>
      </c>
      <c r="AY340" s="240" t="s">
        <v>155</v>
      </c>
    </row>
    <row r="341" spans="1:65" s="2" customFormat="1" ht="24.15" customHeight="1">
      <c r="A341" s="39"/>
      <c r="B341" s="40"/>
      <c r="C341" s="216" t="s">
        <v>502</v>
      </c>
      <c r="D341" s="216" t="s">
        <v>158</v>
      </c>
      <c r="E341" s="217" t="s">
        <v>503</v>
      </c>
      <c r="F341" s="218" t="s">
        <v>504</v>
      </c>
      <c r="G341" s="219" t="s">
        <v>204</v>
      </c>
      <c r="H341" s="220">
        <v>15.2</v>
      </c>
      <c r="I341" s="221"/>
      <c r="J341" s="222">
        <f>ROUND(I341*H341,2)</f>
        <v>0</v>
      </c>
      <c r="K341" s="218" t="s">
        <v>1</v>
      </c>
      <c r="L341" s="45"/>
      <c r="M341" s="223" t="s">
        <v>1</v>
      </c>
      <c r="N341" s="224" t="s">
        <v>42</v>
      </c>
      <c r="O341" s="92"/>
      <c r="P341" s="225">
        <f>O341*H341</f>
        <v>0</v>
      </c>
      <c r="Q341" s="225">
        <v>0</v>
      </c>
      <c r="R341" s="225">
        <f>Q341*H341</f>
        <v>0</v>
      </c>
      <c r="S341" s="225">
        <v>0</v>
      </c>
      <c r="T341" s="226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7" t="s">
        <v>240</v>
      </c>
      <c r="AT341" s="227" t="s">
        <v>158</v>
      </c>
      <c r="AU341" s="227" t="s">
        <v>87</v>
      </c>
      <c r="AY341" s="18" t="s">
        <v>155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8" t="s">
        <v>85</v>
      </c>
      <c r="BK341" s="228">
        <f>ROUND(I341*H341,2)</f>
        <v>0</v>
      </c>
      <c r="BL341" s="18" t="s">
        <v>240</v>
      </c>
      <c r="BM341" s="227" t="s">
        <v>505</v>
      </c>
    </row>
    <row r="342" spans="1:65" s="2" customFormat="1" ht="24.15" customHeight="1">
      <c r="A342" s="39"/>
      <c r="B342" s="40"/>
      <c r="C342" s="216" t="s">
        <v>506</v>
      </c>
      <c r="D342" s="216" t="s">
        <v>158</v>
      </c>
      <c r="E342" s="217" t="s">
        <v>507</v>
      </c>
      <c r="F342" s="218" t="s">
        <v>508</v>
      </c>
      <c r="G342" s="219" t="s">
        <v>204</v>
      </c>
      <c r="H342" s="220">
        <v>48.9</v>
      </c>
      <c r="I342" s="221"/>
      <c r="J342" s="222">
        <f>ROUND(I342*H342,2)</f>
        <v>0</v>
      </c>
      <c r="K342" s="218" t="s">
        <v>1</v>
      </c>
      <c r="L342" s="45"/>
      <c r="M342" s="223" t="s">
        <v>1</v>
      </c>
      <c r="N342" s="224" t="s">
        <v>42</v>
      </c>
      <c r="O342" s="92"/>
      <c r="P342" s="225">
        <f>O342*H342</f>
        <v>0</v>
      </c>
      <c r="Q342" s="225">
        <v>0.0029</v>
      </c>
      <c r="R342" s="225">
        <f>Q342*H342</f>
        <v>0.14181</v>
      </c>
      <c r="S342" s="225">
        <v>0</v>
      </c>
      <c r="T342" s="226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7" t="s">
        <v>240</v>
      </c>
      <c r="AT342" s="227" t="s">
        <v>158</v>
      </c>
      <c r="AU342" s="227" t="s">
        <v>87</v>
      </c>
      <c r="AY342" s="18" t="s">
        <v>155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8" t="s">
        <v>85</v>
      </c>
      <c r="BK342" s="228">
        <f>ROUND(I342*H342,2)</f>
        <v>0</v>
      </c>
      <c r="BL342" s="18" t="s">
        <v>240</v>
      </c>
      <c r="BM342" s="227" t="s">
        <v>509</v>
      </c>
    </row>
    <row r="343" spans="1:51" s="13" customFormat="1" ht="12">
      <c r="A343" s="13"/>
      <c r="B343" s="229"/>
      <c r="C343" s="230"/>
      <c r="D343" s="231" t="s">
        <v>165</v>
      </c>
      <c r="E343" s="232" t="s">
        <v>1</v>
      </c>
      <c r="F343" s="233" t="s">
        <v>404</v>
      </c>
      <c r="G343" s="230"/>
      <c r="H343" s="234">
        <v>33</v>
      </c>
      <c r="I343" s="235"/>
      <c r="J343" s="230"/>
      <c r="K343" s="230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165</v>
      </c>
      <c r="AU343" s="240" t="s">
        <v>87</v>
      </c>
      <c r="AV343" s="13" t="s">
        <v>87</v>
      </c>
      <c r="AW343" s="13" t="s">
        <v>32</v>
      </c>
      <c r="AX343" s="13" t="s">
        <v>77</v>
      </c>
      <c r="AY343" s="240" t="s">
        <v>155</v>
      </c>
    </row>
    <row r="344" spans="1:51" s="13" customFormat="1" ht="12">
      <c r="A344" s="13"/>
      <c r="B344" s="229"/>
      <c r="C344" s="230"/>
      <c r="D344" s="231" t="s">
        <v>165</v>
      </c>
      <c r="E344" s="232" t="s">
        <v>1</v>
      </c>
      <c r="F344" s="233" t="s">
        <v>405</v>
      </c>
      <c r="G344" s="230"/>
      <c r="H344" s="234">
        <v>15.9</v>
      </c>
      <c r="I344" s="235"/>
      <c r="J344" s="230"/>
      <c r="K344" s="230"/>
      <c r="L344" s="236"/>
      <c r="M344" s="237"/>
      <c r="N344" s="238"/>
      <c r="O344" s="238"/>
      <c r="P344" s="238"/>
      <c r="Q344" s="238"/>
      <c r="R344" s="238"/>
      <c r="S344" s="238"/>
      <c r="T344" s="23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0" t="s">
        <v>165</v>
      </c>
      <c r="AU344" s="240" t="s">
        <v>87</v>
      </c>
      <c r="AV344" s="13" t="s">
        <v>87</v>
      </c>
      <c r="AW344" s="13" t="s">
        <v>32</v>
      </c>
      <c r="AX344" s="13" t="s">
        <v>77</v>
      </c>
      <c r="AY344" s="240" t="s">
        <v>155</v>
      </c>
    </row>
    <row r="345" spans="1:51" s="14" customFormat="1" ht="12">
      <c r="A345" s="14"/>
      <c r="B345" s="241"/>
      <c r="C345" s="242"/>
      <c r="D345" s="231" t="s">
        <v>165</v>
      </c>
      <c r="E345" s="243" t="s">
        <v>1</v>
      </c>
      <c r="F345" s="244" t="s">
        <v>176</v>
      </c>
      <c r="G345" s="242"/>
      <c r="H345" s="245">
        <v>48.9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1" t="s">
        <v>165</v>
      </c>
      <c r="AU345" s="251" t="s">
        <v>87</v>
      </c>
      <c r="AV345" s="14" t="s">
        <v>163</v>
      </c>
      <c r="AW345" s="14" t="s">
        <v>32</v>
      </c>
      <c r="AX345" s="14" t="s">
        <v>85</v>
      </c>
      <c r="AY345" s="251" t="s">
        <v>155</v>
      </c>
    </row>
    <row r="346" spans="1:65" s="2" customFormat="1" ht="21.75" customHeight="1">
      <c r="A346" s="39"/>
      <c r="B346" s="40"/>
      <c r="C346" s="216" t="s">
        <v>510</v>
      </c>
      <c r="D346" s="216" t="s">
        <v>158</v>
      </c>
      <c r="E346" s="217" t="s">
        <v>511</v>
      </c>
      <c r="F346" s="218" t="s">
        <v>512</v>
      </c>
      <c r="G346" s="219" t="s">
        <v>392</v>
      </c>
      <c r="H346" s="220">
        <v>5</v>
      </c>
      <c r="I346" s="221"/>
      <c r="J346" s="222">
        <f>ROUND(I346*H346,2)</f>
        <v>0</v>
      </c>
      <c r="K346" s="218" t="s">
        <v>1</v>
      </c>
      <c r="L346" s="45"/>
      <c r="M346" s="223" t="s">
        <v>1</v>
      </c>
      <c r="N346" s="224" t="s">
        <v>42</v>
      </c>
      <c r="O346" s="92"/>
      <c r="P346" s="225">
        <f>O346*H346</f>
        <v>0</v>
      </c>
      <c r="Q346" s="225">
        <v>0.00019</v>
      </c>
      <c r="R346" s="225">
        <f>Q346*H346</f>
        <v>0.0009500000000000001</v>
      </c>
      <c r="S346" s="225">
        <v>0</v>
      </c>
      <c r="T346" s="226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7" t="s">
        <v>240</v>
      </c>
      <c r="AT346" s="227" t="s">
        <v>158</v>
      </c>
      <c r="AU346" s="227" t="s">
        <v>87</v>
      </c>
      <c r="AY346" s="18" t="s">
        <v>155</v>
      </c>
      <c r="BE346" s="228">
        <f>IF(N346="základní",J346,0)</f>
        <v>0</v>
      </c>
      <c r="BF346" s="228">
        <f>IF(N346="snížená",J346,0)</f>
        <v>0</v>
      </c>
      <c r="BG346" s="228">
        <f>IF(N346="zákl. přenesená",J346,0)</f>
        <v>0</v>
      </c>
      <c r="BH346" s="228">
        <f>IF(N346="sníž. přenesená",J346,0)</f>
        <v>0</v>
      </c>
      <c r="BI346" s="228">
        <f>IF(N346="nulová",J346,0)</f>
        <v>0</v>
      </c>
      <c r="BJ346" s="18" t="s">
        <v>85</v>
      </c>
      <c r="BK346" s="228">
        <f>ROUND(I346*H346,2)</f>
        <v>0</v>
      </c>
      <c r="BL346" s="18" t="s">
        <v>240</v>
      </c>
      <c r="BM346" s="227" t="s">
        <v>513</v>
      </c>
    </row>
    <row r="347" spans="1:65" s="2" customFormat="1" ht="21.75" customHeight="1">
      <c r="A347" s="39"/>
      <c r="B347" s="40"/>
      <c r="C347" s="216" t="s">
        <v>514</v>
      </c>
      <c r="D347" s="216" t="s">
        <v>158</v>
      </c>
      <c r="E347" s="217" t="s">
        <v>515</v>
      </c>
      <c r="F347" s="218" t="s">
        <v>516</v>
      </c>
      <c r="G347" s="219" t="s">
        <v>204</v>
      </c>
      <c r="H347" s="220">
        <v>48.9</v>
      </c>
      <c r="I347" s="221"/>
      <c r="J347" s="222">
        <f>ROUND(I347*H347,2)</f>
        <v>0</v>
      </c>
      <c r="K347" s="218" t="s">
        <v>1</v>
      </c>
      <c r="L347" s="45"/>
      <c r="M347" s="223" t="s">
        <v>1</v>
      </c>
      <c r="N347" s="224" t="s">
        <v>42</v>
      </c>
      <c r="O347" s="92"/>
      <c r="P347" s="225">
        <f>O347*H347</f>
        <v>0</v>
      </c>
      <c r="Q347" s="225">
        <v>0.00056</v>
      </c>
      <c r="R347" s="225">
        <f>Q347*H347</f>
        <v>0.027383999999999995</v>
      </c>
      <c r="S347" s="225">
        <v>0</v>
      </c>
      <c r="T347" s="22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7" t="s">
        <v>240</v>
      </c>
      <c r="AT347" s="227" t="s">
        <v>158</v>
      </c>
      <c r="AU347" s="227" t="s">
        <v>87</v>
      </c>
      <c r="AY347" s="18" t="s">
        <v>155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8" t="s">
        <v>85</v>
      </c>
      <c r="BK347" s="228">
        <f>ROUND(I347*H347,2)</f>
        <v>0</v>
      </c>
      <c r="BL347" s="18" t="s">
        <v>240</v>
      </c>
      <c r="BM347" s="227" t="s">
        <v>517</v>
      </c>
    </row>
    <row r="348" spans="1:51" s="13" customFormat="1" ht="12">
      <c r="A348" s="13"/>
      <c r="B348" s="229"/>
      <c r="C348" s="230"/>
      <c r="D348" s="231" t="s">
        <v>165</v>
      </c>
      <c r="E348" s="232" t="s">
        <v>1</v>
      </c>
      <c r="F348" s="233" t="s">
        <v>404</v>
      </c>
      <c r="G348" s="230"/>
      <c r="H348" s="234">
        <v>33</v>
      </c>
      <c r="I348" s="235"/>
      <c r="J348" s="230"/>
      <c r="K348" s="230"/>
      <c r="L348" s="236"/>
      <c r="M348" s="237"/>
      <c r="N348" s="238"/>
      <c r="O348" s="238"/>
      <c r="P348" s="238"/>
      <c r="Q348" s="238"/>
      <c r="R348" s="238"/>
      <c r="S348" s="238"/>
      <c r="T348" s="23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0" t="s">
        <v>165</v>
      </c>
      <c r="AU348" s="240" t="s">
        <v>87</v>
      </c>
      <c r="AV348" s="13" t="s">
        <v>87</v>
      </c>
      <c r="AW348" s="13" t="s">
        <v>32</v>
      </c>
      <c r="AX348" s="13" t="s">
        <v>77</v>
      </c>
      <c r="AY348" s="240" t="s">
        <v>155</v>
      </c>
    </row>
    <row r="349" spans="1:51" s="13" customFormat="1" ht="12">
      <c r="A349" s="13"/>
      <c r="B349" s="229"/>
      <c r="C349" s="230"/>
      <c r="D349" s="231" t="s">
        <v>165</v>
      </c>
      <c r="E349" s="232" t="s">
        <v>1</v>
      </c>
      <c r="F349" s="233" t="s">
        <v>405</v>
      </c>
      <c r="G349" s="230"/>
      <c r="H349" s="234">
        <v>15.9</v>
      </c>
      <c r="I349" s="235"/>
      <c r="J349" s="230"/>
      <c r="K349" s="230"/>
      <c r="L349" s="236"/>
      <c r="M349" s="237"/>
      <c r="N349" s="238"/>
      <c r="O349" s="238"/>
      <c r="P349" s="238"/>
      <c r="Q349" s="238"/>
      <c r="R349" s="238"/>
      <c r="S349" s="238"/>
      <c r="T349" s="23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0" t="s">
        <v>165</v>
      </c>
      <c r="AU349" s="240" t="s">
        <v>87</v>
      </c>
      <c r="AV349" s="13" t="s">
        <v>87</v>
      </c>
      <c r="AW349" s="13" t="s">
        <v>32</v>
      </c>
      <c r="AX349" s="13" t="s">
        <v>77</v>
      </c>
      <c r="AY349" s="240" t="s">
        <v>155</v>
      </c>
    </row>
    <row r="350" spans="1:51" s="14" customFormat="1" ht="12">
      <c r="A350" s="14"/>
      <c r="B350" s="241"/>
      <c r="C350" s="242"/>
      <c r="D350" s="231" t="s">
        <v>165</v>
      </c>
      <c r="E350" s="243" t="s">
        <v>1</v>
      </c>
      <c r="F350" s="244" t="s">
        <v>176</v>
      </c>
      <c r="G350" s="242"/>
      <c r="H350" s="245">
        <v>48.9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1" t="s">
        <v>165</v>
      </c>
      <c r="AU350" s="251" t="s">
        <v>87</v>
      </c>
      <c r="AV350" s="14" t="s">
        <v>163</v>
      </c>
      <c r="AW350" s="14" t="s">
        <v>32</v>
      </c>
      <c r="AX350" s="14" t="s">
        <v>85</v>
      </c>
      <c r="AY350" s="251" t="s">
        <v>155</v>
      </c>
    </row>
    <row r="351" spans="1:65" s="2" customFormat="1" ht="24.15" customHeight="1">
      <c r="A351" s="39"/>
      <c r="B351" s="40"/>
      <c r="C351" s="216" t="s">
        <v>518</v>
      </c>
      <c r="D351" s="216" t="s">
        <v>158</v>
      </c>
      <c r="E351" s="217" t="s">
        <v>519</v>
      </c>
      <c r="F351" s="218" t="s">
        <v>520</v>
      </c>
      <c r="G351" s="219" t="s">
        <v>204</v>
      </c>
      <c r="H351" s="220">
        <v>48.9</v>
      </c>
      <c r="I351" s="221"/>
      <c r="J351" s="222">
        <f>ROUND(I351*H351,2)</f>
        <v>0</v>
      </c>
      <c r="K351" s="218" t="s">
        <v>1</v>
      </c>
      <c r="L351" s="45"/>
      <c r="M351" s="223" t="s">
        <v>1</v>
      </c>
      <c r="N351" s="224" t="s">
        <v>42</v>
      </c>
      <c r="O351" s="92"/>
      <c r="P351" s="225">
        <f>O351*H351</f>
        <v>0</v>
      </c>
      <c r="Q351" s="225">
        <v>0.00148</v>
      </c>
      <c r="R351" s="225">
        <f>Q351*H351</f>
        <v>0.07237199999999999</v>
      </c>
      <c r="S351" s="225">
        <v>0</v>
      </c>
      <c r="T351" s="22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7" t="s">
        <v>240</v>
      </c>
      <c r="AT351" s="227" t="s">
        <v>158</v>
      </c>
      <c r="AU351" s="227" t="s">
        <v>87</v>
      </c>
      <c r="AY351" s="18" t="s">
        <v>155</v>
      </c>
      <c r="BE351" s="228">
        <f>IF(N351="základní",J351,0)</f>
        <v>0</v>
      </c>
      <c r="BF351" s="228">
        <f>IF(N351="snížená",J351,0)</f>
        <v>0</v>
      </c>
      <c r="BG351" s="228">
        <f>IF(N351="zákl. přenesená",J351,0)</f>
        <v>0</v>
      </c>
      <c r="BH351" s="228">
        <f>IF(N351="sníž. přenesená",J351,0)</f>
        <v>0</v>
      </c>
      <c r="BI351" s="228">
        <f>IF(N351="nulová",J351,0)</f>
        <v>0</v>
      </c>
      <c r="BJ351" s="18" t="s">
        <v>85</v>
      </c>
      <c r="BK351" s="228">
        <f>ROUND(I351*H351,2)</f>
        <v>0</v>
      </c>
      <c r="BL351" s="18" t="s">
        <v>240</v>
      </c>
      <c r="BM351" s="227" t="s">
        <v>521</v>
      </c>
    </row>
    <row r="352" spans="1:51" s="13" customFormat="1" ht="12">
      <c r="A352" s="13"/>
      <c r="B352" s="229"/>
      <c r="C352" s="230"/>
      <c r="D352" s="231" t="s">
        <v>165</v>
      </c>
      <c r="E352" s="232" t="s">
        <v>1</v>
      </c>
      <c r="F352" s="233" t="s">
        <v>404</v>
      </c>
      <c r="G352" s="230"/>
      <c r="H352" s="234">
        <v>33</v>
      </c>
      <c r="I352" s="235"/>
      <c r="J352" s="230"/>
      <c r="K352" s="230"/>
      <c r="L352" s="236"/>
      <c r="M352" s="237"/>
      <c r="N352" s="238"/>
      <c r="O352" s="238"/>
      <c r="P352" s="238"/>
      <c r="Q352" s="238"/>
      <c r="R352" s="238"/>
      <c r="S352" s="238"/>
      <c r="T352" s="23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0" t="s">
        <v>165</v>
      </c>
      <c r="AU352" s="240" t="s">
        <v>87</v>
      </c>
      <c r="AV352" s="13" t="s">
        <v>87</v>
      </c>
      <c r="AW352" s="13" t="s">
        <v>32</v>
      </c>
      <c r="AX352" s="13" t="s">
        <v>77</v>
      </c>
      <c r="AY352" s="240" t="s">
        <v>155</v>
      </c>
    </row>
    <row r="353" spans="1:51" s="13" customFormat="1" ht="12">
      <c r="A353" s="13"/>
      <c r="B353" s="229"/>
      <c r="C353" s="230"/>
      <c r="D353" s="231" t="s">
        <v>165</v>
      </c>
      <c r="E353" s="232" t="s">
        <v>1</v>
      </c>
      <c r="F353" s="233" t="s">
        <v>405</v>
      </c>
      <c r="G353" s="230"/>
      <c r="H353" s="234">
        <v>15.9</v>
      </c>
      <c r="I353" s="235"/>
      <c r="J353" s="230"/>
      <c r="K353" s="230"/>
      <c r="L353" s="236"/>
      <c r="M353" s="237"/>
      <c r="N353" s="238"/>
      <c r="O353" s="238"/>
      <c r="P353" s="238"/>
      <c r="Q353" s="238"/>
      <c r="R353" s="238"/>
      <c r="S353" s="238"/>
      <c r="T353" s="23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0" t="s">
        <v>165</v>
      </c>
      <c r="AU353" s="240" t="s">
        <v>87</v>
      </c>
      <c r="AV353" s="13" t="s">
        <v>87</v>
      </c>
      <c r="AW353" s="13" t="s">
        <v>32</v>
      </c>
      <c r="AX353" s="13" t="s">
        <v>77</v>
      </c>
      <c r="AY353" s="240" t="s">
        <v>155</v>
      </c>
    </row>
    <row r="354" spans="1:51" s="14" customFormat="1" ht="12">
      <c r="A354" s="14"/>
      <c r="B354" s="241"/>
      <c r="C354" s="242"/>
      <c r="D354" s="231" t="s">
        <v>165</v>
      </c>
      <c r="E354" s="243" t="s">
        <v>1</v>
      </c>
      <c r="F354" s="244" t="s">
        <v>176</v>
      </c>
      <c r="G354" s="242"/>
      <c r="H354" s="245">
        <v>48.9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1" t="s">
        <v>165</v>
      </c>
      <c r="AU354" s="251" t="s">
        <v>87</v>
      </c>
      <c r="AV354" s="14" t="s">
        <v>163</v>
      </c>
      <c r="AW354" s="14" t="s">
        <v>32</v>
      </c>
      <c r="AX354" s="14" t="s">
        <v>85</v>
      </c>
      <c r="AY354" s="251" t="s">
        <v>155</v>
      </c>
    </row>
    <row r="355" spans="1:65" s="2" customFormat="1" ht="33" customHeight="1">
      <c r="A355" s="39"/>
      <c r="B355" s="40"/>
      <c r="C355" s="216" t="s">
        <v>522</v>
      </c>
      <c r="D355" s="216" t="s">
        <v>158</v>
      </c>
      <c r="E355" s="217" t="s">
        <v>523</v>
      </c>
      <c r="F355" s="218" t="s">
        <v>524</v>
      </c>
      <c r="G355" s="219" t="s">
        <v>392</v>
      </c>
      <c r="H355" s="220">
        <v>6</v>
      </c>
      <c r="I355" s="221"/>
      <c r="J355" s="222">
        <f>ROUND(I355*H355,2)</f>
        <v>0</v>
      </c>
      <c r="K355" s="218" t="s">
        <v>1</v>
      </c>
      <c r="L355" s="45"/>
      <c r="M355" s="223" t="s">
        <v>1</v>
      </c>
      <c r="N355" s="224" t="s">
        <v>42</v>
      </c>
      <c r="O355" s="92"/>
      <c r="P355" s="225">
        <f>O355*H355</f>
        <v>0</v>
      </c>
      <c r="Q355" s="225">
        <v>0.00011</v>
      </c>
      <c r="R355" s="225">
        <f>Q355*H355</f>
        <v>0.00066</v>
      </c>
      <c r="S355" s="225">
        <v>0</v>
      </c>
      <c r="T355" s="22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7" t="s">
        <v>240</v>
      </c>
      <c r="AT355" s="227" t="s">
        <v>158</v>
      </c>
      <c r="AU355" s="227" t="s">
        <v>87</v>
      </c>
      <c r="AY355" s="18" t="s">
        <v>155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8" t="s">
        <v>85</v>
      </c>
      <c r="BK355" s="228">
        <f>ROUND(I355*H355,2)</f>
        <v>0</v>
      </c>
      <c r="BL355" s="18" t="s">
        <v>240</v>
      </c>
      <c r="BM355" s="227" t="s">
        <v>525</v>
      </c>
    </row>
    <row r="356" spans="1:65" s="2" customFormat="1" ht="24.15" customHeight="1">
      <c r="A356" s="39"/>
      <c r="B356" s="40"/>
      <c r="C356" s="216" t="s">
        <v>526</v>
      </c>
      <c r="D356" s="216" t="s">
        <v>158</v>
      </c>
      <c r="E356" s="217" t="s">
        <v>527</v>
      </c>
      <c r="F356" s="218" t="s">
        <v>528</v>
      </c>
      <c r="G356" s="219" t="s">
        <v>204</v>
      </c>
      <c r="H356" s="220">
        <v>55</v>
      </c>
      <c r="I356" s="221"/>
      <c r="J356" s="222">
        <f>ROUND(I356*H356,2)</f>
        <v>0</v>
      </c>
      <c r="K356" s="218" t="s">
        <v>162</v>
      </c>
      <c r="L356" s="45"/>
      <c r="M356" s="223" t="s">
        <v>1</v>
      </c>
      <c r="N356" s="224" t="s">
        <v>42</v>
      </c>
      <c r="O356" s="92"/>
      <c r="P356" s="225">
        <f>O356*H356</f>
        <v>0</v>
      </c>
      <c r="Q356" s="225">
        <v>0.00108</v>
      </c>
      <c r="R356" s="225">
        <f>Q356*H356</f>
        <v>0.0594</v>
      </c>
      <c r="S356" s="225">
        <v>0</v>
      </c>
      <c r="T356" s="226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7" t="s">
        <v>240</v>
      </c>
      <c r="AT356" s="227" t="s">
        <v>158</v>
      </c>
      <c r="AU356" s="227" t="s">
        <v>87</v>
      </c>
      <c r="AY356" s="18" t="s">
        <v>155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8" t="s">
        <v>85</v>
      </c>
      <c r="BK356" s="228">
        <f>ROUND(I356*H356,2)</f>
        <v>0</v>
      </c>
      <c r="BL356" s="18" t="s">
        <v>240</v>
      </c>
      <c r="BM356" s="227" t="s">
        <v>529</v>
      </c>
    </row>
    <row r="357" spans="1:51" s="13" customFormat="1" ht="12">
      <c r="A357" s="13"/>
      <c r="B357" s="229"/>
      <c r="C357" s="230"/>
      <c r="D357" s="231" t="s">
        <v>165</v>
      </c>
      <c r="E357" s="232" t="s">
        <v>1</v>
      </c>
      <c r="F357" s="233" t="s">
        <v>423</v>
      </c>
      <c r="G357" s="230"/>
      <c r="H357" s="234">
        <v>55</v>
      </c>
      <c r="I357" s="235"/>
      <c r="J357" s="230"/>
      <c r="K357" s="230"/>
      <c r="L357" s="236"/>
      <c r="M357" s="237"/>
      <c r="N357" s="238"/>
      <c r="O357" s="238"/>
      <c r="P357" s="238"/>
      <c r="Q357" s="238"/>
      <c r="R357" s="238"/>
      <c r="S357" s="238"/>
      <c r="T357" s="23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0" t="s">
        <v>165</v>
      </c>
      <c r="AU357" s="240" t="s">
        <v>87</v>
      </c>
      <c r="AV357" s="13" t="s">
        <v>87</v>
      </c>
      <c r="AW357" s="13" t="s">
        <v>32</v>
      </c>
      <c r="AX357" s="13" t="s">
        <v>85</v>
      </c>
      <c r="AY357" s="240" t="s">
        <v>155</v>
      </c>
    </row>
    <row r="358" spans="1:65" s="2" customFormat="1" ht="24.15" customHeight="1">
      <c r="A358" s="39"/>
      <c r="B358" s="40"/>
      <c r="C358" s="216" t="s">
        <v>530</v>
      </c>
      <c r="D358" s="216" t="s">
        <v>158</v>
      </c>
      <c r="E358" s="217" t="s">
        <v>531</v>
      </c>
      <c r="F358" s="218" t="s">
        <v>532</v>
      </c>
      <c r="G358" s="219" t="s">
        <v>271</v>
      </c>
      <c r="H358" s="272"/>
      <c r="I358" s="221"/>
      <c r="J358" s="222">
        <f>ROUND(I358*H358,2)</f>
        <v>0</v>
      </c>
      <c r="K358" s="218" t="s">
        <v>162</v>
      </c>
      <c r="L358" s="45"/>
      <c r="M358" s="223" t="s">
        <v>1</v>
      </c>
      <c r="N358" s="224" t="s">
        <v>42</v>
      </c>
      <c r="O358" s="92"/>
      <c r="P358" s="225">
        <f>O358*H358</f>
        <v>0</v>
      </c>
      <c r="Q358" s="225">
        <v>0</v>
      </c>
      <c r="R358" s="225">
        <f>Q358*H358</f>
        <v>0</v>
      </c>
      <c r="S358" s="225">
        <v>0</v>
      </c>
      <c r="T358" s="226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7" t="s">
        <v>240</v>
      </c>
      <c r="AT358" s="227" t="s">
        <v>158</v>
      </c>
      <c r="AU358" s="227" t="s">
        <v>87</v>
      </c>
      <c r="AY358" s="18" t="s">
        <v>155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8" t="s">
        <v>85</v>
      </c>
      <c r="BK358" s="228">
        <f>ROUND(I358*H358,2)</f>
        <v>0</v>
      </c>
      <c r="BL358" s="18" t="s">
        <v>240</v>
      </c>
      <c r="BM358" s="227" t="s">
        <v>533</v>
      </c>
    </row>
    <row r="359" spans="1:63" s="12" customFormat="1" ht="22.8" customHeight="1">
      <c r="A359" s="12"/>
      <c r="B359" s="200"/>
      <c r="C359" s="201"/>
      <c r="D359" s="202" t="s">
        <v>76</v>
      </c>
      <c r="E359" s="214" t="s">
        <v>534</v>
      </c>
      <c r="F359" s="214" t="s">
        <v>535</v>
      </c>
      <c r="G359" s="201"/>
      <c r="H359" s="201"/>
      <c r="I359" s="204"/>
      <c r="J359" s="215">
        <f>BK359</f>
        <v>0</v>
      </c>
      <c r="K359" s="201"/>
      <c r="L359" s="206"/>
      <c r="M359" s="207"/>
      <c r="N359" s="208"/>
      <c r="O359" s="208"/>
      <c r="P359" s="209">
        <f>SUM(P360:P386)</f>
        <v>0</v>
      </c>
      <c r="Q359" s="208"/>
      <c r="R359" s="209">
        <f>SUM(R360:R386)</f>
        <v>0.17537261</v>
      </c>
      <c r="S359" s="208"/>
      <c r="T359" s="210">
        <f>SUM(T360:T386)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1" t="s">
        <v>87</v>
      </c>
      <c r="AT359" s="212" t="s">
        <v>76</v>
      </c>
      <c r="AU359" s="212" t="s">
        <v>85</v>
      </c>
      <c r="AY359" s="211" t="s">
        <v>155</v>
      </c>
      <c r="BK359" s="213">
        <f>SUM(BK360:BK386)</f>
        <v>0</v>
      </c>
    </row>
    <row r="360" spans="1:65" s="2" customFormat="1" ht="16.5" customHeight="1">
      <c r="A360" s="39"/>
      <c r="B360" s="40"/>
      <c r="C360" s="216" t="s">
        <v>536</v>
      </c>
      <c r="D360" s="216" t="s">
        <v>158</v>
      </c>
      <c r="E360" s="217" t="s">
        <v>537</v>
      </c>
      <c r="F360" s="218" t="s">
        <v>538</v>
      </c>
      <c r="G360" s="219" t="s">
        <v>204</v>
      </c>
      <c r="H360" s="220">
        <v>54.85</v>
      </c>
      <c r="I360" s="221"/>
      <c r="J360" s="222">
        <f>ROUND(I360*H360,2)</f>
        <v>0</v>
      </c>
      <c r="K360" s="218" t="s">
        <v>1</v>
      </c>
      <c r="L360" s="45"/>
      <c r="M360" s="223" t="s">
        <v>1</v>
      </c>
      <c r="N360" s="224" t="s">
        <v>42</v>
      </c>
      <c r="O360" s="92"/>
      <c r="P360" s="225">
        <f>O360*H360</f>
        <v>0</v>
      </c>
      <c r="Q360" s="225">
        <v>1E-05</v>
      </c>
      <c r="R360" s="225">
        <f>Q360*H360</f>
        <v>0.0005485</v>
      </c>
      <c r="S360" s="225">
        <v>0</v>
      </c>
      <c r="T360" s="226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7" t="s">
        <v>240</v>
      </c>
      <c r="AT360" s="227" t="s">
        <v>158</v>
      </c>
      <c r="AU360" s="227" t="s">
        <v>87</v>
      </c>
      <c r="AY360" s="18" t="s">
        <v>155</v>
      </c>
      <c r="BE360" s="228">
        <f>IF(N360="základní",J360,0)</f>
        <v>0</v>
      </c>
      <c r="BF360" s="228">
        <f>IF(N360="snížená",J360,0)</f>
        <v>0</v>
      </c>
      <c r="BG360" s="228">
        <f>IF(N360="zákl. přenesená",J360,0)</f>
        <v>0</v>
      </c>
      <c r="BH360" s="228">
        <f>IF(N360="sníž. přenesená",J360,0)</f>
        <v>0</v>
      </c>
      <c r="BI360" s="228">
        <f>IF(N360="nulová",J360,0)</f>
        <v>0</v>
      </c>
      <c r="BJ360" s="18" t="s">
        <v>85</v>
      </c>
      <c r="BK360" s="228">
        <f>ROUND(I360*H360,2)</f>
        <v>0</v>
      </c>
      <c r="BL360" s="18" t="s">
        <v>240</v>
      </c>
      <c r="BM360" s="227" t="s">
        <v>539</v>
      </c>
    </row>
    <row r="361" spans="1:51" s="15" customFormat="1" ht="12">
      <c r="A361" s="15"/>
      <c r="B361" s="252"/>
      <c r="C361" s="253"/>
      <c r="D361" s="231" t="s">
        <v>165</v>
      </c>
      <c r="E361" s="254" t="s">
        <v>1</v>
      </c>
      <c r="F361" s="255" t="s">
        <v>462</v>
      </c>
      <c r="G361" s="253"/>
      <c r="H361" s="254" t="s">
        <v>1</v>
      </c>
      <c r="I361" s="256"/>
      <c r="J361" s="253"/>
      <c r="K361" s="253"/>
      <c r="L361" s="257"/>
      <c r="M361" s="258"/>
      <c r="N361" s="259"/>
      <c r="O361" s="259"/>
      <c r="P361" s="259"/>
      <c r="Q361" s="259"/>
      <c r="R361" s="259"/>
      <c r="S361" s="259"/>
      <c r="T361" s="260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1" t="s">
        <v>165</v>
      </c>
      <c r="AU361" s="261" t="s">
        <v>87</v>
      </c>
      <c r="AV361" s="15" t="s">
        <v>85</v>
      </c>
      <c r="AW361" s="15" t="s">
        <v>32</v>
      </c>
      <c r="AX361" s="15" t="s">
        <v>77</v>
      </c>
      <c r="AY361" s="261" t="s">
        <v>155</v>
      </c>
    </row>
    <row r="362" spans="1:51" s="13" customFormat="1" ht="12">
      <c r="A362" s="13"/>
      <c r="B362" s="229"/>
      <c r="C362" s="230"/>
      <c r="D362" s="231" t="s">
        <v>165</v>
      </c>
      <c r="E362" s="232" t="s">
        <v>1</v>
      </c>
      <c r="F362" s="233" t="s">
        <v>463</v>
      </c>
      <c r="G362" s="230"/>
      <c r="H362" s="234">
        <v>32.7</v>
      </c>
      <c r="I362" s="235"/>
      <c r="J362" s="230"/>
      <c r="K362" s="230"/>
      <c r="L362" s="236"/>
      <c r="M362" s="237"/>
      <c r="N362" s="238"/>
      <c r="O362" s="238"/>
      <c r="P362" s="238"/>
      <c r="Q362" s="238"/>
      <c r="R362" s="238"/>
      <c r="S362" s="238"/>
      <c r="T362" s="23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0" t="s">
        <v>165</v>
      </c>
      <c r="AU362" s="240" t="s">
        <v>87</v>
      </c>
      <c r="AV362" s="13" t="s">
        <v>87</v>
      </c>
      <c r="AW362" s="13" t="s">
        <v>32</v>
      </c>
      <c r="AX362" s="13" t="s">
        <v>77</v>
      </c>
      <c r="AY362" s="240" t="s">
        <v>155</v>
      </c>
    </row>
    <row r="363" spans="1:51" s="15" customFormat="1" ht="12">
      <c r="A363" s="15"/>
      <c r="B363" s="252"/>
      <c r="C363" s="253"/>
      <c r="D363" s="231" t="s">
        <v>165</v>
      </c>
      <c r="E363" s="254" t="s">
        <v>1</v>
      </c>
      <c r="F363" s="255" t="s">
        <v>380</v>
      </c>
      <c r="G363" s="253"/>
      <c r="H363" s="254" t="s">
        <v>1</v>
      </c>
      <c r="I363" s="256"/>
      <c r="J363" s="253"/>
      <c r="K363" s="253"/>
      <c r="L363" s="257"/>
      <c r="M363" s="258"/>
      <c r="N363" s="259"/>
      <c r="O363" s="259"/>
      <c r="P363" s="259"/>
      <c r="Q363" s="259"/>
      <c r="R363" s="259"/>
      <c r="S363" s="259"/>
      <c r="T363" s="260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1" t="s">
        <v>165</v>
      </c>
      <c r="AU363" s="261" t="s">
        <v>87</v>
      </c>
      <c r="AV363" s="15" t="s">
        <v>85</v>
      </c>
      <c r="AW363" s="15" t="s">
        <v>32</v>
      </c>
      <c r="AX363" s="15" t="s">
        <v>77</v>
      </c>
      <c r="AY363" s="261" t="s">
        <v>155</v>
      </c>
    </row>
    <row r="364" spans="1:51" s="13" customFormat="1" ht="12">
      <c r="A364" s="13"/>
      <c r="B364" s="229"/>
      <c r="C364" s="230"/>
      <c r="D364" s="231" t="s">
        <v>165</v>
      </c>
      <c r="E364" s="232" t="s">
        <v>1</v>
      </c>
      <c r="F364" s="233" t="s">
        <v>464</v>
      </c>
      <c r="G364" s="230"/>
      <c r="H364" s="234">
        <v>8.55</v>
      </c>
      <c r="I364" s="235"/>
      <c r="J364" s="230"/>
      <c r="K364" s="230"/>
      <c r="L364" s="236"/>
      <c r="M364" s="237"/>
      <c r="N364" s="238"/>
      <c r="O364" s="238"/>
      <c r="P364" s="238"/>
      <c r="Q364" s="238"/>
      <c r="R364" s="238"/>
      <c r="S364" s="238"/>
      <c r="T364" s="23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0" t="s">
        <v>165</v>
      </c>
      <c r="AU364" s="240" t="s">
        <v>87</v>
      </c>
      <c r="AV364" s="13" t="s">
        <v>87</v>
      </c>
      <c r="AW364" s="13" t="s">
        <v>32</v>
      </c>
      <c r="AX364" s="13" t="s">
        <v>77</v>
      </c>
      <c r="AY364" s="240" t="s">
        <v>155</v>
      </c>
    </row>
    <row r="365" spans="1:51" s="13" customFormat="1" ht="12">
      <c r="A365" s="13"/>
      <c r="B365" s="229"/>
      <c r="C365" s="230"/>
      <c r="D365" s="231" t="s">
        <v>165</v>
      </c>
      <c r="E365" s="232" t="s">
        <v>1</v>
      </c>
      <c r="F365" s="233" t="s">
        <v>465</v>
      </c>
      <c r="G365" s="230"/>
      <c r="H365" s="234">
        <v>13.6</v>
      </c>
      <c r="I365" s="235"/>
      <c r="J365" s="230"/>
      <c r="K365" s="230"/>
      <c r="L365" s="236"/>
      <c r="M365" s="237"/>
      <c r="N365" s="238"/>
      <c r="O365" s="238"/>
      <c r="P365" s="238"/>
      <c r="Q365" s="238"/>
      <c r="R365" s="238"/>
      <c r="S365" s="238"/>
      <c r="T365" s="23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0" t="s">
        <v>165</v>
      </c>
      <c r="AU365" s="240" t="s">
        <v>87</v>
      </c>
      <c r="AV365" s="13" t="s">
        <v>87</v>
      </c>
      <c r="AW365" s="13" t="s">
        <v>32</v>
      </c>
      <c r="AX365" s="13" t="s">
        <v>77</v>
      </c>
      <c r="AY365" s="240" t="s">
        <v>155</v>
      </c>
    </row>
    <row r="366" spans="1:51" s="14" customFormat="1" ht="12">
      <c r="A366" s="14"/>
      <c r="B366" s="241"/>
      <c r="C366" s="242"/>
      <c r="D366" s="231" t="s">
        <v>165</v>
      </c>
      <c r="E366" s="243" t="s">
        <v>1</v>
      </c>
      <c r="F366" s="244" t="s">
        <v>176</v>
      </c>
      <c r="G366" s="242"/>
      <c r="H366" s="245">
        <v>54.85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1" t="s">
        <v>165</v>
      </c>
      <c r="AU366" s="251" t="s">
        <v>87</v>
      </c>
      <c r="AV366" s="14" t="s">
        <v>163</v>
      </c>
      <c r="AW366" s="14" t="s">
        <v>32</v>
      </c>
      <c r="AX366" s="14" t="s">
        <v>85</v>
      </c>
      <c r="AY366" s="251" t="s">
        <v>155</v>
      </c>
    </row>
    <row r="367" spans="1:65" s="2" customFormat="1" ht="16.5" customHeight="1">
      <c r="A367" s="39"/>
      <c r="B367" s="40"/>
      <c r="C367" s="262" t="s">
        <v>540</v>
      </c>
      <c r="D367" s="262" t="s">
        <v>255</v>
      </c>
      <c r="E367" s="263" t="s">
        <v>541</v>
      </c>
      <c r="F367" s="264" t="s">
        <v>542</v>
      </c>
      <c r="G367" s="265" t="s">
        <v>204</v>
      </c>
      <c r="H367" s="266">
        <v>60.335</v>
      </c>
      <c r="I367" s="267"/>
      <c r="J367" s="268">
        <f>ROUND(I367*H367,2)</f>
        <v>0</v>
      </c>
      <c r="K367" s="264" t="s">
        <v>1</v>
      </c>
      <c r="L367" s="269"/>
      <c r="M367" s="270" t="s">
        <v>1</v>
      </c>
      <c r="N367" s="271" t="s">
        <v>42</v>
      </c>
      <c r="O367" s="92"/>
      <c r="P367" s="225">
        <f>O367*H367</f>
        <v>0</v>
      </c>
      <c r="Q367" s="225">
        <v>0.00022</v>
      </c>
      <c r="R367" s="225">
        <f>Q367*H367</f>
        <v>0.013273700000000001</v>
      </c>
      <c r="S367" s="225">
        <v>0</v>
      </c>
      <c r="T367" s="226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7" t="s">
        <v>258</v>
      </c>
      <c r="AT367" s="227" t="s">
        <v>255</v>
      </c>
      <c r="AU367" s="227" t="s">
        <v>87</v>
      </c>
      <c r="AY367" s="18" t="s">
        <v>155</v>
      </c>
      <c r="BE367" s="228">
        <f>IF(N367="základní",J367,0)</f>
        <v>0</v>
      </c>
      <c r="BF367" s="228">
        <f>IF(N367="snížená",J367,0)</f>
        <v>0</v>
      </c>
      <c r="BG367" s="228">
        <f>IF(N367="zákl. přenesená",J367,0)</f>
        <v>0</v>
      </c>
      <c r="BH367" s="228">
        <f>IF(N367="sníž. přenesená",J367,0)</f>
        <v>0</v>
      </c>
      <c r="BI367" s="228">
        <f>IF(N367="nulová",J367,0)</f>
        <v>0</v>
      </c>
      <c r="BJ367" s="18" t="s">
        <v>85</v>
      </c>
      <c r="BK367" s="228">
        <f>ROUND(I367*H367,2)</f>
        <v>0</v>
      </c>
      <c r="BL367" s="18" t="s">
        <v>240</v>
      </c>
      <c r="BM367" s="227" t="s">
        <v>543</v>
      </c>
    </row>
    <row r="368" spans="1:51" s="13" customFormat="1" ht="12">
      <c r="A368" s="13"/>
      <c r="B368" s="229"/>
      <c r="C368" s="230"/>
      <c r="D368" s="231" t="s">
        <v>165</v>
      </c>
      <c r="E368" s="232" t="s">
        <v>1</v>
      </c>
      <c r="F368" s="233" t="s">
        <v>544</v>
      </c>
      <c r="G368" s="230"/>
      <c r="H368" s="234">
        <v>60.335</v>
      </c>
      <c r="I368" s="235"/>
      <c r="J368" s="230"/>
      <c r="K368" s="230"/>
      <c r="L368" s="236"/>
      <c r="M368" s="237"/>
      <c r="N368" s="238"/>
      <c r="O368" s="238"/>
      <c r="P368" s="238"/>
      <c r="Q368" s="238"/>
      <c r="R368" s="238"/>
      <c r="S368" s="238"/>
      <c r="T368" s="23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0" t="s">
        <v>165</v>
      </c>
      <c r="AU368" s="240" t="s">
        <v>87</v>
      </c>
      <c r="AV368" s="13" t="s">
        <v>87</v>
      </c>
      <c r="AW368" s="13" t="s">
        <v>32</v>
      </c>
      <c r="AX368" s="13" t="s">
        <v>85</v>
      </c>
      <c r="AY368" s="240" t="s">
        <v>155</v>
      </c>
    </row>
    <row r="369" spans="1:65" s="2" customFormat="1" ht="16.5" customHeight="1">
      <c r="A369" s="39"/>
      <c r="B369" s="40"/>
      <c r="C369" s="216" t="s">
        <v>545</v>
      </c>
      <c r="D369" s="216" t="s">
        <v>158</v>
      </c>
      <c r="E369" s="217" t="s">
        <v>546</v>
      </c>
      <c r="F369" s="218" t="s">
        <v>547</v>
      </c>
      <c r="G369" s="219" t="s">
        <v>392</v>
      </c>
      <c r="H369" s="220">
        <v>2</v>
      </c>
      <c r="I369" s="221"/>
      <c r="J369" s="222">
        <f>ROUND(I369*H369,2)</f>
        <v>0</v>
      </c>
      <c r="K369" s="218" t="s">
        <v>1</v>
      </c>
      <c r="L369" s="45"/>
      <c r="M369" s="223" t="s">
        <v>1</v>
      </c>
      <c r="N369" s="224" t="s">
        <v>42</v>
      </c>
      <c r="O369" s="92"/>
      <c r="P369" s="225">
        <f>O369*H369</f>
        <v>0</v>
      </c>
      <c r="Q369" s="225">
        <v>0</v>
      </c>
      <c r="R369" s="225">
        <f>Q369*H369</f>
        <v>0</v>
      </c>
      <c r="S369" s="225">
        <v>0</v>
      </c>
      <c r="T369" s="226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7" t="s">
        <v>240</v>
      </c>
      <c r="AT369" s="227" t="s">
        <v>158</v>
      </c>
      <c r="AU369" s="227" t="s">
        <v>87</v>
      </c>
      <c r="AY369" s="18" t="s">
        <v>155</v>
      </c>
      <c r="BE369" s="228">
        <f>IF(N369="základní",J369,0)</f>
        <v>0</v>
      </c>
      <c r="BF369" s="228">
        <f>IF(N369="snížená",J369,0)</f>
        <v>0</v>
      </c>
      <c r="BG369" s="228">
        <f>IF(N369="zákl. přenesená",J369,0)</f>
        <v>0</v>
      </c>
      <c r="BH369" s="228">
        <f>IF(N369="sníž. přenesená",J369,0)</f>
        <v>0</v>
      </c>
      <c r="BI369" s="228">
        <f>IF(N369="nulová",J369,0)</f>
        <v>0</v>
      </c>
      <c r="BJ369" s="18" t="s">
        <v>85</v>
      </c>
      <c r="BK369" s="228">
        <f>ROUND(I369*H369,2)</f>
        <v>0</v>
      </c>
      <c r="BL369" s="18" t="s">
        <v>240</v>
      </c>
      <c r="BM369" s="227" t="s">
        <v>548</v>
      </c>
    </row>
    <row r="370" spans="1:65" s="2" customFormat="1" ht="24.15" customHeight="1">
      <c r="A370" s="39"/>
      <c r="B370" s="40"/>
      <c r="C370" s="262" t="s">
        <v>549</v>
      </c>
      <c r="D370" s="262" t="s">
        <v>255</v>
      </c>
      <c r="E370" s="263" t="s">
        <v>550</v>
      </c>
      <c r="F370" s="264" t="s">
        <v>551</v>
      </c>
      <c r="G370" s="265" t="s">
        <v>392</v>
      </c>
      <c r="H370" s="266">
        <v>4</v>
      </c>
      <c r="I370" s="267"/>
      <c r="J370" s="268">
        <f>ROUND(I370*H370,2)</f>
        <v>0</v>
      </c>
      <c r="K370" s="264" t="s">
        <v>162</v>
      </c>
      <c r="L370" s="269"/>
      <c r="M370" s="270" t="s">
        <v>1</v>
      </c>
      <c r="N370" s="271" t="s">
        <v>42</v>
      </c>
      <c r="O370" s="92"/>
      <c r="P370" s="225">
        <f>O370*H370</f>
        <v>0</v>
      </c>
      <c r="Q370" s="225">
        <v>0.00164</v>
      </c>
      <c r="R370" s="225">
        <f>Q370*H370</f>
        <v>0.00656</v>
      </c>
      <c r="S370" s="225">
        <v>0</v>
      </c>
      <c r="T370" s="226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7" t="s">
        <v>258</v>
      </c>
      <c r="AT370" s="227" t="s">
        <v>255</v>
      </c>
      <c r="AU370" s="227" t="s">
        <v>87</v>
      </c>
      <c r="AY370" s="18" t="s">
        <v>155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8" t="s">
        <v>85</v>
      </c>
      <c r="BK370" s="228">
        <f>ROUND(I370*H370,2)</f>
        <v>0</v>
      </c>
      <c r="BL370" s="18" t="s">
        <v>240</v>
      </c>
      <c r="BM370" s="227" t="s">
        <v>552</v>
      </c>
    </row>
    <row r="371" spans="1:65" s="2" customFormat="1" ht="16.5" customHeight="1">
      <c r="A371" s="39"/>
      <c r="B371" s="40"/>
      <c r="C371" s="262" t="s">
        <v>553</v>
      </c>
      <c r="D371" s="262" t="s">
        <v>255</v>
      </c>
      <c r="E371" s="263" t="s">
        <v>554</v>
      </c>
      <c r="F371" s="264" t="s">
        <v>555</v>
      </c>
      <c r="G371" s="265" t="s">
        <v>392</v>
      </c>
      <c r="H371" s="266">
        <v>2</v>
      </c>
      <c r="I371" s="267"/>
      <c r="J371" s="268">
        <f>ROUND(I371*H371,2)</f>
        <v>0</v>
      </c>
      <c r="K371" s="264" t="s">
        <v>162</v>
      </c>
      <c r="L371" s="269"/>
      <c r="M371" s="270" t="s">
        <v>1</v>
      </c>
      <c r="N371" s="271" t="s">
        <v>42</v>
      </c>
      <c r="O371" s="92"/>
      <c r="P371" s="225">
        <f>O371*H371</f>
        <v>0</v>
      </c>
      <c r="Q371" s="225">
        <v>0.0048</v>
      </c>
      <c r="R371" s="225">
        <f>Q371*H371</f>
        <v>0.0096</v>
      </c>
      <c r="S371" s="225">
        <v>0</v>
      </c>
      <c r="T371" s="226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27" t="s">
        <v>258</v>
      </c>
      <c r="AT371" s="227" t="s">
        <v>255</v>
      </c>
      <c r="AU371" s="227" t="s">
        <v>87</v>
      </c>
      <c r="AY371" s="18" t="s">
        <v>155</v>
      </c>
      <c r="BE371" s="228">
        <f>IF(N371="základní",J371,0)</f>
        <v>0</v>
      </c>
      <c r="BF371" s="228">
        <f>IF(N371="snížená",J371,0)</f>
        <v>0</v>
      </c>
      <c r="BG371" s="228">
        <f>IF(N371="zákl. přenesená",J371,0)</f>
        <v>0</v>
      </c>
      <c r="BH371" s="228">
        <f>IF(N371="sníž. přenesená",J371,0)</f>
        <v>0</v>
      </c>
      <c r="BI371" s="228">
        <f>IF(N371="nulová",J371,0)</f>
        <v>0</v>
      </c>
      <c r="BJ371" s="18" t="s">
        <v>85</v>
      </c>
      <c r="BK371" s="228">
        <f>ROUND(I371*H371,2)</f>
        <v>0</v>
      </c>
      <c r="BL371" s="18" t="s">
        <v>240</v>
      </c>
      <c r="BM371" s="227" t="s">
        <v>556</v>
      </c>
    </row>
    <row r="372" spans="1:65" s="2" customFormat="1" ht="33" customHeight="1">
      <c r="A372" s="39"/>
      <c r="B372" s="40"/>
      <c r="C372" s="216" t="s">
        <v>557</v>
      </c>
      <c r="D372" s="216" t="s">
        <v>158</v>
      </c>
      <c r="E372" s="217" t="s">
        <v>558</v>
      </c>
      <c r="F372" s="218" t="s">
        <v>559</v>
      </c>
      <c r="G372" s="219" t="s">
        <v>161</v>
      </c>
      <c r="H372" s="220">
        <v>210.335</v>
      </c>
      <c r="I372" s="221"/>
      <c r="J372" s="222">
        <f>ROUND(I372*H372,2)</f>
        <v>0</v>
      </c>
      <c r="K372" s="218" t="s">
        <v>162</v>
      </c>
      <c r="L372" s="45"/>
      <c r="M372" s="223" t="s">
        <v>1</v>
      </c>
      <c r="N372" s="224" t="s">
        <v>42</v>
      </c>
      <c r="O372" s="92"/>
      <c r="P372" s="225">
        <f>O372*H372</f>
        <v>0</v>
      </c>
      <c r="Q372" s="225">
        <v>0</v>
      </c>
      <c r="R372" s="225">
        <f>Q372*H372</f>
        <v>0</v>
      </c>
      <c r="S372" s="225">
        <v>0</v>
      </c>
      <c r="T372" s="22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7" t="s">
        <v>240</v>
      </c>
      <c r="AT372" s="227" t="s">
        <v>158</v>
      </c>
      <c r="AU372" s="227" t="s">
        <v>87</v>
      </c>
      <c r="AY372" s="18" t="s">
        <v>155</v>
      </c>
      <c r="BE372" s="228">
        <f>IF(N372="základní",J372,0)</f>
        <v>0</v>
      </c>
      <c r="BF372" s="228">
        <f>IF(N372="snížená",J372,0)</f>
        <v>0</v>
      </c>
      <c r="BG372" s="228">
        <f>IF(N372="zákl. přenesená",J372,0)</f>
        <v>0</v>
      </c>
      <c r="BH372" s="228">
        <f>IF(N372="sníž. přenesená",J372,0)</f>
        <v>0</v>
      </c>
      <c r="BI372" s="228">
        <f>IF(N372="nulová",J372,0)</f>
        <v>0</v>
      </c>
      <c r="BJ372" s="18" t="s">
        <v>85</v>
      </c>
      <c r="BK372" s="228">
        <f>ROUND(I372*H372,2)</f>
        <v>0</v>
      </c>
      <c r="BL372" s="18" t="s">
        <v>240</v>
      </c>
      <c r="BM372" s="227" t="s">
        <v>560</v>
      </c>
    </row>
    <row r="373" spans="1:51" s="13" customFormat="1" ht="12">
      <c r="A373" s="13"/>
      <c r="B373" s="229"/>
      <c r="C373" s="230"/>
      <c r="D373" s="231" t="s">
        <v>165</v>
      </c>
      <c r="E373" s="232" t="s">
        <v>1</v>
      </c>
      <c r="F373" s="233" t="s">
        <v>561</v>
      </c>
      <c r="G373" s="230"/>
      <c r="H373" s="234">
        <v>210.335</v>
      </c>
      <c r="I373" s="235"/>
      <c r="J373" s="230"/>
      <c r="K373" s="230"/>
      <c r="L373" s="236"/>
      <c r="M373" s="237"/>
      <c r="N373" s="238"/>
      <c r="O373" s="238"/>
      <c r="P373" s="238"/>
      <c r="Q373" s="238"/>
      <c r="R373" s="238"/>
      <c r="S373" s="238"/>
      <c r="T373" s="23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0" t="s">
        <v>165</v>
      </c>
      <c r="AU373" s="240" t="s">
        <v>87</v>
      </c>
      <c r="AV373" s="13" t="s">
        <v>87</v>
      </c>
      <c r="AW373" s="13" t="s">
        <v>32</v>
      </c>
      <c r="AX373" s="13" t="s">
        <v>85</v>
      </c>
      <c r="AY373" s="240" t="s">
        <v>155</v>
      </c>
    </row>
    <row r="374" spans="1:65" s="2" customFormat="1" ht="37.8" customHeight="1">
      <c r="A374" s="39"/>
      <c r="B374" s="40"/>
      <c r="C374" s="262" t="s">
        <v>562</v>
      </c>
      <c r="D374" s="262" t="s">
        <v>255</v>
      </c>
      <c r="E374" s="263" t="s">
        <v>563</v>
      </c>
      <c r="F374" s="264" t="s">
        <v>564</v>
      </c>
      <c r="G374" s="265" t="s">
        <v>161</v>
      </c>
      <c r="H374" s="266">
        <v>90.321</v>
      </c>
      <c r="I374" s="267"/>
      <c r="J374" s="268">
        <f>ROUND(I374*H374,2)</f>
        <v>0</v>
      </c>
      <c r="K374" s="264" t="s">
        <v>1</v>
      </c>
      <c r="L374" s="269"/>
      <c r="M374" s="270" t="s">
        <v>1</v>
      </c>
      <c r="N374" s="271" t="s">
        <v>42</v>
      </c>
      <c r="O374" s="92"/>
      <c r="P374" s="225">
        <f>O374*H374</f>
        <v>0</v>
      </c>
      <c r="Q374" s="225">
        <v>6E-05</v>
      </c>
      <c r="R374" s="225">
        <f>Q374*H374</f>
        <v>0.00541926</v>
      </c>
      <c r="S374" s="225">
        <v>0</v>
      </c>
      <c r="T374" s="22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7" t="s">
        <v>258</v>
      </c>
      <c r="AT374" s="227" t="s">
        <v>255</v>
      </c>
      <c r="AU374" s="227" t="s">
        <v>87</v>
      </c>
      <c r="AY374" s="18" t="s">
        <v>155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8" t="s">
        <v>85</v>
      </c>
      <c r="BK374" s="228">
        <f>ROUND(I374*H374,2)</f>
        <v>0</v>
      </c>
      <c r="BL374" s="18" t="s">
        <v>240</v>
      </c>
      <c r="BM374" s="227" t="s">
        <v>565</v>
      </c>
    </row>
    <row r="375" spans="1:51" s="13" customFormat="1" ht="12">
      <c r="A375" s="13"/>
      <c r="B375" s="229"/>
      <c r="C375" s="230"/>
      <c r="D375" s="231" t="s">
        <v>165</v>
      </c>
      <c r="E375" s="232" t="s">
        <v>1</v>
      </c>
      <c r="F375" s="233" t="s">
        <v>566</v>
      </c>
      <c r="G375" s="230"/>
      <c r="H375" s="234">
        <v>90.321</v>
      </c>
      <c r="I375" s="235"/>
      <c r="J375" s="230"/>
      <c r="K375" s="230"/>
      <c r="L375" s="236"/>
      <c r="M375" s="237"/>
      <c r="N375" s="238"/>
      <c r="O375" s="238"/>
      <c r="P375" s="238"/>
      <c r="Q375" s="238"/>
      <c r="R375" s="238"/>
      <c r="S375" s="238"/>
      <c r="T375" s="23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0" t="s">
        <v>165</v>
      </c>
      <c r="AU375" s="240" t="s">
        <v>87</v>
      </c>
      <c r="AV375" s="13" t="s">
        <v>87</v>
      </c>
      <c r="AW375" s="13" t="s">
        <v>32</v>
      </c>
      <c r="AX375" s="13" t="s">
        <v>85</v>
      </c>
      <c r="AY375" s="240" t="s">
        <v>155</v>
      </c>
    </row>
    <row r="376" spans="1:65" s="2" customFormat="1" ht="24.15" customHeight="1">
      <c r="A376" s="39"/>
      <c r="B376" s="40"/>
      <c r="C376" s="262" t="s">
        <v>567</v>
      </c>
      <c r="D376" s="262" t="s">
        <v>255</v>
      </c>
      <c r="E376" s="263" t="s">
        <v>568</v>
      </c>
      <c r="F376" s="264" t="s">
        <v>569</v>
      </c>
      <c r="G376" s="265" t="s">
        <v>161</v>
      </c>
      <c r="H376" s="266">
        <v>151.564</v>
      </c>
      <c r="I376" s="267"/>
      <c r="J376" s="268">
        <f>ROUND(I376*H376,2)</f>
        <v>0</v>
      </c>
      <c r="K376" s="264" t="s">
        <v>1</v>
      </c>
      <c r="L376" s="269"/>
      <c r="M376" s="270" t="s">
        <v>1</v>
      </c>
      <c r="N376" s="271" t="s">
        <v>42</v>
      </c>
      <c r="O376" s="92"/>
      <c r="P376" s="225">
        <f>O376*H376</f>
        <v>0</v>
      </c>
      <c r="Q376" s="225">
        <v>6E-05</v>
      </c>
      <c r="R376" s="225">
        <f>Q376*H376</f>
        <v>0.00909384</v>
      </c>
      <c r="S376" s="225">
        <v>0</v>
      </c>
      <c r="T376" s="226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7" t="s">
        <v>258</v>
      </c>
      <c r="AT376" s="227" t="s">
        <v>255</v>
      </c>
      <c r="AU376" s="227" t="s">
        <v>87</v>
      </c>
      <c r="AY376" s="18" t="s">
        <v>155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8" t="s">
        <v>85</v>
      </c>
      <c r="BK376" s="228">
        <f>ROUND(I376*H376,2)</f>
        <v>0</v>
      </c>
      <c r="BL376" s="18" t="s">
        <v>240</v>
      </c>
      <c r="BM376" s="227" t="s">
        <v>570</v>
      </c>
    </row>
    <row r="377" spans="1:51" s="13" customFormat="1" ht="12">
      <c r="A377" s="13"/>
      <c r="B377" s="229"/>
      <c r="C377" s="230"/>
      <c r="D377" s="231" t="s">
        <v>165</v>
      </c>
      <c r="E377" s="232" t="s">
        <v>1</v>
      </c>
      <c r="F377" s="233" t="s">
        <v>571</v>
      </c>
      <c r="G377" s="230"/>
      <c r="H377" s="234">
        <v>151.564</v>
      </c>
      <c r="I377" s="235"/>
      <c r="J377" s="230"/>
      <c r="K377" s="230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165</v>
      </c>
      <c r="AU377" s="240" t="s">
        <v>87</v>
      </c>
      <c r="AV377" s="13" t="s">
        <v>87</v>
      </c>
      <c r="AW377" s="13" t="s">
        <v>32</v>
      </c>
      <c r="AX377" s="13" t="s">
        <v>85</v>
      </c>
      <c r="AY377" s="240" t="s">
        <v>155</v>
      </c>
    </row>
    <row r="378" spans="1:65" s="2" customFormat="1" ht="16.5" customHeight="1">
      <c r="A378" s="39"/>
      <c r="B378" s="40"/>
      <c r="C378" s="216" t="s">
        <v>572</v>
      </c>
      <c r="D378" s="216" t="s">
        <v>158</v>
      </c>
      <c r="E378" s="217" t="s">
        <v>573</v>
      </c>
      <c r="F378" s="218" t="s">
        <v>574</v>
      </c>
      <c r="G378" s="219" t="s">
        <v>204</v>
      </c>
      <c r="H378" s="220">
        <v>329.488</v>
      </c>
      <c r="I378" s="221"/>
      <c r="J378" s="222">
        <f>ROUND(I378*H378,2)</f>
        <v>0</v>
      </c>
      <c r="K378" s="218" t="s">
        <v>162</v>
      </c>
      <c r="L378" s="45"/>
      <c r="M378" s="223" t="s">
        <v>1</v>
      </c>
      <c r="N378" s="224" t="s">
        <v>42</v>
      </c>
      <c r="O378" s="92"/>
      <c r="P378" s="225">
        <f>O378*H378</f>
        <v>0</v>
      </c>
      <c r="Q378" s="225">
        <v>0</v>
      </c>
      <c r="R378" s="225">
        <f>Q378*H378</f>
        <v>0</v>
      </c>
      <c r="S378" s="225">
        <v>0</v>
      </c>
      <c r="T378" s="22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7" t="s">
        <v>240</v>
      </c>
      <c r="AT378" s="227" t="s">
        <v>158</v>
      </c>
      <c r="AU378" s="227" t="s">
        <v>87</v>
      </c>
      <c r="AY378" s="18" t="s">
        <v>155</v>
      </c>
      <c r="BE378" s="228">
        <f>IF(N378="základní",J378,0)</f>
        <v>0</v>
      </c>
      <c r="BF378" s="228">
        <f>IF(N378="snížená",J378,0)</f>
        <v>0</v>
      </c>
      <c r="BG378" s="228">
        <f>IF(N378="zákl. přenesená",J378,0)</f>
        <v>0</v>
      </c>
      <c r="BH378" s="228">
        <f>IF(N378="sníž. přenesená",J378,0)</f>
        <v>0</v>
      </c>
      <c r="BI378" s="228">
        <f>IF(N378="nulová",J378,0)</f>
        <v>0</v>
      </c>
      <c r="BJ378" s="18" t="s">
        <v>85</v>
      </c>
      <c r="BK378" s="228">
        <f>ROUND(I378*H378,2)</f>
        <v>0</v>
      </c>
      <c r="BL378" s="18" t="s">
        <v>240</v>
      </c>
      <c r="BM378" s="227" t="s">
        <v>575</v>
      </c>
    </row>
    <row r="379" spans="1:51" s="13" customFormat="1" ht="12">
      <c r="A379" s="13"/>
      <c r="B379" s="229"/>
      <c r="C379" s="230"/>
      <c r="D379" s="231" t="s">
        <v>165</v>
      </c>
      <c r="E379" s="232" t="s">
        <v>1</v>
      </c>
      <c r="F379" s="233" t="s">
        <v>576</v>
      </c>
      <c r="G379" s="230"/>
      <c r="H379" s="234">
        <v>329.488</v>
      </c>
      <c r="I379" s="235"/>
      <c r="J379" s="230"/>
      <c r="K379" s="230"/>
      <c r="L379" s="236"/>
      <c r="M379" s="237"/>
      <c r="N379" s="238"/>
      <c r="O379" s="238"/>
      <c r="P379" s="238"/>
      <c r="Q379" s="238"/>
      <c r="R379" s="238"/>
      <c r="S379" s="238"/>
      <c r="T379" s="23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0" t="s">
        <v>165</v>
      </c>
      <c r="AU379" s="240" t="s">
        <v>87</v>
      </c>
      <c r="AV379" s="13" t="s">
        <v>87</v>
      </c>
      <c r="AW379" s="13" t="s">
        <v>32</v>
      </c>
      <c r="AX379" s="13" t="s">
        <v>85</v>
      </c>
      <c r="AY379" s="240" t="s">
        <v>155</v>
      </c>
    </row>
    <row r="380" spans="1:65" s="2" customFormat="1" ht="24.15" customHeight="1">
      <c r="A380" s="39"/>
      <c r="B380" s="40"/>
      <c r="C380" s="262" t="s">
        <v>577</v>
      </c>
      <c r="D380" s="262" t="s">
        <v>255</v>
      </c>
      <c r="E380" s="263" t="s">
        <v>578</v>
      </c>
      <c r="F380" s="264" t="s">
        <v>579</v>
      </c>
      <c r="G380" s="265" t="s">
        <v>204</v>
      </c>
      <c r="H380" s="266">
        <v>362.436</v>
      </c>
      <c r="I380" s="267"/>
      <c r="J380" s="268">
        <f>ROUND(I380*H380,2)</f>
        <v>0</v>
      </c>
      <c r="K380" s="264" t="s">
        <v>162</v>
      </c>
      <c r="L380" s="269"/>
      <c r="M380" s="270" t="s">
        <v>1</v>
      </c>
      <c r="N380" s="271" t="s">
        <v>42</v>
      </c>
      <c r="O380" s="92"/>
      <c r="P380" s="225">
        <f>O380*H380</f>
        <v>0</v>
      </c>
      <c r="Q380" s="225">
        <v>1E-05</v>
      </c>
      <c r="R380" s="225">
        <f>Q380*H380</f>
        <v>0.00362436</v>
      </c>
      <c r="S380" s="225">
        <v>0</v>
      </c>
      <c r="T380" s="226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7" t="s">
        <v>258</v>
      </c>
      <c r="AT380" s="227" t="s">
        <v>255</v>
      </c>
      <c r="AU380" s="227" t="s">
        <v>87</v>
      </c>
      <c r="AY380" s="18" t="s">
        <v>155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8" t="s">
        <v>85</v>
      </c>
      <c r="BK380" s="228">
        <f>ROUND(I380*H380,2)</f>
        <v>0</v>
      </c>
      <c r="BL380" s="18" t="s">
        <v>240</v>
      </c>
      <c r="BM380" s="227" t="s">
        <v>580</v>
      </c>
    </row>
    <row r="381" spans="1:51" s="13" customFormat="1" ht="12">
      <c r="A381" s="13"/>
      <c r="B381" s="229"/>
      <c r="C381" s="230"/>
      <c r="D381" s="231" t="s">
        <v>165</v>
      </c>
      <c r="E381" s="232" t="s">
        <v>1</v>
      </c>
      <c r="F381" s="233" t="s">
        <v>581</v>
      </c>
      <c r="G381" s="230"/>
      <c r="H381" s="234">
        <v>362.436</v>
      </c>
      <c r="I381" s="235"/>
      <c r="J381" s="230"/>
      <c r="K381" s="230"/>
      <c r="L381" s="236"/>
      <c r="M381" s="237"/>
      <c r="N381" s="238"/>
      <c r="O381" s="238"/>
      <c r="P381" s="238"/>
      <c r="Q381" s="238"/>
      <c r="R381" s="238"/>
      <c r="S381" s="238"/>
      <c r="T381" s="23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0" t="s">
        <v>165</v>
      </c>
      <c r="AU381" s="240" t="s">
        <v>87</v>
      </c>
      <c r="AV381" s="13" t="s">
        <v>87</v>
      </c>
      <c r="AW381" s="13" t="s">
        <v>32</v>
      </c>
      <c r="AX381" s="13" t="s">
        <v>85</v>
      </c>
      <c r="AY381" s="240" t="s">
        <v>155</v>
      </c>
    </row>
    <row r="382" spans="1:65" s="2" customFormat="1" ht="16.5" customHeight="1">
      <c r="A382" s="39"/>
      <c r="B382" s="40"/>
      <c r="C382" s="216" t="s">
        <v>582</v>
      </c>
      <c r="D382" s="216" t="s">
        <v>158</v>
      </c>
      <c r="E382" s="217" t="s">
        <v>583</v>
      </c>
      <c r="F382" s="218" t="s">
        <v>584</v>
      </c>
      <c r="G382" s="219" t="s">
        <v>161</v>
      </c>
      <c r="H382" s="220">
        <v>210.335</v>
      </c>
      <c r="I382" s="221"/>
      <c r="J382" s="222">
        <f>ROUND(I382*H382,2)</f>
        <v>0</v>
      </c>
      <c r="K382" s="218" t="s">
        <v>162</v>
      </c>
      <c r="L382" s="45"/>
      <c r="M382" s="223" t="s">
        <v>1</v>
      </c>
      <c r="N382" s="224" t="s">
        <v>42</v>
      </c>
      <c r="O382" s="92"/>
      <c r="P382" s="225">
        <f>O382*H382</f>
        <v>0</v>
      </c>
      <c r="Q382" s="225">
        <v>0</v>
      </c>
      <c r="R382" s="225">
        <f>Q382*H382</f>
        <v>0</v>
      </c>
      <c r="S382" s="225">
        <v>0</v>
      </c>
      <c r="T382" s="226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27" t="s">
        <v>240</v>
      </c>
      <c r="AT382" s="227" t="s">
        <v>158</v>
      </c>
      <c r="AU382" s="227" t="s">
        <v>87</v>
      </c>
      <c r="AY382" s="18" t="s">
        <v>155</v>
      </c>
      <c r="BE382" s="228">
        <f>IF(N382="základní",J382,0)</f>
        <v>0</v>
      </c>
      <c r="BF382" s="228">
        <f>IF(N382="snížená",J382,0)</f>
        <v>0</v>
      </c>
      <c r="BG382" s="228">
        <f>IF(N382="zákl. přenesená",J382,0)</f>
        <v>0</v>
      </c>
      <c r="BH382" s="228">
        <f>IF(N382="sníž. přenesená",J382,0)</f>
        <v>0</v>
      </c>
      <c r="BI382" s="228">
        <f>IF(N382="nulová",J382,0)</f>
        <v>0</v>
      </c>
      <c r="BJ382" s="18" t="s">
        <v>85</v>
      </c>
      <c r="BK382" s="228">
        <f>ROUND(I382*H382,2)</f>
        <v>0</v>
      </c>
      <c r="BL382" s="18" t="s">
        <v>240</v>
      </c>
      <c r="BM382" s="227" t="s">
        <v>585</v>
      </c>
    </row>
    <row r="383" spans="1:51" s="13" customFormat="1" ht="12">
      <c r="A383" s="13"/>
      <c r="B383" s="229"/>
      <c r="C383" s="230"/>
      <c r="D383" s="231" t="s">
        <v>165</v>
      </c>
      <c r="E383" s="232" t="s">
        <v>1</v>
      </c>
      <c r="F383" s="233" t="s">
        <v>561</v>
      </c>
      <c r="G383" s="230"/>
      <c r="H383" s="234">
        <v>210.335</v>
      </c>
      <c r="I383" s="235"/>
      <c r="J383" s="230"/>
      <c r="K383" s="230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165</v>
      </c>
      <c r="AU383" s="240" t="s">
        <v>87</v>
      </c>
      <c r="AV383" s="13" t="s">
        <v>87</v>
      </c>
      <c r="AW383" s="13" t="s">
        <v>32</v>
      </c>
      <c r="AX383" s="13" t="s">
        <v>85</v>
      </c>
      <c r="AY383" s="240" t="s">
        <v>155</v>
      </c>
    </row>
    <row r="384" spans="1:65" s="2" customFormat="1" ht="16.5" customHeight="1">
      <c r="A384" s="39"/>
      <c r="B384" s="40"/>
      <c r="C384" s="262" t="s">
        <v>586</v>
      </c>
      <c r="D384" s="262" t="s">
        <v>255</v>
      </c>
      <c r="E384" s="263" t="s">
        <v>587</v>
      </c>
      <c r="F384" s="264" t="s">
        <v>588</v>
      </c>
      <c r="G384" s="265" t="s">
        <v>204</v>
      </c>
      <c r="H384" s="266">
        <v>231.369</v>
      </c>
      <c r="I384" s="267"/>
      <c r="J384" s="268">
        <f>ROUND(I384*H384,2)</f>
        <v>0</v>
      </c>
      <c r="K384" s="264" t="s">
        <v>1</v>
      </c>
      <c r="L384" s="269"/>
      <c r="M384" s="270" t="s">
        <v>1</v>
      </c>
      <c r="N384" s="271" t="s">
        <v>42</v>
      </c>
      <c r="O384" s="92"/>
      <c r="P384" s="225">
        <f>O384*H384</f>
        <v>0</v>
      </c>
      <c r="Q384" s="225">
        <v>0.00055</v>
      </c>
      <c r="R384" s="225">
        <f>Q384*H384</f>
        <v>0.12725295</v>
      </c>
      <c r="S384" s="225">
        <v>0</v>
      </c>
      <c r="T384" s="226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27" t="s">
        <v>258</v>
      </c>
      <c r="AT384" s="227" t="s">
        <v>255</v>
      </c>
      <c r="AU384" s="227" t="s">
        <v>87</v>
      </c>
      <c r="AY384" s="18" t="s">
        <v>155</v>
      </c>
      <c r="BE384" s="228">
        <f>IF(N384="základní",J384,0)</f>
        <v>0</v>
      </c>
      <c r="BF384" s="228">
        <f>IF(N384="snížená",J384,0)</f>
        <v>0</v>
      </c>
      <c r="BG384" s="228">
        <f>IF(N384="zákl. přenesená",J384,0)</f>
        <v>0</v>
      </c>
      <c r="BH384" s="228">
        <f>IF(N384="sníž. přenesená",J384,0)</f>
        <v>0</v>
      </c>
      <c r="BI384" s="228">
        <f>IF(N384="nulová",J384,0)</f>
        <v>0</v>
      </c>
      <c r="BJ384" s="18" t="s">
        <v>85</v>
      </c>
      <c r="BK384" s="228">
        <f>ROUND(I384*H384,2)</f>
        <v>0</v>
      </c>
      <c r="BL384" s="18" t="s">
        <v>240</v>
      </c>
      <c r="BM384" s="227" t="s">
        <v>589</v>
      </c>
    </row>
    <row r="385" spans="1:51" s="13" customFormat="1" ht="12">
      <c r="A385" s="13"/>
      <c r="B385" s="229"/>
      <c r="C385" s="230"/>
      <c r="D385" s="231" t="s">
        <v>165</v>
      </c>
      <c r="E385" s="232" t="s">
        <v>1</v>
      </c>
      <c r="F385" s="233" t="s">
        <v>590</v>
      </c>
      <c r="G385" s="230"/>
      <c r="H385" s="234">
        <v>231.369</v>
      </c>
      <c r="I385" s="235"/>
      <c r="J385" s="230"/>
      <c r="K385" s="230"/>
      <c r="L385" s="236"/>
      <c r="M385" s="237"/>
      <c r="N385" s="238"/>
      <c r="O385" s="238"/>
      <c r="P385" s="238"/>
      <c r="Q385" s="238"/>
      <c r="R385" s="238"/>
      <c r="S385" s="238"/>
      <c r="T385" s="23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0" t="s">
        <v>165</v>
      </c>
      <c r="AU385" s="240" t="s">
        <v>87</v>
      </c>
      <c r="AV385" s="13" t="s">
        <v>87</v>
      </c>
      <c r="AW385" s="13" t="s">
        <v>32</v>
      </c>
      <c r="AX385" s="13" t="s">
        <v>85</v>
      </c>
      <c r="AY385" s="240" t="s">
        <v>155</v>
      </c>
    </row>
    <row r="386" spans="1:65" s="2" customFormat="1" ht="24.15" customHeight="1">
      <c r="A386" s="39"/>
      <c r="B386" s="40"/>
      <c r="C386" s="216" t="s">
        <v>591</v>
      </c>
      <c r="D386" s="216" t="s">
        <v>158</v>
      </c>
      <c r="E386" s="217" t="s">
        <v>592</v>
      </c>
      <c r="F386" s="218" t="s">
        <v>593</v>
      </c>
      <c r="G386" s="219" t="s">
        <v>271</v>
      </c>
      <c r="H386" s="272"/>
      <c r="I386" s="221"/>
      <c r="J386" s="222">
        <f>ROUND(I386*H386,2)</f>
        <v>0</v>
      </c>
      <c r="K386" s="218" t="s">
        <v>162</v>
      </c>
      <c r="L386" s="45"/>
      <c r="M386" s="223" t="s">
        <v>1</v>
      </c>
      <c r="N386" s="224" t="s">
        <v>42</v>
      </c>
      <c r="O386" s="92"/>
      <c r="P386" s="225">
        <f>O386*H386</f>
        <v>0</v>
      </c>
      <c r="Q386" s="225">
        <v>0</v>
      </c>
      <c r="R386" s="225">
        <f>Q386*H386</f>
        <v>0</v>
      </c>
      <c r="S386" s="225">
        <v>0</v>
      </c>
      <c r="T386" s="226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27" t="s">
        <v>240</v>
      </c>
      <c r="AT386" s="227" t="s">
        <v>158</v>
      </c>
      <c r="AU386" s="227" t="s">
        <v>87</v>
      </c>
      <c r="AY386" s="18" t="s">
        <v>155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8" t="s">
        <v>85</v>
      </c>
      <c r="BK386" s="228">
        <f>ROUND(I386*H386,2)</f>
        <v>0</v>
      </c>
      <c r="BL386" s="18" t="s">
        <v>240</v>
      </c>
      <c r="BM386" s="227" t="s">
        <v>594</v>
      </c>
    </row>
    <row r="387" spans="1:63" s="12" customFormat="1" ht="22.8" customHeight="1">
      <c r="A387" s="12"/>
      <c r="B387" s="200"/>
      <c r="C387" s="201"/>
      <c r="D387" s="202" t="s">
        <v>76</v>
      </c>
      <c r="E387" s="214" t="s">
        <v>595</v>
      </c>
      <c r="F387" s="214" t="s">
        <v>596</v>
      </c>
      <c r="G387" s="201"/>
      <c r="H387" s="201"/>
      <c r="I387" s="204"/>
      <c r="J387" s="215">
        <f>BK387</f>
        <v>0</v>
      </c>
      <c r="K387" s="201"/>
      <c r="L387" s="206"/>
      <c r="M387" s="207"/>
      <c r="N387" s="208"/>
      <c r="O387" s="208"/>
      <c r="P387" s="209">
        <f>SUM(P388:P405)</f>
        <v>0</v>
      </c>
      <c r="Q387" s="208"/>
      <c r="R387" s="209">
        <f>SUM(R388:R405)</f>
        <v>0.18791256</v>
      </c>
      <c r="S387" s="208"/>
      <c r="T387" s="210">
        <f>SUM(T388:T405)</f>
        <v>0.2687568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1" t="s">
        <v>87</v>
      </c>
      <c r="AT387" s="212" t="s">
        <v>76</v>
      </c>
      <c r="AU387" s="212" t="s">
        <v>85</v>
      </c>
      <c r="AY387" s="211" t="s">
        <v>155</v>
      </c>
      <c r="BK387" s="213">
        <f>SUM(BK388:BK405)</f>
        <v>0</v>
      </c>
    </row>
    <row r="388" spans="1:65" s="2" customFormat="1" ht="21.75" customHeight="1">
      <c r="A388" s="39"/>
      <c r="B388" s="40"/>
      <c r="C388" s="216" t="s">
        <v>597</v>
      </c>
      <c r="D388" s="216" t="s">
        <v>158</v>
      </c>
      <c r="E388" s="217" t="s">
        <v>598</v>
      </c>
      <c r="F388" s="218" t="s">
        <v>599</v>
      </c>
      <c r="G388" s="219" t="s">
        <v>161</v>
      </c>
      <c r="H388" s="220">
        <v>14.16</v>
      </c>
      <c r="I388" s="221"/>
      <c r="J388" s="222">
        <f>ROUND(I388*H388,2)</f>
        <v>0</v>
      </c>
      <c r="K388" s="218" t="s">
        <v>162</v>
      </c>
      <c r="L388" s="45"/>
      <c r="M388" s="223" t="s">
        <v>1</v>
      </c>
      <c r="N388" s="224" t="s">
        <v>42</v>
      </c>
      <c r="O388" s="92"/>
      <c r="P388" s="225">
        <f>O388*H388</f>
        <v>0</v>
      </c>
      <c r="Q388" s="225">
        <v>0</v>
      </c>
      <c r="R388" s="225">
        <f>Q388*H388</f>
        <v>0</v>
      </c>
      <c r="S388" s="225">
        <v>0.01098</v>
      </c>
      <c r="T388" s="226">
        <f>S388*H388</f>
        <v>0.1554768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7" t="s">
        <v>240</v>
      </c>
      <c r="AT388" s="227" t="s">
        <v>158</v>
      </c>
      <c r="AU388" s="227" t="s">
        <v>87</v>
      </c>
      <c r="AY388" s="18" t="s">
        <v>155</v>
      </c>
      <c r="BE388" s="228">
        <f>IF(N388="základní",J388,0)</f>
        <v>0</v>
      </c>
      <c r="BF388" s="228">
        <f>IF(N388="snížená",J388,0)</f>
        <v>0</v>
      </c>
      <c r="BG388" s="228">
        <f>IF(N388="zákl. přenesená",J388,0)</f>
        <v>0</v>
      </c>
      <c r="BH388" s="228">
        <f>IF(N388="sníž. přenesená",J388,0)</f>
        <v>0</v>
      </c>
      <c r="BI388" s="228">
        <f>IF(N388="nulová",J388,0)</f>
        <v>0</v>
      </c>
      <c r="BJ388" s="18" t="s">
        <v>85</v>
      </c>
      <c r="BK388" s="228">
        <f>ROUND(I388*H388,2)</f>
        <v>0</v>
      </c>
      <c r="BL388" s="18" t="s">
        <v>240</v>
      </c>
      <c r="BM388" s="227" t="s">
        <v>600</v>
      </c>
    </row>
    <row r="389" spans="1:51" s="15" customFormat="1" ht="12">
      <c r="A389" s="15"/>
      <c r="B389" s="252"/>
      <c r="C389" s="253"/>
      <c r="D389" s="231" t="s">
        <v>165</v>
      </c>
      <c r="E389" s="254" t="s">
        <v>1</v>
      </c>
      <c r="F389" s="255" t="s">
        <v>601</v>
      </c>
      <c r="G389" s="253"/>
      <c r="H389" s="254" t="s">
        <v>1</v>
      </c>
      <c r="I389" s="256"/>
      <c r="J389" s="253"/>
      <c r="K389" s="253"/>
      <c r="L389" s="257"/>
      <c r="M389" s="258"/>
      <c r="N389" s="259"/>
      <c r="O389" s="259"/>
      <c r="P389" s="259"/>
      <c r="Q389" s="259"/>
      <c r="R389" s="259"/>
      <c r="S389" s="259"/>
      <c r="T389" s="260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1" t="s">
        <v>165</v>
      </c>
      <c r="AU389" s="261" t="s">
        <v>87</v>
      </c>
      <c r="AV389" s="15" t="s">
        <v>85</v>
      </c>
      <c r="AW389" s="15" t="s">
        <v>32</v>
      </c>
      <c r="AX389" s="15" t="s">
        <v>77</v>
      </c>
      <c r="AY389" s="261" t="s">
        <v>155</v>
      </c>
    </row>
    <row r="390" spans="1:51" s="13" customFormat="1" ht="12">
      <c r="A390" s="13"/>
      <c r="B390" s="229"/>
      <c r="C390" s="230"/>
      <c r="D390" s="231" t="s">
        <v>165</v>
      </c>
      <c r="E390" s="232" t="s">
        <v>1</v>
      </c>
      <c r="F390" s="233" t="s">
        <v>602</v>
      </c>
      <c r="G390" s="230"/>
      <c r="H390" s="234">
        <v>8.64</v>
      </c>
      <c r="I390" s="235"/>
      <c r="J390" s="230"/>
      <c r="K390" s="230"/>
      <c r="L390" s="236"/>
      <c r="M390" s="237"/>
      <c r="N390" s="238"/>
      <c r="O390" s="238"/>
      <c r="P390" s="238"/>
      <c r="Q390" s="238"/>
      <c r="R390" s="238"/>
      <c r="S390" s="238"/>
      <c r="T390" s="23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0" t="s">
        <v>165</v>
      </c>
      <c r="AU390" s="240" t="s">
        <v>87</v>
      </c>
      <c r="AV390" s="13" t="s">
        <v>87</v>
      </c>
      <c r="AW390" s="13" t="s">
        <v>32</v>
      </c>
      <c r="AX390" s="13" t="s">
        <v>77</v>
      </c>
      <c r="AY390" s="240" t="s">
        <v>155</v>
      </c>
    </row>
    <row r="391" spans="1:51" s="13" customFormat="1" ht="12">
      <c r="A391" s="13"/>
      <c r="B391" s="229"/>
      <c r="C391" s="230"/>
      <c r="D391" s="231" t="s">
        <v>165</v>
      </c>
      <c r="E391" s="232" t="s">
        <v>1</v>
      </c>
      <c r="F391" s="233" t="s">
        <v>603</v>
      </c>
      <c r="G391" s="230"/>
      <c r="H391" s="234">
        <v>5.52</v>
      </c>
      <c r="I391" s="235"/>
      <c r="J391" s="230"/>
      <c r="K391" s="230"/>
      <c r="L391" s="236"/>
      <c r="M391" s="237"/>
      <c r="N391" s="238"/>
      <c r="O391" s="238"/>
      <c r="P391" s="238"/>
      <c r="Q391" s="238"/>
      <c r="R391" s="238"/>
      <c r="S391" s="238"/>
      <c r="T391" s="23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0" t="s">
        <v>165</v>
      </c>
      <c r="AU391" s="240" t="s">
        <v>87</v>
      </c>
      <c r="AV391" s="13" t="s">
        <v>87</v>
      </c>
      <c r="AW391" s="13" t="s">
        <v>32</v>
      </c>
      <c r="AX391" s="13" t="s">
        <v>77</v>
      </c>
      <c r="AY391" s="240" t="s">
        <v>155</v>
      </c>
    </row>
    <row r="392" spans="1:51" s="14" customFormat="1" ht="12">
      <c r="A392" s="14"/>
      <c r="B392" s="241"/>
      <c r="C392" s="242"/>
      <c r="D392" s="231" t="s">
        <v>165</v>
      </c>
      <c r="E392" s="243" t="s">
        <v>1</v>
      </c>
      <c r="F392" s="244" t="s">
        <v>176</v>
      </c>
      <c r="G392" s="242"/>
      <c r="H392" s="245">
        <v>14.16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1" t="s">
        <v>165</v>
      </c>
      <c r="AU392" s="251" t="s">
        <v>87</v>
      </c>
      <c r="AV392" s="14" t="s">
        <v>163</v>
      </c>
      <c r="AW392" s="14" t="s">
        <v>32</v>
      </c>
      <c r="AX392" s="14" t="s">
        <v>85</v>
      </c>
      <c r="AY392" s="251" t="s">
        <v>155</v>
      </c>
    </row>
    <row r="393" spans="1:65" s="2" customFormat="1" ht="24.15" customHeight="1">
      <c r="A393" s="39"/>
      <c r="B393" s="40"/>
      <c r="C393" s="216" t="s">
        <v>604</v>
      </c>
      <c r="D393" s="216" t="s">
        <v>158</v>
      </c>
      <c r="E393" s="217" t="s">
        <v>605</v>
      </c>
      <c r="F393" s="218" t="s">
        <v>606</v>
      </c>
      <c r="G393" s="219" t="s">
        <v>161</v>
      </c>
      <c r="H393" s="220">
        <v>14.16</v>
      </c>
      <c r="I393" s="221"/>
      <c r="J393" s="222">
        <f>ROUND(I393*H393,2)</f>
        <v>0</v>
      </c>
      <c r="K393" s="218" t="s">
        <v>162</v>
      </c>
      <c r="L393" s="45"/>
      <c r="M393" s="223" t="s">
        <v>1</v>
      </c>
      <c r="N393" s="224" t="s">
        <v>42</v>
      </c>
      <c r="O393" s="92"/>
      <c r="P393" s="225">
        <f>O393*H393</f>
        <v>0</v>
      </c>
      <c r="Q393" s="225">
        <v>0</v>
      </c>
      <c r="R393" s="225">
        <f>Q393*H393</f>
        <v>0</v>
      </c>
      <c r="S393" s="225">
        <v>0.008</v>
      </c>
      <c r="T393" s="226">
        <f>S393*H393</f>
        <v>0.11328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7" t="s">
        <v>240</v>
      </c>
      <c r="AT393" s="227" t="s">
        <v>158</v>
      </c>
      <c r="AU393" s="227" t="s">
        <v>87</v>
      </c>
      <c r="AY393" s="18" t="s">
        <v>155</v>
      </c>
      <c r="BE393" s="228">
        <f>IF(N393="základní",J393,0)</f>
        <v>0</v>
      </c>
      <c r="BF393" s="228">
        <f>IF(N393="snížená",J393,0)</f>
        <v>0</v>
      </c>
      <c r="BG393" s="228">
        <f>IF(N393="zákl. přenesená",J393,0)</f>
        <v>0</v>
      </c>
      <c r="BH393" s="228">
        <f>IF(N393="sníž. přenesená",J393,0)</f>
        <v>0</v>
      </c>
      <c r="BI393" s="228">
        <f>IF(N393="nulová",J393,0)</f>
        <v>0</v>
      </c>
      <c r="BJ393" s="18" t="s">
        <v>85</v>
      </c>
      <c r="BK393" s="228">
        <f>ROUND(I393*H393,2)</f>
        <v>0</v>
      </c>
      <c r="BL393" s="18" t="s">
        <v>240</v>
      </c>
      <c r="BM393" s="227" t="s">
        <v>607</v>
      </c>
    </row>
    <row r="394" spans="1:65" s="2" customFormat="1" ht="24.15" customHeight="1">
      <c r="A394" s="39"/>
      <c r="B394" s="40"/>
      <c r="C394" s="216" t="s">
        <v>608</v>
      </c>
      <c r="D394" s="216" t="s">
        <v>158</v>
      </c>
      <c r="E394" s="217" t="s">
        <v>609</v>
      </c>
      <c r="F394" s="218" t="s">
        <v>610</v>
      </c>
      <c r="G394" s="219" t="s">
        <v>161</v>
      </c>
      <c r="H394" s="220">
        <v>14.16</v>
      </c>
      <c r="I394" s="221"/>
      <c r="J394" s="222">
        <f>ROUND(I394*H394,2)</f>
        <v>0</v>
      </c>
      <c r="K394" s="218" t="s">
        <v>162</v>
      </c>
      <c r="L394" s="45"/>
      <c r="M394" s="223" t="s">
        <v>1</v>
      </c>
      <c r="N394" s="224" t="s">
        <v>42</v>
      </c>
      <c r="O394" s="92"/>
      <c r="P394" s="225">
        <f>O394*H394</f>
        <v>0</v>
      </c>
      <c r="Q394" s="225">
        <v>0</v>
      </c>
      <c r="R394" s="225">
        <f>Q394*H394</f>
        <v>0</v>
      </c>
      <c r="S394" s="225">
        <v>0</v>
      </c>
      <c r="T394" s="226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7" t="s">
        <v>240</v>
      </c>
      <c r="AT394" s="227" t="s">
        <v>158</v>
      </c>
      <c r="AU394" s="227" t="s">
        <v>87</v>
      </c>
      <c r="AY394" s="18" t="s">
        <v>155</v>
      </c>
      <c r="BE394" s="228">
        <f>IF(N394="základní",J394,0)</f>
        <v>0</v>
      </c>
      <c r="BF394" s="228">
        <f>IF(N394="snížená",J394,0)</f>
        <v>0</v>
      </c>
      <c r="BG394" s="228">
        <f>IF(N394="zákl. přenesená",J394,0)</f>
        <v>0</v>
      </c>
      <c r="BH394" s="228">
        <f>IF(N394="sníž. přenesená",J394,0)</f>
        <v>0</v>
      </c>
      <c r="BI394" s="228">
        <f>IF(N394="nulová",J394,0)</f>
        <v>0</v>
      </c>
      <c r="BJ394" s="18" t="s">
        <v>85</v>
      </c>
      <c r="BK394" s="228">
        <f>ROUND(I394*H394,2)</f>
        <v>0</v>
      </c>
      <c r="BL394" s="18" t="s">
        <v>240</v>
      </c>
      <c r="BM394" s="227" t="s">
        <v>611</v>
      </c>
    </row>
    <row r="395" spans="1:51" s="15" customFormat="1" ht="12">
      <c r="A395" s="15"/>
      <c r="B395" s="252"/>
      <c r="C395" s="253"/>
      <c r="D395" s="231" t="s">
        <v>165</v>
      </c>
      <c r="E395" s="254" t="s">
        <v>1</v>
      </c>
      <c r="F395" s="255" t="s">
        <v>601</v>
      </c>
      <c r="G395" s="253"/>
      <c r="H395" s="254" t="s">
        <v>1</v>
      </c>
      <c r="I395" s="256"/>
      <c r="J395" s="253"/>
      <c r="K395" s="253"/>
      <c r="L395" s="257"/>
      <c r="M395" s="258"/>
      <c r="N395" s="259"/>
      <c r="O395" s="259"/>
      <c r="P395" s="259"/>
      <c r="Q395" s="259"/>
      <c r="R395" s="259"/>
      <c r="S395" s="259"/>
      <c r="T395" s="260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61" t="s">
        <v>165</v>
      </c>
      <c r="AU395" s="261" t="s">
        <v>87</v>
      </c>
      <c r="AV395" s="15" t="s">
        <v>85</v>
      </c>
      <c r="AW395" s="15" t="s">
        <v>32</v>
      </c>
      <c r="AX395" s="15" t="s">
        <v>77</v>
      </c>
      <c r="AY395" s="261" t="s">
        <v>155</v>
      </c>
    </row>
    <row r="396" spans="1:51" s="13" customFormat="1" ht="12">
      <c r="A396" s="13"/>
      <c r="B396" s="229"/>
      <c r="C396" s="230"/>
      <c r="D396" s="231" t="s">
        <v>165</v>
      </c>
      <c r="E396" s="232" t="s">
        <v>1</v>
      </c>
      <c r="F396" s="233" t="s">
        <v>602</v>
      </c>
      <c r="G396" s="230"/>
      <c r="H396" s="234">
        <v>8.64</v>
      </c>
      <c r="I396" s="235"/>
      <c r="J396" s="230"/>
      <c r="K396" s="230"/>
      <c r="L396" s="236"/>
      <c r="M396" s="237"/>
      <c r="N396" s="238"/>
      <c r="O396" s="238"/>
      <c r="P396" s="238"/>
      <c r="Q396" s="238"/>
      <c r="R396" s="238"/>
      <c r="S396" s="238"/>
      <c r="T396" s="23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0" t="s">
        <v>165</v>
      </c>
      <c r="AU396" s="240" t="s">
        <v>87</v>
      </c>
      <c r="AV396" s="13" t="s">
        <v>87</v>
      </c>
      <c r="AW396" s="13" t="s">
        <v>32</v>
      </c>
      <c r="AX396" s="13" t="s">
        <v>77</v>
      </c>
      <c r="AY396" s="240" t="s">
        <v>155</v>
      </c>
    </row>
    <row r="397" spans="1:51" s="13" customFormat="1" ht="12">
      <c r="A397" s="13"/>
      <c r="B397" s="229"/>
      <c r="C397" s="230"/>
      <c r="D397" s="231" t="s">
        <v>165</v>
      </c>
      <c r="E397" s="232" t="s">
        <v>1</v>
      </c>
      <c r="F397" s="233" t="s">
        <v>603</v>
      </c>
      <c r="G397" s="230"/>
      <c r="H397" s="234">
        <v>5.52</v>
      </c>
      <c r="I397" s="235"/>
      <c r="J397" s="230"/>
      <c r="K397" s="230"/>
      <c r="L397" s="236"/>
      <c r="M397" s="237"/>
      <c r="N397" s="238"/>
      <c r="O397" s="238"/>
      <c r="P397" s="238"/>
      <c r="Q397" s="238"/>
      <c r="R397" s="238"/>
      <c r="S397" s="238"/>
      <c r="T397" s="23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0" t="s">
        <v>165</v>
      </c>
      <c r="AU397" s="240" t="s">
        <v>87</v>
      </c>
      <c r="AV397" s="13" t="s">
        <v>87</v>
      </c>
      <c r="AW397" s="13" t="s">
        <v>32</v>
      </c>
      <c r="AX397" s="13" t="s">
        <v>77</v>
      </c>
      <c r="AY397" s="240" t="s">
        <v>155</v>
      </c>
    </row>
    <row r="398" spans="1:51" s="14" customFormat="1" ht="12">
      <c r="A398" s="14"/>
      <c r="B398" s="241"/>
      <c r="C398" s="242"/>
      <c r="D398" s="231" t="s">
        <v>165</v>
      </c>
      <c r="E398" s="243" t="s">
        <v>1</v>
      </c>
      <c r="F398" s="244" t="s">
        <v>176</v>
      </c>
      <c r="G398" s="242"/>
      <c r="H398" s="245">
        <v>14.16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1" t="s">
        <v>165</v>
      </c>
      <c r="AU398" s="251" t="s">
        <v>87</v>
      </c>
      <c r="AV398" s="14" t="s">
        <v>163</v>
      </c>
      <c r="AW398" s="14" t="s">
        <v>32</v>
      </c>
      <c r="AX398" s="14" t="s">
        <v>85</v>
      </c>
      <c r="AY398" s="251" t="s">
        <v>155</v>
      </c>
    </row>
    <row r="399" spans="1:65" s="2" customFormat="1" ht="16.5" customHeight="1">
      <c r="A399" s="39"/>
      <c r="B399" s="40"/>
      <c r="C399" s="262" t="s">
        <v>612</v>
      </c>
      <c r="D399" s="262" t="s">
        <v>255</v>
      </c>
      <c r="E399" s="263" t="s">
        <v>613</v>
      </c>
      <c r="F399" s="264" t="s">
        <v>614</v>
      </c>
      <c r="G399" s="265" t="s">
        <v>161</v>
      </c>
      <c r="H399" s="266">
        <v>15.576</v>
      </c>
      <c r="I399" s="267"/>
      <c r="J399" s="268">
        <f>ROUND(I399*H399,2)</f>
        <v>0</v>
      </c>
      <c r="K399" s="264" t="s">
        <v>1</v>
      </c>
      <c r="L399" s="269"/>
      <c r="M399" s="270" t="s">
        <v>1</v>
      </c>
      <c r="N399" s="271" t="s">
        <v>42</v>
      </c>
      <c r="O399" s="92"/>
      <c r="P399" s="225">
        <f>O399*H399</f>
        <v>0</v>
      </c>
      <c r="Q399" s="225">
        <v>0.00931</v>
      </c>
      <c r="R399" s="225">
        <f>Q399*H399</f>
        <v>0.14501256</v>
      </c>
      <c r="S399" s="225">
        <v>0</v>
      </c>
      <c r="T399" s="22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7" t="s">
        <v>258</v>
      </c>
      <c r="AT399" s="227" t="s">
        <v>255</v>
      </c>
      <c r="AU399" s="227" t="s">
        <v>87</v>
      </c>
      <c r="AY399" s="18" t="s">
        <v>155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8" t="s">
        <v>85</v>
      </c>
      <c r="BK399" s="228">
        <f>ROUND(I399*H399,2)</f>
        <v>0</v>
      </c>
      <c r="BL399" s="18" t="s">
        <v>240</v>
      </c>
      <c r="BM399" s="227" t="s">
        <v>615</v>
      </c>
    </row>
    <row r="400" spans="1:51" s="13" customFormat="1" ht="12">
      <c r="A400" s="13"/>
      <c r="B400" s="229"/>
      <c r="C400" s="230"/>
      <c r="D400" s="231" t="s">
        <v>165</v>
      </c>
      <c r="E400" s="232" t="s">
        <v>1</v>
      </c>
      <c r="F400" s="233" t="s">
        <v>616</v>
      </c>
      <c r="G400" s="230"/>
      <c r="H400" s="234">
        <v>15.576</v>
      </c>
      <c r="I400" s="235"/>
      <c r="J400" s="230"/>
      <c r="K400" s="230"/>
      <c r="L400" s="236"/>
      <c r="M400" s="237"/>
      <c r="N400" s="238"/>
      <c r="O400" s="238"/>
      <c r="P400" s="238"/>
      <c r="Q400" s="238"/>
      <c r="R400" s="238"/>
      <c r="S400" s="238"/>
      <c r="T400" s="23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0" t="s">
        <v>165</v>
      </c>
      <c r="AU400" s="240" t="s">
        <v>87</v>
      </c>
      <c r="AV400" s="13" t="s">
        <v>87</v>
      </c>
      <c r="AW400" s="13" t="s">
        <v>32</v>
      </c>
      <c r="AX400" s="13" t="s">
        <v>85</v>
      </c>
      <c r="AY400" s="240" t="s">
        <v>155</v>
      </c>
    </row>
    <row r="401" spans="1:65" s="2" customFormat="1" ht="21.75" customHeight="1">
      <c r="A401" s="39"/>
      <c r="B401" s="40"/>
      <c r="C401" s="216" t="s">
        <v>617</v>
      </c>
      <c r="D401" s="216" t="s">
        <v>158</v>
      </c>
      <c r="E401" s="217" t="s">
        <v>618</v>
      </c>
      <c r="F401" s="218" t="s">
        <v>619</v>
      </c>
      <c r="G401" s="219" t="s">
        <v>204</v>
      </c>
      <c r="H401" s="220">
        <v>35.4</v>
      </c>
      <c r="I401" s="221"/>
      <c r="J401" s="222">
        <f>ROUND(I401*H401,2)</f>
        <v>0</v>
      </c>
      <c r="K401" s="218" t="s">
        <v>162</v>
      </c>
      <c r="L401" s="45"/>
      <c r="M401" s="223" t="s">
        <v>1</v>
      </c>
      <c r="N401" s="224" t="s">
        <v>42</v>
      </c>
      <c r="O401" s="92"/>
      <c r="P401" s="225">
        <f>O401*H401</f>
        <v>0</v>
      </c>
      <c r="Q401" s="225">
        <v>0</v>
      </c>
      <c r="R401" s="225">
        <f>Q401*H401</f>
        <v>0</v>
      </c>
      <c r="S401" s="225">
        <v>0</v>
      </c>
      <c r="T401" s="22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27" t="s">
        <v>240</v>
      </c>
      <c r="AT401" s="227" t="s">
        <v>158</v>
      </c>
      <c r="AU401" s="227" t="s">
        <v>87</v>
      </c>
      <c r="AY401" s="18" t="s">
        <v>155</v>
      </c>
      <c r="BE401" s="228">
        <f>IF(N401="základní",J401,0)</f>
        <v>0</v>
      </c>
      <c r="BF401" s="228">
        <f>IF(N401="snížená",J401,0)</f>
        <v>0</v>
      </c>
      <c r="BG401" s="228">
        <f>IF(N401="zákl. přenesená",J401,0)</f>
        <v>0</v>
      </c>
      <c r="BH401" s="228">
        <f>IF(N401="sníž. přenesená",J401,0)</f>
        <v>0</v>
      </c>
      <c r="BI401" s="228">
        <f>IF(N401="nulová",J401,0)</f>
        <v>0</v>
      </c>
      <c r="BJ401" s="18" t="s">
        <v>85</v>
      </c>
      <c r="BK401" s="228">
        <f>ROUND(I401*H401,2)</f>
        <v>0</v>
      </c>
      <c r="BL401" s="18" t="s">
        <v>240</v>
      </c>
      <c r="BM401" s="227" t="s">
        <v>620</v>
      </c>
    </row>
    <row r="402" spans="1:51" s="13" customFormat="1" ht="12">
      <c r="A402" s="13"/>
      <c r="B402" s="229"/>
      <c r="C402" s="230"/>
      <c r="D402" s="231" t="s">
        <v>165</v>
      </c>
      <c r="E402" s="232" t="s">
        <v>1</v>
      </c>
      <c r="F402" s="233" t="s">
        <v>621</v>
      </c>
      <c r="G402" s="230"/>
      <c r="H402" s="234">
        <v>35.4</v>
      </c>
      <c r="I402" s="235"/>
      <c r="J402" s="230"/>
      <c r="K402" s="230"/>
      <c r="L402" s="236"/>
      <c r="M402" s="237"/>
      <c r="N402" s="238"/>
      <c r="O402" s="238"/>
      <c r="P402" s="238"/>
      <c r="Q402" s="238"/>
      <c r="R402" s="238"/>
      <c r="S402" s="238"/>
      <c r="T402" s="23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0" t="s">
        <v>165</v>
      </c>
      <c r="AU402" s="240" t="s">
        <v>87</v>
      </c>
      <c r="AV402" s="13" t="s">
        <v>87</v>
      </c>
      <c r="AW402" s="13" t="s">
        <v>32</v>
      </c>
      <c r="AX402" s="13" t="s">
        <v>85</v>
      </c>
      <c r="AY402" s="240" t="s">
        <v>155</v>
      </c>
    </row>
    <row r="403" spans="1:65" s="2" customFormat="1" ht="16.5" customHeight="1">
      <c r="A403" s="39"/>
      <c r="B403" s="40"/>
      <c r="C403" s="262" t="s">
        <v>622</v>
      </c>
      <c r="D403" s="262" t="s">
        <v>255</v>
      </c>
      <c r="E403" s="263" t="s">
        <v>319</v>
      </c>
      <c r="F403" s="264" t="s">
        <v>320</v>
      </c>
      <c r="G403" s="265" t="s">
        <v>308</v>
      </c>
      <c r="H403" s="266">
        <v>0.078</v>
      </c>
      <c r="I403" s="267"/>
      <c r="J403" s="268">
        <f>ROUND(I403*H403,2)</f>
        <v>0</v>
      </c>
      <c r="K403" s="264" t="s">
        <v>162</v>
      </c>
      <c r="L403" s="269"/>
      <c r="M403" s="270" t="s">
        <v>1</v>
      </c>
      <c r="N403" s="271" t="s">
        <v>42</v>
      </c>
      <c r="O403" s="92"/>
      <c r="P403" s="225">
        <f>O403*H403</f>
        <v>0</v>
      </c>
      <c r="Q403" s="225">
        <v>0.55</v>
      </c>
      <c r="R403" s="225">
        <f>Q403*H403</f>
        <v>0.0429</v>
      </c>
      <c r="S403" s="225">
        <v>0</v>
      </c>
      <c r="T403" s="226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7" t="s">
        <v>258</v>
      </c>
      <c r="AT403" s="227" t="s">
        <v>255</v>
      </c>
      <c r="AU403" s="227" t="s">
        <v>87</v>
      </c>
      <c r="AY403" s="18" t="s">
        <v>155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8" t="s">
        <v>85</v>
      </c>
      <c r="BK403" s="228">
        <f>ROUND(I403*H403,2)</f>
        <v>0</v>
      </c>
      <c r="BL403" s="18" t="s">
        <v>240</v>
      </c>
      <c r="BM403" s="227" t="s">
        <v>623</v>
      </c>
    </row>
    <row r="404" spans="1:51" s="13" customFormat="1" ht="12">
      <c r="A404" s="13"/>
      <c r="B404" s="229"/>
      <c r="C404" s="230"/>
      <c r="D404" s="231" t="s">
        <v>165</v>
      </c>
      <c r="E404" s="232" t="s">
        <v>1</v>
      </c>
      <c r="F404" s="233" t="s">
        <v>624</v>
      </c>
      <c r="G404" s="230"/>
      <c r="H404" s="234">
        <v>0.078</v>
      </c>
      <c r="I404" s="235"/>
      <c r="J404" s="230"/>
      <c r="K404" s="230"/>
      <c r="L404" s="236"/>
      <c r="M404" s="237"/>
      <c r="N404" s="238"/>
      <c r="O404" s="238"/>
      <c r="P404" s="238"/>
      <c r="Q404" s="238"/>
      <c r="R404" s="238"/>
      <c r="S404" s="238"/>
      <c r="T404" s="23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0" t="s">
        <v>165</v>
      </c>
      <c r="AU404" s="240" t="s">
        <v>87</v>
      </c>
      <c r="AV404" s="13" t="s">
        <v>87</v>
      </c>
      <c r="AW404" s="13" t="s">
        <v>32</v>
      </c>
      <c r="AX404" s="13" t="s">
        <v>85</v>
      </c>
      <c r="AY404" s="240" t="s">
        <v>155</v>
      </c>
    </row>
    <row r="405" spans="1:65" s="2" customFormat="1" ht="24.15" customHeight="1">
      <c r="A405" s="39"/>
      <c r="B405" s="40"/>
      <c r="C405" s="216" t="s">
        <v>625</v>
      </c>
      <c r="D405" s="216" t="s">
        <v>158</v>
      </c>
      <c r="E405" s="217" t="s">
        <v>626</v>
      </c>
      <c r="F405" s="218" t="s">
        <v>627</v>
      </c>
      <c r="G405" s="219" t="s">
        <v>271</v>
      </c>
      <c r="H405" s="272"/>
      <c r="I405" s="221"/>
      <c r="J405" s="222">
        <f>ROUND(I405*H405,2)</f>
        <v>0</v>
      </c>
      <c r="K405" s="218" t="s">
        <v>162</v>
      </c>
      <c r="L405" s="45"/>
      <c r="M405" s="223" t="s">
        <v>1</v>
      </c>
      <c r="N405" s="224" t="s">
        <v>42</v>
      </c>
      <c r="O405" s="92"/>
      <c r="P405" s="225">
        <f>O405*H405</f>
        <v>0</v>
      </c>
      <c r="Q405" s="225">
        <v>0</v>
      </c>
      <c r="R405" s="225">
        <f>Q405*H405</f>
        <v>0</v>
      </c>
      <c r="S405" s="225">
        <v>0</v>
      </c>
      <c r="T405" s="226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7" t="s">
        <v>240</v>
      </c>
      <c r="AT405" s="227" t="s">
        <v>158</v>
      </c>
      <c r="AU405" s="227" t="s">
        <v>87</v>
      </c>
      <c r="AY405" s="18" t="s">
        <v>155</v>
      </c>
      <c r="BE405" s="228">
        <f>IF(N405="základní",J405,0)</f>
        <v>0</v>
      </c>
      <c r="BF405" s="228">
        <f>IF(N405="snížená",J405,0)</f>
        <v>0</v>
      </c>
      <c r="BG405" s="228">
        <f>IF(N405="zákl. přenesená",J405,0)</f>
        <v>0</v>
      </c>
      <c r="BH405" s="228">
        <f>IF(N405="sníž. přenesená",J405,0)</f>
        <v>0</v>
      </c>
      <c r="BI405" s="228">
        <f>IF(N405="nulová",J405,0)</f>
        <v>0</v>
      </c>
      <c r="BJ405" s="18" t="s">
        <v>85</v>
      </c>
      <c r="BK405" s="228">
        <f>ROUND(I405*H405,2)</f>
        <v>0</v>
      </c>
      <c r="BL405" s="18" t="s">
        <v>240</v>
      </c>
      <c r="BM405" s="227" t="s">
        <v>628</v>
      </c>
    </row>
    <row r="406" spans="1:63" s="12" customFormat="1" ht="22.8" customHeight="1">
      <c r="A406" s="12"/>
      <c r="B406" s="200"/>
      <c r="C406" s="201"/>
      <c r="D406" s="202" t="s">
        <v>76</v>
      </c>
      <c r="E406" s="214" t="s">
        <v>629</v>
      </c>
      <c r="F406" s="214" t="s">
        <v>630</v>
      </c>
      <c r="G406" s="201"/>
      <c r="H406" s="201"/>
      <c r="I406" s="204"/>
      <c r="J406" s="215">
        <f>BK406</f>
        <v>0</v>
      </c>
      <c r="K406" s="201"/>
      <c r="L406" s="206"/>
      <c r="M406" s="207"/>
      <c r="N406" s="208"/>
      <c r="O406" s="208"/>
      <c r="P406" s="209">
        <f>P407</f>
        <v>0</v>
      </c>
      <c r="Q406" s="208"/>
      <c r="R406" s="209">
        <f>R407</f>
        <v>0</v>
      </c>
      <c r="S406" s="208"/>
      <c r="T406" s="210">
        <f>T407</f>
        <v>0.084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11" t="s">
        <v>87</v>
      </c>
      <c r="AT406" s="212" t="s">
        <v>76</v>
      </c>
      <c r="AU406" s="212" t="s">
        <v>85</v>
      </c>
      <c r="AY406" s="211" t="s">
        <v>155</v>
      </c>
      <c r="BK406" s="213">
        <f>BK407</f>
        <v>0</v>
      </c>
    </row>
    <row r="407" spans="1:65" s="2" customFormat="1" ht="21.75" customHeight="1">
      <c r="A407" s="39"/>
      <c r="B407" s="40"/>
      <c r="C407" s="216" t="s">
        <v>631</v>
      </c>
      <c r="D407" s="216" t="s">
        <v>158</v>
      </c>
      <c r="E407" s="217" t="s">
        <v>632</v>
      </c>
      <c r="F407" s="218" t="s">
        <v>633</v>
      </c>
      <c r="G407" s="219" t="s">
        <v>204</v>
      </c>
      <c r="H407" s="220">
        <v>2.4</v>
      </c>
      <c r="I407" s="221"/>
      <c r="J407" s="222">
        <f>ROUND(I407*H407,2)</f>
        <v>0</v>
      </c>
      <c r="K407" s="218" t="s">
        <v>162</v>
      </c>
      <c r="L407" s="45"/>
      <c r="M407" s="223" t="s">
        <v>1</v>
      </c>
      <c r="N407" s="224" t="s">
        <v>42</v>
      </c>
      <c r="O407" s="92"/>
      <c r="P407" s="225">
        <f>O407*H407</f>
        <v>0</v>
      </c>
      <c r="Q407" s="225">
        <v>0</v>
      </c>
      <c r="R407" s="225">
        <f>Q407*H407</f>
        <v>0</v>
      </c>
      <c r="S407" s="225">
        <v>0.035</v>
      </c>
      <c r="T407" s="226">
        <f>S407*H407</f>
        <v>0.084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7" t="s">
        <v>240</v>
      </c>
      <c r="AT407" s="227" t="s">
        <v>158</v>
      </c>
      <c r="AU407" s="227" t="s">
        <v>87</v>
      </c>
      <c r="AY407" s="18" t="s">
        <v>155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8" t="s">
        <v>85</v>
      </c>
      <c r="BK407" s="228">
        <f>ROUND(I407*H407,2)</f>
        <v>0</v>
      </c>
      <c r="BL407" s="18" t="s">
        <v>240</v>
      </c>
      <c r="BM407" s="227" t="s">
        <v>634</v>
      </c>
    </row>
    <row r="408" spans="1:63" s="12" customFormat="1" ht="22.8" customHeight="1">
      <c r="A408" s="12"/>
      <c r="B408" s="200"/>
      <c r="C408" s="201"/>
      <c r="D408" s="202" t="s">
        <v>76</v>
      </c>
      <c r="E408" s="214" t="s">
        <v>635</v>
      </c>
      <c r="F408" s="214" t="s">
        <v>636</v>
      </c>
      <c r="G408" s="201"/>
      <c r="H408" s="201"/>
      <c r="I408" s="204"/>
      <c r="J408" s="215">
        <f>BK408</f>
        <v>0</v>
      </c>
      <c r="K408" s="201"/>
      <c r="L408" s="206"/>
      <c r="M408" s="207"/>
      <c r="N408" s="208"/>
      <c r="O408" s="208"/>
      <c r="P408" s="209">
        <f>SUM(P409:P443)</f>
        <v>0</v>
      </c>
      <c r="Q408" s="208"/>
      <c r="R408" s="209">
        <f>SUM(R409:R443)</f>
        <v>0.16943524</v>
      </c>
      <c r="S408" s="208"/>
      <c r="T408" s="210">
        <f>SUM(T409:T443)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11" t="s">
        <v>87</v>
      </c>
      <c r="AT408" s="212" t="s">
        <v>76</v>
      </c>
      <c r="AU408" s="212" t="s">
        <v>85</v>
      </c>
      <c r="AY408" s="211" t="s">
        <v>155</v>
      </c>
      <c r="BK408" s="213">
        <f>SUM(BK409:BK443)</f>
        <v>0</v>
      </c>
    </row>
    <row r="409" spans="1:65" s="2" customFormat="1" ht="24.15" customHeight="1">
      <c r="A409" s="39"/>
      <c r="B409" s="40"/>
      <c r="C409" s="216" t="s">
        <v>637</v>
      </c>
      <c r="D409" s="216" t="s">
        <v>158</v>
      </c>
      <c r="E409" s="217" t="s">
        <v>638</v>
      </c>
      <c r="F409" s="218" t="s">
        <v>639</v>
      </c>
      <c r="G409" s="219" t="s">
        <v>161</v>
      </c>
      <c r="H409" s="220">
        <v>12.16</v>
      </c>
      <c r="I409" s="221"/>
      <c r="J409" s="222">
        <f>ROUND(I409*H409,2)</f>
        <v>0</v>
      </c>
      <c r="K409" s="218" t="s">
        <v>162</v>
      </c>
      <c r="L409" s="45"/>
      <c r="M409" s="223" t="s">
        <v>1</v>
      </c>
      <c r="N409" s="224" t="s">
        <v>42</v>
      </c>
      <c r="O409" s="92"/>
      <c r="P409" s="225">
        <f>O409*H409</f>
        <v>0</v>
      </c>
      <c r="Q409" s="225">
        <v>2E-05</v>
      </c>
      <c r="R409" s="225">
        <f>Q409*H409</f>
        <v>0.00024320000000000003</v>
      </c>
      <c r="S409" s="225">
        <v>0</v>
      </c>
      <c r="T409" s="22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27" t="s">
        <v>240</v>
      </c>
      <c r="AT409" s="227" t="s">
        <v>158</v>
      </c>
      <c r="AU409" s="227" t="s">
        <v>87</v>
      </c>
      <c r="AY409" s="18" t="s">
        <v>155</v>
      </c>
      <c r="BE409" s="228">
        <f>IF(N409="základní",J409,0)</f>
        <v>0</v>
      </c>
      <c r="BF409" s="228">
        <f>IF(N409="snížená",J409,0)</f>
        <v>0</v>
      </c>
      <c r="BG409" s="228">
        <f>IF(N409="zákl. přenesená",J409,0)</f>
        <v>0</v>
      </c>
      <c r="BH409" s="228">
        <f>IF(N409="sníž. přenesená",J409,0)</f>
        <v>0</v>
      </c>
      <c r="BI409" s="228">
        <f>IF(N409="nulová",J409,0)</f>
        <v>0</v>
      </c>
      <c r="BJ409" s="18" t="s">
        <v>85</v>
      </c>
      <c r="BK409" s="228">
        <f>ROUND(I409*H409,2)</f>
        <v>0</v>
      </c>
      <c r="BL409" s="18" t="s">
        <v>240</v>
      </c>
      <c r="BM409" s="227" t="s">
        <v>640</v>
      </c>
    </row>
    <row r="410" spans="1:51" s="13" customFormat="1" ht="12">
      <c r="A410" s="13"/>
      <c r="B410" s="229"/>
      <c r="C410" s="230"/>
      <c r="D410" s="231" t="s">
        <v>165</v>
      </c>
      <c r="E410" s="232" t="s">
        <v>1</v>
      </c>
      <c r="F410" s="233" t="s">
        <v>99</v>
      </c>
      <c r="G410" s="230"/>
      <c r="H410" s="234">
        <v>12.16</v>
      </c>
      <c r="I410" s="235"/>
      <c r="J410" s="230"/>
      <c r="K410" s="230"/>
      <c r="L410" s="236"/>
      <c r="M410" s="237"/>
      <c r="N410" s="238"/>
      <c r="O410" s="238"/>
      <c r="P410" s="238"/>
      <c r="Q410" s="238"/>
      <c r="R410" s="238"/>
      <c r="S410" s="238"/>
      <c r="T410" s="23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0" t="s">
        <v>165</v>
      </c>
      <c r="AU410" s="240" t="s">
        <v>87</v>
      </c>
      <c r="AV410" s="13" t="s">
        <v>87</v>
      </c>
      <c r="AW410" s="13" t="s">
        <v>32</v>
      </c>
      <c r="AX410" s="13" t="s">
        <v>85</v>
      </c>
      <c r="AY410" s="240" t="s">
        <v>155</v>
      </c>
    </row>
    <row r="411" spans="1:65" s="2" customFormat="1" ht="24.15" customHeight="1">
      <c r="A411" s="39"/>
      <c r="B411" s="40"/>
      <c r="C411" s="216" t="s">
        <v>641</v>
      </c>
      <c r="D411" s="216" t="s">
        <v>158</v>
      </c>
      <c r="E411" s="217" t="s">
        <v>642</v>
      </c>
      <c r="F411" s="218" t="s">
        <v>643</v>
      </c>
      <c r="G411" s="219" t="s">
        <v>161</v>
      </c>
      <c r="H411" s="220">
        <v>12.16</v>
      </c>
      <c r="I411" s="221"/>
      <c r="J411" s="222">
        <f>ROUND(I411*H411,2)</f>
        <v>0</v>
      </c>
      <c r="K411" s="218" t="s">
        <v>162</v>
      </c>
      <c r="L411" s="45"/>
      <c r="M411" s="223" t="s">
        <v>1</v>
      </c>
      <c r="N411" s="224" t="s">
        <v>42</v>
      </c>
      <c r="O411" s="92"/>
      <c r="P411" s="225">
        <f>O411*H411</f>
        <v>0</v>
      </c>
      <c r="Q411" s="225">
        <v>2E-05</v>
      </c>
      <c r="R411" s="225">
        <f>Q411*H411</f>
        <v>0.00024320000000000003</v>
      </c>
      <c r="S411" s="225">
        <v>0</v>
      </c>
      <c r="T411" s="22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7" t="s">
        <v>240</v>
      </c>
      <c r="AT411" s="227" t="s">
        <v>158</v>
      </c>
      <c r="AU411" s="227" t="s">
        <v>87</v>
      </c>
      <c r="AY411" s="18" t="s">
        <v>155</v>
      </c>
      <c r="BE411" s="228">
        <f>IF(N411="základní",J411,0)</f>
        <v>0</v>
      </c>
      <c r="BF411" s="228">
        <f>IF(N411="snížená",J411,0)</f>
        <v>0</v>
      </c>
      <c r="BG411" s="228">
        <f>IF(N411="zákl. přenesená",J411,0)</f>
        <v>0</v>
      </c>
      <c r="BH411" s="228">
        <f>IF(N411="sníž. přenesená",J411,0)</f>
        <v>0</v>
      </c>
      <c r="BI411" s="228">
        <f>IF(N411="nulová",J411,0)</f>
        <v>0</v>
      </c>
      <c r="BJ411" s="18" t="s">
        <v>85</v>
      </c>
      <c r="BK411" s="228">
        <f>ROUND(I411*H411,2)</f>
        <v>0</v>
      </c>
      <c r="BL411" s="18" t="s">
        <v>240</v>
      </c>
      <c r="BM411" s="227" t="s">
        <v>644</v>
      </c>
    </row>
    <row r="412" spans="1:51" s="13" customFormat="1" ht="12">
      <c r="A412" s="13"/>
      <c r="B412" s="229"/>
      <c r="C412" s="230"/>
      <c r="D412" s="231" t="s">
        <v>165</v>
      </c>
      <c r="E412" s="232" t="s">
        <v>1</v>
      </c>
      <c r="F412" s="233" t="s">
        <v>99</v>
      </c>
      <c r="G412" s="230"/>
      <c r="H412" s="234">
        <v>12.16</v>
      </c>
      <c r="I412" s="235"/>
      <c r="J412" s="230"/>
      <c r="K412" s="230"/>
      <c r="L412" s="236"/>
      <c r="M412" s="237"/>
      <c r="N412" s="238"/>
      <c r="O412" s="238"/>
      <c r="P412" s="238"/>
      <c r="Q412" s="238"/>
      <c r="R412" s="238"/>
      <c r="S412" s="238"/>
      <c r="T412" s="23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0" t="s">
        <v>165</v>
      </c>
      <c r="AU412" s="240" t="s">
        <v>87</v>
      </c>
      <c r="AV412" s="13" t="s">
        <v>87</v>
      </c>
      <c r="AW412" s="13" t="s">
        <v>32</v>
      </c>
      <c r="AX412" s="13" t="s">
        <v>85</v>
      </c>
      <c r="AY412" s="240" t="s">
        <v>155</v>
      </c>
    </row>
    <row r="413" spans="1:65" s="2" customFormat="1" ht="24.15" customHeight="1">
      <c r="A413" s="39"/>
      <c r="B413" s="40"/>
      <c r="C413" s="216" t="s">
        <v>645</v>
      </c>
      <c r="D413" s="216" t="s">
        <v>158</v>
      </c>
      <c r="E413" s="217" t="s">
        <v>646</v>
      </c>
      <c r="F413" s="218" t="s">
        <v>647</v>
      </c>
      <c r="G413" s="219" t="s">
        <v>161</v>
      </c>
      <c r="H413" s="220">
        <v>12.16</v>
      </c>
      <c r="I413" s="221"/>
      <c r="J413" s="222">
        <f>ROUND(I413*H413,2)</f>
        <v>0</v>
      </c>
      <c r="K413" s="218" t="s">
        <v>162</v>
      </c>
      <c r="L413" s="45"/>
      <c r="M413" s="223" t="s">
        <v>1</v>
      </c>
      <c r="N413" s="224" t="s">
        <v>42</v>
      </c>
      <c r="O413" s="92"/>
      <c r="P413" s="225">
        <f>O413*H413</f>
        <v>0</v>
      </c>
      <c r="Q413" s="225">
        <v>6E-05</v>
      </c>
      <c r="R413" s="225">
        <f>Q413*H413</f>
        <v>0.0007296000000000001</v>
      </c>
      <c r="S413" s="225">
        <v>0</v>
      </c>
      <c r="T413" s="226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27" t="s">
        <v>240</v>
      </c>
      <c r="AT413" s="227" t="s">
        <v>158</v>
      </c>
      <c r="AU413" s="227" t="s">
        <v>87</v>
      </c>
      <c r="AY413" s="18" t="s">
        <v>155</v>
      </c>
      <c r="BE413" s="228">
        <f>IF(N413="základní",J413,0)</f>
        <v>0</v>
      </c>
      <c r="BF413" s="228">
        <f>IF(N413="snížená",J413,0)</f>
        <v>0</v>
      </c>
      <c r="BG413" s="228">
        <f>IF(N413="zákl. přenesená",J413,0)</f>
        <v>0</v>
      </c>
      <c r="BH413" s="228">
        <f>IF(N413="sníž. přenesená",J413,0)</f>
        <v>0</v>
      </c>
      <c r="BI413" s="228">
        <f>IF(N413="nulová",J413,0)</f>
        <v>0</v>
      </c>
      <c r="BJ413" s="18" t="s">
        <v>85</v>
      </c>
      <c r="BK413" s="228">
        <f>ROUND(I413*H413,2)</f>
        <v>0</v>
      </c>
      <c r="BL413" s="18" t="s">
        <v>240</v>
      </c>
      <c r="BM413" s="227" t="s">
        <v>648</v>
      </c>
    </row>
    <row r="414" spans="1:51" s="13" customFormat="1" ht="12">
      <c r="A414" s="13"/>
      <c r="B414" s="229"/>
      <c r="C414" s="230"/>
      <c r="D414" s="231" t="s">
        <v>165</v>
      </c>
      <c r="E414" s="232" t="s">
        <v>1</v>
      </c>
      <c r="F414" s="233" t="s">
        <v>99</v>
      </c>
      <c r="G414" s="230"/>
      <c r="H414" s="234">
        <v>12.16</v>
      </c>
      <c r="I414" s="235"/>
      <c r="J414" s="230"/>
      <c r="K414" s="230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165</v>
      </c>
      <c r="AU414" s="240" t="s">
        <v>87</v>
      </c>
      <c r="AV414" s="13" t="s">
        <v>87</v>
      </c>
      <c r="AW414" s="13" t="s">
        <v>32</v>
      </c>
      <c r="AX414" s="13" t="s">
        <v>85</v>
      </c>
      <c r="AY414" s="240" t="s">
        <v>155</v>
      </c>
    </row>
    <row r="415" spans="1:65" s="2" customFormat="1" ht="24.15" customHeight="1">
      <c r="A415" s="39"/>
      <c r="B415" s="40"/>
      <c r="C415" s="216" t="s">
        <v>649</v>
      </c>
      <c r="D415" s="216" t="s">
        <v>158</v>
      </c>
      <c r="E415" s="217" t="s">
        <v>650</v>
      </c>
      <c r="F415" s="218" t="s">
        <v>651</v>
      </c>
      <c r="G415" s="219" t="s">
        <v>161</v>
      </c>
      <c r="H415" s="220">
        <v>26.32</v>
      </c>
      <c r="I415" s="221"/>
      <c r="J415" s="222">
        <f>ROUND(I415*H415,2)</f>
        <v>0</v>
      </c>
      <c r="K415" s="218" t="s">
        <v>162</v>
      </c>
      <c r="L415" s="45"/>
      <c r="M415" s="223" t="s">
        <v>1</v>
      </c>
      <c r="N415" s="224" t="s">
        <v>42</v>
      </c>
      <c r="O415" s="92"/>
      <c r="P415" s="225">
        <f>O415*H415</f>
        <v>0</v>
      </c>
      <c r="Q415" s="225">
        <v>0.00013</v>
      </c>
      <c r="R415" s="225">
        <f>Q415*H415</f>
        <v>0.0034216</v>
      </c>
      <c r="S415" s="225">
        <v>0</v>
      </c>
      <c r="T415" s="226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27" t="s">
        <v>240</v>
      </c>
      <c r="AT415" s="227" t="s">
        <v>158</v>
      </c>
      <c r="AU415" s="227" t="s">
        <v>87</v>
      </c>
      <c r="AY415" s="18" t="s">
        <v>155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8" t="s">
        <v>85</v>
      </c>
      <c r="BK415" s="228">
        <f>ROUND(I415*H415,2)</f>
        <v>0</v>
      </c>
      <c r="BL415" s="18" t="s">
        <v>240</v>
      </c>
      <c r="BM415" s="227" t="s">
        <v>652</v>
      </c>
    </row>
    <row r="416" spans="1:51" s="13" customFormat="1" ht="12">
      <c r="A416" s="13"/>
      <c r="B416" s="229"/>
      <c r="C416" s="230"/>
      <c r="D416" s="231" t="s">
        <v>165</v>
      </c>
      <c r="E416" s="232" t="s">
        <v>1</v>
      </c>
      <c r="F416" s="233" t="s">
        <v>102</v>
      </c>
      <c r="G416" s="230"/>
      <c r="H416" s="234">
        <v>26.32</v>
      </c>
      <c r="I416" s="235"/>
      <c r="J416" s="230"/>
      <c r="K416" s="230"/>
      <c r="L416" s="236"/>
      <c r="M416" s="237"/>
      <c r="N416" s="238"/>
      <c r="O416" s="238"/>
      <c r="P416" s="238"/>
      <c r="Q416" s="238"/>
      <c r="R416" s="238"/>
      <c r="S416" s="238"/>
      <c r="T416" s="23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0" t="s">
        <v>165</v>
      </c>
      <c r="AU416" s="240" t="s">
        <v>87</v>
      </c>
      <c r="AV416" s="13" t="s">
        <v>87</v>
      </c>
      <c r="AW416" s="13" t="s">
        <v>32</v>
      </c>
      <c r="AX416" s="13" t="s">
        <v>85</v>
      </c>
      <c r="AY416" s="240" t="s">
        <v>155</v>
      </c>
    </row>
    <row r="417" spans="1:65" s="2" customFormat="1" ht="24.15" customHeight="1">
      <c r="A417" s="39"/>
      <c r="B417" s="40"/>
      <c r="C417" s="216" t="s">
        <v>653</v>
      </c>
      <c r="D417" s="216" t="s">
        <v>158</v>
      </c>
      <c r="E417" s="217" t="s">
        <v>654</v>
      </c>
      <c r="F417" s="218" t="s">
        <v>655</v>
      </c>
      <c r="G417" s="219" t="s">
        <v>161</v>
      </c>
      <c r="H417" s="220">
        <v>26.32</v>
      </c>
      <c r="I417" s="221"/>
      <c r="J417" s="222">
        <f>ROUND(I417*H417,2)</f>
        <v>0</v>
      </c>
      <c r="K417" s="218" t="s">
        <v>162</v>
      </c>
      <c r="L417" s="45"/>
      <c r="M417" s="223" t="s">
        <v>1</v>
      </c>
      <c r="N417" s="224" t="s">
        <v>42</v>
      </c>
      <c r="O417" s="92"/>
      <c r="P417" s="225">
        <f>O417*H417</f>
        <v>0</v>
      </c>
      <c r="Q417" s="225">
        <v>0.00012</v>
      </c>
      <c r="R417" s="225">
        <f>Q417*H417</f>
        <v>0.0031584</v>
      </c>
      <c r="S417" s="225">
        <v>0</v>
      </c>
      <c r="T417" s="22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7" t="s">
        <v>240</v>
      </c>
      <c r="AT417" s="227" t="s">
        <v>158</v>
      </c>
      <c r="AU417" s="227" t="s">
        <v>87</v>
      </c>
      <c r="AY417" s="18" t="s">
        <v>155</v>
      </c>
      <c r="BE417" s="228">
        <f>IF(N417="základní",J417,0)</f>
        <v>0</v>
      </c>
      <c r="BF417" s="228">
        <f>IF(N417="snížená",J417,0)</f>
        <v>0</v>
      </c>
      <c r="BG417" s="228">
        <f>IF(N417="zákl. přenesená",J417,0)</f>
        <v>0</v>
      </c>
      <c r="BH417" s="228">
        <f>IF(N417="sníž. přenesená",J417,0)</f>
        <v>0</v>
      </c>
      <c r="BI417" s="228">
        <f>IF(N417="nulová",J417,0)</f>
        <v>0</v>
      </c>
      <c r="BJ417" s="18" t="s">
        <v>85</v>
      </c>
      <c r="BK417" s="228">
        <f>ROUND(I417*H417,2)</f>
        <v>0</v>
      </c>
      <c r="BL417" s="18" t="s">
        <v>240</v>
      </c>
      <c r="BM417" s="227" t="s">
        <v>656</v>
      </c>
    </row>
    <row r="418" spans="1:51" s="15" customFormat="1" ht="12">
      <c r="A418" s="15"/>
      <c r="B418" s="252"/>
      <c r="C418" s="253"/>
      <c r="D418" s="231" t="s">
        <v>165</v>
      </c>
      <c r="E418" s="254" t="s">
        <v>1</v>
      </c>
      <c r="F418" s="255" t="s">
        <v>601</v>
      </c>
      <c r="G418" s="253"/>
      <c r="H418" s="254" t="s">
        <v>1</v>
      </c>
      <c r="I418" s="256"/>
      <c r="J418" s="253"/>
      <c r="K418" s="253"/>
      <c r="L418" s="257"/>
      <c r="M418" s="258"/>
      <c r="N418" s="259"/>
      <c r="O418" s="259"/>
      <c r="P418" s="259"/>
      <c r="Q418" s="259"/>
      <c r="R418" s="259"/>
      <c r="S418" s="259"/>
      <c r="T418" s="260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1" t="s">
        <v>165</v>
      </c>
      <c r="AU418" s="261" t="s">
        <v>87</v>
      </c>
      <c r="AV418" s="15" t="s">
        <v>85</v>
      </c>
      <c r="AW418" s="15" t="s">
        <v>32</v>
      </c>
      <c r="AX418" s="15" t="s">
        <v>77</v>
      </c>
      <c r="AY418" s="261" t="s">
        <v>155</v>
      </c>
    </row>
    <row r="419" spans="1:51" s="13" customFormat="1" ht="12">
      <c r="A419" s="13"/>
      <c r="B419" s="229"/>
      <c r="C419" s="230"/>
      <c r="D419" s="231" t="s">
        <v>165</v>
      </c>
      <c r="E419" s="232" t="s">
        <v>1</v>
      </c>
      <c r="F419" s="233" t="s">
        <v>602</v>
      </c>
      <c r="G419" s="230"/>
      <c r="H419" s="234">
        <v>8.64</v>
      </c>
      <c r="I419" s="235"/>
      <c r="J419" s="230"/>
      <c r="K419" s="230"/>
      <c r="L419" s="236"/>
      <c r="M419" s="237"/>
      <c r="N419" s="238"/>
      <c r="O419" s="238"/>
      <c r="P419" s="238"/>
      <c r="Q419" s="238"/>
      <c r="R419" s="238"/>
      <c r="S419" s="238"/>
      <c r="T419" s="23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0" t="s">
        <v>165</v>
      </c>
      <c r="AU419" s="240" t="s">
        <v>87</v>
      </c>
      <c r="AV419" s="13" t="s">
        <v>87</v>
      </c>
      <c r="AW419" s="13" t="s">
        <v>32</v>
      </c>
      <c r="AX419" s="13" t="s">
        <v>77</v>
      </c>
      <c r="AY419" s="240" t="s">
        <v>155</v>
      </c>
    </row>
    <row r="420" spans="1:51" s="13" customFormat="1" ht="12">
      <c r="A420" s="13"/>
      <c r="B420" s="229"/>
      <c r="C420" s="230"/>
      <c r="D420" s="231" t="s">
        <v>165</v>
      </c>
      <c r="E420" s="232" t="s">
        <v>1</v>
      </c>
      <c r="F420" s="233" t="s">
        <v>603</v>
      </c>
      <c r="G420" s="230"/>
      <c r="H420" s="234">
        <v>5.52</v>
      </c>
      <c r="I420" s="235"/>
      <c r="J420" s="230"/>
      <c r="K420" s="230"/>
      <c r="L420" s="236"/>
      <c r="M420" s="237"/>
      <c r="N420" s="238"/>
      <c r="O420" s="238"/>
      <c r="P420" s="238"/>
      <c r="Q420" s="238"/>
      <c r="R420" s="238"/>
      <c r="S420" s="238"/>
      <c r="T420" s="23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0" t="s">
        <v>165</v>
      </c>
      <c r="AU420" s="240" t="s">
        <v>87</v>
      </c>
      <c r="AV420" s="13" t="s">
        <v>87</v>
      </c>
      <c r="AW420" s="13" t="s">
        <v>32</v>
      </c>
      <c r="AX420" s="13" t="s">
        <v>77</v>
      </c>
      <c r="AY420" s="240" t="s">
        <v>155</v>
      </c>
    </row>
    <row r="421" spans="1:51" s="16" customFormat="1" ht="12">
      <c r="A421" s="16"/>
      <c r="B421" s="277"/>
      <c r="C421" s="278"/>
      <c r="D421" s="231" t="s">
        <v>165</v>
      </c>
      <c r="E421" s="279" t="s">
        <v>657</v>
      </c>
      <c r="F421" s="280" t="s">
        <v>302</v>
      </c>
      <c r="G421" s="278"/>
      <c r="H421" s="281">
        <v>14.16</v>
      </c>
      <c r="I421" s="282"/>
      <c r="J421" s="278"/>
      <c r="K421" s="278"/>
      <c r="L421" s="283"/>
      <c r="M421" s="284"/>
      <c r="N421" s="285"/>
      <c r="O421" s="285"/>
      <c r="P421" s="285"/>
      <c r="Q421" s="285"/>
      <c r="R421" s="285"/>
      <c r="S421" s="285"/>
      <c r="T421" s="28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T421" s="287" t="s">
        <v>165</v>
      </c>
      <c r="AU421" s="287" t="s">
        <v>87</v>
      </c>
      <c r="AV421" s="16" t="s">
        <v>156</v>
      </c>
      <c r="AW421" s="16" t="s">
        <v>32</v>
      </c>
      <c r="AX421" s="16" t="s">
        <v>77</v>
      </c>
      <c r="AY421" s="287" t="s">
        <v>155</v>
      </c>
    </row>
    <row r="422" spans="1:51" s="15" customFormat="1" ht="12">
      <c r="A422" s="15"/>
      <c r="B422" s="252"/>
      <c r="C422" s="253"/>
      <c r="D422" s="231" t="s">
        <v>165</v>
      </c>
      <c r="E422" s="254" t="s">
        <v>1</v>
      </c>
      <c r="F422" s="255" t="s">
        <v>658</v>
      </c>
      <c r="G422" s="253"/>
      <c r="H422" s="254" t="s">
        <v>1</v>
      </c>
      <c r="I422" s="256"/>
      <c r="J422" s="253"/>
      <c r="K422" s="253"/>
      <c r="L422" s="257"/>
      <c r="M422" s="258"/>
      <c r="N422" s="259"/>
      <c r="O422" s="259"/>
      <c r="P422" s="259"/>
      <c r="Q422" s="259"/>
      <c r="R422" s="259"/>
      <c r="S422" s="259"/>
      <c r="T422" s="260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1" t="s">
        <v>165</v>
      </c>
      <c r="AU422" s="261" t="s">
        <v>87</v>
      </c>
      <c r="AV422" s="15" t="s">
        <v>85</v>
      </c>
      <c r="AW422" s="15" t="s">
        <v>32</v>
      </c>
      <c r="AX422" s="15" t="s">
        <v>77</v>
      </c>
      <c r="AY422" s="261" t="s">
        <v>155</v>
      </c>
    </row>
    <row r="423" spans="1:51" s="13" customFormat="1" ht="12">
      <c r="A423" s="13"/>
      <c r="B423" s="229"/>
      <c r="C423" s="230"/>
      <c r="D423" s="231" t="s">
        <v>165</v>
      </c>
      <c r="E423" s="232" t="s">
        <v>1</v>
      </c>
      <c r="F423" s="233" t="s">
        <v>659</v>
      </c>
      <c r="G423" s="230"/>
      <c r="H423" s="234">
        <v>12.16</v>
      </c>
      <c r="I423" s="235"/>
      <c r="J423" s="230"/>
      <c r="K423" s="230"/>
      <c r="L423" s="236"/>
      <c r="M423" s="237"/>
      <c r="N423" s="238"/>
      <c r="O423" s="238"/>
      <c r="P423" s="238"/>
      <c r="Q423" s="238"/>
      <c r="R423" s="238"/>
      <c r="S423" s="238"/>
      <c r="T423" s="23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0" t="s">
        <v>165</v>
      </c>
      <c r="AU423" s="240" t="s">
        <v>87</v>
      </c>
      <c r="AV423" s="13" t="s">
        <v>87</v>
      </c>
      <c r="AW423" s="13" t="s">
        <v>32</v>
      </c>
      <c r="AX423" s="13" t="s">
        <v>77</v>
      </c>
      <c r="AY423" s="240" t="s">
        <v>155</v>
      </c>
    </row>
    <row r="424" spans="1:51" s="16" customFormat="1" ht="12">
      <c r="A424" s="16"/>
      <c r="B424" s="277"/>
      <c r="C424" s="278"/>
      <c r="D424" s="231" t="s">
        <v>165</v>
      </c>
      <c r="E424" s="279" t="s">
        <v>99</v>
      </c>
      <c r="F424" s="280" t="s">
        <v>302</v>
      </c>
      <c r="G424" s="278"/>
      <c r="H424" s="281">
        <v>12.16</v>
      </c>
      <c r="I424" s="282"/>
      <c r="J424" s="278"/>
      <c r="K424" s="278"/>
      <c r="L424" s="283"/>
      <c r="M424" s="284"/>
      <c r="N424" s="285"/>
      <c r="O424" s="285"/>
      <c r="P424" s="285"/>
      <c r="Q424" s="285"/>
      <c r="R424" s="285"/>
      <c r="S424" s="285"/>
      <c r="T424" s="28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T424" s="287" t="s">
        <v>165</v>
      </c>
      <c r="AU424" s="287" t="s">
        <v>87</v>
      </c>
      <c r="AV424" s="16" t="s">
        <v>156</v>
      </c>
      <c r="AW424" s="16" t="s">
        <v>32</v>
      </c>
      <c r="AX424" s="16" t="s">
        <v>77</v>
      </c>
      <c r="AY424" s="287" t="s">
        <v>155</v>
      </c>
    </row>
    <row r="425" spans="1:51" s="14" customFormat="1" ht="12">
      <c r="A425" s="14"/>
      <c r="B425" s="241"/>
      <c r="C425" s="242"/>
      <c r="D425" s="231" t="s">
        <v>165</v>
      </c>
      <c r="E425" s="243" t="s">
        <v>102</v>
      </c>
      <c r="F425" s="244" t="s">
        <v>176</v>
      </c>
      <c r="G425" s="242"/>
      <c r="H425" s="245">
        <v>26.32</v>
      </c>
      <c r="I425" s="246"/>
      <c r="J425" s="242"/>
      <c r="K425" s="242"/>
      <c r="L425" s="247"/>
      <c r="M425" s="248"/>
      <c r="N425" s="249"/>
      <c r="O425" s="249"/>
      <c r="P425" s="249"/>
      <c r="Q425" s="249"/>
      <c r="R425" s="249"/>
      <c r="S425" s="249"/>
      <c r="T425" s="25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1" t="s">
        <v>165</v>
      </c>
      <c r="AU425" s="251" t="s">
        <v>87</v>
      </c>
      <c r="AV425" s="14" t="s">
        <v>163</v>
      </c>
      <c r="AW425" s="14" t="s">
        <v>32</v>
      </c>
      <c r="AX425" s="14" t="s">
        <v>85</v>
      </c>
      <c r="AY425" s="251" t="s">
        <v>155</v>
      </c>
    </row>
    <row r="426" spans="1:65" s="2" customFormat="1" ht="24.15" customHeight="1">
      <c r="A426" s="39"/>
      <c r="B426" s="40"/>
      <c r="C426" s="216" t="s">
        <v>660</v>
      </c>
      <c r="D426" s="216" t="s">
        <v>158</v>
      </c>
      <c r="E426" s="217" t="s">
        <v>661</v>
      </c>
      <c r="F426" s="218" t="s">
        <v>662</v>
      </c>
      <c r="G426" s="219" t="s">
        <v>161</v>
      </c>
      <c r="H426" s="220">
        <v>511.426</v>
      </c>
      <c r="I426" s="221"/>
      <c r="J426" s="222">
        <f>ROUND(I426*H426,2)</f>
        <v>0</v>
      </c>
      <c r="K426" s="218" t="s">
        <v>162</v>
      </c>
      <c r="L426" s="45"/>
      <c r="M426" s="223" t="s">
        <v>1</v>
      </c>
      <c r="N426" s="224" t="s">
        <v>42</v>
      </c>
      <c r="O426" s="92"/>
      <c r="P426" s="225">
        <f>O426*H426</f>
        <v>0</v>
      </c>
      <c r="Q426" s="225">
        <v>0.00014</v>
      </c>
      <c r="R426" s="225">
        <f>Q426*H426</f>
        <v>0.07159963999999999</v>
      </c>
      <c r="S426" s="225">
        <v>0</v>
      </c>
      <c r="T426" s="226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7" t="s">
        <v>240</v>
      </c>
      <c r="AT426" s="227" t="s">
        <v>158</v>
      </c>
      <c r="AU426" s="227" t="s">
        <v>87</v>
      </c>
      <c r="AY426" s="18" t="s">
        <v>155</v>
      </c>
      <c r="BE426" s="228">
        <f>IF(N426="základní",J426,0)</f>
        <v>0</v>
      </c>
      <c r="BF426" s="228">
        <f>IF(N426="snížená",J426,0)</f>
        <v>0</v>
      </c>
      <c r="BG426" s="228">
        <f>IF(N426="zákl. přenesená",J426,0)</f>
        <v>0</v>
      </c>
      <c r="BH426" s="228">
        <f>IF(N426="sníž. přenesená",J426,0)</f>
        <v>0</v>
      </c>
      <c r="BI426" s="228">
        <f>IF(N426="nulová",J426,0)</f>
        <v>0</v>
      </c>
      <c r="BJ426" s="18" t="s">
        <v>85</v>
      </c>
      <c r="BK426" s="228">
        <f>ROUND(I426*H426,2)</f>
        <v>0</v>
      </c>
      <c r="BL426" s="18" t="s">
        <v>240</v>
      </c>
      <c r="BM426" s="227" t="s">
        <v>663</v>
      </c>
    </row>
    <row r="427" spans="1:51" s="15" customFormat="1" ht="12">
      <c r="A427" s="15"/>
      <c r="B427" s="252"/>
      <c r="C427" s="253"/>
      <c r="D427" s="231" t="s">
        <v>165</v>
      </c>
      <c r="E427" s="254" t="s">
        <v>1</v>
      </c>
      <c r="F427" s="255" t="s">
        <v>664</v>
      </c>
      <c r="G427" s="253"/>
      <c r="H427" s="254" t="s">
        <v>1</v>
      </c>
      <c r="I427" s="256"/>
      <c r="J427" s="253"/>
      <c r="K427" s="253"/>
      <c r="L427" s="257"/>
      <c r="M427" s="258"/>
      <c r="N427" s="259"/>
      <c r="O427" s="259"/>
      <c r="P427" s="259"/>
      <c r="Q427" s="259"/>
      <c r="R427" s="259"/>
      <c r="S427" s="259"/>
      <c r="T427" s="260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61" t="s">
        <v>165</v>
      </c>
      <c r="AU427" s="261" t="s">
        <v>87</v>
      </c>
      <c r="AV427" s="15" t="s">
        <v>85</v>
      </c>
      <c r="AW427" s="15" t="s">
        <v>32</v>
      </c>
      <c r="AX427" s="15" t="s">
        <v>77</v>
      </c>
      <c r="AY427" s="261" t="s">
        <v>155</v>
      </c>
    </row>
    <row r="428" spans="1:51" s="13" customFormat="1" ht="12">
      <c r="A428" s="13"/>
      <c r="B428" s="229"/>
      <c r="C428" s="230"/>
      <c r="D428" s="231" t="s">
        <v>165</v>
      </c>
      <c r="E428" s="232" t="s">
        <v>1</v>
      </c>
      <c r="F428" s="233" t="s">
        <v>665</v>
      </c>
      <c r="G428" s="230"/>
      <c r="H428" s="234">
        <v>511.426</v>
      </c>
      <c r="I428" s="235"/>
      <c r="J428" s="230"/>
      <c r="K428" s="230"/>
      <c r="L428" s="236"/>
      <c r="M428" s="237"/>
      <c r="N428" s="238"/>
      <c r="O428" s="238"/>
      <c r="P428" s="238"/>
      <c r="Q428" s="238"/>
      <c r="R428" s="238"/>
      <c r="S428" s="238"/>
      <c r="T428" s="23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0" t="s">
        <v>165</v>
      </c>
      <c r="AU428" s="240" t="s">
        <v>87</v>
      </c>
      <c r="AV428" s="13" t="s">
        <v>87</v>
      </c>
      <c r="AW428" s="13" t="s">
        <v>32</v>
      </c>
      <c r="AX428" s="13" t="s">
        <v>85</v>
      </c>
      <c r="AY428" s="240" t="s">
        <v>155</v>
      </c>
    </row>
    <row r="429" spans="1:65" s="2" customFormat="1" ht="33" customHeight="1">
      <c r="A429" s="39"/>
      <c r="B429" s="40"/>
      <c r="C429" s="216" t="s">
        <v>666</v>
      </c>
      <c r="D429" s="216" t="s">
        <v>158</v>
      </c>
      <c r="E429" s="217" t="s">
        <v>667</v>
      </c>
      <c r="F429" s="218" t="s">
        <v>668</v>
      </c>
      <c r="G429" s="219" t="s">
        <v>161</v>
      </c>
      <c r="H429" s="220">
        <v>250.11</v>
      </c>
      <c r="I429" s="221"/>
      <c r="J429" s="222">
        <f>ROUND(I429*H429,2)</f>
        <v>0</v>
      </c>
      <c r="K429" s="218" t="s">
        <v>162</v>
      </c>
      <c r="L429" s="45"/>
      <c r="M429" s="223" t="s">
        <v>1</v>
      </c>
      <c r="N429" s="224" t="s">
        <v>42</v>
      </c>
      <c r="O429" s="92"/>
      <c r="P429" s="225">
        <f>O429*H429</f>
        <v>0</v>
      </c>
      <c r="Q429" s="225">
        <v>8E-05</v>
      </c>
      <c r="R429" s="225">
        <f>Q429*H429</f>
        <v>0.020008800000000004</v>
      </c>
      <c r="S429" s="225">
        <v>0</v>
      </c>
      <c r="T429" s="226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7" t="s">
        <v>240</v>
      </c>
      <c r="AT429" s="227" t="s">
        <v>158</v>
      </c>
      <c r="AU429" s="227" t="s">
        <v>87</v>
      </c>
      <c r="AY429" s="18" t="s">
        <v>155</v>
      </c>
      <c r="BE429" s="228">
        <f>IF(N429="základní",J429,0)</f>
        <v>0</v>
      </c>
      <c r="BF429" s="228">
        <f>IF(N429="snížená",J429,0)</f>
        <v>0</v>
      </c>
      <c r="BG429" s="228">
        <f>IF(N429="zákl. přenesená",J429,0)</f>
        <v>0</v>
      </c>
      <c r="BH429" s="228">
        <f>IF(N429="sníž. přenesená",J429,0)</f>
        <v>0</v>
      </c>
      <c r="BI429" s="228">
        <f>IF(N429="nulová",J429,0)</f>
        <v>0</v>
      </c>
      <c r="BJ429" s="18" t="s">
        <v>85</v>
      </c>
      <c r="BK429" s="228">
        <f>ROUND(I429*H429,2)</f>
        <v>0</v>
      </c>
      <c r="BL429" s="18" t="s">
        <v>240</v>
      </c>
      <c r="BM429" s="227" t="s">
        <v>669</v>
      </c>
    </row>
    <row r="430" spans="1:51" s="13" customFormat="1" ht="12">
      <c r="A430" s="13"/>
      <c r="B430" s="229"/>
      <c r="C430" s="230"/>
      <c r="D430" s="231" t="s">
        <v>165</v>
      </c>
      <c r="E430" s="232" t="s">
        <v>1</v>
      </c>
      <c r="F430" s="233" t="s">
        <v>109</v>
      </c>
      <c r="G430" s="230"/>
      <c r="H430" s="234">
        <v>250.11</v>
      </c>
      <c r="I430" s="235"/>
      <c r="J430" s="230"/>
      <c r="K430" s="230"/>
      <c r="L430" s="236"/>
      <c r="M430" s="237"/>
      <c r="N430" s="238"/>
      <c r="O430" s="238"/>
      <c r="P430" s="238"/>
      <c r="Q430" s="238"/>
      <c r="R430" s="238"/>
      <c r="S430" s="238"/>
      <c r="T430" s="23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0" t="s">
        <v>165</v>
      </c>
      <c r="AU430" s="240" t="s">
        <v>87</v>
      </c>
      <c r="AV430" s="13" t="s">
        <v>87</v>
      </c>
      <c r="AW430" s="13" t="s">
        <v>32</v>
      </c>
      <c r="AX430" s="13" t="s">
        <v>85</v>
      </c>
      <c r="AY430" s="240" t="s">
        <v>155</v>
      </c>
    </row>
    <row r="431" spans="1:65" s="2" customFormat="1" ht="24.15" customHeight="1">
      <c r="A431" s="39"/>
      <c r="B431" s="40"/>
      <c r="C431" s="216" t="s">
        <v>670</v>
      </c>
      <c r="D431" s="216" t="s">
        <v>158</v>
      </c>
      <c r="E431" s="217" t="s">
        <v>671</v>
      </c>
      <c r="F431" s="218" t="s">
        <v>672</v>
      </c>
      <c r="G431" s="219" t="s">
        <v>161</v>
      </c>
      <c r="H431" s="220">
        <v>250.11</v>
      </c>
      <c r="I431" s="221"/>
      <c r="J431" s="222">
        <f>ROUND(I431*H431,2)</f>
        <v>0</v>
      </c>
      <c r="K431" s="218" t="s">
        <v>162</v>
      </c>
      <c r="L431" s="45"/>
      <c r="M431" s="223" t="s">
        <v>1</v>
      </c>
      <c r="N431" s="224" t="s">
        <v>42</v>
      </c>
      <c r="O431" s="92"/>
      <c r="P431" s="225">
        <f>O431*H431</f>
        <v>0</v>
      </c>
      <c r="Q431" s="225">
        <v>2E-05</v>
      </c>
      <c r="R431" s="225">
        <f>Q431*H431</f>
        <v>0.005002200000000001</v>
      </c>
      <c r="S431" s="225">
        <v>0</v>
      </c>
      <c r="T431" s="226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27" t="s">
        <v>240</v>
      </c>
      <c r="AT431" s="227" t="s">
        <v>158</v>
      </c>
      <c r="AU431" s="227" t="s">
        <v>87</v>
      </c>
      <c r="AY431" s="18" t="s">
        <v>155</v>
      </c>
      <c r="BE431" s="228">
        <f>IF(N431="základní",J431,0)</f>
        <v>0</v>
      </c>
      <c r="BF431" s="228">
        <f>IF(N431="snížená",J431,0)</f>
        <v>0</v>
      </c>
      <c r="BG431" s="228">
        <f>IF(N431="zákl. přenesená",J431,0)</f>
        <v>0</v>
      </c>
      <c r="BH431" s="228">
        <f>IF(N431="sníž. přenesená",J431,0)</f>
        <v>0</v>
      </c>
      <c r="BI431" s="228">
        <f>IF(N431="nulová",J431,0)</f>
        <v>0</v>
      </c>
      <c r="BJ431" s="18" t="s">
        <v>85</v>
      </c>
      <c r="BK431" s="228">
        <f>ROUND(I431*H431,2)</f>
        <v>0</v>
      </c>
      <c r="BL431" s="18" t="s">
        <v>240</v>
      </c>
      <c r="BM431" s="227" t="s">
        <v>673</v>
      </c>
    </row>
    <row r="432" spans="1:51" s="13" customFormat="1" ht="12">
      <c r="A432" s="13"/>
      <c r="B432" s="229"/>
      <c r="C432" s="230"/>
      <c r="D432" s="231" t="s">
        <v>165</v>
      </c>
      <c r="E432" s="232" t="s">
        <v>1</v>
      </c>
      <c r="F432" s="233" t="s">
        <v>109</v>
      </c>
      <c r="G432" s="230"/>
      <c r="H432" s="234">
        <v>250.11</v>
      </c>
      <c r="I432" s="235"/>
      <c r="J432" s="230"/>
      <c r="K432" s="230"/>
      <c r="L432" s="236"/>
      <c r="M432" s="237"/>
      <c r="N432" s="238"/>
      <c r="O432" s="238"/>
      <c r="P432" s="238"/>
      <c r="Q432" s="238"/>
      <c r="R432" s="238"/>
      <c r="S432" s="238"/>
      <c r="T432" s="23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0" t="s">
        <v>165</v>
      </c>
      <c r="AU432" s="240" t="s">
        <v>87</v>
      </c>
      <c r="AV432" s="13" t="s">
        <v>87</v>
      </c>
      <c r="AW432" s="13" t="s">
        <v>32</v>
      </c>
      <c r="AX432" s="13" t="s">
        <v>85</v>
      </c>
      <c r="AY432" s="240" t="s">
        <v>155</v>
      </c>
    </row>
    <row r="433" spans="1:65" s="2" customFormat="1" ht="24.15" customHeight="1">
      <c r="A433" s="39"/>
      <c r="B433" s="40"/>
      <c r="C433" s="216" t="s">
        <v>674</v>
      </c>
      <c r="D433" s="216" t="s">
        <v>158</v>
      </c>
      <c r="E433" s="217" t="s">
        <v>675</v>
      </c>
      <c r="F433" s="218" t="s">
        <v>676</v>
      </c>
      <c r="G433" s="219" t="s">
        <v>161</v>
      </c>
      <c r="H433" s="220">
        <v>250.11</v>
      </c>
      <c r="I433" s="221"/>
      <c r="J433" s="222">
        <f>ROUND(I433*H433,2)</f>
        <v>0</v>
      </c>
      <c r="K433" s="218" t="s">
        <v>162</v>
      </c>
      <c r="L433" s="45"/>
      <c r="M433" s="223" t="s">
        <v>1</v>
      </c>
      <c r="N433" s="224" t="s">
        <v>42</v>
      </c>
      <c r="O433" s="92"/>
      <c r="P433" s="225">
        <f>O433*H433</f>
        <v>0</v>
      </c>
      <c r="Q433" s="225">
        <v>0.00013</v>
      </c>
      <c r="R433" s="225">
        <f>Q433*H433</f>
        <v>0.032514299999999996</v>
      </c>
      <c r="S433" s="225">
        <v>0</v>
      </c>
      <c r="T433" s="226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27" t="s">
        <v>240</v>
      </c>
      <c r="AT433" s="227" t="s">
        <v>158</v>
      </c>
      <c r="AU433" s="227" t="s">
        <v>87</v>
      </c>
      <c r="AY433" s="18" t="s">
        <v>155</v>
      </c>
      <c r="BE433" s="228">
        <f>IF(N433="základní",J433,0)</f>
        <v>0</v>
      </c>
      <c r="BF433" s="228">
        <f>IF(N433="snížená",J433,0)</f>
        <v>0</v>
      </c>
      <c r="BG433" s="228">
        <f>IF(N433="zákl. přenesená",J433,0)</f>
        <v>0</v>
      </c>
      <c r="BH433" s="228">
        <f>IF(N433="sníž. přenesená",J433,0)</f>
        <v>0</v>
      </c>
      <c r="BI433" s="228">
        <f>IF(N433="nulová",J433,0)</f>
        <v>0</v>
      </c>
      <c r="BJ433" s="18" t="s">
        <v>85</v>
      </c>
      <c r="BK433" s="228">
        <f>ROUND(I433*H433,2)</f>
        <v>0</v>
      </c>
      <c r="BL433" s="18" t="s">
        <v>240</v>
      </c>
      <c r="BM433" s="227" t="s">
        <v>677</v>
      </c>
    </row>
    <row r="434" spans="1:51" s="13" customFormat="1" ht="12">
      <c r="A434" s="13"/>
      <c r="B434" s="229"/>
      <c r="C434" s="230"/>
      <c r="D434" s="231" t="s">
        <v>165</v>
      </c>
      <c r="E434" s="232" t="s">
        <v>1</v>
      </c>
      <c r="F434" s="233" t="s">
        <v>109</v>
      </c>
      <c r="G434" s="230"/>
      <c r="H434" s="234">
        <v>250.11</v>
      </c>
      <c r="I434" s="235"/>
      <c r="J434" s="230"/>
      <c r="K434" s="230"/>
      <c r="L434" s="236"/>
      <c r="M434" s="237"/>
      <c r="N434" s="238"/>
      <c r="O434" s="238"/>
      <c r="P434" s="238"/>
      <c r="Q434" s="238"/>
      <c r="R434" s="238"/>
      <c r="S434" s="238"/>
      <c r="T434" s="23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0" t="s">
        <v>165</v>
      </c>
      <c r="AU434" s="240" t="s">
        <v>87</v>
      </c>
      <c r="AV434" s="13" t="s">
        <v>87</v>
      </c>
      <c r="AW434" s="13" t="s">
        <v>32</v>
      </c>
      <c r="AX434" s="13" t="s">
        <v>85</v>
      </c>
      <c r="AY434" s="240" t="s">
        <v>155</v>
      </c>
    </row>
    <row r="435" spans="1:65" s="2" customFormat="1" ht="24.15" customHeight="1">
      <c r="A435" s="39"/>
      <c r="B435" s="40"/>
      <c r="C435" s="216" t="s">
        <v>678</v>
      </c>
      <c r="D435" s="216" t="s">
        <v>158</v>
      </c>
      <c r="E435" s="217" t="s">
        <v>679</v>
      </c>
      <c r="F435" s="218" t="s">
        <v>680</v>
      </c>
      <c r="G435" s="219" t="s">
        <v>161</v>
      </c>
      <c r="H435" s="220">
        <v>250.11</v>
      </c>
      <c r="I435" s="221"/>
      <c r="J435" s="222">
        <f>ROUND(I435*H435,2)</f>
        <v>0</v>
      </c>
      <c r="K435" s="218" t="s">
        <v>162</v>
      </c>
      <c r="L435" s="45"/>
      <c r="M435" s="223" t="s">
        <v>1</v>
      </c>
      <c r="N435" s="224" t="s">
        <v>42</v>
      </c>
      <c r="O435" s="92"/>
      <c r="P435" s="225">
        <f>O435*H435</f>
        <v>0</v>
      </c>
      <c r="Q435" s="225">
        <v>0.00013</v>
      </c>
      <c r="R435" s="225">
        <f>Q435*H435</f>
        <v>0.032514299999999996</v>
      </c>
      <c r="S435" s="225">
        <v>0</v>
      </c>
      <c r="T435" s="22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7" t="s">
        <v>240</v>
      </c>
      <c r="AT435" s="227" t="s">
        <v>158</v>
      </c>
      <c r="AU435" s="227" t="s">
        <v>87</v>
      </c>
      <c r="AY435" s="18" t="s">
        <v>155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8" t="s">
        <v>85</v>
      </c>
      <c r="BK435" s="228">
        <f>ROUND(I435*H435,2)</f>
        <v>0</v>
      </c>
      <c r="BL435" s="18" t="s">
        <v>240</v>
      </c>
      <c r="BM435" s="227" t="s">
        <v>681</v>
      </c>
    </row>
    <row r="436" spans="1:51" s="15" customFormat="1" ht="12">
      <c r="A436" s="15"/>
      <c r="B436" s="252"/>
      <c r="C436" s="253"/>
      <c r="D436" s="231" t="s">
        <v>165</v>
      </c>
      <c r="E436" s="254" t="s">
        <v>1</v>
      </c>
      <c r="F436" s="255" t="s">
        <v>682</v>
      </c>
      <c r="G436" s="253"/>
      <c r="H436" s="254" t="s">
        <v>1</v>
      </c>
      <c r="I436" s="256"/>
      <c r="J436" s="253"/>
      <c r="K436" s="253"/>
      <c r="L436" s="257"/>
      <c r="M436" s="258"/>
      <c r="N436" s="259"/>
      <c r="O436" s="259"/>
      <c r="P436" s="259"/>
      <c r="Q436" s="259"/>
      <c r="R436" s="259"/>
      <c r="S436" s="259"/>
      <c r="T436" s="260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61" t="s">
        <v>165</v>
      </c>
      <c r="AU436" s="261" t="s">
        <v>87</v>
      </c>
      <c r="AV436" s="15" t="s">
        <v>85</v>
      </c>
      <c r="AW436" s="15" t="s">
        <v>32</v>
      </c>
      <c r="AX436" s="15" t="s">
        <v>77</v>
      </c>
      <c r="AY436" s="261" t="s">
        <v>155</v>
      </c>
    </row>
    <row r="437" spans="1:51" s="13" customFormat="1" ht="12">
      <c r="A437" s="13"/>
      <c r="B437" s="229"/>
      <c r="C437" s="230"/>
      <c r="D437" s="231" t="s">
        <v>165</v>
      </c>
      <c r="E437" s="232" t="s">
        <v>1</v>
      </c>
      <c r="F437" s="233" t="s">
        <v>377</v>
      </c>
      <c r="G437" s="230"/>
      <c r="H437" s="234">
        <v>112.21</v>
      </c>
      <c r="I437" s="235"/>
      <c r="J437" s="230"/>
      <c r="K437" s="230"/>
      <c r="L437" s="236"/>
      <c r="M437" s="237"/>
      <c r="N437" s="238"/>
      <c r="O437" s="238"/>
      <c r="P437" s="238"/>
      <c r="Q437" s="238"/>
      <c r="R437" s="238"/>
      <c r="S437" s="238"/>
      <c r="T437" s="23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0" t="s">
        <v>165</v>
      </c>
      <c r="AU437" s="240" t="s">
        <v>87</v>
      </c>
      <c r="AV437" s="13" t="s">
        <v>87</v>
      </c>
      <c r="AW437" s="13" t="s">
        <v>32</v>
      </c>
      <c r="AX437" s="13" t="s">
        <v>77</v>
      </c>
      <c r="AY437" s="240" t="s">
        <v>155</v>
      </c>
    </row>
    <row r="438" spans="1:51" s="13" customFormat="1" ht="12">
      <c r="A438" s="13"/>
      <c r="B438" s="229"/>
      <c r="C438" s="230"/>
      <c r="D438" s="231" t="s">
        <v>165</v>
      </c>
      <c r="E438" s="232" t="s">
        <v>1</v>
      </c>
      <c r="F438" s="233" t="s">
        <v>683</v>
      </c>
      <c r="G438" s="230"/>
      <c r="H438" s="234">
        <v>132.6</v>
      </c>
      <c r="I438" s="235"/>
      <c r="J438" s="230"/>
      <c r="K438" s="230"/>
      <c r="L438" s="236"/>
      <c r="M438" s="237"/>
      <c r="N438" s="238"/>
      <c r="O438" s="238"/>
      <c r="P438" s="238"/>
      <c r="Q438" s="238"/>
      <c r="R438" s="238"/>
      <c r="S438" s="238"/>
      <c r="T438" s="23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0" t="s">
        <v>165</v>
      </c>
      <c r="AU438" s="240" t="s">
        <v>87</v>
      </c>
      <c r="AV438" s="13" t="s">
        <v>87</v>
      </c>
      <c r="AW438" s="13" t="s">
        <v>32</v>
      </c>
      <c r="AX438" s="13" t="s">
        <v>77</v>
      </c>
      <c r="AY438" s="240" t="s">
        <v>155</v>
      </c>
    </row>
    <row r="439" spans="1:51" s="15" customFormat="1" ht="12">
      <c r="A439" s="15"/>
      <c r="B439" s="252"/>
      <c r="C439" s="253"/>
      <c r="D439" s="231" t="s">
        <v>165</v>
      </c>
      <c r="E439" s="254" t="s">
        <v>1</v>
      </c>
      <c r="F439" s="255" t="s">
        <v>380</v>
      </c>
      <c r="G439" s="253"/>
      <c r="H439" s="254" t="s">
        <v>1</v>
      </c>
      <c r="I439" s="256"/>
      <c r="J439" s="253"/>
      <c r="K439" s="253"/>
      <c r="L439" s="257"/>
      <c r="M439" s="258"/>
      <c r="N439" s="259"/>
      <c r="O439" s="259"/>
      <c r="P439" s="259"/>
      <c r="Q439" s="259"/>
      <c r="R439" s="259"/>
      <c r="S439" s="259"/>
      <c r="T439" s="260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1" t="s">
        <v>165</v>
      </c>
      <c r="AU439" s="261" t="s">
        <v>87</v>
      </c>
      <c r="AV439" s="15" t="s">
        <v>85</v>
      </c>
      <c r="AW439" s="15" t="s">
        <v>32</v>
      </c>
      <c r="AX439" s="15" t="s">
        <v>77</v>
      </c>
      <c r="AY439" s="261" t="s">
        <v>155</v>
      </c>
    </row>
    <row r="440" spans="1:51" s="13" customFormat="1" ht="12">
      <c r="A440" s="13"/>
      <c r="B440" s="229"/>
      <c r="C440" s="230"/>
      <c r="D440" s="231" t="s">
        <v>165</v>
      </c>
      <c r="E440" s="232" t="s">
        <v>1</v>
      </c>
      <c r="F440" s="233" t="s">
        <v>684</v>
      </c>
      <c r="G440" s="230"/>
      <c r="H440" s="234">
        <v>-7.8</v>
      </c>
      <c r="I440" s="235"/>
      <c r="J440" s="230"/>
      <c r="K440" s="230"/>
      <c r="L440" s="236"/>
      <c r="M440" s="237"/>
      <c r="N440" s="238"/>
      <c r="O440" s="238"/>
      <c r="P440" s="238"/>
      <c r="Q440" s="238"/>
      <c r="R440" s="238"/>
      <c r="S440" s="238"/>
      <c r="T440" s="23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0" t="s">
        <v>165</v>
      </c>
      <c r="AU440" s="240" t="s">
        <v>87</v>
      </c>
      <c r="AV440" s="13" t="s">
        <v>87</v>
      </c>
      <c r="AW440" s="13" t="s">
        <v>32</v>
      </c>
      <c r="AX440" s="13" t="s">
        <v>77</v>
      </c>
      <c r="AY440" s="240" t="s">
        <v>155</v>
      </c>
    </row>
    <row r="441" spans="1:51" s="13" customFormat="1" ht="12">
      <c r="A441" s="13"/>
      <c r="B441" s="229"/>
      <c r="C441" s="230"/>
      <c r="D441" s="231" t="s">
        <v>165</v>
      </c>
      <c r="E441" s="232" t="s">
        <v>1</v>
      </c>
      <c r="F441" s="233" t="s">
        <v>685</v>
      </c>
      <c r="G441" s="230"/>
      <c r="H441" s="234">
        <v>-9.6</v>
      </c>
      <c r="I441" s="235"/>
      <c r="J441" s="230"/>
      <c r="K441" s="230"/>
      <c r="L441" s="236"/>
      <c r="M441" s="237"/>
      <c r="N441" s="238"/>
      <c r="O441" s="238"/>
      <c r="P441" s="238"/>
      <c r="Q441" s="238"/>
      <c r="R441" s="238"/>
      <c r="S441" s="238"/>
      <c r="T441" s="23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0" t="s">
        <v>165</v>
      </c>
      <c r="AU441" s="240" t="s">
        <v>87</v>
      </c>
      <c r="AV441" s="13" t="s">
        <v>87</v>
      </c>
      <c r="AW441" s="13" t="s">
        <v>32</v>
      </c>
      <c r="AX441" s="13" t="s">
        <v>77</v>
      </c>
      <c r="AY441" s="240" t="s">
        <v>155</v>
      </c>
    </row>
    <row r="442" spans="1:51" s="13" customFormat="1" ht="12">
      <c r="A442" s="13"/>
      <c r="B442" s="229"/>
      <c r="C442" s="230"/>
      <c r="D442" s="231" t="s">
        <v>165</v>
      </c>
      <c r="E442" s="232" t="s">
        <v>1</v>
      </c>
      <c r="F442" s="233" t="s">
        <v>686</v>
      </c>
      <c r="G442" s="230"/>
      <c r="H442" s="234">
        <v>22.7</v>
      </c>
      <c r="I442" s="235"/>
      <c r="J442" s="230"/>
      <c r="K442" s="230"/>
      <c r="L442" s="236"/>
      <c r="M442" s="237"/>
      <c r="N442" s="238"/>
      <c r="O442" s="238"/>
      <c r="P442" s="238"/>
      <c r="Q442" s="238"/>
      <c r="R442" s="238"/>
      <c r="S442" s="238"/>
      <c r="T442" s="23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0" t="s">
        <v>165</v>
      </c>
      <c r="AU442" s="240" t="s">
        <v>87</v>
      </c>
      <c r="AV442" s="13" t="s">
        <v>87</v>
      </c>
      <c r="AW442" s="13" t="s">
        <v>32</v>
      </c>
      <c r="AX442" s="13" t="s">
        <v>77</v>
      </c>
      <c r="AY442" s="240" t="s">
        <v>155</v>
      </c>
    </row>
    <row r="443" spans="1:51" s="14" customFormat="1" ht="12">
      <c r="A443" s="14"/>
      <c r="B443" s="241"/>
      <c r="C443" s="242"/>
      <c r="D443" s="231" t="s">
        <v>165</v>
      </c>
      <c r="E443" s="243" t="s">
        <v>109</v>
      </c>
      <c r="F443" s="244" t="s">
        <v>176</v>
      </c>
      <c r="G443" s="242"/>
      <c r="H443" s="245">
        <v>250.11</v>
      </c>
      <c r="I443" s="246"/>
      <c r="J443" s="242"/>
      <c r="K443" s="242"/>
      <c r="L443" s="247"/>
      <c r="M443" s="248"/>
      <c r="N443" s="249"/>
      <c r="O443" s="249"/>
      <c r="P443" s="249"/>
      <c r="Q443" s="249"/>
      <c r="R443" s="249"/>
      <c r="S443" s="249"/>
      <c r="T443" s="25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1" t="s">
        <v>165</v>
      </c>
      <c r="AU443" s="251" t="s">
        <v>87</v>
      </c>
      <c r="AV443" s="14" t="s">
        <v>163</v>
      </c>
      <c r="AW443" s="14" t="s">
        <v>32</v>
      </c>
      <c r="AX443" s="14" t="s">
        <v>85</v>
      </c>
      <c r="AY443" s="251" t="s">
        <v>155</v>
      </c>
    </row>
    <row r="444" spans="1:63" s="12" customFormat="1" ht="22.8" customHeight="1">
      <c r="A444" s="12"/>
      <c r="B444" s="200"/>
      <c r="C444" s="201"/>
      <c r="D444" s="202" t="s">
        <v>76</v>
      </c>
      <c r="E444" s="214" t="s">
        <v>687</v>
      </c>
      <c r="F444" s="214" t="s">
        <v>688</v>
      </c>
      <c r="G444" s="201"/>
      <c r="H444" s="201"/>
      <c r="I444" s="204"/>
      <c r="J444" s="215">
        <f>BK444</f>
        <v>0</v>
      </c>
      <c r="K444" s="201"/>
      <c r="L444" s="206"/>
      <c r="M444" s="207"/>
      <c r="N444" s="208"/>
      <c r="O444" s="208"/>
      <c r="P444" s="209">
        <f>SUM(P445:P448)</f>
        <v>0</v>
      </c>
      <c r="Q444" s="208"/>
      <c r="R444" s="209">
        <f>SUM(R445:R448)</f>
        <v>0.0283024</v>
      </c>
      <c r="S444" s="208"/>
      <c r="T444" s="210">
        <f>SUM(T445:T448)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11" t="s">
        <v>87</v>
      </c>
      <c r="AT444" s="212" t="s">
        <v>76</v>
      </c>
      <c r="AU444" s="212" t="s">
        <v>85</v>
      </c>
      <c r="AY444" s="211" t="s">
        <v>155</v>
      </c>
      <c r="BK444" s="213">
        <f>SUM(BK445:BK448)</f>
        <v>0</v>
      </c>
    </row>
    <row r="445" spans="1:65" s="2" customFormat="1" ht="24.15" customHeight="1">
      <c r="A445" s="39"/>
      <c r="B445" s="40"/>
      <c r="C445" s="216" t="s">
        <v>689</v>
      </c>
      <c r="D445" s="216" t="s">
        <v>158</v>
      </c>
      <c r="E445" s="217" t="s">
        <v>690</v>
      </c>
      <c r="F445" s="218" t="s">
        <v>691</v>
      </c>
      <c r="G445" s="219" t="s">
        <v>161</v>
      </c>
      <c r="H445" s="220">
        <v>57.76</v>
      </c>
      <c r="I445" s="221"/>
      <c r="J445" s="222">
        <f>ROUND(I445*H445,2)</f>
        <v>0</v>
      </c>
      <c r="K445" s="218" t="s">
        <v>162</v>
      </c>
      <c r="L445" s="45"/>
      <c r="M445" s="223" t="s">
        <v>1</v>
      </c>
      <c r="N445" s="224" t="s">
        <v>42</v>
      </c>
      <c r="O445" s="92"/>
      <c r="P445" s="225">
        <f>O445*H445</f>
        <v>0</v>
      </c>
      <c r="Q445" s="225">
        <v>0.0002</v>
      </c>
      <c r="R445" s="225">
        <f>Q445*H445</f>
        <v>0.011552</v>
      </c>
      <c r="S445" s="225">
        <v>0</v>
      </c>
      <c r="T445" s="226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7" t="s">
        <v>240</v>
      </c>
      <c r="AT445" s="227" t="s">
        <v>158</v>
      </c>
      <c r="AU445" s="227" t="s">
        <v>87</v>
      </c>
      <c r="AY445" s="18" t="s">
        <v>155</v>
      </c>
      <c r="BE445" s="228">
        <f>IF(N445="základní",J445,0)</f>
        <v>0</v>
      </c>
      <c r="BF445" s="228">
        <f>IF(N445="snížená",J445,0)</f>
        <v>0</v>
      </c>
      <c r="BG445" s="228">
        <f>IF(N445="zákl. přenesená",J445,0)</f>
        <v>0</v>
      </c>
      <c r="BH445" s="228">
        <f>IF(N445="sníž. přenesená",J445,0)</f>
        <v>0</v>
      </c>
      <c r="BI445" s="228">
        <f>IF(N445="nulová",J445,0)</f>
        <v>0</v>
      </c>
      <c r="BJ445" s="18" t="s">
        <v>85</v>
      </c>
      <c r="BK445" s="228">
        <f>ROUND(I445*H445,2)</f>
        <v>0</v>
      </c>
      <c r="BL445" s="18" t="s">
        <v>240</v>
      </c>
      <c r="BM445" s="227" t="s">
        <v>692</v>
      </c>
    </row>
    <row r="446" spans="1:51" s="13" customFormat="1" ht="12">
      <c r="A446" s="13"/>
      <c r="B446" s="229"/>
      <c r="C446" s="230"/>
      <c r="D446" s="231" t="s">
        <v>165</v>
      </c>
      <c r="E446" s="232" t="s">
        <v>1</v>
      </c>
      <c r="F446" s="233" t="s">
        <v>105</v>
      </c>
      <c r="G446" s="230"/>
      <c r="H446" s="234">
        <v>57.76</v>
      </c>
      <c r="I446" s="235"/>
      <c r="J446" s="230"/>
      <c r="K446" s="230"/>
      <c r="L446" s="236"/>
      <c r="M446" s="237"/>
      <c r="N446" s="238"/>
      <c r="O446" s="238"/>
      <c r="P446" s="238"/>
      <c r="Q446" s="238"/>
      <c r="R446" s="238"/>
      <c r="S446" s="238"/>
      <c r="T446" s="23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0" t="s">
        <v>165</v>
      </c>
      <c r="AU446" s="240" t="s">
        <v>87</v>
      </c>
      <c r="AV446" s="13" t="s">
        <v>87</v>
      </c>
      <c r="AW446" s="13" t="s">
        <v>32</v>
      </c>
      <c r="AX446" s="13" t="s">
        <v>85</v>
      </c>
      <c r="AY446" s="240" t="s">
        <v>155</v>
      </c>
    </row>
    <row r="447" spans="1:65" s="2" customFormat="1" ht="24.15" customHeight="1">
      <c r="A447" s="39"/>
      <c r="B447" s="40"/>
      <c r="C447" s="216" t="s">
        <v>693</v>
      </c>
      <c r="D447" s="216" t="s">
        <v>158</v>
      </c>
      <c r="E447" s="217" t="s">
        <v>694</v>
      </c>
      <c r="F447" s="218" t="s">
        <v>695</v>
      </c>
      <c r="G447" s="219" t="s">
        <v>161</v>
      </c>
      <c r="H447" s="220">
        <v>57.76</v>
      </c>
      <c r="I447" s="221"/>
      <c r="J447" s="222">
        <f>ROUND(I447*H447,2)</f>
        <v>0</v>
      </c>
      <c r="K447" s="218" t="s">
        <v>162</v>
      </c>
      <c r="L447" s="45"/>
      <c r="M447" s="223" t="s">
        <v>1</v>
      </c>
      <c r="N447" s="224" t="s">
        <v>42</v>
      </c>
      <c r="O447" s="92"/>
      <c r="P447" s="225">
        <f>O447*H447</f>
        <v>0</v>
      </c>
      <c r="Q447" s="225">
        <v>0.00029</v>
      </c>
      <c r="R447" s="225">
        <f>Q447*H447</f>
        <v>0.0167504</v>
      </c>
      <c r="S447" s="225">
        <v>0</v>
      </c>
      <c r="T447" s="226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27" t="s">
        <v>240</v>
      </c>
      <c r="AT447" s="227" t="s">
        <v>158</v>
      </c>
      <c r="AU447" s="227" t="s">
        <v>87</v>
      </c>
      <c r="AY447" s="18" t="s">
        <v>155</v>
      </c>
      <c r="BE447" s="228">
        <f>IF(N447="základní",J447,0)</f>
        <v>0</v>
      </c>
      <c r="BF447" s="228">
        <f>IF(N447="snížená",J447,0)</f>
        <v>0</v>
      </c>
      <c r="BG447" s="228">
        <f>IF(N447="zákl. přenesená",J447,0)</f>
        <v>0</v>
      </c>
      <c r="BH447" s="228">
        <f>IF(N447="sníž. přenesená",J447,0)</f>
        <v>0</v>
      </c>
      <c r="BI447" s="228">
        <f>IF(N447="nulová",J447,0)</f>
        <v>0</v>
      </c>
      <c r="BJ447" s="18" t="s">
        <v>85</v>
      </c>
      <c r="BK447" s="228">
        <f>ROUND(I447*H447,2)</f>
        <v>0</v>
      </c>
      <c r="BL447" s="18" t="s">
        <v>240</v>
      </c>
      <c r="BM447" s="227" t="s">
        <v>696</v>
      </c>
    </row>
    <row r="448" spans="1:51" s="13" customFormat="1" ht="12">
      <c r="A448" s="13"/>
      <c r="B448" s="229"/>
      <c r="C448" s="230"/>
      <c r="D448" s="231" t="s">
        <v>165</v>
      </c>
      <c r="E448" s="232" t="s">
        <v>1</v>
      </c>
      <c r="F448" s="233" t="s">
        <v>105</v>
      </c>
      <c r="G448" s="230"/>
      <c r="H448" s="234">
        <v>57.76</v>
      </c>
      <c r="I448" s="235"/>
      <c r="J448" s="230"/>
      <c r="K448" s="230"/>
      <c r="L448" s="236"/>
      <c r="M448" s="237"/>
      <c r="N448" s="238"/>
      <c r="O448" s="238"/>
      <c r="P448" s="238"/>
      <c r="Q448" s="238"/>
      <c r="R448" s="238"/>
      <c r="S448" s="238"/>
      <c r="T448" s="23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0" t="s">
        <v>165</v>
      </c>
      <c r="AU448" s="240" t="s">
        <v>87</v>
      </c>
      <c r="AV448" s="13" t="s">
        <v>87</v>
      </c>
      <c r="AW448" s="13" t="s">
        <v>32</v>
      </c>
      <c r="AX448" s="13" t="s">
        <v>85</v>
      </c>
      <c r="AY448" s="240" t="s">
        <v>155</v>
      </c>
    </row>
    <row r="449" spans="1:63" s="12" customFormat="1" ht="25.9" customHeight="1">
      <c r="A449" s="12"/>
      <c r="B449" s="200"/>
      <c r="C449" s="201"/>
      <c r="D449" s="202" t="s">
        <v>76</v>
      </c>
      <c r="E449" s="203" t="s">
        <v>697</v>
      </c>
      <c r="F449" s="203" t="s">
        <v>698</v>
      </c>
      <c r="G449" s="201"/>
      <c r="H449" s="201"/>
      <c r="I449" s="204"/>
      <c r="J449" s="205">
        <f>BK449</f>
        <v>0</v>
      </c>
      <c r="K449" s="201"/>
      <c r="L449" s="206"/>
      <c r="M449" s="207"/>
      <c r="N449" s="208"/>
      <c r="O449" s="208"/>
      <c r="P449" s="209">
        <f>SUM(P450:P452)</f>
        <v>0</v>
      </c>
      <c r="Q449" s="208"/>
      <c r="R449" s="209">
        <f>SUM(R450:R452)</f>
        <v>0</v>
      </c>
      <c r="S449" s="208"/>
      <c r="T449" s="210">
        <f>SUM(T450:T452)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1" t="s">
        <v>163</v>
      </c>
      <c r="AT449" s="212" t="s">
        <v>76</v>
      </c>
      <c r="AU449" s="212" t="s">
        <v>77</v>
      </c>
      <c r="AY449" s="211" t="s">
        <v>155</v>
      </c>
      <c r="BK449" s="213">
        <f>SUM(BK450:BK452)</f>
        <v>0</v>
      </c>
    </row>
    <row r="450" spans="1:65" s="2" customFormat="1" ht="24.15" customHeight="1">
      <c r="A450" s="39"/>
      <c r="B450" s="40"/>
      <c r="C450" s="216" t="s">
        <v>699</v>
      </c>
      <c r="D450" s="216" t="s">
        <v>158</v>
      </c>
      <c r="E450" s="217" t="s">
        <v>82</v>
      </c>
      <c r="F450" s="218" t="s">
        <v>700</v>
      </c>
      <c r="G450" s="219" t="s">
        <v>427</v>
      </c>
      <c r="H450" s="220">
        <v>1</v>
      </c>
      <c r="I450" s="221"/>
      <c r="J450" s="222">
        <f>ROUND(I450*H450,2)</f>
        <v>0</v>
      </c>
      <c r="K450" s="218" t="s">
        <v>1</v>
      </c>
      <c r="L450" s="45"/>
      <c r="M450" s="223" t="s">
        <v>1</v>
      </c>
      <c r="N450" s="224" t="s">
        <v>42</v>
      </c>
      <c r="O450" s="92"/>
      <c r="P450" s="225">
        <f>O450*H450</f>
        <v>0</v>
      </c>
      <c r="Q450" s="225">
        <v>0</v>
      </c>
      <c r="R450" s="225">
        <f>Q450*H450</f>
        <v>0</v>
      </c>
      <c r="S450" s="225">
        <v>0</v>
      </c>
      <c r="T450" s="226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27" t="s">
        <v>701</v>
      </c>
      <c r="AT450" s="227" t="s">
        <v>158</v>
      </c>
      <c r="AU450" s="227" t="s">
        <v>85</v>
      </c>
      <c r="AY450" s="18" t="s">
        <v>155</v>
      </c>
      <c r="BE450" s="228">
        <f>IF(N450="základní",J450,0)</f>
        <v>0</v>
      </c>
      <c r="BF450" s="228">
        <f>IF(N450="snížená",J450,0)</f>
        <v>0</v>
      </c>
      <c r="BG450" s="228">
        <f>IF(N450="zákl. přenesená",J450,0)</f>
        <v>0</v>
      </c>
      <c r="BH450" s="228">
        <f>IF(N450="sníž. přenesená",J450,0)</f>
        <v>0</v>
      </c>
      <c r="BI450" s="228">
        <f>IF(N450="nulová",J450,0)</f>
        <v>0</v>
      </c>
      <c r="BJ450" s="18" t="s">
        <v>85</v>
      </c>
      <c r="BK450" s="228">
        <f>ROUND(I450*H450,2)</f>
        <v>0</v>
      </c>
      <c r="BL450" s="18" t="s">
        <v>701</v>
      </c>
      <c r="BM450" s="227" t="s">
        <v>702</v>
      </c>
    </row>
    <row r="451" spans="1:65" s="2" customFormat="1" ht="24.15" customHeight="1">
      <c r="A451" s="39"/>
      <c r="B451" s="40"/>
      <c r="C451" s="216" t="s">
        <v>703</v>
      </c>
      <c r="D451" s="216" t="s">
        <v>158</v>
      </c>
      <c r="E451" s="217" t="s">
        <v>704</v>
      </c>
      <c r="F451" s="218" t="s">
        <v>705</v>
      </c>
      <c r="G451" s="219" t="s">
        <v>427</v>
      </c>
      <c r="H451" s="220">
        <v>1</v>
      </c>
      <c r="I451" s="221"/>
      <c r="J451" s="222">
        <f>ROUND(I451*H451,2)</f>
        <v>0</v>
      </c>
      <c r="K451" s="218" t="s">
        <v>1</v>
      </c>
      <c r="L451" s="45"/>
      <c r="M451" s="223" t="s">
        <v>1</v>
      </c>
      <c r="N451" s="224" t="s">
        <v>42</v>
      </c>
      <c r="O451" s="92"/>
      <c r="P451" s="225">
        <f>O451*H451</f>
        <v>0</v>
      </c>
      <c r="Q451" s="225">
        <v>0</v>
      </c>
      <c r="R451" s="225">
        <f>Q451*H451</f>
        <v>0</v>
      </c>
      <c r="S451" s="225">
        <v>0</v>
      </c>
      <c r="T451" s="226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7" t="s">
        <v>701</v>
      </c>
      <c r="AT451" s="227" t="s">
        <v>158</v>
      </c>
      <c r="AU451" s="227" t="s">
        <v>85</v>
      </c>
      <c r="AY451" s="18" t="s">
        <v>155</v>
      </c>
      <c r="BE451" s="228">
        <f>IF(N451="základní",J451,0)</f>
        <v>0</v>
      </c>
      <c r="BF451" s="228">
        <f>IF(N451="snížená",J451,0)</f>
        <v>0</v>
      </c>
      <c r="BG451" s="228">
        <f>IF(N451="zákl. přenesená",J451,0)</f>
        <v>0</v>
      </c>
      <c r="BH451" s="228">
        <f>IF(N451="sníž. přenesená",J451,0)</f>
        <v>0</v>
      </c>
      <c r="BI451" s="228">
        <f>IF(N451="nulová",J451,0)</f>
        <v>0</v>
      </c>
      <c r="BJ451" s="18" t="s">
        <v>85</v>
      </c>
      <c r="BK451" s="228">
        <f>ROUND(I451*H451,2)</f>
        <v>0</v>
      </c>
      <c r="BL451" s="18" t="s">
        <v>701</v>
      </c>
      <c r="BM451" s="227" t="s">
        <v>706</v>
      </c>
    </row>
    <row r="452" spans="1:65" s="2" customFormat="1" ht="24.15" customHeight="1">
      <c r="A452" s="39"/>
      <c r="B452" s="40"/>
      <c r="C452" s="216" t="s">
        <v>707</v>
      </c>
      <c r="D452" s="216" t="s">
        <v>158</v>
      </c>
      <c r="E452" s="217" t="s">
        <v>708</v>
      </c>
      <c r="F452" s="218" t="s">
        <v>709</v>
      </c>
      <c r="G452" s="219" t="s">
        <v>427</v>
      </c>
      <c r="H452" s="220">
        <v>1</v>
      </c>
      <c r="I452" s="221"/>
      <c r="J452" s="222">
        <f>ROUND(I452*H452,2)</f>
        <v>0</v>
      </c>
      <c r="K452" s="218" t="s">
        <v>1</v>
      </c>
      <c r="L452" s="45"/>
      <c r="M452" s="223" t="s">
        <v>1</v>
      </c>
      <c r="N452" s="224" t="s">
        <v>42</v>
      </c>
      <c r="O452" s="92"/>
      <c r="P452" s="225">
        <f>O452*H452</f>
        <v>0</v>
      </c>
      <c r="Q452" s="225">
        <v>0</v>
      </c>
      <c r="R452" s="225">
        <f>Q452*H452</f>
        <v>0</v>
      </c>
      <c r="S452" s="225">
        <v>0</v>
      </c>
      <c r="T452" s="226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7" t="s">
        <v>701</v>
      </c>
      <c r="AT452" s="227" t="s">
        <v>158</v>
      </c>
      <c r="AU452" s="227" t="s">
        <v>85</v>
      </c>
      <c r="AY452" s="18" t="s">
        <v>155</v>
      </c>
      <c r="BE452" s="228">
        <f>IF(N452="základní",J452,0)</f>
        <v>0</v>
      </c>
      <c r="BF452" s="228">
        <f>IF(N452="snížená",J452,0)</f>
        <v>0</v>
      </c>
      <c r="BG452" s="228">
        <f>IF(N452="zákl. přenesená",J452,0)</f>
        <v>0</v>
      </c>
      <c r="BH452" s="228">
        <f>IF(N452="sníž. přenesená",J452,0)</f>
        <v>0</v>
      </c>
      <c r="BI452" s="228">
        <f>IF(N452="nulová",J452,0)</f>
        <v>0</v>
      </c>
      <c r="BJ452" s="18" t="s">
        <v>85</v>
      </c>
      <c r="BK452" s="228">
        <f>ROUND(I452*H452,2)</f>
        <v>0</v>
      </c>
      <c r="BL452" s="18" t="s">
        <v>701</v>
      </c>
      <c r="BM452" s="227" t="s">
        <v>710</v>
      </c>
    </row>
    <row r="453" spans="1:63" s="12" customFormat="1" ht="25.9" customHeight="1">
      <c r="A453" s="12"/>
      <c r="B453" s="200"/>
      <c r="C453" s="201"/>
      <c r="D453" s="202" t="s">
        <v>76</v>
      </c>
      <c r="E453" s="203" t="s">
        <v>711</v>
      </c>
      <c r="F453" s="203" t="s">
        <v>712</v>
      </c>
      <c r="G453" s="201"/>
      <c r="H453" s="201"/>
      <c r="I453" s="204"/>
      <c r="J453" s="205">
        <f>BK453</f>
        <v>0</v>
      </c>
      <c r="K453" s="201"/>
      <c r="L453" s="206"/>
      <c r="M453" s="207"/>
      <c r="N453" s="208"/>
      <c r="O453" s="208"/>
      <c r="P453" s="209">
        <f>P454+P456</f>
        <v>0</v>
      </c>
      <c r="Q453" s="208"/>
      <c r="R453" s="209">
        <f>R454+R456</f>
        <v>0</v>
      </c>
      <c r="S453" s="208"/>
      <c r="T453" s="210">
        <f>T454+T456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11" t="s">
        <v>184</v>
      </c>
      <c r="AT453" s="212" t="s">
        <v>76</v>
      </c>
      <c r="AU453" s="212" t="s">
        <v>77</v>
      </c>
      <c r="AY453" s="211" t="s">
        <v>155</v>
      </c>
      <c r="BK453" s="213">
        <f>BK454+BK456</f>
        <v>0</v>
      </c>
    </row>
    <row r="454" spans="1:63" s="12" customFormat="1" ht="22.8" customHeight="1">
      <c r="A454" s="12"/>
      <c r="B454" s="200"/>
      <c r="C454" s="201"/>
      <c r="D454" s="202" t="s">
        <v>76</v>
      </c>
      <c r="E454" s="214" t="s">
        <v>713</v>
      </c>
      <c r="F454" s="214" t="s">
        <v>714</v>
      </c>
      <c r="G454" s="201"/>
      <c r="H454" s="201"/>
      <c r="I454" s="204"/>
      <c r="J454" s="215">
        <f>BK454</f>
        <v>0</v>
      </c>
      <c r="K454" s="201"/>
      <c r="L454" s="206"/>
      <c r="M454" s="207"/>
      <c r="N454" s="208"/>
      <c r="O454" s="208"/>
      <c r="P454" s="209">
        <f>P455</f>
        <v>0</v>
      </c>
      <c r="Q454" s="208"/>
      <c r="R454" s="209">
        <f>R455</f>
        <v>0</v>
      </c>
      <c r="S454" s="208"/>
      <c r="T454" s="210">
        <f>T455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11" t="s">
        <v>184</v>
      </c>
      <c r="AT454" s="212" t="s">
        <v>76</v>
      </c>
      <c r="AU454" s="212" t="s">
        <v>85</v>
      </c>
      <c r="AY454" s="211" t="s">
        <v>155</v>
      </c>
      <c r="BK454" s="213">
        <f>BK455</f>
        <v>0</v>
      </c>
    </row>
    <row r="455" spans="1:65" s="2" customFormat="1" ht="16.5" customHeight="1">
      <c r="A455" s="39"/>
      <c r="B455" s="40"/>
      <c r="C455" s="216" t="s">
        <v>715</v>
      </c>
      <c r="D455" s="216" t="s">
        <v>158</v>
      </c>
      <c r="E455" s="217" t="s">
        <v>716</v>
      </c>
      <c r="F455" s="218" t="s">
        <v>714</v>
      </c>
      <c r="G455" s="219" t="s">
        <v>427</v>
      </c>
      <c r="H455" s="220">
        <v>1</v>
      </c>
      <c r="I455" s="221"/>
      <c r="J455" s="222">
        <f>ROUND(I455*H455,2)</f>
        <v>0</v>
      </c>
      <c r="K455" s="218" t="s">
        <v>162</v>
      </c>
      <c r="L455" s="45"/>
      <c r="M455" s="223" t="s">
        <v>1</v>
      </c>
      <c r="N455" s="224" t="s">
        <v>42</v>
      </c>
      <c r="O455" s="92"/>
      <c r="P455" s="225">
        <f>O455*H455</f>
        <v>0</v>
      </c>
      <c r="Q455" s="225">
        <v>0</v>
      </c>
      <c r="R455" s="225">
        <f>Q455*H455</f>
        <v>0</v>
      </c>
      <c r="S455" s="225">
        <v>0</v>
      </c>
      <c r="T455" s="226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7" t="s">
        <v>717</v>
      </c>
      <c r="AT455" s="227" t="s">
        <v>158</v>
      </c>
      <c r="AU455" s="227" t="s">
        <v>87</v>
      </c>
      <c r="AY455" s="18" t="s">
        <v>155</v>
      </c>
      <c r="BE455" s="228">
        <f>IF(N455="základní",J455,0)</f>
        <v>0</v>
      </c>
      <c r="BF455" s="228">
        <f>IF(N455="snížená",J455,0)</f>
        <v>0</v>
      </c>
      <c r="BG455" s="228">
        <f>IF(N455="zákl. přenesená",J455,0)</f>
        <v>0</v>
      </c>
      <c r="BH455" s="228">
        <f>IF(N455="sníž. přenesená",J455,0)</f>
        <v>0</v>
      </c>
      <c r="BI455" s="228">
        <f>IF(N455="nulová",J455,0)</f>
        <v>0</v>
      </c>
      <c r="BJ455" s="18" t="s">
        <v>85</v>
      </c>
      <c r="BK455" s="228">
        <f>ROUND(I455*H455,2)</f>
        <v>0</v>
      </c>
      <c r="BL455" s="18" t="s">
        <v>717</v>
      </c>
      <c r="BM455" s="227" t="s">
        <v>718</v>
      </c>
    </row>
    <row r="456" spans="1:63" s="12" customFormat="1" ht="22.8" customHeight="1">
      <c r="A456" s="12"/>
      <c r="B456" s="200"/>
      <c r="C456" s="201"/>
      <c r="D456" s="202" t="s">
        <v>76</v>
      </c>
      <c r="E456" s="214" t="s">
        <v>719</v>
      </c>
      <c r="F456" s="214" t="s">
        <v>720</v>
      </c>
      <c r="G456" s="201"/>
      <c r="H456" s="201"/>
      <c r="I456" s="204"/>
      <c r="J456" s="215">
        <f>BK456</f>
        <v>0</v>
      </c>
      <c r="K456" s="201"/>
      <c r="L456" s="206"/>
      <c r="M456" s="207"/>
      <c r="N456" s="208"/>
      <c r="O456" s="208"/>
      <c r="P456" s="209">
        <f>P457</f>
        <v>0</v>
      </c>
      <c r="Q456" s="208"/>
      <c r="R456" s="209">
        <f>R457</f>
        <v>0</v>
      </c>
      <c r="S456" s="208"/>
      <c r="T456" s="210">
        <f>T457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11" t="s">
        <v>184</v>
      </c>
      <c r="AT456" s="212" t="s">
        <v>76</v>
      </c>
      <c r="AU456" s="212" t="s">
        <v>85</v>
      </c>
      <c r="AY456" s="211" t="s">
        <v>155</v>
      </c>
      <c r="BK456" s="213">
        <f>BK457</f>
        <v>0</v>
      </c>
    </row>
    <row r="457" spans="1:65" s="2" customFormat="1" ht="16.5" customHeight="1">
      <c r="A457" s="39"/>
      <c r="B457" s="40"/>
      <c r="C457" s="216" t="s">
        <v>721</v>
      </c>
      <c r="D457" s="216" t="s">
        <v>158</v>
      </c>
      <c r="E457" s="217" t="s">
        <v>722</v>
      </c>
      <c r="F457" s="218" t="s">
        <v>720</v>
      </c>
      <c r="G457" s="219" t="s">
        <v>427</v>
      </c>
      <c r="H457" s="220">
        <v>1</v>
      </c>
      <c r="I457" s="221"/>
      <c r="J457" s="222">
        <f>ROUND(I457*H457,2)</f>
        <v>0</v>
      </c>
      <c r="K457" s="218" t="s">
        <v>162</v>
      </c>
      <c r="L457" s="45"/>
      <c r="M457" s="288" t="s">
        <v>1</v>
      </c>
      <c r="N457" s="289" t="s">
        <v>42</v>
      </c>
      <c r="O457" s="290"/>
      <c r="P457" s="291">
        <f>O457*H457</f>
        <v>0</v>
      </c>
      <c r="Q457" s="291">
        <v>0</v>
      </c>
      <c r="R457" s="291">
        <f>Q457*H457</f>
        <v>0</v>
      </c>
      <c r="S457" s="291">
        <v>0</v>
      </c>
      <c r="T457" s="292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27" t="s">
        <v>717</v>
      </c>
      <c r="AT457" s="227" t="s">
        <v>158</v>
      </c>
      <c r="AU457" s="227" t="s">
        <v>87</v>
      </c>
      <c r="AY457" s="18" t="s">
        <v>155</v>
      </c>
      <c r="BE457" s="228">
        <f>IF(N457="základní",J457,0)</f>
        <v>0</v>
      </c>
      <c r="BF457" s="228">
        <f>IF(N457="snížená",J457,0)</f>
        <v>0</v>
      </c>
      <c r="BG457" s="228">
        <f>IF(N457="zákl. přenesená",J457,0)</f>
        <v>0</v>
      </c>
      <c r="BH457" s="228">
        <f>IF(N457="sníž. přenesená",J457,0)</f>
        <v>0</v>
      </c>
      <c r="BI457" s="228">
        <f>IF(N457="nulová",J457,0)</f>
        <v>0</v>
      </c>
      <c r="BJ457" s="18" t="s">
        <v>85</v>
      </c>
      <c r="BK457" s="228">
        <f>ROUND(I457*H457,2)</f>
        <v>0</v>
      </c>
      <c r="BL457" s="18" t="s">
        <v>717</v>
      </c>
      <c r="BM457" s="227" t="s">
        <v>723</v>
      </c>
    </row>
    <row r="458" spans="1:31" s="2" customFormat="1" ht="6.95" customHeight="1">
      <c r="A458" s="39"/>
      <c r="B458" s="67"/>
      <c r="C458" s="68"/>
      <c r="D458" s="68"/>
      <c r="E458" s="68"/>
      <c r="F458" s="68"/>
      <c r="G458" s="68"/>
      <c r="H458" s="68"/>
      <c r="I458" s="68"/>
      <c r="J458" s="68"/>
      <c r="K458" s="68"/>
      <c r="L458" s="45"/>
      <c r="M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</row>
  </sheetData>
  <sheetProtection password="CC35" sheet="1" objects="1" scenarios="1" formatColumns="0" formatRows="0" autoFilter="0"/>
  <autoFilter ref="C134:K457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4"/>
      <c r="C3" s="135"/>
      <c r="D3" s="135"/>
      <c r="E3" s="135"/>
      <c r="F3" s="135"/>
      <c r="G3" s="135"/>
      <c r="H3" s="21"/>
    </row>
    <row r="4" spans="2:8" s="1" customFormat="1" ht="24.95" customHeight="1">
      <c r="B4" s="21"/>
      <c r="C4" s="136" t="s">
        <v>724</v>
      </c>
      <c r="H4" s="21"/>
    </row>
    <row r="5" spans="2:8" s="1" customFormat="1" ht="12" customHeight="1">
      <c r="B5" s="21"/>
      <c r="C5" s="293" t="s">
        <v>13</v>
      </c>
      <c r="D5" s="145" t="s">
        <v>14</v>
      </c>
      <c r="E5" s="1"/>
      <c r="F5" s="1"/>
      <c r="H5" s="21"/>
    </row>
    <row r="6" spans="2:8" s="1" customFormat="1" ht="36.95" customHeight="1">
      <c r="B6" s="21"/>
      <c r="C6" s="294" t="s">
        <v>16</v>
      </c>
      <c r="D6" s="295" t="s">
        <v>17</v>
      </c>
      <c r="E6" s="1"/>
      <c r="F6" s="1"/>
      <c r="H6" s="21"/>
    </row>
    <row r="7" spans="2:8" s="1" customFormat="1" ht="16.5" customHeight="1">
      <c r="B7" s="21"/>
      <c r="C7" s="138" t="s">
        <v>22</v>
      </c>
      <c r="D7" s="142" t="str">
        <f>'Rekapitulace stavby'!AN8</f>
        <v>14. 2. 2024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89"/>
      <c r="B9" s="296"/>
      <c r="C9" s="297" t="s">
        <v>58</v>
      </c>
      <c r="D9" s="298" t="s">
        <v>59</v>
      </c>
      <c r="E9" s="298" t="s">
        <v>142</v>
      </c>
      <c r="F9" s="299" t="s">
        <v>725</v>
      </c>
      <c r="G9" s="189"/>
      <c r="H9" s="296"/>
    </row>
    <row r="10" spans="1:8" s="2" customFormat="1" ht="26.4" customHeight="1">
      <c r="A10" s="39"/>
      <c r="B10" s="45"/>
      <c r="C10" s="300" t="s">
        <v>726</v>
      </c>
      <c r="D10" s="300" t="s">
        <v>83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1" t="s">
        <v>107</v>
      </c>
      <c r="D11" s="302" t="s">
        <v>1</v>
      </c>
      <c r="E11" s="303" t="s">
        <v>1</v>
      </c>
      <c r="F11" s="304">
        <v>255.713</v>
      </c>
      <c r="G11" s="39"/>
      <c r="H11" s="45"/>
    </row>
    <row r="12" spans="1:8" s="2" customFormat="1" ht="16.8" customHeight="1">
      <c r="A12" s="39"/>
      <c r="B12" s="45"/>
      <c r="C12" s="305" t="s">
        <v>1</v>
      </c>
      <c r="D12" s="305" t="s">
        <v>301</v>
      </c>
      <c r="E12" s="18" t="s">
        <v>1</v>
      </c>
      <c r="F12" s="306">
        <v>0</v>
      </c>
      <c r="G12" s="39"/>
      <c r="H12" s="45"/>
    </row>
    <row r="13" spans="1:8" s="2" customFormat="1" ht="16.8" customHeight="1">
      <c r="A13" s="39"/>
      <c r="B13" s="45"/>
      <c r="C13" s="305" t="s">
        <v>1</v>
      </c>
      <c r="D13" s="305" t="s">
        <v>280</v>
      </c>
      <c r="E13" s="18" t="s">
        <v>1</v>
      </c>
      <c r="F13" s="306">
        <v>54.978</v>
      </c>
      <c r="G13" s="39"/>
      <c r="H13" s="45"/>
    </row>
    <row r="14" spans="1:8" s="2" customFormat="1" ht="16.8" customHeight="1">
      <c r="A14" s="39"/>
      <c r="B14" s="45"/>
      <c r="C14" s="305" t="s">
        <v>1</v>
      </c>
      <c r="D14" s="305" t="s">
        <v>303</v>
      </c>
      <c r="E14" s="18" t="s">
        <v>1</v>
      </c>
      <c r="F14" s="306">
        <v>0</v>
      </c>
      <c r="G14" s="39"/>
      <c r="H14" s="45"/>
    </row>
    <row r="15" spans="1:8" s="2" customFormat="1" ht="16.8" customHeight="1">
      <c r="A15" s="39"/>
      <c r="B15" s="45"/>
      <c r="C15" s="305" t="s">
        <v>1</v>
      </c>
      <c r="D15" s="305" t="s">
        <v>304</v>
      </c>
      <c r="E15" s="18" t="s">
        <v>1</v>
      </c>
      <c r="F15" s="306">
        <v>200.735</v>
      </c>
      <c r="G15" s="39"/>
      <c r="H15" s="45"/>
    </row>
    <row r="16" spans="1:8" s="2" customFormat="1" ht="16.8" customHeight="1">
      <c r="A16" s="39"/>
      <c r="B16" s="45"/>
      <c r="C16" s="305" t="s">
        <v>107</v>
      </c>
      <c r="D16" s="305" t="s">
        <v>176</v>
      </c>
      <c r="E16" s="18" t="s">
        <v>1</v>
      </c>
      <c r="F16" s="306">
        <v>255.713</v>
      </c>
      <c r="G16" s="39"/>
      <c r="H16" s="45"/>
    </row>
    <row r="17" spans="1:8" s="2" customFormat="1" ht="16.8" customHeight="1">
      <c r="A17" s="39"/>
      <c r="B17" s="45"/>
      <c r="C17" s="307" t="s">
        <v>727</v>
      </c>
      <c r="D17" s="39"/>
      <c r="E17" s="39"/>
      <c r="F17" s="39"/>
      <c r="G17" s="39"/>
      <c r="H17" s="45"/>
    </row>
    <row r="18" spans="1:8" s="2" customFormat="1" ht="12">
      <c r="A18" s="39"/>
      <c r="B18" s="45"/>
      <c r="C18" s="305" t="s">
        <v>298</v>
      </c>
      <c r="D18" s="305" t="s">
        <v>299</v>
      </c>
      <c r="E18" s="18" t="s">
        <v>161</v>
      </c>
      <c r="F18" s="306">
        <v>255.713</v>
      </c>
      <c r="G18" s="39"/>
      <c r="H18" s="45"/>
    </row>
    <row r="19" spans="1:8" s="2" customFormat="1" ht="16.8" customHeight="1">
      <c r="A19" s="39"/>
      <c r="B19" s="45"/>
      <c r="C19" s="305" t="s">
        <v>330</v>
      </c>
      <c r="D19" s="305" t="s">
        <v>331</v>
      </c>
      <c r="E19" s="18" t="s">
        <v>308</v>
      </c>
      <c r="F19" s="306">
        <v>7.928</v>
      </c>
      <c r="G19" s="39"/>
      <c r="H19" s="45"/>
    </row>
    <row r="20" spans="1:8" s="2" customFormat="1" ht="12">
      <c r="A20" s="39"/>
      <c r="B20" s="45"/>
      <c r="C20" s="305" t="s">
        <v>661</v>
      </c>
      <c r="D20" s="305" t="s">
        <v>662</v>
      </c>
      <c r="E20" s="18" t="s">
        <v>161</v>
      </c>
      <c r="F20" s="306">
        <v>511.426</v>
      </c>
      <c r="G20" s="39"/>
      <c r="H20" s="45"/>
    </row>
    <row r="21" spans="1:8" s="2" customFormat="1" ht="16.8" customHeight="1">
      <c r="A21" s="39"/>
      <c r="B21" s="45"/>
      <c r="C21" s="301" t="s">
        <v>93</v>
      </c>
      <c r="D21" s="302" t="s">
        <v>1</v>
      </c>
      <c r="E21" s="303" t="s">
        <v>1</v>
      </c>
      <c r="F21" s="304">
        <v>9.6</v>
      </c>
      <c r="G21" s="39"/>
      <c r="H21" s="45"/>
    </row>
    <row r="22" spans="1:8" s="2" customFormat="1" ht="16.8" customHeight="1">
      <c r="A22" s="39"/>
      <c r="B22" s="45"/>
      <c r="C22" s="305" t="s">
        <v>1</v>
      </c>
      <c r="D22" s="305" t="s">
        <v>380</v>
      </c>
      <c r="E22" s="18" t="s">
        <v>1</v>
      </c>
      <c r="F22" s="306">
        <v>0</v>
      </c>
      <c r="G22" s="39"/>
      <c r="H22" s="45"/>
    </row>
    <row r="23" spans="1:8" s="2" customFormat="1" ht="16.8" customHeight="1">
      <c r="A23" s="39"/>
      <c r="B23" s="45"/>
      <c r="C23" s="305" t="s">
        <v>1</v>
      </c>
      <c r="D23" s="305" t="s">
        <v>384</v>
      </c>
      <c r="E23" s="18" t="s">
        <v>1</v>
      </c>
      <c r="F23" s="306">
        <v>0</v>
      </c>
      <c r="G23" s="39"/>
      <c r="H23" s="45"/>
    </row>
    <row r="24" spans="1:8" s="2" customFormat="1" ht="16.8" customHeight="1">
      <c r="A24" s="39"/>
      <c r="B24" s="45"/>
      <c r="C24" s="305" t="s">
        <v>1</v>
      </c>
      <c r="D24" s="305" t="s">
        <v>385</v>
      </c>
      <c r="E24" s="18" t="s">
        <v>1</v>
      </c>
      <c r="F24" s="306">
        <v>5.76</v>
      </c>
      <c r="G24" s="39"/>
      <c r="H24" s="45"/>
    </row>
    <row r="25" spans="1:8" s="2" customFormat="1" ht="16.8" customHeight="1">
      <c r="A25" s="39"/>
      <c r="B25" s="45"/>
      <c r="C25" s="305" t="s">
        <v>1</v>
      </c>
      <c r="D25" s="305" t="s">
        <v>388</v>
      </c>
      <c r="E25" s="18" t="s">
        <v>1</v>
      </c>
      <c r="F25" s="306">
        <v>3.84</v>
      </c>
      <c r="G25" s="39"/>
      <c r="H25" s="45"/>
    </row>
    <row r="26" spans="1:8" s="2" customFormat="1" ht="16.8" customHeight="1">
      <c r="A26" s="39"/>
      <c r="B26" s="45"/>
      <c r="C26" s="305" t="s">
        <v>93</v>
      </c>
      <c r="D26" s="305" t="s">
        <v>176</v>
      </c>
      <c r="E26" s="18" t="s">
        <v>1</v>
      </c>
      <c r="F26" s="306">
        <v>9.6</v>
      </c>
      <c r="G26" s="39"/>
      <c r="H26" s="45"/>
    </row>
    <row r="27" spans="1:8" s="2" customFormat="1" ht="16.8" customHeight="1">
      <c r="A27" s="39"/>
      <c r="B27" s="45"/>
      <c r="C27" s="307" t="s">
        <v>727</v>
      </c>
      <c r="D27" s="39"/>
      <c r="E27" s="39"/>
      <c r="F27" s="39"/>
      <c r="G27" s="39"/>
      <c r="H27" s="45"/>
    </row>
    <row r="28" spans="1:8" s="2" customFormat="1" ht="16.8" customHeight="1">
      <c r="A28" s="39"/>
      <c r="B28" s="45"/>
      <c r="C28" s="305" t="s">
        <v>441</v>
      </c>
      <c r="D28" s="305" t="s">
        <v>442</v>
      </c>
      <c r="E28" s="18" t="s">
        <v>161</v>
      </c>
      <c r="F28" s="306">
        <v>9.6</v>
      </c>
      <c r="G28" s="39"/>
      <c r="H28" s="45"/>
    </row>
    <row r="29" spans="1:8" s="2" customFormat="1" ht="16.8" customHeight="1">
      <c r="A29" s="39"/>
      <c r="B29" s="45"/>
      <c r="C29" s="305" t="s">
        <v>294</v>
      </c>
      <c r="D29" s="305" t="s">
        <v>295</v>
      </c>
      <c r="E29" s="18" t="s">
        <v>161</v>
      </c>
      <c r="F29" s="306">
        <v>9.6</v>
      </c>
      <c r="G29" s="39"/>
      <c r="H29" s="45"/>
    </row>
    <row r="30" spans="1:8" s="2" customFormat="1" ht="16.8" customHeight="1">
      <c r="A30" s="39"/>
      <c r="B30" s="45"/>
      <c r="C30" s="305" t="s">
        <v>325</v>
      </c>
      <c r="D30" s="305" t="s">
        <v>326</v>
      </c>
      <c r="E30" s="18" t="s">
        <v>308</v>
      </c>
      <c r="F30" s="306">
        <v>0.23</v>
      </c>
      <c r="G30" s="39"/>
      <c r="H30" s="45"/>
    </row>
    <row r="31" spans="1:8" s="2" customFormat="1" ht="16.8" customHeight="1">
      <c r="A31" s="39"/>
      <c r="B31" s="45"/>
      <c r="C31" s="305" t="s">
        <v>314</v>
      </c>
      <c r="D31" s="305" t="s">
        <v>315</v>
      </c>
      <c r="E31" s="18" t="s">
        <v>204</v>
      </c>
      <c r="F31" s="306">
        <v>525.838</v>
      </c>
      <c r="G31" s="39"/>
      <c r="H31" s="45"/>
    </row>
    <row r="32" spans="1:8" s="2" customFormat="1" ht="16.8" customHeight="1">
      <c r="A32" s="39"/>
      <c r="B32" s="45"/>
      <c r="C32" s="305" t="s">
        <v>330</v>
      </c>
      <c r="D32" s="305" t="s">
        <v>331</v>
      </c>
      <c r="E32" s="18" t="s">
        <v>308</v>
      </c>
      <c r="F32" s="306">
        <v>7.928</v>
      </c>
      <c r="G32" s="39"/>
      <c r="H32" s="45"/>
    </row>
    <row r="33" spans="1:8" s="2" customFormat="1" ht="12">
      <c r="A33" s="39"/>
      <c r="B33" s="45"/>
      <c r="C33" s="305" t="s">
        <v>558</v>
      </c>
      <c r="D33" s="305" t="s">
        <v>559</v>
      </c>
      <c r="E33" s="18" t="s">
        <v>161</v>
      </c>
      <c r="F33" s="306">
        <v>210.335</v>
      </c>
      <c r="G33" s="39"/>
      <c r="H33" s="45"/>
    </row>
    <row r="34" spans="1:8" s="2" customFormat="1" ht="16.8" customHeight="1">
      <c r="A34" s="39"/>
      <c r="B34" s="45"/>
      <c r="C34" s="305" t="s">
        <v>573</v>
      </c>
      <c r="D34" s="305" t="s">
        <v>574</v>
      </c>
      <c r="E34" s="18" t="s">
        <v>204</v>
      </c>
      <c r="F34" s="306">
        <v>329.488</v>
      </c>
      <c r="G34" s="39"/>
      <c r="H34" s="45"/>
    </row>
    <row r="35" spans="1:8" s="2" customFormat="1" ht="16.8" customHeight="1">
      <c r="A35" s="39"/>
      <c r="B35" s="45"/>
      <c r="C35" s="305" t="s">
        <v>583</v>
      </c>
      <c r="D35" s="305" t="s">
        <v>584</v>
      </c>
      <c r="E35" s="18" t="s">
        <v>161</v>
      </c>
      <c r="F35" s="306">
        <v>210.335</v>
      </c>
      <c r="G35" s="39"/>
      <c r="H35" s="45"/>
    </row>
    <row r="36" spans="1:8" s="2" customFormat="1" ht="16.8" customHeight="1">
      <c r="A36" s="39"/>
      <c r="B36" s="45"/>
      <c r="C36" s="305" t="s">
        <v>578</v>
      </c>
      <c r="D36" s="305" t="s">
        <v>579</v>
      </c>
      <c r="E36" s="18" t="s">
        <v>204</v>
      </c>
      <c r="F36" s="306">
        <v>362.436</v>
      </c>
      <c r="G36" s="39"/>
      <c r="H36" s="45"/>
    </row>
    <row r="37" spans="1:8" s="2" customFormat="1" ht="16.8" customHeight="1">
      <c r="A37" s="39"/>
      <c r="B37" s="45"/>
      <c r="C37" s="305" t="s">
        <v>587</v>
      </c>
      <c r="D37" s="305" t="s">
        <v>588</v>
      </c>
      <c r="E37" s="18" t="s">
        <v>204</v>
      </c>
      <c r="F37" s="306">
        <v>231.369</v>
      </c>
      <c r="G37" s="39"/>
      <c r="H37" s="45"/>
    </row>
    <row r="38" spans="1:8" s="2" customFormat="1" ht="16.8" customHeight="1">
      <c r="A38" s="39"/>
      <c r="B38" s="45"/>
      <c r="C38" s="305" t="s">
        <v>319</v>
      </c>
      <c r="D38" s="305" t="s">
        <v>320</v>
      </c>
      <c r="E38" s="18" t="s">
        <v>308</v>
      </c>
      <c r="F38" s="306">
        <v>1.97</v>
      </c>
      <c r="G38" s="39"/>
      <c r="H38" s="45"/>
    </row>
    <row r="39" spans="1:8" s="2" customFormat="1" ht="16.8" customHeight="1">
      <c r="A39" s="39"/>
      <c r="B39" s="45"/>
      <c r="C39" s="305" t="s">
        <v>306</v>
      </c>
      <c r="D39" s="305" t="s">
        <v>307</v>
      </c>
      <c r="E39" s="18" t="s">
        <v>308</v>
      </c>
      <c r="F39" s="306">
        <v>6.175</v>
      </c>
      <c r="G39" s="39"/>
      <c r="H39" s="45"/>
    </row>
    <row r="40" spans="1:8" s="2" customFormat="1" ht="16.8" customHeight="1">
      <c r="A40" s="39"/>
      <c r="B40" s="45"/>
      <c r="C40" s="305" t="s">
        <v>568</v>
      </c>
      <c r="D40" s="305" t="s">
        <v>569</v>
      </c>
      <c r="E40" s="18" t="s">
        <v>161</v>
      </c>
      <c r="F40" s="306">
        <v>151.564</v>
      </c>
      <c r="G40" s="39"/>
      <c r="H40" s="45"/>
    </row>
    <row r="41" spans="1:8" s="2" customFormat="1" ht="16.8" customHeight="1">
      <c r="A41" s="39"/>
      <c r="B41" s="45"/>
      <c r="C41" s="301" t="s">
        <v>111</v>
      </c>
      <c r="D41" s="302" t="s">
        <v>1</v>
      </c>
      <c r="E41" s="303" t="s">
        <v>1</v>
      </c>
      <c r="F41" s="304">
        <v>952</v>
      </c>
      <c r="G41" s="39"/>
      <c r="H41" s="45"/>
    </row>
    <row r="42" spans="1:8" s="2" customFormat="1" ht="16.8" customHeight="1">
      <c r="A42" s="39"/>
      <c r="B42" s="45"/>
      <c r="C42" s="305" t="s">
        <v>1</v>
      </c>
      <c r="D42" s="305" t="s">
        <v>172</v>
      </c>
      <c r="E42" s="18" t="s">
        <v>1</v>
      </c>
      <c r="F42" s="306">
        <v>410</v>
      </c>
      <c r="G42" s="39"/>
      <c r="H42" s="45"/>
    </row>
    <row r="43" spans="1:8" s="2" customFormat="1" ht="16.8" customHeight="1">
      <c r="A43" s="39"/>
      <c r="B43" s="45"/>
      <c r="C43" s="305" t="s">
        <v>1</v>
      </c>
      <c r="D43" s="305" t="s">
        <v>173</v>
      </c>
      <c r="E43" s="18" t="s">
        <v>1</v>
      </c>
      <c r="F43" s="306">
        <v>372</v>
      </c>
      <c r="G43" s="39"/>
      <c r="H43" s="45"/>
    </row>
    <row r="44" spans="1:8" s="2" customFormat="1" ht="16.8" customHeight="1">
      <c r="A44" s="39"/>
      <c r="B44" s="45"/>
      <c r="C44" s="305" t="s">
        <v>1</v>
      </c>
      <c r="D44" s="305" t="s">
        <v>174</v>
      </c>
      <c r="E44" s="18" t="s">
        <v>1</v>
      </c>
      <c r="F44" s="306">
        <v>110</v>
      </c>
      <c r="G44" s="39"/>
      <c r="H44" s="45"/>
    </row>
    <row r="45" spans="1:8" s="2" customFormat="1" ht="16.8" customHeight="1">
      <c r="A45" s="39"/>
      <c r="B45" s="45"/>
      <c r="C45" s="305" t="s">
        <v>1</v>
      </c>
      <c r="D45" s="305" t="s">
        <v>175</v>
      </c>
      <c r="E45" s="18" t="s">
        <v>1</v>
      </c>
      <c r="F45" s="306">
        <v>60</v>
      </c>
      <c r="G45" s="39"/>
      <c r="H45" s="45"/>
    </row>
    <row r="46" spans="1:8" s="2" customFormat="1" ht="16.8" customHeight="1">
      <c r="A46" s="39"/>
      <c r="B46" s="45"/>
      <c r="C46" s="305" t="s">
        <v>111</v>
      </c>
      <c r="D46" s="305" t="s">
        <v>176</v>
      </c>
      <c r="E46" s="18" t="s">
        <v>1</v>
      </c>
      <c r="F46" s="306">
        <v>952</v>
      </c>
      <c r="G46" s="39"/>
      <c r="H46" s="45"/>
    </row>
    <row r="47" spans="1:8" s="2" customFormat="1" ht="16.8" customHeight="1">
      <c r="A47" s="39"/>
      <c r="B47" s="45"/>
      <c r="C47" s="307" t="s">
        <v>727</v>
      </c>
      <c r="D47" s="39"/>
      <c r="E47" s="39"/>
      <c r="F47" s="39"/>
      <c r="G47" s="39"/>
      <c r="H47" s="45"/>
    </row>
    <row r="48" spans="1:8" s="2" customFormat="1" ht="12">
      <c r="A48" s="39"/>
      <c r="B48" s="45"/>
      <c r="C48" s="305" t="s">
        <v>169</v>
      </c>
      <c r="D48" s="305" t="s">
        <v>170</v>
      </c>
      <c r="E48" s="18" t="s">
        <v>161</v>
      </c>
      <c r="F48" s="306">
        <v>952</v>
      </c>
      <c r="G48" s="39"/>
      <c r="H48" s="45"/>
    </row>
    <row r="49" spans="1:8" s="2" customFormat="1" ht="12">
      <c r="A49" s="39"/>
      <c r="B49" s="45"/>
      <c r="C49" s="305" t="s">
        <v>177</v>
      </c>
      <c r="D49" s="305" t="s">
        <v>178</v>
      </c>
      <c r="E49" s="18" t="s">
        <v>161</v>
      </c>
      <c r="F49" s="306">
        <v>38080</v>
      </c>
      <c r="G49" s="39"/>
      <c r="H49" s="45"/>
    </row>
    <row r="50" spans="1:8" s="2" customFormat="1" ht="12">
      <c r="A50" s="39"/>
      <c r="B50" s="45"/>
      <c r="C50" s="305" t="s">
        <v>181</v>
      </c>
      <c r="D50" s="305" t="s">
        <v>182</v>
      </c>
      <c r="E50" s="18" t="s">
        <v>161</v>
      </c>
      <c r="F50" s="306">
        <v>952</v>
      </c>
      <c r="G50" s="39"/>
      <c r="H50" s="45"/>
    </row>
    <row r="51" spans="1:8" s="2" customFormat="1" ht="16.8" customHeight="1">
      <c r="A51" s="39"/>
      <c r="B51" s="45"/>
      <c r="C51" s="301" t="s">
        <v>102</v>
      </c>
      <c r="D51" s="302" t="s">
        <v>1</v>
      </c>
      <c r="E51" s="303" t="s">
        <v>1</v>
      </c>
      <c r="F51" s="304">
        <v>26.32</v>
      </c>
      <c r="G51" s="39"/>
      <c r="H51" s="45"/>
    </row>
    <row r="52" spans="1:8" s="2" customFormat="1" ht="16.8" customHeight="1">
      <c r="A52" s="39"/>
      <c r="B52" s="45"/>
      <c r="C52" s="305" t="s">
        <v>1</v>
      </c>
      <c r="D52" s="305" t="s">
        <v>601</v>
      </c>
      <c r="E52" s="18" t="s">
        <v>1</v>
      </c>
      <c r="F52" s="306">
        <v>0</v>
      </c>
      <c r="G52" s="39"/>
      <c r="H52" s="45"/>
    </row>
    <row r="53" spans="1:8" s="2" customFormat="1" ht="16.8" customHeight="1">
      <c r="A53" s="39"/>
      <c r="B53" s="45"/>
      <c r="C53" s="305" t="s">
        <v>1</v>
      </c>
      <c r="D53" s="305" t="s">
        <v>602</v>
      </c>
      <c r="E53" s="18" t="s">
        <v>1</v>
      </c>
      <c r="F53" s="306">
        <v>8.64</v>
      </c>
      <c r="G53" s="39"/>
      <c r="H53" s="45"/>
    </row>
    <row r="54" spans="1:8" s="2" customFormat="1" ht="16.8" customHeight="1">
      <c r="A54" s="39"/>
      <c r="B54" s="45"/>
      <c r="C54" s="305" t="s">
        <v>1</v>
      </c>
      <c r="D54" s="305" t="s">
        <v>603</v>
      </c>
      <c r="E54" s="18" t="s">
        <v>1</v>
      </c>
      <c r="F54" s="306">
        <v>5.52</v>
      </c>
      <c r="G54" s="39"/>
      <c r="H54" s="45"/>
    </row>
    <row r="55" spans="1:8" s="2" customFormat="1" ht="16.8" customHeight="1">
      <c r="A55" s="39"/>
      <c r="B55" s="45"/>
      <c r="C55" s="305" t="s">
        <v>1</v>
      </c>
      <c r="D55" s="305" t="s">
        <v>658</v>
      </c>
      <c r="E55" s="18" t="s">
        <v>1</v>
      </c>
      <c r="F55" s="306">
        <v>0</v>
      </c>
      <c r="G55" s="39"/>
      <c r="H55" s="45"/>
    </row>
    <row r="56" spans="1:8" s="2" customFormat="1" ht="16.8" customHeight="1">
      <c r="A56" s="39"/>
      <c r="B56" s="45"/>
      <c r="C56" s="305" t="s">
        <v>1</v>
      </c>
      <c r="D56" s="305" t="s">
        <v>659</v>
      </c>
      <c r="E56" s="18" t="s">
        <v>1</v>
      </c>
      <c r="F56" s="306">
        <v>12.16</v>
      </c>
      <c r="G56" s="39"/>
      <c r="H56" s="45"/>
    </row>
    <row r="57" spans="1:8" s="2" customFormat="1" ht="16.8" customHeight="1">
      <c r="A57" s="39"/>
      <c r="B57" s="45"/>
      <c r="C57" s="305" t="s">
        <v>102</v>
      </c>
      <c r="D57" s="305" t="s">
        <v>176</v>
      </c>
      <c r="E57" s="18" t="s">
        <v>1</v>
      </c>
      <c r="F57" s="306">
        <v>26.32</v>
      </c>
      <c r="G57" s="39"/>
      <c r="H57" s="45"/>
    </row>
    <row r="58" spans="1:8" s="2" customFormat="1" ht="16.8" customHeight="1">
      <c r="A58" s="39"/>
      <c r="B58" s="45"/>
      <c r="C58" s="307" t="s">
        <v>727</v>
      </c>
      <c r="D58" s="39"/>
      <c r="E58" s="39"/>
      <c r="F58" s="39"/>
      <c r="G58" s="39"/>
      <c r="H58" s="45"/>
    </row>
    <row r="59" spans="1:8" s="2" customFormat="1" ht="16.8" customHeight="1">
      <c r="A59" s="39"/>
      <c r="B59" s="45"/>
      <c r="C59" s="305" t="s">
        <v>654</v>
      </c>
      <c r="D59" s="305" t="s">
        <v>655</v>
      </c>
      <c r="E59" s="18" t="s">
        <v>161</v>
      </c>
      <c r="F59" s="306">
        <v>26.32</v>
      </c>
      <c r="G59" s="39"/>
      <c r="H59" s="45"/>
    </row>
    <row r="60" spans="1:8" s="2" customFormat="1" ht="16.8" customHeight="1">
      <c r="A60" s="39"/>
      <c r="B60" s="45"/>
      <c r="C60" s="305" t="s">
        <v>650</v>
      </c>
      <c r="D60" s="305" t="s">
        <v>651</v>
      </c>
      <c r="E60" s="18" t="s">
        <v>161</v>
      </c>
      <c r="F60" s="306">
        <v>26.32</v>
      </c>
      <c r="G60" s="39"/>
      <c r="H60" s="45"/>
    </row>
    <row r="61" spans="1:8" s="2" customFormat="1" ht="16.8" customHeight="1">
      <c r="A61" s="39"/>
      <c r="B61" s="45"/>
      <c r="C61" s="301" t="s">
        <v>657</v>
      </c>
      <c r="D61" s="302" t="s">
        <v>1</v>
      </c>
      <c r="E61" s="303" t="s">
        <v>1</v>
      </c>
      <c r="F61" s="304">
        <v>14.16</v>
      </c>
      <c r="G61" s="39"/>
      <c r="H61" s="45"/>
    </row>
    <row r="62" spans="1:8" s="2" customFormat="1" ht="16.8" customHeight="1">
      <c r="A62" s="39"/>
      <c r="B62" s="45"/>
      <c r="C62" s="305" t="s">
        <v>1</v>
      </c>
      <c r="D62" s="305" t="s">
        <v>601</v>
      </c>
      <c r="E62" s="18" t="s">
        <v>1</v>
      </c>
      <c r="F62" s="306">
        <v>0</v>
      </c>
      <c r="G62" s="39"/>
      <c r="H62" s="45"/>
    </row>
    <row r="63" spans="1:8" s="2" customFormat="1" ht="16.8" customHeight="1">
      <c r="A63" s="39"/>
      <c r="B63" s="45"/>
      <c r="C63" s="305" t="s">
        <v>1</v>
      </c>
      <c r="D63" s="305" t="s">
        <v>602</v>
      </c>
      <c r="E63" s="18" t="s">
        <v>1</v>
      </c>
      <c r="F63" s="306">
        <v>8.64</v>
      </c>
      <c r="G63" s="39"/>
      <c r="H63" s="45"/>
    </row>
    <row r="64" spans="1:8" s="2" customFormat="1" ht="16.8" customHeight="1">
      <c r="A64" s="39"/>
      <c r="B64" s="45"/>
      <c r="C64" s="305" t="s">
        <v>1</v>
      </c>
      <c r="D64" s="305" t="s">
        <v>603</v>
      </c>
      <c r="E64" s="18" t="s">
        <v>1</v>
      </c>
      <c r="F64" s="306">
        <v>5.52</v>
      </c>
      <c r="G64" s="39"/>
      <c r="H64" s="45"/>
    </row>
    <row r="65" spans="1:8" s="2" customFormat="1" ht="16.8" customHeight="1">
      <c r="A65" s="39"/>
      <c r="B65" s="45"/>
      <c r="C65" s="305" t="s">
        <v>657</v>
      </c>
      <c r="D65" s="305" t="s">
        <v>302</v>
      </c>
      <c r="E65" s="18" t="s">
        <v>1</v>
      </c>
      <c r="F65" s="306">
        <v>14.16</v>
      </c>
      <c r="G65" s="39"/>
      <c r="H65" s="45"/>
    </row>
    <row r="66" spans="1:8" s="2" customFormat="1" ht="16.8" customHeight="1">
      <c r="A66" s="39"/>
      <c r="B66" s="45"/>
      <c r="C66" s="301" t="s">
        <v>99</v>
      </c>
      <c r="D66" s="302" t="s">
        <v>1</v>
      </c>
      <c r="E66" s="303" t="s">
        <v>1</v>
      </c>
      <c r="F66" s="304">
        <v>12.16</v>
      </c>
      <c r="G66" s="39"/>
      <c r="H66" s="45"/>
    </row>
    <row r="67" spans="1:8" s="2" customFormat="1" ht="16.8" customHeight="1">
      <c r="A67" s="39"/>
      <c r="B67" s="45"/>
      <c r="C67" s="305" t="s">
        <v>1</v>
      </c>
      <c r="D67" s="305" t="s">
        <v>658</v>
      </c>
      <c r="E67" s="18" t="s">
        <v>1</v>
      </c>
      <c r="F67" s="306">
        <v>0</v>
      </c>
      <c r="G67" s="39"/>
      <c r="H67" s="45"/>
    </row>
    <row r="68" spans="1:8" s="2" customFormat="1" ht="16.8" customHeight="1">
      <c r="A68" s="39"/>
      <c r="B68" s="45"/>
      <c r="C68" s="305" t="s">
        <v>1</v>
      </c>
      <c r="D68" s="305" t="s">
        <v>659</v>
      </c>
      <c r="E68" s="18" t="s">
        <v>1</v>
      </c>
      <c r="F68" s="306">
        <v>12.16</v>
      </c>
      <c r="G68" s="39"/>
      <c r="H68" s="45"/>
    </row>
    <row r="69" spans="1:8" s="2" customFormat="1" ht="16.8" customHeight="1">
      <c r="A69" s="39"/>
      <c r="B69" s="45"/>
      <c r="C69" s="305" t="s">
        <v>99</v>
      </c>
      <c r="D69" s="305" t="s">
        <v>302</v>
      </c>
      <c r="E69" s="18" t="s">
        <v>1</v>
      </c>
      <c r="F69" s="306">
        <v>12.16</v>
      </c>
      <c r="G69" s="39"/>
      <c r="H69" s="45"/>
    </row>
    <row r="70" spans="1:8" s="2" customFormat="1" ht="16.8" customHeight="1">
      <c r="A70" s="39"/>
      <c r="B70" s="45"/>
      <c r="C70" s="307" t="s">
        <v>727</v>
      </c>
      <c r="D70" s="39"/>
      <c r="E70" s="39"/>
      <c r="F70" s="39"/>
      <c r="G70" s="39"/>
      <c r="H70" s="45"/>
    </row>
    <row r="71" spans="1:8" s="2" customFormat="1" ht="16.8" customHeight="1">
      <c r="A71" s="39"/>
      <c r="B71" s="45"/>
      <c r="C71" s="305" t="s">
        <v>654</v>
      </c>
      <c r="D71" s="305" t="s">
        <v>655</v>
      </c>
      <c r="E71" s="18" t="s">
        <v>161</v>
      </c>
      <c r="F71" s="306">
        <v>26.32</v>
      </c>
      <c r="G71" s="39"/>
      <c r="H71" s="45"/>
    </row>
    <row r="72" spans="1:8" s="2" customFormat="1" ht="16.8" customHeight="1">
      <c r="A72" s="39"/>
      <c r="B72" s="45"/>
      <c r="C72" s="305" t="s">
        <v>638</v>
      </c>
      <c r="D72" s="305" t="s">
        <v>639</v>
      </c>
      <c r="E72" s="18" t="s">
        <v>161</v>
      </c>
      <c r="F72" s="306">
        <v>12.16</v>
      </c>
      <c r="G72" s="39"/>
      <c r="H72" s="45"/>
    </row>
    <row r="73" spans="1:8" s="2" customFormat="1" ht="16.8" customHeight="1">
      <c r="A73" s="39"/>
      <c r="B73" s="45"/>
      <c r="C73" s="305" t="s">
        <v>642</v>
      </c>
      <c r="D73" s="305" t="s">
        <v>643</v>
      </c>
      <c r="E73" s="18" t="s">
        <v>161</v>
      </c>
      <c r="F73" s="306">
        <v>12.16</v>
      </c>
      <c r="G73" s="39"/>
      <c r="H73" s="45"/>
    </row>
    <row r="74" spans="1:8" s="2" customFormat="1" ht="16.8" customHeight="1">
      <c r="A74" s="39"/>
      <c r="B74" s="45"/>
      <c r="C74" s="305" t="s">
        <v>646</v>
      </c>
      <c r="D74" s="305" t="s">
        <v>647</v>
      </c>
      <c r="E74" s="18" t="s">
        <v>161</v>
      </c>
      <c r="F74" s="306">
        <v>12.16</v>
      </c>
      <c r="G74" s="39"/>
      <c r="H74" s="45"/>
    </row>
    <row r="75" spans="1:8" s="2" customFormat="1" ht="16.8" customHeight="1">
      <c r="A75" s="39"/>
      <c r="B75" s="45"/>
      <c r="C75" s="301" t="s">
        <v>109</v>
      </c>
      <c r="D75" s="302" t="s">
        <v>1</v>
      </c>
      <c r="E75" s="303" t="s">
        <v>1</v>
      </c>
      <c r="F75" s="304">
        <v>250.11</v>
      </c>
      <c r="G75" s="39"/>
      <c r="H75" s="45"/>
    </row>
    <row r="76" spans="1:8" s="2" customFormat="1" ht="16.8" customHeight="1">
      <c r="A76" s="39"/>
      <c r="B76" s="45"/>
      <c r="C76" s="305" t="s">
        <v>1</v>
      </c>
      <c r="D76" s="305" t="s">
        <v>682</v>
      </c>
      <c r="E76" s="18" t="s">
        <v>1</v>
      </c>
      <c r="F76" s="306">
        <v>0</v>
      </c>
      <c r="G76" s="39"/>
      <c r="H76" s="45"/>
    </row>
    <row r="77" spans="1:8" s="2" customFormat="1" ht="16.8" customHeight="1">
      <c r="A77" s="39"/>
      <c r="B77" s="45"/>
      <c r="C77" s="305" t="s">
        <v>1</v>
      </c>
      <c r="D77" s="305" t="s">
        <v>377</v>
      </c>
      <c r="E77" s="18" t="s">
        <v>1</v>
      </c>
      <c r="F77" s="306">
        <v>112.21</v>
      </c>
      <c r="G77" s="39"/>
      <c r="H77" s="45"/>
    </row>
    <row r="78" spans="1:8" s="2" customFormat="1" ht="16.8" customHeight="1">
      <c r="A78" s="39"/>
      <c r="B78" s="45"/>
      <c r="C78" s="305" t="s">
        <v>1</v>
      </c>
      <c r="D78" s="305" t="s">
        <v>683</v>
      </c>
      <c r="E78" s="18" t="s">
        <v>1</v>
      </c>
      <c r="F78" s="306">
        <v>132.6</v>
      </c>
      <c r="G78" s="39"/>
      <c r="H78" s="45"/>
    </row>
    <row r="79" spans="1:8" s="2" customFormat="1" ht="16.8" customHeight="1">
      <c r="A79" s="39"/>
      <c r="B79" s="45"/>
      <c r="C79" s="305" t="s">
        <v>1</v>
      </c>
      <c r="D79" s="305" t="s">
        <v>380</v>
      </c>
      <c r="E79" s="18" t="s">
        <v>1</v>
      </c>
      <c r="F79" s="306">
        <v>0</v>
      </c>
      <c r="G79" s="39"/>
      <c r="H79" s="45"/>
    </row>
    <row r="80" spans="1:8" s="2" customFormat="1" ht="16.8" customHeight="1">
      <c r="A80" s="39"/>
      <c r="B80" s="45"/>
      <c r="C80" s="305" t="s">
        <v>1</v>
      </c>
      <c r="D80" s="305" t="s">
        <v>684</v>
      </c>
      <c r="E80" s="18" t="s">
        <v>1</v>
      </c>
      <c r="F80" s="306">
        <v>-7.8</v>
      </c>
      <c r="G80" s="39"/>
      <c r="H80" s="45"/>
    </row>
    <row r="81" spans="1:8" s="2" customFormat="1" ht="16.8" customHeight="1">
      <c r="A81" s="39"/>
      <c r="B81" s="45"/>
      <c r="C81" s="305" t="s">
        <v>1</v>
      </c>
      <c r="D81" s="305" t="s">
        <v>685</v>
      </c>
      <c r="E81" s="18" t="s">
        <v>1</v>
      </c>
      <c r="F81" s="306">
        <v>-9.6</v>
      </c>
      <c r="G81" s="39"/>
      <c r="H81" s="45"/>
    </row>
    <row r="82" spans="1:8" s="2" customFormat="1" ht="16.8" customHeight="1">
      <c r="A82" s="39"/>
      <c r="B82" s="45"/>
      <c r="C82" s="305" t="s">
        <v>1</v>
      </c>
      <c r="D82" s="305" t="s">
        <v>686</v>
      </c>
      <c r="E82" s="18" t="s">
        <v>1</v>
      </c>
      <c r="F82" s="306">
        <v>22.7</v>
      </c>
      <c r="G82" s="39"/>
      <c r="H82" s="45"/>
    </row>
    <row r="83" spans="1:8" s="2" customFormat="1" ht="16.8" customHeight="1">
      <c r="A83" s="39"/>
      <c r="B83" s="45"/>
      <c r="C83" s="305" t="s">
        <v>109</v>
      </c>
      <c r="D83" s="305" t="s">
        <v>176</v>
      </c>
      <c r="E83" s="18" t="s">
        <v>1</v>
      </c>
      <c r="F83" s="306">
        <v>250.11</v>
      </c>
      <c r="G83" s="39"/>
      <c r="H83" s="45"/>
    </row>
    <row r="84" spans="1:8" s="2" customFormat="1" ht="16.8" customHeight="1">
      <c r="A84" s="39"/>
      <c r="B84" s="45"/>
      <c r="C84" s="307" t="s">
        <v>727</v>
      </c>
      <c r="D84" s="39"/>
      <c r="E84" s="39"/>
      <c r="F84" s="39"/>
      <c r="G84" s="39"/>
      <c r="H84" s="45"/>
    </row>
    <row r="85" spans="1:8" s="2" customFormat="1" ht="16.8" customHeight="1">
      <c r="A85" s="39"/>
      <c r="B85" s="45"/>
      <c r="C85" s="305" t="s">
        <v>679</v>
      </c>
      <c r="D85" s="305" t="s">
        <v>680</v>
      </c>
      <c r="E85" s="18" t="s">
        <v>161</v>
      </c>
      <c r="F85" s="306">
        <v>250.11</v>
      </c>
      <c r="G85" s="39"/>
      <c r="H85" s="45"/>
    </row>
    <row r="86" spans="1:8" s="2" customFormat="1" ht="16.8" customHeight="1">
      <c r="A86" s="39"/>
      <c r="B86" s="45"/>
      <c r="C86" s="305" t="s">
        <v>667</v>
      </c>
      <c r="D86" s="305" t="s">
        <v>668</v>
      </c>
      <c r="E86" s="18" t="s">
        <v>161</v>
      </c>
      <c r="F86" s="306">
        <v>250.11</v>
      </c>
      <c r="G86" s="39"/>
      <c r="H86" s="45"/>
    </row>
    <row r="87" spans="1:8" s="2" customFormat="1" ht="16.8" customHeight="1">
      <c r="A87" s="39"/>
      <c r="B87" s="45"/>
      <c r="C87" s="305" t="s">
        <v>671</v>
      </c>
      <c r="D87" s="305" t="s">
        <v>672</v>
      </c>
      <c r="E87" s="18" t="s">
        <v>161</v>
      </c>
      <c r="F87" s="306">
        <v>250.11</v>
      </c>
      <c r="G87" s="39"/>
      <c r="H87" s="45"/>
    </row>
    <row r="88" spans="1:8" s="2" customFormat="1" ht="16.8" customHeight="1">
      <c r="A88" s="39"/>
      <c r="B88" s="45"/>
      <c r="C88" s="305" t="s">
        <v>675</v>
      </c>
      <c r="D88" s="305" t="s">
        <v>676</v>
      </c>
      <c r="E88" s="18" t="s">
        <v>161</v>
      </c>
      <c r="F88" s="306">
        <v>250.11</v>
      </c>
      <c r="G88" s="39"/>
      <c r="H88" s="45"/>
    </row>
    <row r="89" spans="1:8" s="2" customFormat="1" ht="16.8" customHeight="1">
      <c r="A89" s="39"/>
      <c r="B89" s="45"/>
      <c r="C89" s="301" t="s">
        <v>105</v>
      </c>
      <c r="D89" s="302" t="s">
        <v>1</v>
      </c>
      <c r="E89" s="303" t="s">
        <v>1</v>
      </c>
      <c r="F89" s="304">
        <v>57.76</v>
      </c>
      <c r="G89" s="39"/>
      <c r="H89" s="45"/>
    </row>
    <row r="90" spans="1:8" s="2" customFormat="1" ht="16.8" customHeight="1">
      <c r="A90" s="39"/>
      <c r="B90" s="45"/>
      <c r="C90" s="305" t="s">
        <v>1</v>
      </c>
      <c r="D90" s="305" t="s">
        <v>350</v>
      </c>
      <c r="E90" s="18" t="s">
        <v>1</v>
      </c>
      <c r="F90" s="306">
        <v>57.76</v>
      </c>
      <c r="G90" s="39"/>
      <c r="H90" s="45"/>
    </row>
    <row r="91" spans="1:8" s="2" customFormat="1" ht="16.8" customHeight="1">
      <c r="A91" s="39"/>
      <c r="B91" s="45"/>
      <c r="C91" s="305" t="s">
        <v>105</v>
      </c>
      <c r="D91" s="305" t="s">
        <v>176</v>
      </c>
      <c r="E91" s="18" t="s">
        <v>1</v>
      </c>
      <c r="F91" s="306">
        <v>57.76</v>
      </c>
      <c r="G91" s="39"/>
      <c r="H91" s="45"/>
    </row>
    <row r="92" spans="1:8" s="2" customFormat="1" ht="16.8" customHeight="1">
      <c r="A92" s="39"/>
      <c r="B92" s="45"/>
      <c r="C92" s="307" t="s">
        <v>727</v>
      </c>
      <c r="D92" s="39"/>
      <c r="E92" s="39"/>
      <c r="F92" s="39"/>
      <c r="G92" s="39"/>
      <c r="H92" s="45"/>
    </row>
    <row r="93" spans="1:8" s="2" customFormat="1" ht="16.8" customHeight="1">
      <c r="A93" s="39"/>
      <c r="B93" s="45"/>
      <c r="C93" s="305" t="s">
        <v>347</v>
      </c>
      <c r="D93" s="305" t="s">
        <v>348</v>
      </c>
      <c r="E93" s="18" t="s">
        <v>161</v>
      </c>
      <c r="F93" s="306">
        <v>57.76</v>
      </c>
      <c r="G93" s="39"/>
      <c r="H93" s="45"/>
    </row>
    <row r="94" spans="1:8" s="2" customFormat="1" ht="16.8" customHeight="1">
      <c r="A94" s="39"/>
      <c r="B94" s="45"/>
      <c r="C94" s="305" t="s">
        <v>352</v>
      </c>
      <c r="D94" s="305" t="s">
        <v>353</v>
      </c>
      <c r="E94" s="18" t="s">
        <v>161</v>
      </c>
      <c r="F94" s="306">
        <v>57.76</v>
      </c>
      <c r="G94" s="39"/>
      <c r="H94" s="45"/>
    </row>
    <row r="95" spans="1:8" s="2" customFormat="1" ht="16.8" customHeight="1">
      <c r="A95" s="39"/>
      <c r="B95" s="45"/>
      <c r="C95" s="305" t="s">
        <v>356</v>
      </c>
      <c r="D95" s="305" t="s">
        <v>357</v>
      </c>
      <c r="E95" s="18" t="s">
        <v>161</v>
      </c>
      <c r="F95" s="306">
        <v>57.76</v>
      </c>
      <c r="G95" s="39"/>
      <c r="H95" s="45"/>
    </row>
    <row r="96" spans="1:8" s="2" customFormat="1" ht="16.8" customHeight="1">
      <c r="A96" s="39"/>
      <c r="B96" s="45"/>
      <c r="C96" s="305" t="s">
        <v>690</v>
      </c>
      <c r="D96" s="305" t="s">
        <v>691</v>
      </c>
      <c r="E96" s="18" t="s">
        <v>161</v>
      </c>
      <c r="F96" s="306">
        <v>57.76</v>
      </c>
      <c r="G96" s="39"/>
      <c r="H96" s="45"/>
    </row>
    <row r="97" spans="1:8" s="2" customFormat="1" ht="16.8" customHeight="1">
      <c r="A97" s="39"/>
      <c r="B97" s="45"/>
      <c r="C97" s="305" t="s">
        <v>694</v>
      </c>
      <c r="D97" s="305" t="s">
        <v>695</v>
      </c>
      <c r="E97" s="18" t="s">
        <v>161</v>
      </c>
      <c r="F97" s="306">
        <v>57.76</v>
      </c>
      <c r="G97" s="39"/>
      <c r="H97" s="45"/>
    </row>
    <row r="98" spans="1:8" s="2" customFormat="1" ht="12">
      <c r="A98" s="39"/>
      <c r="B98" s="45"/>
      <c r="C98" s="305" t="s">
        <v>216</v>
      </c>
      <c r="D98" s="305" t="s">
        <v>217</v>
      </c>
      <c r="E98" s="18" t="s">
        <v>161</v>
      </c>
      <c r="F98" s="306">
        <v>57.76</v>
      </c>
      <c r="G98" s="39"/>
      <c r="H98" s="45"/>
    </row>
    <row r="99" spans="1:8" s="2" customFormat="1" ht="16.8" customHeight="1">
      <c r="A99" s="39"/>
      <c r="B99" s="45"/>
      <c r="C99" s="305" t="s">
        <v>360</v>
      </c>
      <c r="D99" s="305" t="s">
        <v>361</v>
      </c>
      <c r="E99" s="18" t="s">
        <v>161</v>
      </c>
      <c r="F99" s="306">
        <v>63.536</v>
      </c>
      <c r="G99" s="39"/>
      <c r="H99" s="45"/>
    </row>
    <row r="100" spans="1:8" s="2" customFormat="1" ht="16.8" customHeight="1">
      <c r="A100" s="39"/>
      <c r="B100" s="45"/>
      <c r="C100" s="301" t="s">
        <v>114</v>
      </c>
      <c r="D100" s="302" t="s">
        <v>1</v>
      </c>
      <c r="E100" s="303" t="s">
        <v>1</v>
      </c>
      <c r="F100" s="304">
        <v>178.4</v>
      </c>
      <c r="G100" s="39"/>
      <c r="H100" s="45"/>
    </row>
    <row r="101" spans="1:8" s="2" customFormat="1" ht="16.8" customHeight="1">
      <c r="A101" s="39"/>
      <c r="B101" s="45"/>
      <c r="C101" s="305" t="s">
        <v>1</v>
      </c>
      <c r="D101" s="305" t="s">
        <v>188</v>
      </c>
      <c r="E101" s="18" t="s">
        <v>1</v>
      </c>
      <c r="F101" s="306">
        <v>0</v>
      </c>
      <c r="G101" s="39"/>
      <c r="H101" s="45"/>
    </row>
    <row r="102" spans="1:8" s="2" customFormat="1" ht="16.8" customHeight="1">
      <c r="A102" s="39"/>
      <c r="B102" s="45"/>
      <c r="C102" s="305" t="s">
        <v>1</v>
      </c>
      <c r="D102" s="305" t="s">
        <v>189</v>
      </c>
      <c r="E102" s="18" t="s">
        <v>1</v>
      </c>
      <c r="F102" s="306">
        <v>82</v>
      </c>
      <c r="G102" s="39"/>
      <c r="H102" s="45"/>
    </row>
    <row r="103" spans="1:8" s="2" customFormat="1" ht="16.8" customHeight="1">
      <c r="A103" s="39"/>
      <c r="B103" s="45"/>
      <c r="C103" s="305" t="s">
        <v>1</v>
      </c>
      <c r="D103" s="305" t="s">
        <v>190</v>
      </c>
      <c r="E103" s="18" t="s">
        <v>1</v>
      </c>
      <c r="F103" s="306">
        <v>74.4</v>
      </c>
      <c r="G103" s="39"/>
      <c r="H103" s="45"/>
    </row>
    <row r="104" spans="1:8" s="2" customFormat="1" ht="16.8" customHeight="1">
      <c r="A104" s="39"/>
      <c r="B104" s="45"/>
      <c r="C104" s="305" t="s">
        <v>1</v>
      </c>
      <c r="D104" s="305" t="s">
        <v>191</v>
      </c>
      <c r="E104" s="18" t="s">
        <v>1</v>
      </c>
      <c r="F104" s="306">
        <v>22</v>
      </c>
      <c r="G104" s="39"/>
      <c r="H104" s="45"/>
    </row>
    <row r="105" spans="1:8" s="2" customFormat="1" ht="16.8" customHeight="1">
      <c r="A105" s="39"/>
      <c r="B105" s="45"/>
      <c r="C105" s="305" t="s">
        <v>114</v>
      </c>
      <c r="D105" s="305" t="s">
        <v>176</v>
      </c>
      <c r="E105" s="18" t="s">
        <v>1</v>
      </c>
      <c r="F105" s="306">
        <v>178.4</v>
      </c>
      <c r="G105" s="39"/>
      <c r="H105" s="45"/>
    </row>
    <row r="106" spans="1:8" s="2" customFormat="1" ht="16.8" customHeight="1">
      <c r="A106" s="39"/>
      <c r="B106" s="45"/>
      <c r="C106" s="307" t="s">
        <v>727</v>
      </c>
      <c r="D106" s="39"/>
      <c r="E106" s="39"/>
      <c r="F106" s="39"/>
      <c r="G106" s="39"/>
      <c r="H106" s="45"/>
    </row>
    <row r="107" spans="1:8" s="2" customFormat="1" ht="16.8" customHeight="1">
      <c r="A107" s="39"/>
      <c r="B107" s="45"/>
      <c r="C107" s="305" t="s">
        <v>185</v>
      </c>
      <c r="D107" s="305" t="s">
        <v>186</v>
      </c>
      <c r="E107" s="18" t="s">
        <v>161</v>
      </c>
      <c r="F107" s="306">
        <v>178.4</v>
      </c>
      <c r="G107" s="39"/>
      <c r="H107" s="45"/>
    </row>
    <row r="108" spans="1:8" s="2" customFormat="1" ht="16.8" customHeight="1">
      <c r="A108" s="39"/>
      <c r="B108" s="45"/>
      <c r="C108" s="305" t="s">
        <v>193</v>
      </c>
      <c r="D108" s="305" t="s">
        <v>194</v>
      </c>
      <c r="E108" s="18" t="s">
        <v>161</v>
      </c>
      <c r="F108" s="306">
        <v>7136</v>
      </c>
      <c r="G108" s="39"/>
      <c r="H108" s="45"/>
    </row>
    <row r="109" spans="1:8" s="2" customFormat="1" ht="16.8" customHeight="1">
      <c r="A109" s="39"/>
      <c r="B109" s="45"/>
      <c r="C109" s="305" t="s">
        <v>198</v>
      </c>
      <c r="D109" s="305" t="s">
        <v>199</v>
      </c>
      <c r="E109" s="18" t="s">
        <v>161</v>
      </c>
      <c r="F109" s="306">
        <v>178.4</v>
      </c>
      <c r="G109" s="39"/>
      <c r="H109" s="45"/>
    </row>
    <row r="110" spans="1:8" s="2" customFormat="1" ht="16.8" customHeight="1">
      <c r="A110" s="39"/>
      <c r="B110" s="45"/>
      <c r="C110" s="301" t="s">
        <v>88</v>
      </c>
      <c r="D110" s="302" t="s">
        <v>1</v>
      </c>
      <c r="E110" s="303" t="s">
        <v>1</v>
      </c>
      <c r="F110" s="304">
        <v>102.975</v>
      </c>
      <c r="G110" s="39"/>
      <c r="H110" s="45"/>
    </row>
    <row r="111" spans="1:8" s="2" customFormat="1" ht="16.8" customHeight="1">
      <c r="A111" s="39"/>
      <c r="B111" s="45"/>
      <c r="C111" s="305" t="s">
        <v>1</v>
      </c>
      <c r="D111" s="305" t="s">
        <v>374</v>
      </c>
      <c r="E111" s="18" t="s">
        <v>1</v>
      </c>
      <c r="F111" s="306">
        <v>0</v>
      </c>
      <c r="G111" s="39"/>
      <c r="H111" s="45"/>
    </row>
    <row r="112" spans="1:8" s="2" customFormat="1" ht="16.8" customHeight="1">
      <c r="A112" s="39"/>
      <c r="B112" s="45"/>
      <c r="C112" s="305" t="s">
        <v>1</v>
      </c>
      <c r="D112" s="305" t="s">
        <v>375</v>
      </c>
      <c r="E112" s="18" t="s">
        <v>1</v>
      </c>
      <c r="F112" s="306">
        <v>71.44</v>
      </c>
      <c r="G112" s="39"/>
      <c r="H112" s="45"/>
    </row>
    <row r="113" spans="1:8" s="2" customFormat="1" ht="16.8" customHeight="1">
      <c r="A113" s="39"/>
      <c r="B113" s="45"/>
      <c r="C113" s="305" t="s">
        <v>1</v>
      </c>
      <c r="D113" s="305" t="s">
        <v>433</v>
      </c>
      <c r="E113" s="18" t="s">
        <v>1</v>
      </c>
      <c r="F113" s="306">
        <v>7.1</v>
      </c>
      <c r="G113" s="39"/>
      <c r="H113" s="45"/>
    </row>
    <row r="114" spans="1:8" s="2" customFormat="1" ht="16.8" customHeight="1">
      <c r="A114" s="39"/>
      <c r="B114" s="45"/>
      <c r="C114" s="305" t="s">
        <v>1</v>
      </c>
      <c r="D114" s="305" t="s">
        <v>380</v>
      </c>
      <c r="E114" s="18" t="s">
        <v>1</v>
      </c>
      <c r="F114" s="306">
        <v>0</v>
      </c>
      <c r="G114" s="39"/>
      <c r="H114" s="45"/>
    </row>
    <row r="115" spans="1:8" s="2" customFormat="1" ht="16.8" customHeight="1">
      <c r="A115" s="39"/>
      <c r="B115" s="45"/>
      <c r="C115" s="305" t="s">
        <v>1</v>
      </c>
      <c r="D115" s="305" t="s">
        <v>381</v>
      </c>
      <c r="E115" s="18" t="s">
        <v>1</v>
      </c>
      <c r="F115" s="306">
        <v>0</v>
      </c>
      <c r="G115" s="39"/>
      <c r="H115" s="45"/>
    </row>
    <row r="116" spans="1:8" s="2" customFormat="1" ht="16.8" customHeight="1">
      <c r="A116" s="39"/>
      <c r="B116" s="45"/>
      <c r="C116" s="305" t="s">
        <v>1</v>
      </c>
      <c r="D116" s="305" t="s">
        <v>382</v>
      </c>
      <c r="E116" s="18" t="s">
        <v>1</v>
      </c>
      <c r="F116" s="306">
        <v>3.36</v>
      </c>
      <c r="G116" s="39"/>
      <c r="H116" s="45"/>
    </row>
    <row r="117" spans="1:8" s="2" customFormat="1" ht="16.8" customHeight="1">
      <c r="A117" s="39"/>
      <c r="B117" s="45"/>
      <c r="C117" s="305" t="s">
        <v>1</v>
      </c>
      <c r="D117" s="305" t="s">
        <v>383</v>
      </c>
      <c r="E117" s="18" t="s">
        <v>1</v>
      </c>
      <c r="F117" s="306">
        <v>9.88</v>
      </c>
      <c r="G117" s="39"/>
      <c r="H117" s="45"/>
    </row>
    <row r="118" spans="1:8" s="2" customFormat="1" ht="16.8" customHeight="1">
      <c r="A118" s="39"/>
      <c r="B118" s="45"/>
      <c r="C118" s="305" t="s">
        <v>1</v>
      </c>
      <c r="D118" s="305" t="s">
        <v>386</v>
      </c>
      <c r="E118" s="18" t="s">
        <v>1</v>
      </c>
      <c r="F118" s="306">
        <v>1.995</v>
      </c>
      <c r="G118" s="39"/>
      <c r="H118" s="45"/>
    </row>
    <row r="119" spans="1:8" s="2" customFormat="1" ht="16.8" customHeight="1">
      <c r="A119" s="39"/>
      <c r="B119" s="45"/>
      <c r="C119" s="305" t="s">
        <v>1</v>
      </c>
      <c r="D119" s="305" t="s">
        <v>387</v>
      </c>
      <c r="E119" s="18" t="s">
        <v>1</v>
      </c>
      <c r="F119" s="306">
        <v>7</v>
      </c>
      <c r="G119" s="39"/>
      <c r="H119" s="45"/>
    </row>
    <row r="120" spans="1:8" s="2" customFormat="1" ht="16.8" customHeight="1">
      <c r="A120" s="39"/>
      <c r="B120" s="45"/>
      <c r="C120" s="305" t="s">
        <v>1</v>
      </c>
      <c r="D120" s="305" t="s">
        <v>434</v>
      </c>
      <c r="E120" s="18" t="s">
        <v>1</v>
      </c>
      <c r="F120" s="306">
        <v>2.2</v>
      </c>
      <c r="G120" s="39"/>
      <c r="H120" s="45"/>
    </row>
    <row r="121" spans="1:8" s="2" customFormat="1" ht="16.8" customHeight="1">
      <c r="A121" s="39"/>
      <c r="B121" s="45"/>
      <c r="C121" s="305" t="s">
        <v>88</v>
      </c>
      <c r="D121" s="305" t="s">
        <v>176</v>
      </c>
      <c r="E121" s="18" t="s">
        <v>1</v>
      </c>
      <c r="F121" s="306">
        <v>102.975</v>
      </c>
      <c r="G121" s="39"/>
      <c r="H121" s="45"/>
    </row>
    <row r="122" spans="1:8" s="2" customFormat="1" ht="16.8" customHeight="1">
      <c r="A122" s="39"/>
      <c r="B122" s="45"/>
      <c r="C122" s="301" t="s">
        <v>95</v>
      </c>
      <c r="D122" s="302" t="s">
        <v>1</v>
      </c>
      <c r="E122" s="303" t="s">
        <v>1</v>
      </c>
      <c r="F122" s="304">
        <v>78.54</v>
      </c>
      <c r="G122" s="39"/>
      <c r="H122" s="45"/>
    </row>
    <row r="123" spans="1:8" s="2" customFormat="1" ht="16.8" customHeight="1">
      <c r="A123" s="39"/>
      <c r="B123" s="45"/>
      <c r="C123" s="305" t="s">
        <v>1</v>
      </c>
      <c r="D123" s="305" t="s">
        <v>374</v>
      </c>
      <c r="E123" s="18" t="s">
        <v>1</v>
      </c>
      <c r="F123" s="306">
        <v>0</v>
      </c>
      <c r="G123" s="39"/>
      <c r="H123" s="45"/>
    </row>
    <row r="124" spans="1:8" s="2" customFormat="1" ht="16.8" customHeight="1">
      <c r="A124" s="39"/>
      <c r="B124" s="45"/>
      <c r="C124" s="305" t="s">
        <v>1</v>
      </c>
      <c r="D124" s="305" t="s">
        <v>375</v>
      </c>
      <c r="E124" s="18" t="s">
        <v>1</v>
      </c>
      <c r="F124" s="306">
        <v>71.44</v>
      </c>
      <c r="G124" s="39"/>
      <c r="H124" s="45"/>
    </row>
    <row r="125" spans="1:8" s="2" customFormat="1" ht="16.8" customHeight="1">
      <c r="A125" s="39"/>
      <c r="B125" s="45"/>
      <c r="C125" s="305" t="s">
        <v>1</v>
      </c>
      <c r="D125" s="305" t="s">
        <v>433</v>
      </c>
      <c r="E125" s="18" t="s">
        <v>1</v>
      </c>
      <c r="F125" s="306">
        <v>7.1</v>
      </c>
      <c r="G125" s="39"/>
      <c r="H125" s="45"/>
    </row>
    <row r="126" spans="1:8" s="2" customFormat="1" ht="16.8" customHeight="1">
      <c r="A126" s="39"/>
      <c r="B126" s="45"/>
      <c r="C126" s="305" t="s">
        <v>95</v>
      </c>
      <c r="D126" s="305" t="s">
        <v>302</v>
      </c>
      <c r="E126" s="18" t="s">
        <v>1</v>
      </c>
      <c r="F126" s="306">
        <v>78.54</v>
      </c>
      <c r="G126" s="39"/>
      <c r="H126" s="45"/>
    </row>
    <row r="127" spans="1:8" s="2" customFormat="1" ht="16.8" customHeight="1">
      <c r="A127" s="39"/>
      <c r="B127" s="45"/>
      <c r="C127" s="307" t="s">
        <v>727</v>
      </c>
      <c r="D127" s="39"/>
      <c r="E127" s="39"/>
      <c r="F127" s="39"/>
      <c r="G127" s="39"/>
      <c r="H127" s="45"/>
    </row>
    <row r="128" spans="1:8" s="2" customFormat="1" ht="16.8" customHeight="1">
      <c r="A128" s="39"/>
      <c r="B128" s="45"/>
      <c r="C128" s="305" t="s">
        <v>430</v>
      </c>
      <c r="D128" s="305" t="s">
        <v>431</v>
      </c>
      <c r="E128" s="18" t="s">
        <v>161</v>
      </c>
      <c r="F128" s="306">
        <v>102.975</v>
      </c>
      <c r="G128" s="39"/>
      <c r="H128" s="45"/>
    </row>
    <row r="129" spans="1:8" s="2" customFormat="1" ht="16.8" customHeight="1">
      <c r="A129" s="39"/>
      <c r="B129" s="45"/>
      <c r="C129" s="305" t="s">
        <v>249</v>
      </c>
      <c r="D129" s="305" t="s">
        <v>250</v>
      </c>
      <c r="E129" s="18" t="s">
        <v>161</v>
      </c>
      <c r="F129" s="306">
        <v>157.08</v>
      </c>
      <c r="G129" s="39"/>
      <c r="H129" s="45"/>
    </row>
    <row r="130" spans="1:8" s="2" customFormat="1" ht="12">
      <c r="A130" s="39"/>
      <c r="B130" s="45"/>
      <c r="C130" s="305" t="s">
        <v>266</v>
      </c>
      <c r="D130" s="305" t="s">
        <v>267</v>
      </c>
      <c r="E130" s="18" t="s">
        <v>161</v>
      </c>
      <c r="F130" s="306">
        <v>78.54</v>
      </c>
      <c r="G130" s="39"/>
      <c r="H130" s="45"/>
    </row>
    <row r="131" spans="1:8" s="2" customFormat="1" ht="12">
      <c r="A131" s="39"/>
      <c r="B131" s="45"/>
      <c r="C131" s="305" t="s">
        <v>298</v>
      </c>
      <c r="D131" s="305" t="s">
        <v>299</v>
      </c>
      <c r="E131" s="18" t="s">
        <v>161</v>
      </c>
      <c r="F131" s="306">
        <v>255.713</v>
      </c>
      <c r="G131" s="39"/>
      <c r="H131" s="45"/>
    </row>
    <row r="132" spans="1:8" s="2" customFormat="1" ht="16.8" customHeight="1">
      <c r="A132" s="39"/>
      <c r="B132" s="45"/>
      <c r="C132" s="305" t="s">
        <v>276</v>
      </c>
      <c r="D132" s="305" t="s">
        <v>277</v>
      </c>
      <c r="E132" s="18" t="s">
        <v>161</v>
      </c>
      <c r="F132" s="306">
        <v>54.978</v>
      </c>
      <c r="G132" s="39"/>
      <c r="H132" s="45"/>
    </row>
    <row r="133" spans="1:8" s="2" customFormat="1" ht="16.8" customHeight="1">
      <c r="A133" s="39"/>
      <c r="B133" s="45"/>
      <c r="C133" s="305" t="s">
        <v>314</v>
      </c>
      <c r="D133" s="305" t="s">
        <v>315</v>
      </c>
      <c r="E133" s="18" t="s">
        <v>204</v>
      </c>
      <c r="F133" s="306">
        <v>525.838</v>
      </c>
      <c r="G133" s="39"/>
      <c r="H133" s="45"/>
    </row>
    <row r="134" spans="1:8" s="2" customFormat="1" ht="16.8" customHeight="1">
      <c r="A134" s="39"/>
      <c r="B134" s="45"/>
      <c r="C134" s="305" t="s">
        <v>330</v>
      </c>
      <c r="D134" s="305" t="s">
        <v>331</v>
      </c>
      <c r="E134" s="18" t="s">
        <v>308</v>
      </c>
      <c r="F134" s="306">
        <v>7.928</v>
      </c>
      <c r="G134" s="39"/>
      <c r="H134" s="45"/>
    </row>
    <row r="135" spans="1:8" s="2" customFormat="1" ht="16.8" customHeight="1">
      <c r="A135" s="39"/>
      <c r="B135" s="45"/>
      <c r="C135" s="305" t="s">
        <v>445</v>
      </c>
      <c r="D135" s="305" t="s">
        <v>446</v>
      </c>
      <c r="E135" s="18" t="s">
        <v>161</v>
      </c>
      <c r="F135" s="306">
        <v>102.975</v>
      </c>
      <c r="G135" s="39"/>
      <c r="H135" s="45"/>
    </row>
    <row r="136" spans="1:8" s="2" customFormat="1" ht="12">
      <c r="A136" s="39"/>
      <c r="B136" s="45"/>
      <c r="C136" s="305" t="s">
        <v>558</v>
      </c>
      <c r="D136" s="305" t="s">
        <v>559</v>
      </c>
      <c r="E136" s="18" t="s">
        <v>161</v>
      </c>
      <c r="F136" s="306">
        <v>210.335</v>
      </c>
      <c r="G136" s="39"/>
      <c r="H136" s="45"/>
    </row>
    <row r="137" spans="1:8" s="2" customFormat="1" ht="16.8" customHeight="1">
      <c r="A137" s="39"/>
      <c r="B137" s="45"/>
      <c r="C137" s="305" t="s">
        <v>583</v>
      </c>
      <c r="D137" s="305" t="s">
        <v>584</v>
      </c>
      <c r="E137" s="18" t="s">
        <v>161</v>
      </c>
      <c r="F137" s="306">
        <v>210.335</v>
      </c>
      <c r="G137" s="39"/>
      <c r="H137" s="45"/>
    </row>
    <row r="138" spans="1:8" s="2" customFormat="1" ht="16.8" customHeight="1">
      <c r="A138" s="39"/>
      <c r="B138" s="45"/>
      <c r="C138" s="305" t="s">
        <v>587</v>
      </c>
      <c r="D138" s="305" t="s">
        <v>588</v>
      </c>
      <c r="E138" s="18" t="s">
        <v>204</v>
      </c>
      <c r="F138" s="306">
        <v>231.369</v>
      </c>
      <c r="G138" s="39"/>
      <c r="H138" s="45"/>
    </row>
    <row r="139" spans="1:8" s="2" customFormat="1" ht="16.8" customHeight="1">
      <c r="A139" s="39"/>
      <c r="B139" s="45"/>
      <c r="C139" s="305" t="s">
        <v>319</v>
      </c>
      <c r="D139" s="305" t="s">
        <v>320</v>
      </c>
      <c r="E139" s="18" t="s">
        <v>308</v>
      </c>
      <c r="F139" s="306">
        <v>1.97</v>
      </c>
      <c r="G139" s="39"/>
      <c r="H139" s="45"/>
    </row>
    <row r="140" spans="1:8" s="2" customFormat="1" ht="16.8" customHeight="1">
      <c r="A140" s="39"/>
      <c r="B140" s="45"/>
      <c r="C140" s="305" t="s">
        <v>306</v>
      </c>
      <c r="D140" s="305" t="s">
        <v>307</v>
      </c>
      <c r="E140" s="18" t="s">
        <v>308</v>
      </c>
      <c r="F140" s="306">
        <v>6.175</v>
      </c>
      <c r="G140" s="39"/>
      <c r="H140" s="45"/>
    </row>
    <row r="141" spans="1:8" s="2" customFormat="1" ht="16.8" customHeight="1">
      <c r="A141" s="39"/>
      <c r="B141" s="45"/>
      <c r="C141" s="305" t="s">
        <v>256</v>
      </c>
      <c r="D141" s="305" t="s">
        <v>257</v>
      </c>
      <c r="E141" s="18" t="s">
        <v>161</v>
      </c>
      <c r="F141" s="306">
        <v>82.467</v>
      </c>
      <c r="G141" s="39"/>
      <c r="H141" s="45"/>
    </row>
    <row r="142" spans="1:8" s="2" customFormat="1" ht="16.8" customHeight="1">
      <c r="A142" s="39"/>
      <c r="B142" s="45"/>
      <c r="C142" s="305" t="s">
        <v>262</v>
      </c>
      <c r="D142" s="305" t="s">
        <v>263</v>
      </c>
      <c r="E142" s="18" t="s">
        <v>161</v>
      </c>
      <c r="F142" s="306">
        <v>82.467</v>
      </c>
      <c r="G142" s="39"/>
      <c r="H142" s="45"/>
    </row>
    <row r="143" spans="1:8" s="2" customFormat="1" ht="12">
      <c r="A143" s="39"/>
      <c r="B143" s="45"/>
      <c r="C143" s="305" t="s">
        <v>563</v>
      </c>
      <c r="D143" s="305" t="s">
        <v>564</v>
      </c>
      <c r="E143" s="18" t="s">
        <v>161</v>
      </c>
      <c r="F143" s="306">
        <v>90.321</v>
      </c>
      <c r="G143" s="39"/>
      <c r="H143" s="45"/>
    </row>
    <row r="144" spans="1:8" s="2" customFormat="1" ht="16.8" customHeight="1">
      <c r="A144" s="39"/>
      <c r="B144" s="45"/>
      <c r="C144" s="301" t="s">
        <v>90</v>
      </c>
      <c r="D144" s="302" t="s">
        <v>1</v>
      </c>
      <c r="E144" s="303" t="s">
        <v>1</v>
      </c>
      <c r="F144" s="304">
        <v>97.76</v>
      </c>
      <c r="G144" s="39"/>
      <c r="H144" s="45"/>
    </row>
    <row r="145" spans="1:8" s="2" customFormat="1" ht="16.8" customHeight="1">
      <c r="A145" s="39"/>
      <c r="B145" s="45"/>
      <c r="C145" s="305" t="s">
        <v>1</v>
      </c>
      <c r="D145" s="305" t="s">
        <v>376</v>
      </c>
      <c r="E145" s="18" t="s">
        <v>1</v>
      </c>
      <c r="F145" s="306">
        <v>0</v>
      </c>
      <c r="G145" s="39"/>
      <c r="H145" s="45"/>
    </row>
    <row r="146" spans="1:8" s="2" customFormat="1" ht="16.8" customHeight="1">
      <c r="A146" s="39"/>
      <c r="B146" s="45"/>
      <c r="C146" s="305" t="s">
        <v>1</v>
      </c>
      <c r="D146" s="305" t="s">
        <v>377</v>
      </c>
      <c r="E146" s="18" t="s">
        <v>1</v>
      </c>
      <c r="F146" s="306">
        <v>112.21</v>
      </c>
      <c r="G146" s="39"/>
      <c r="H146" s="45"/>
    </row>
    <row r="147" spans="1:8" s="2" customFormat="1" ht="16.8" customHeight="1">
      <c r="A147" s="39"/>
      <c r="B147" s="45"/>
      <c r="C147" s="305" t="s">
        <v>1</v>
      </c>
      <c r="D147" s="305" t="s">
        <v>378</v>
      </c>
      <c r="E147" s="18" t="s">
        <v>1</v>
      </c>
      <c r="F147" s="306">
        <v>-15.75</v>
      </c>
      <c r="G147" s="39"/>
      <c r="H147" s="45"/>
    </row>
    <row r="148" spans="1:8" s="2" customFormat="1" ht="16.8" customHeight="1">
      <c r="A148" s="39"/>
      <c r="B148" s="45"/>
      <c r="C148" s="305" t="s">
        <v>1</v>
      </c>
      <c r="D148" s="305" t="s">
        <v>379</v>
      </c>
      <c r="E148" s="18" t="s">
        <v>1</v>
      </c>
      <c r="F148" s="306">
        <v>-7.5</v>
      </c>
      <c r="G148" s="39"/>
      <c r="H148" s="45"/>
    </row>
    <row r="149" spans="1:8" s="2" customFormat="1" ht="16.8" customHeight="1">
      <c r="A149" s="39"/>
      <c r="B149" s="45"/>
      <c r="C149" s="305" t="s">
        <v>1</v>
      </c>
      <c r="D149" s="305" t="s">
        <v>439</v>
      </c>
      <c r="E149" s="18" t="s">
        <v>1</v>
      </c>
      <c r="F149" s="306">
        <v>8.8</v>
      </c>
      <c r="G149" s="39"/>
      <c r="H149" s="45"/>
    </row>
    <row r="150" spans="1:8" s="2" customFormat="1" ht="16.8" customHeight="1">
      <c r="A150" s="39"/>
      <c r="B150" s="45"/>
      <c r="C150" s="305" t="s">
        <v>90</v>
      </c>
      <c r="D150" s="305" t="s">
        <v>176</v>
      </c>
      <c r="E150" s="18" t="s">
        <v>1</v>
      </c>
      <c r="F150" s="306">
        <v>97.76</v>
      </c>
      <c r="G150" s="39"/>
      <c r="H150" s="45"/>
    </row>
    <row r="151" spans="1:8" s="2" customFormat="1" ht="16.8" customHeight="1">
      <c r="A151" s="39"/>
      <c r="B151" s="45"/>
      <c r="C151" s="307" t="s">
        <v>727</v>
      </c>
      <c r="D151" s="39"/>
      <c r="E151" s="39"/>
      <c r="F151" s="39"/>
      <c r="G151" s="39"/>
      <c r="H151" s="45"/>
    </row>
    <row r="152" spans="1:8" s="2" customFormat="1" ht="16.8" customHeight="1">
      <c r="A152" s="39"/>
      <c r="B152" s="45"/>
      <c r="C152" s="305" t="s">
        <v>436</v>
      </c>
      <c r="D152" s="305" t="s">
        <v>437</v>
      </c>
      <c r="E152" s="18" t="s">
        <v>161</v>
      </c>
      <c r="F152" s="306">
        <v>97.76</v>
      </c>
      <c r="G152" s="39"/>
      <c r="H152" s="45"/>
    </row>
    <row r="153" spans="1:8" s="2" customFormat="1" ht="12">
      <c r="A153" s="39"/>
      <c r="B153" s="45"/>
      <c r="C153" s="305" t="s">
        <v>298</v>
      </c>
      <c r="D153" s="305" t="s">
        <v>299</v>
      </c>
      <c r="E153" s="18" t="s">
        <v>161</v>
      </c>
      <c r="F153" s="306">
        <v>255.713</v>
      </c>
      <c r="G153" s="39"/>
      <c r="H153" s="45"/>
    </row>
    <row r="154" spans="1:8" s="2" customFormat="1" ht="16.8" customHeight="1">
      <c r="A154" s="39"/>
      <c r="B154" s="45"/>
      <c r="C154" s="305" t="s">
        <v>314</v>
      </c>
      <c r="D154" s="305" t="s">
        <v>315</v>
      </c>
      <c r="E154" s="18" t="s">
        <v>204</v>
      </c>
      <c r="F154" s="306">
        <v>525.838</v>
      </c>
      <c r="G154" s="39"/>
      <c r="H154" s="45"/>
    </row>
    <row r="155" spans="1:8" s="2" customFormat="1" ht="16.8" customHeight="1">
      <c r="A155" s="39"/>
      <c r="B155" s="45"/>
      <c r="C155" s="305" t="s">
        <v>330</v>
      </c>
      <c r="D155" s="305" t="s">
        <v>331</v>
      </c>
      <c r="E155" s="18" t="s">
        <v>308</v>
      </c>
      <c r="F155" s="306">
        <v>7.928</v>
      </c>
      <c r="G155" s="39"/>
      <c r="H155" s="45"/>
    </row>
    <row r="156" spans="1:8" s="2" customFormat="1" ht="12">
      <c r="A156" s="39"/>
      <c r="B156" s="45"/>
      <c r="C156" s="305" t="s">
        <v>558</v>
      </c>
      <c r="D156" s="305" t="s">
        <v>559</v>
      </c>
      <c r="E156" s="18" t="s">
        <v>161</v>
      </c>
      <c r="F156" s="306">
        <v>210.335</v>
      </c>
      <c r="G156" s="39"/>
      <c r="H156" s="45"/>
    </row>
    <row r="157" spans="1:8" s="2" customFormat="1" ht="16.8" customHeight="1">
      <c r="A157" s="39"/>
      <c r="B157" s="45"/>
      <c r="C157" s="305" t="s">
        <v>573</v>
      </c>
      <c r="D157" s="305" t="s">
        <v>574</v>
      </c>
      <c r="E157" s="18" t="s">
        <v>204</v>
      </c>
      <c r="F157" s="306">
        <v>329.488</v>
      </c>
      <c r="G157" s="39"/>
      <c r="H157" s="45"/>
    </row>
    <row r="158" spans="1:8" s="2" customFormat="1" ht="16.8" customHeight="1">
      <c r="A158" s="39"/>
      <c r="B158" s="45"/>
      <c r="C158" s="305" t="s">
        <v>583</v>
      </c>
      <c r="D158" s="305" t="s">
        <v>584</v>
      </c>
      <c r="E158" s="18" t="s">
        <v>161</v>
      </c>
      <c r="F158" s="306">
        <v>210.335</v>
      </c>
      <c r="G158" s="39"/>
      <c r="H158" s="45"/>
    </row>
    <row r="159" spans="1:8" s="2" customFormat="1" ht="16.8" customHeight="1">
      <c r="A159" s="39"/>
      <c r="B159" s="45"/>
      <c r="C159" s="305" t="s">
        <v>578</v>
      </c>
      <c r="D159" s="305" t="s">
        <v>579</v>
      </c>
      <c r="E159" s="18" t="s">
        <v>204</v>
      </c>
      <c r="F159" s="306">
        <v>362.436</v>
      </c>
      <c r="G159" s="39"/>
      <c r="H159" s="45"/>
    </row>
    <row r="160" spans="1:8" s="2" customFormat="1" ht="16.8" customHeight="1">
      <c r="A160" s="39"/>
      <c r="B160" s="45"/>
      <c r="C160" s="305" t="s">
        <v>587</v>
      </c>
      <c r="D160" s="305" t="s">
        <v>588</v>
      </c>
      <c r="E160" s="18" t="s">
        <v>204</v>
      </c>
      <c r="F160" s="306">
        <v>231.369</v>
      </c>
      <c r="G160" s="39"/>
      <c r="H160" s="45"/>
    </row>
    <row r="161" spans="1:8" s="2" customFormat="1" ht="16.8" customHeight="1">
      <c r="A161" s="39"/>
      <c r="B161" s="45"/>
      <c r="C161" s="305" t="s">
        <v>319</v>
      </c>
      <c r="D161" s="305" t="s">
        <v>320</v>
      </c>
      <c r="E161" s="18" t="s">
        <v>308</v>
      </c>
      <c r="F161" s="306">
        <v>1.97</v>
      </c>
      <c r="G161" s="39"/>
      <c r="H161" s="45"/>
    </row>
    <row r="162" spans="1:8" s="2" customFormat="1" ht="16.8" customHeight="1">
      <c r="A162" s="39"/>
      <c r="B162" s="45"/>
      <c r="C162" s="305" t="s">
        <v>306</v>
      </c>
      <c r="D162" s="305" t="s">
        <v>307</v>
      </c>
      <c r="E162" s="18" t="s">
        <v>308</v>
      </c>
      <c r="F162" s="306">
        <v>6.175</v>
      </c>
      <c r="G162" s="39"/>
      <c r="H162" s="45"/>
    </row>
    <row r="163" spans="1:8" s="2" customFormat="1" ht="16.8" customHeight="1">
      <c r="A163" s="39"/>
      <c r="B163" s="45"/>
      <c r="C163" s="305" t="s">
        <v>568</v>
      </c>
      <c r="D163" s="305" t="s">
        <v>569</v>
      </c>
      <c r="E163" s="18" t="s">
        <v>161</v>
      </c>
      <c r="F163" s="306">
        <v>151.564</v>
      </c>
      <c r="G163" s="39"/>
      <c r="H163" s="45"/>
    </row>
    <row r="164" spans="1:8" s="2" customFormat="1" ht="16.8" customHeight="1">
      <c r="A164" s="39"/>
      <c r="B164" s="45"/>
      <c r="C164" s="301" t="s">
        <v>113</v>
      </c>
      <c r="D164" s="302" t="s">
        <v>1</v>
      </c>
      <c r="E164" s="303" t="s">
        <v>1</v>
      </c>
      <c r="F164" s="304">
        <v>2</v>
      </c>
      <c r="G164" s="39"/>
      <c r="H164" s="45"/>
    </row>
    <row r="165" spans="1:8" s="2" customFormat="1" ht="16.8" customHeight="1">
      <c r="A165" s="39"/>
      <c r="B165" s="45"/>
      <c r="C165" s="305" t="s">
        <v>1</v>
      </c>
      <c r="D165" s="305" t="s">
        <v>206</v>
      </c>
      <c r="E165" s="18" t="s">
        <v>1</v>
      </c>
      <c r="F165" s="306">
        <v>0</v>
      </c>
      <c r="G165" s="39"/>
      <c r="H165" s="45"/>
    </row>
    <row r="166" spans="1:8" s="2" customFormat="1" ht="16.8" customHeight="1">
      <c r="A166" s="39"/>
      <c r="B166" s="45"/>
      <c r="C166" s="305" t="s">
        <v>1</v>
      </c>
      <c r="D166" s="305" t="s">
        <v>87</v>
      </c>
      <c r="E166" s="18" t="s">
        <v>1</v>
      </c>
      <c r="F166" s="306">
        <v>2</v>
      </c>
      <c r="G166" s="39"/>
      <c r="H166" s="45"/>
    </row>
    <row r="167" spans="1:8" s="2" customFormat="1" ht="16.8" customHeight="1">
      <c r="A167" s="39"/>
      <c r="B167" s="45"/>
      <c r="C167" s="305" t="s">
        <v>113</v>
      </c>
      <c r="D167" s="305" t="s">
        <v>176</v>
      </c>
      <c r="E167" s="18" t="s">
        <v>1</v>
      </c>
      <c r="F167" s="306">
        <v>2</v>
      </c>
      <c r="G167" s="39"/>
      <c r="H167" s="45"/>
    </row>
    <row r="168" spans="1:8" s="2" customFormat="1" ht="16.8" customHeight="1">
      <c r="A168" s="39"/>
      <c r="B168" s="45"/>
      <c r="C168" s="307" t="s">
        <v>727</v>
      </c>
      <c r="D168" s="39"/>
      <c r="E168" s="39"/>
      <c r="F168" s="39"/>
      <c r="G168" s="39"/>
      <c r="H168" s="45"/>
    </row>
    <row r="169" spans="1:8" s="2" customFormat="1" ht="16.8" customHeight="1">
      <c r="A169" s="39"/>
      <c r="B169" s="45"/>
      <c r="C169" s="305" t="s">
        <v>202</v>
      </c>
      <c r="D169" s="305" t="s">
        <v>203</v>
      </c>
      <c r="E169" s="18" t="s">
        <v>204</v>
      </c>
      <c r="F169" s="306">
        <v>2</v>
      </c>
      <c r="G169" s="39"/>
      <c r="H169" s="45"/>
    </row>
    <row r="170" spans="1:8" s="2" customFormat="1" ht="16.8" customHeight="1">
      <c r="A170" s="39"/>
      <c r="B170" s="45"/>
      <c r="C170" s="305" t="s">
        <v>207</v>
      </c>
      <c r="D170" s="305" t="s">
        <v>208</v>
      </c>
      <c r="E170" s="18" t="s">
        <v>204</v>
      </c>
      <c r="F170" s="306">
        <v>80</v>
      </c>
      <c r="G170" s="39"/>
      <c r="H170" s="45"/>
    </row>
    <row r="171" spans="1:8" s="2" customFormat="1" ht="16.8" customHeight="1">
      <c r="A171" s="39"/>
      <c r="B171" s="45"/>
      <c r="C171" s="305" t="s">
        <v>212</v>
      </c>
      <c r="D171" s="305" t="s">
        <v>213</v>
      </c>
      <c r="E171" s="18" t="s">
        <v>204</v>
      </c>
      <c r="F171" s="306">
        <v>2</v>
      </c>
      <c r="G171" s="39"/>
      <c r="H171" s="45"/>
    </row>
    <row r="172" spans="1:8" s="2" customFormat="1" ht="16.8" customHeight="1">
      <c r="A172" s="39"/>
      <c r="B172" s="45"/>
      <c r="C172" s="301" t="s">
        <v>97</v>
      </c>
      <c r="D172" s="302" t="s">
        <v>1</v>
      </c>
      <c r="E172" s="303" t="s">
        <v>1</v>
      </c>
      <c r="F172" s="304">
        <v>24.435</v>
      </c>
      <c r="G172" s="39"/>
      <c r="H172" s="45"/>
    </row>
    <row r="173" spans="1:8" s="2" customFormat="1" ht="16.8" customHeight="1">
      <c r="A173" s="39"/>
      <c r="B173" s="45"/>
      <c r="C173" s="305" t="s">
        <v>1</v>
      </c>
      <c r="D173" s="305" t="s">
        <v>380</v>
      </c>
      <c r="E173" s="18" t="s">
        <v>1</v>
      </c>
      <c r="F173" s="306">
        <v>0</v>
      </c>
      <c r="G173" s="39"/>
      <c r="H173" s="45"/>
    </row>
    <row r="174" spans="1:8" s="2" customFormat="1" ht="16.8" customHeight="1">
      <c r="A174" s="39"/>
      <c r="B174" s="45"/>
      <c r="C174" s="305" t="s">
        <v>1</v>
      </c>
      <c r="D174" s="305" t="s">
        <v>381</v>
      </c>
      <c r="E174" s="18" t="s">
        <v>1</v>
      </c>
      <c r="F174" s="306">
        <v>0</v>
      </c>
      <c r="G174" s="39"/>
      <c r="H174" s="45"/>
    </row>
    <row r="175" spans="1:8" s="2" customFormat="1" ht="16.8" customHeight="1">
      <c r="A175" s="39"/>
      <c r="B175" s="45"/>
      <c r="C175" s="305" t="s">
        <v>1</v>
      </c>
      <c r="D175" s="305" t="s">
        <v>382</v>
      </c>
      <c r="E175" s="18" t="s">
        <v>1</v>
      </c>
      <c r="F175" s="306">
        <v>3.36</v>
      </c>
      <c r="G175" s="39"/>
      <c r="H175" s="45"/>
    </row>
    <row r="176" spans="1:8" s="2" customFormat="1" ht="16.8" customHeight="1">
      <c r="A176" s="39"/>
      <c r="B176" s="45"/>
      <c r="C176" s="305" t="s">
        <v>1</v>
      </c>
      <c r="D176" s="305" t="s">
        <v>383</v>
      </c>
      <c r="E176" s="18" t="s">
        <v>1</v>
      </c>
      <c r="F176" s="306">
        <v>9.88</v>
      </c>
      <c r="G176" s="39"/>
      <c r="H176" s="45"/>
    </row>
    <row r="177" spans="1:8" s="2" customFormat="1" ht="16.8" customHeight="1">
      <c r="A177" s="39"/>
      <c r="B177" s="45"/>
      <c r="C177" s="305" t="s">
        <v>1</v>
      </c>
      <c r="D177" s="305" t="s">
        <v>386</v>
      </c>
      <c r="E177" s="18" t="s">
        <v>1</v>
      </c>
      <c r="F177" s="306">
        <v>1.995</v>
      </c>
      <c r="G177" s="39"/>
      <c r="H177" s="45"/>
    </row>
    <row r="178" spans="1:8" s="2" customFormat="1" ht="16.8" customHeight="1">
      <c r="A178" s="39"/>
      <c r="B178" s="45"/>
      <c r="C178" s="305" t="s">
        <v>1</v>
      </c>
      <c r="D178" s="305" t="s">
        <v>387</v>
      </c>
      <c r="E178" s="18" t="s">
        <v>1</v>
      </c>
      <c r="F178" s="306">
        <v>7</v>
      </c>
      <c r="G178" s="39"/>
      <c r="H178" s="45"/>
    </row>
    <row r="179" spans="1:8" s="2" customFormat="1" ht="16.8" customHeight="1">
      <c r="A179" s="39"/>
      <c r="B179" s="45"/>
      <c r="C179" s="305" t="s">
        <v>1</v>
      </c>
      <c r="D179" s="305" t="s">
        <v>434</v>
      </c>
      <c r="E179" s="18" t="s">
        <v>1</v>
      </c>
      <c r="F179" s="306">
        <v>2.2</v>
      </c>
      <c r="G179" s="39"/>
      <c r="H179" s="45"/>
    </row>
    <row r="180" spans="1:8" s="2" customFormat="1" ht="16.8" customHeight="1">
      <c r="A180" s="39"/>
      <c r="B180" s="45"/>
      <c r="C180" s="305" t="s">
        <v>97</v>
      </c>
      <c r="D180" s="305" t="s">
        <v>302</v>
      </c>
      <c r="E180" s="18" t="s">
        <v>1</v>
      </c>
      <c r="F180" s="306">
        <v>24.435</v>
      </c>
      <c r="G180" s="39"/>
      <c r="H180" s="45"/>
    </row>
    <row r="181" spans="1:8" s="2" customFormat="1" ht="16.8" customHeight="1">
      <c r="A181" s="39"/>
      <c r="B181" s="45"/>
      <c r="C181" s="307" t="s">
        <v>727</v>
      </c>
      <c r="D181" s="39"/>
      <c r="E181" s="39"/>
      <c r="F181" s="39"/>
      <c r="G181" s="39"/>
      <c r="H181" s="45"/>
    </row>
    <row r="182" spans="1:8" s="2" customFormat="1" ht="16.8" customHeight="1">
      <c r="A182" s="39"/>
      <c r="B182" s="45"/>
      <c r="C182" s="305" t="s">
        <v>430</v>
      </c>
      <c r="D182" s="305" t="s">
        <v>431</v>
      </c>
      <c r="E182" s="18" t="s">
        <v>161</v>
      </c>
      <c r="F182" s="306">
        <v>102.975</v>
      </c>
      <c r="G182" s="39"/>
      <c r="H182" s="45"/>
    </row>
    <row r="183" spans="1:8" s="2" customFormat="1" ht="12">
      <c r="A183" s="39"/>
      <c r="B183" s="45"/>
      <c r="C183" s="305" t="s">
        <v>298</v>
      </c>
      <c r="D183" s="305" t="s">
        <v>299</v>
      </c>
      <c r="E183" s="18" t="s">
        <v>161</v>
      </c>
      <c r="F183" s="306">
        <v>255.713</v>
      </c>
      <c r="G183" s="39"/>
      <c r="H183" s="45"/>
    </row>
    <row r="184" spans="1:8" s="2" customFormat="1" ht="16.8" customHeight="1">
      <c r="A184" s="39"/>
      <c r="B184" s="45"/>
      <c r="C184" s="305" t="s">
        <v>314</v>
      </c>
      <c r="D184" s="305" t="s">
        <v>315</v>
      </c>
      <c r="E184" s="18" t="s">
        <v>204</v>
      </c>
      <c r="F184" s="306">
        <v>525.838</v>
      </c>
      <c r="G184" s="39"/>
      <c r="H184" s="45"/>
    </row>
    <row r="185" spans="1:8" s="2" customFormat="1" ht="16.8" customHeight="1">
      <c r="A185" s="39"/>
      <c r="B185" s="45"/>
      <c r="C185" s="305" t="s">
        <v>330</v>
      </c>
      <c r="D185" s="305" t="s">
        <v>331</v>
      </c>
      <c r="E185" s="18" t="s">
        <v>308</v>
      </c>
      <c r="F185" s="306">
        <v>7.928</v>
      </c>
      <c r="G185" s="39"/>
      <c r="H185" s="45"/>
    </row>
    <row r="186" spans="1:8" s="2" customFormat="1" ht="16.8" customHeight="1">
      <c r="A186" s="39"/>
      <c r="B186" s="45"/>
      <c r="C186" s="305" t="s">
        <v>445</v>
      </c>
      <c r="D186" s="305" t="s">
        <v>446</v>
      </c>
      <c r="E186" s="18" t="s">
        <v>161</v>
      </c>
      <c r="F186" s="306">
        <v>102.975</v>
      </c>
      <c r="G186" s="39"/>
      <c r="H186" s="45"/>
    </row>
    <row r="187" spans="1:8" s="2" customFormat="1" ht="12">
      <c r="A187" s="39"/>
      <c r="B187" s="45"/>
      <c r="C187" s="305" t="s">
        <v>558</v>
      </c>
      <c r="D187" s="305" t="s">
        <v>559</v>
      </c>
      <c r="E187" s="18" t="s">
        <v>161</v>
      </c>
      <c r="F187" s="306">
        <v>210.335</v>
      </c>
      <c r="G187" s="39"/>
      <c r="H187" s="45"/>
    </row>
    <row r="188" spans="1:8" s="2" customFormat="1" ht="16.8" customHeight="1">
      <c r="A188" s="39"/>
      <c r="B188" s="45"/>
      <c r="C188" s="305" t="s">
        <v>573</v>
      </c>
      <c r="D188" s="305" t="s">
        <v>574</v>
      </c>
      <c r="E188" s="18" t="s">
        <v>204</v>
      </c>
      <c r="F188" s="306">
        <v>329.488</v>
      </c>
      <c r="G188" s="39"/>
      <c r="H188" s="45"/>
    </row>
    <row r="189" spans="1:8" s="2" customFormat="1" ht="16.8" customHeight="1">
      <c r="A189" s="39"/>
      <c r="B189" s="45"/>
      <c r="C189" s="305" t="s">
        <v>583</v>
      </c>
      <c r="D189" s="305" t="s">
        <v>584</v>
      </c>
      <c r="E189" s="18" t="s">
        <v>161</v>
      </c>
      <c r="F189" s="306">
        <v>210.335</v>
      </c>
      <c r="G189" s="39"/>
      <c r="H189" s="45"/>
    </row>
    <row r="190" spans="1:8" s="2" customFormat="1" ht="16.8" customHeight="1">
      <c r="A190" s="39"/>
      <c r="B190" s="45"/>
      <c r="C190" s="305" t="s">
        <v>578</v>
      </c>
      <c r="D190" s="305" t="s">
        <v>579</v>
      </c>
      <c r="E190" s="18" t="s">
        <v>204</v>
      </c>
      <c r="F190" s="306">
        <v>362.436</v>
      </c>
      <c r="G190" s="39"/>
      <c r="H190" s="45"/>
    </row>
    <row r="191" spans="1:8" s="2" customFormat="1" ht="16.8" customHeight="1">
      <c r="A191" s="39"/>
      <c r="B191" s="45"/>
      <c r="C191" s="305" t="s">
        <v>587</v>
      </c>
      <c r="D191" s="305" t="s">
        <v>588</v>
      </c>
      <c r="E191" s="18" t="s">
        <v>204</v>
      </c>
      <c r="F191" s="306">
        <v>231.369</v>
      </c>
      <c r="G191" s="39"/>
      <c r="H191" s="45"/>
    </row>
    <row r="192" spans="1:8" s="2" customFormat="1" ht="16.8" customHeight="1">
      <c r="A192" s="39"/>
      <c r="B192" s="45"/>
      <c r="C192" s="305" t="s">
        <v>319</v>
      </c>
      <c r="D192" s="305" t="s">
        <v>320</v>
      </c>
      <c r="E192" s="18" t="s">
        <v>308</v>
      </c>
      <c r="F192" s="306">
        <v>1.97</v>
      </c>
      <c r="G192" s="39"/>
      <c r="H192" s="45"/>
    </row>
    <row r="193" spans="1:8" s="2" customFormat="1" ht="16.8" customHeight="1">
      <c r="A193" s="39"/>
      <c r="B193" s="45"/>
      <c r="C193" s="305" t="s">
        <v>306</v>
      </c>
      <c r="D193" s="305" t="s">
        <v>307</v>
      </c>
      <c r="E193" s="18" t="s">
        <v>308</v>
      </c>
      <c r="F193" s="306">
        <v>6.175</v>
      </c>
      <c r="G193" s="39"/>
      <c r="H193" s="45"/>
    </row>
    <row r="194" spans="1:8" s="2" customFormat="1" ht="16.8" customHeight="1">
      <c r="A194" s="39"/>
      <c r="B194" s="45"/>
      <c r="C194" s="305" t="s">
        <v>568</v>
      </c>
      <c r="D194" s="305" t="s">
        <v>569</v>
      </c>
      <c r="E194" s="18" t="s">
        <v>161</v>
      </c>
      <c r="F194" s="306">
        <v>151.564</v>
      </c>
      <c r="G194" s="39"/>
      <c r="H194" s="45"/>
    </row>
    <row r="195" spans="1:8" s="2" customFormat="1" ht="7.4" customHeight="1">
      <c r="A195" s="39"/>
      <c r="B195" s="168"/>
      <c r="C195" s="169"/>
      <c r="D195" s="169"/>
      <c r="E195" s="169"/>
      <c r="F195" s="169"/>
      <c r="G195" s="169"/>
      <c r="H195" s="45"/>
    </row>
    <row r="196" spans="1:8" s="2" customFormat="1" ht="12">
      <c r="A196" s="39"/>
      <c r="B196" s="39"/>
      <c r="C196" s="39"/>
      <c r="D196" s="39"/>
      <c r="E196" s="39"/>
      <c r="F196" s="39"/>
      <c r="G196" s="39"/>
      <c r="H196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KASPEROVANB\Lenka</dc:creator>
  <cp:keywords/>
  <dc:description/>
  <cp:lastModifiedBy>KASPEROVANB\Lenka</cp:lastModifiedBy>
  <dcterms:created xsi:type="dcterms:W3CDTF">2024-02-19T11:47:45Z</dcterms:created>
  <dcterms:modified xsi:type="dcterms:W3CDTF">2024-02-19T11:47:52Z</dcterms:modified>
  <cp:category/>
  <cp:version/>
  <cp:contentType/>
  <cp:contentStatus/>
</cp:coreProperties>
</file>