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ZDRAVOTNÍ TECHNIKA" sheetId="2" r:id="rId2"/>
  </sheets>
  <definedNames>
    <definedName name="_xlnm.Print_Area" localSheetId="0">'Rekapitulace stavby'!$D$4:$AO$76,'Rekapitulace stavby'!$C$82:$AQ$96</definedName>
    <definedName name="_xlnm._FilterDatabase" localSheetId="1" hidden="1">'a - ZDRAVOTNÍ TECHNIKA'!$C$132:$K$197</definedName>
    <definedName name="_xlnm.Print_Area" localSheetId="1">'a - ZDRAVOTNÍ TECHNIKA'!$C$4:$J$41,'a - ZDRAVOTNÍ TECHNIKA'!$C$50:$J$76,'a - ZDRAVOTNÍ TECHNIKA'!$C$82:$J$114,'a - ZDRAVOTNÍ TECHNIKA'!$C$120:$J$197</definedName>
    <definedName name="_xlnm.Print_Titles" localSheetId="0">'Rekapitulace stavby'!$92:$92</definedName>
    <definedName name="_xlnm.Print_Titles" localSheetId="1">'a - ZDRAVOTNÍ TECHNIKA'!$132:$132</definedName>
  </definedNames>
  <calcPr fullCalcOnLoad="1"/>
</workbook>
</file>

<file path=xl/sharedStrings.xml><?xml version="1.0" encoding="utf-8"?>
<sst xmlns="http://schemas.openxmlformats.org/spreadsheetml/2006/main" count="1125" uniqueCount="373">
  <si>
    <t>Export Komplet</t>
  </si>
  <si>
    <t/>
  </si>
  <si>
    <t>2.0</t>
  </si>
  <si>
    <t>False</t>
  </si>
  <si>
    <t>{605448ed-a2fc-4835-8c39-9e59a8161f69}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</si>
  <si>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</si>
  <si>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</si>
  <si>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</si>
  <si>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</si>
  <si>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</si>
  <si>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</si>
  <si>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</si>
  <si>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</si>
  <si>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</si>
  <si>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</si>
  <si>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</si>
  <si>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</si>
  <si>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BYTOVÝ DŮM VRCHLABÍ, NERUDOVA 1184-1186, VÝMĚNA VNITŘNÍCH ROZVODŮ VODY</t>
  </si>
  <si>
    <t>KSO:</t>
  </si>
  <si>
    <t>CC-CZ:</t>
  </si>
  <si>
    <t>Místo:</t>
  </si>
  <si>
    <t xml:space="preserve"> </t>
  </si>
  <si>
    <t>Datum:</t>
  </si>
  <si>
    <t>26. 5. 2023</t>
  </si>
  <si>
    <t>Zadavatel:</t>
  </si>
  <si>
    <t>IČ:</t>
  </si>
  <si>
    <t>Město Vrchlabí, Zámek č.p.1,  Vrchlabí 543 01</t>
  </si>
  <si>
    <t>DIČ:</t>
  </si>
  <si>
    <t>Uchazeč:</t>
  </si>
  <si>
    <t>Vyplň údaj</t>
  </si>
  <si>
    <t>Projektant:</t>
  </si>
  <si>
    <t>Andrea Junková, Trutnov</t>
  </si>
  <si>
    <t>True</t>
  </si>
  <si>
    <t>Zpracovatel:</t>
  </si>
  <si>
    <t>Andrea Junková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</si>
  <si>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</si>
  <si>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</si>
  <si>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</si>
  <si>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</si>
  <si>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</si>
  <si>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</si>
  <si>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</si>
  <si>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</si>
  <si>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</si>
  <si>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</si>
  <si>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</si>
  <si>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</si>
  <si>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</si>
  <si>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</si>
  <si>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</si>
  <si>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</si>
  <si>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</si>
  <si>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</si>
  <si>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</si>
  <si>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</si>
  <si>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</si>
  <si>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</si>
  <si>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</si>
  <si>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</si>
  <si>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</si>
  <si>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</si>
  <si>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</si>
  <si>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</si>
  <si>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</si>
  <si>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</si>
  <si>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</si>
  <si>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</si>
  <si>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</si>
  <si>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</si>
  <si>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</si>
  <si>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</si>
  <si>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</si>
  <si>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</si>
  <si>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</si>
  <si>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</si>
  <si>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</si>
  <si>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</si>
  <si>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</si>
  <si>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</si>
  <si>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</si>
  <si>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</si>
  <si>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</si>
  <si>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ZDRAVOTNÍ TECHNIKA</t>
  </si>
  <si>
    <t>STA</t>
  </si>
  <si>
    <t>1</t>
  </si>
  <si>
    <t>{93d786b4-8346-4099-b3e8-d044ba2a05e6}</t>
  </si>
  <si>
    <t>KRYCÍ LIST SOUPISU PRACÍ</t>
  </si>
  <si>
    <t>Objekt:</t>
  </si>
  <si>
    <t>a - ZDRAVOTNÍ TECHNIKA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</si>
  <si>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</si>
  <si>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</si>
  <si>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</si>
  <si>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</si>
  <si>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</si>
  <si>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</si>
  <si>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</si>
  <si>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</si>
  <si>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</si>
  <si>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</si>
  <si>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</si>
  <si>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</si>
  <si>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734 - Ústřední vytápění - armatury</t>
  </si>
  <si>
    <t>HZS - Ostatní - stavební přípomoce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</si>
  <si>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</si>
  <si>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</si>
  <si>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</si>
  <si>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</si>
  <si>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</si>
  <si>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</si>
  <si>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</si>
  <si>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Mimostaveništní dopr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</si>
  <si>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</si>
  <si>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</si>
  <si>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</si>
  <si>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</si>
  <si>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</si>
  <si>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</si>
  <si>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</si>
  <si>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</si>
  <si>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</si>
  <si>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</si>
  <si>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</si>
  <si>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</si>
  <si>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</si>
  <si>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</si>
  <si>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</si>
  <si>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</si>
  <si>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</si>
  <si>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</si>
  <si>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</si>
  <si>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</si>
  <si>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</si>
  <si>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</si>
  <si>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713463211</t>
  </si>
  <si>
    <t>Montáž izolace tepelné potrubí potrubními pouzdry s Al fólií staženými Al páskou 1x D do 50 mm</t>
  </si>
  <si>
    <t>m</t>
  </si>
  <si>
    <t>16</t>
  </si>
  <si>
    <t>289066327</t>
  </si>
  <si>
    <t>M</t>
  </si>
  <si>
    <t>63154530</t>
  </si>
  <si>
    <t>pouzdro izolační potrubní z minerální vlny s Al fólií max. 250/100°C 22/25mm</t>
  </si>
  <si>
    <t>32</t>
  </si>
  <si>
    <t>-101967596</t>
  </si>
  <si>
    <t>3</t>
  </si>
  <si>
    <t>63154531</t>
  </si>
  <si>
    <t>pouzdro izolační potrubní z minerální vlny s Al fólií max. 250/100°C 28/25mm</t>
  </si>
  <si>
    <t>1080502666</t>
  </si>
  <si>
    <t>4</t>
  </si>
  <si>
    <t>63154532</t>
  </si>
  <si>
    <t>pouzdro izolační potrubní z minerální vlny s Al fólií max. 250/100°C 35/25mm</t>
  </si>
  <si>
    <t>1536225419</t>
  </si>
  <si>
    <t>5</t>
  </si>
  <si>
    <t>63154533</t>
  </si>
  <si>
    <t>pouzdro izolační potrubní z minerální vlny s Al fólií max. 250/100°C 42/25mm</t>
  </si>
  <si>
    <t>294729857</t>
  </si>
  <si>
    <t>VV</t>
  </si>
  <si>
    <t>112,745098039216*1,02 'Přepočtené koeficientem množství</t>
  </si>
  <si>
    <t>6</t>
  </si>
  <si>
    <t>63154534</t>
  </si>
  <si>
    <t>pouzdro izolační potrubní z minerální vlny s Al fólií max. 250/100°C 48/25mm</t>
  </si>
  <si>
    <t>-7191142</t>
  </si>
  <si>
    <t>7</t>
  </si>
  <si>
    <t>713463212</t>
  </si>
  <si>
    <t>Montáž izolace tepelné potrubí potrubními pouzdry s Al fólií staženými Al páskou 1x D přes 50 do 100 mm</t>
  </si>
  <si>
    <t>565650847</t>
  </si>
  <si>
    <t>8</t>
  </si>
  <si>
    <t>63154015</t>
  </si>
  <si>
    <t>pouzdro izolační potrubní z minerální vlny s Al fólií max. 250/100°C 64/25mm</t>
  </si>
  <si>
    <t>1458911695</t>
  </si>
  <si>
    <t>9</t>
  </si>
  <si>
    <t>998713203</t>
  </si>
  <si>
    <t>Přesun hmot procentní pro izolace tepelné v objektech v přes 12 do 24 m</t>
  </si>
  <si>
    <t>%</t>
  </si>
  <si>
    <t>635625858</t>
  </si>
  <si>
    <t>722</t>
  </si>
  <si>
    <t>Zdravotechnika - vnitřní vodovod</t>
  </si>
  <si>
    <t>10</t>
  </si>
  <si>
    <t>722130236</t>
  </si>
  <si>
    <t>Potrubí vodovodní ocelové závitové pozinkované svařované běžné DN 50</t>
  </si>
  <si>
    <t>500491819</t>
  </si>
  <si>
    <t>11</t>
  </si>
  <si>
    <t>722131936</t>
  </si>
  <si>
    <t>Potrubí pozinkované závitové propojení potrubí DN 50</t>
  </si>
  <si>
    <t>kus</t>
  </si>
  <si>
    <t>1312829545</t>
  </si>
  <si>
    <t>12</t>
  </si>
  <si>
    <t>722170804</t>
  </si>
  <si>
    <t>Demontáž rozvodů vody z plastů D přes 25 do 50 - včetně odvozu potrubí a vybouraných demontovatelných hmot na skládku vč. poplatku</t>
  </si>
  <si>
    <t>1346812246</t>
  </si>
  <si>
    <t>13</t>
  </si>
  <si>
    <t>722170807</t>
  </si>
  <si>
    <t>Demontáž rozvodů vody z plastů D přes 50 do 110 - včetně odvozu potrubí a vybouraných demontovatelných hmot na skládku vč. poplatku</t>
  </si>
  <si>
    <t>-702086681</t>
  </si>
  <si>
    <t>14</t>
  </si>
  <si>
    <t>722171933</t>
  </si>
  <si>
    <t>Potrubí plastové propojení stávajícího rozvodu v bytových jednotkách  D přes 20 do 25 mm</t>
  </si>
  <si>
    <t>102465465</t>
  </si>
  <si>
    <t>722171936</t>
  </si>
  <si>
    <t>Potrubí plastové propojení stávajícího rozvodu D přes 40 do 50 mm</t>
  </si>
  <si>
    <t>813148045</t>
  </si>
  <si>
    <t>722171937</t>
  </si>
  <si>
    <t>Potrubí plastové propojení stávajícího rozvodu D přes 50 do 63 mm</t>
  </si>
  <si>
    <t>1247756930</t>
  </si>
  <si>
    <t>17</t>
  </si>
  <si>
    <t>722175002.WVN.001</t>
  </si>
  <si>
    <t>Potrubí vodovodní plastové PP-RCT Wavin FIBER BASALT PLUS S 3,2 svar polyfúze D 20x2,8 mm včetně upevnění potrubí pomocí objímek</t>
  </si>
  <si>
    <t>1823920212</t>
  </si>
  <si>
    <t>18</t>
  </si>
  <si>
    <t>722175003.WVN.001</t>
  </si>
  <si>
    <t>Potrubí vodovodní plastové PP-RCT Wavin FIBER BASALT PLUS S 3,2 svar polyfúze D 25x3,5 mm včetně upevnění potrubí pomocí objímek</t>
  </si>
  <si>
    <t>1934897604</t>
  </si>
  <si>
    <t>19</t>
  </si>
  <si>
    <t>722175004.WVN.001</t>
  </si>
  <si>
    <t>Potrubí vodovodní plastové PP-RCT Wavin FIBER BASALT PLUS S 3,2 svar polyfúze D 32x4,4 mm včetně upevnění potrubí pomocí objímek</t>
  </si>
  <si>
    <t>-721904806</t>
  </si>
  <si>
    <t>20</t>
  </si>
  <si>
    <t>722175005.WVN.001</t>
  </si>
  <si>
    <t>Potrubí vodovodní plastové PP-RCT Wavin FIBER BASALT PLUS S 3,2 svar polyfúze D 40x5,5 mm včetně upevnění potrubí pomocí objímek</t>
  </si>
  <si>
    <t>-614424603</t>
  </si>
  <si>
    <t>722175006.WVN.001</t>
  </si>
  <si>
    <t>Potrubí vodovodní plastové PP-RCT Wavin FIBER BASALT PLUS S 3,2 svar polyfúze D 50x6,9 mm včetně upevnění potrubí pomocí objímek</t>
  </si>
  <si>
    <t>447091847</t>
  </si>
  <si>
    <t>22</t>
  </si>
  <si>
    <t>722175007.WVN.001</t>
  </si>
  <si>
    <t>Potrubí vodovodní plastové PP-RCT Wavin FIBER BASALT PLUS S 3,2 svar polyfúze D 63x8,6 mm včetně upevnění potrubí pomocí objímek</t>
  </si>
  <si>
    <t>1653630912</t>
  </si>
  <si>
    <t>23</t>
  </si>
  <si>
    <t>722181252</t>
  </si>
  <si>
    <t>Ochrana vodovodního potrubí přilepenými termoizolačními trubicemi z PE tl přes 20 do 25 mm DN přes 22 do 45 mm</t>
  </si>
  <si>
    <t>-214152486</t>
  </si>
  <si>
    <t>24</t>
  </si>
  <si>
    <t>722181253</t>
  </si>
  <si>
    <t>Ochrana vodovodního potrubí přilepenými termoizolačními trubicemi z PE tl přes 20 do 25 mm DN přes 45 do 63 mm</t>
  </si>
  <si>
    <t>-150205733</t>
  </si>
  <si>
    <t>25</t>
  </si>
  <si>
    <t>722181851</t>
  </si>
  <si>
    <t>Demontáž termoizolačních trubic z trub D do 45- včetně odvozu trubicí a vybouraných demontovatelných hmot na skládku vč. poplatku</t>
  </si>
  <si>
    <t>-1194760991</t>
  </si>
  <si>
    <t>26</t>
  </si>
  <si>
    <t>722181852</t>
  </si>
  <si>
    <t>Demontáž termoizolačních trubic z trub D přes 45 do 89 - včetně odvozu trubicí a vybouraných demontovatelných hmot na skládku vč. poplatku</t>
  </si>
  <si>
    <t>1749878467</t>
  </si>
  <si>
    <t>27</t>
  </si>
  <si>
    <t>722220111</t>
  </si>
  <si>
    <t>Nástěnka pro výtokový ventil G 1/2" s jedním závitem</t>
  </si>
  <si>
    <t>1762764687</t>
  </si>
  <si>
    <t>28</t>
  </si>
  <si>
    <t>722220121</t>
  </si>
  <si>
    <t>Nástěnka pro baterii G 1/2" s jedním závitem</t>
  </si>
  <si>
    <t>pár</t>
  </si>
  <si>
    <t>1453779004</t>
  </si>
  <si>
    <t>29</t>
  </si>
  <si>
    <t>722220861</t>
  </si>
  <si>
    <t>Demontáž armatur závitových se dvěma závity G do 3/4</t>
  </si>
  <si>
    <t>1530825436</t>
  </si>
  <si>
    <t>30</t>
  </si>
  <si>
    <t>722220862</t>
  </si>
  <si>
    <t>Demontáž armatur závitových se dvěma závity G přes 3/4 do 5/4</t>
  </si>
  <si>
    <t>2032038761</t>
  </si>
  <si>
    <t>31</t>
  </si>
  <si>
    <t>722220863</t>
  </si>
  <si>
    <t>Demontáž armatur závitových se dvěma závity G 6/4</t>
  </si>
  <si>
    <t>-1666622158</t>
  </si>
  <si>
    <t>722231077</t>
  </si>
  <si>
    <t>Ventil zpětný mosazný G 2" PN 10 do 110°C se dvěma závity</t>
  </si>
  <si>
    <t>-164270743</t>
  </si>
  <si>
    <t>33</t>
  </si>
  <si>
    <t>722231206</t>
  </si>
  <si>
    <t>Ventil redukční mosazný G 2" PN 6 do 25°C s 2x vnitřním závitem bez manometru</t>
  </si>
  <si>
    <t>561657441</t>
  </si>
  <si>
    <t>34</t>
  </si>
  <si>
    <t>722232064.GCM</t>
  </si>
  <si>
    <t>Kohout kulový Giacomini R250DS přímý G 5/4" PN 42 do 185°C vnitřní závit s vypouštěním</t>
  </si>
  <si>
    <t>1824264429</t>
  </si>
  <si>
    <t>35</t>
  </si>
  <si>
    <t>722232123.GCM</t>
  </si>
  <si>
    <t>Kohout kulový Giacomini R910 s koulí DADO přímý G 3/4" PN 42 do 185°C plnoprůtokový vnitřní závit</t>
  </si>
  <si>
    <t>-1623512914</t>
  </si>
  <si>
    <t>36</t>
  </si>
  <si>
    <t>722232126.GCM</t>
  </si>
  <si>
    <t>Kohout kulový Giacomini R910 s koulí DADO přímý G 6/4" PN 42 do 185°C plnoprůtokový vnitřní závit</t>
  </si>
  <si>
    <t>1675380888</t>
  </si>
  <si>
    <t>37</t>
  </si>
  <si>
    <t>722232127.GCM</t>
  </si>
  <si>
    <t>Kohout kulový Giacomini R910 s koulí DADO přímý G 2" PN 42 do 185°C plnoprůtokový vnitřní závit</t>
  </si>
  <si>
    <t>-1605287408</t>
  </si>
  <si>
    <t>38</t>
  </si>
  <si>
    <t>722234267.IVR</t>
  </si>
  <si>
    <t>Filtr mosazný IVAR G 6/4" PN 20 do 80°C s 2x vnitřním závitem</t>
  </si>
  <si>
    <t>1710737322</t>
  </si>
  <si>
    <t>39</t>
  </si>
  <si>
    <t>722234268.IVR</t>
  </si>
  <si>
    <t>Filtr mosazný IVAR G 2" PN 20 do 80°C s 2x vnitřním závitem</t>
  </si>
  <si>
    <t>-1407456910</t>
  </si>
  <si>
    <t>40</t>
  </si>
  <si>
    <t>722260812</t>
  </si>
  <si>
    <t>Demontáž a zpětná montáž vodoměrů závitových G 3/4, včetně osazení plomb</t>
  </si>
  <si>
    <t>-248967087</t>
  </si>
  <si>
    <t>41</t>
  </si>
  <si>
    <t>722290226</t>
  </si>
  <si>
    <t>Zkouška těsnosti vodovodního potrubí závitového DN do 50</t>
  </si>
  <si>
    <t>-1321515712</t>
  </si>
  <si>
    <t>42</t>
  </si>
  <si>
    <t>722290234</t>
  </si>
  <si>
    <t>Proplach a dezinfekce vodovodního potrubí DN do 80</t>
  </si>
  <si>
    <t>-854765512</t>
  </si>
  <si>
    <t>43</t>
  </si>
  <si>
    <t>998722203</t>
  </si>
  <si>
    <t>Přesun hmot procentní pro vnitřní vodovod v objektech v přes 12 do 24 m</t>
  </si>
  <si>
    <t>-810660546</t>
  </si>
  <si>
    <t>725</t>
  </si>
  <si>
    <t>Zdravotechnika - zařizovací předměty</t>
  </si>
  <si>
    <t>44</t>
  </si>
  <si>
    <t>725811116</t>
  </si>
  <si>
    <t>Ventil nástěnný pevný výtok G 1/2"x150 mm - umyvadlo</t>
  </si>
  <si>
    <t>soubor</t>
  </si>
  <si>
    <t>-1128305693</t>
  </si>
  <si>
    <t>45</t>
  </si>
  <si>
    <t>725813112</t>
  </si>
  <si>
    <t>Ventil rohový pračkový G 3/4"</t>
  </si>
  <si>
    <t>-708704649</t>
  </si>
  <si>
    <t>46</t>
  </si>
  <si>
    <t>725813141</t>
  </si>
  <si>
    <t>Kolínko připojovací bez připojovací trubičky nebo flexi hadičky G 1/2"</t>
  </si>
  <si>
    <t>-1942916737</t>
  </si>
  <si>
    <t>47</t>
  </si>
  <si>
    <t>725821316</t>
  </si>
  <si>
    <t>Baterie dřezová nástěnná páková s otáčivým plochým ústím a délkou ramínka 300 mm - nad výlevku</t>
  </si>
  <si>
    <t>730991402</t>
  </si>
  <si>
    <t>48</t>
  </si>
  <si>
    <t>998725203</t>
  </si>
  <si>
    <t>Přesun hmot procentní pro zařizovací předměty v objektech v přes 12 do 24 m</t>
  </si>
  <si>
    <t>-1512184300</t>
  </si>
  <si>
    <t>727</t>
  </si>
  <si>
    <t>Zdravotechnika - požární ochrana</t>
  </si>
  <si>
    <t>49</t>
  </si>
  <si>
    <t>727212203</t>
  </si>
  <si>
    <t>Trubní ucpávka plastového potrubí bez izolace D 32 mm stěnou tl 150 mm požární odolnost EI 60- protipožární pěna např. PROMAFOAM C</t>
  </si>
  <si>
    <t>651934712</t>
  </si>
  <si>
    <t>50</t>
  </si>
  <si>
    <t>727212205</t>
  </si>
  <si>
    <t>Trubní ucpávka plastového potrubí bez izolace D 50 mm stěnou tl 150 mm požární odolnost EI 60-protipožární pěna např. PROMAFOAM C</t>
  </si>
  <si>
    <t>1557557197</t>
  </si>
  <si>
    <t>51</t>
  </si>
  <si>
    <t>727213202</t>
  </si>
  <si>
    <t>Trubní ucpávka plastového potrubí bez izolace D 25 mm stropem tl 150 mm požární odolnost EI 60 - protipožární pěna např. PROMAFOAM C</t>
  </si>
  <si>
    <t>2103705115</t>
  </si>
  <si>
    <t>52</t>
  </si>
  <si>
    <t>727213203</t>
  </si>
  <si>
    <t>Trubní ucpávka plastového potrubí bez izolace D 32 mm stropem tl 150 mm požární odolnost EI 60 - protipožární pěna např. PROMAFOAM C</t>
  </si>
  <si>
    <t>946254879</t>
  </si>
  <si>
    <t>53</t>
  </si>
  <si>
    <t>727213204</t>
  </si>
  <si>
    <t>Trubní ucpávka plastového potrubí bez izolace D 40 mm stropem tl 150 mm požární odolnost EI 60-protipožární pěna např. PROMAFOAM C</t>
  </si>
  <si>
    <t>2030216606</t>
  </si>
  <si>
    <t>734</t>
  </si>
  <si>
    <t>Ústřední vytápění - armatury</t>
  </si>
  <si>
    <t>54</t>
  </si>
  <si>
    <t>734220101</t>
  </si>
  <si>
    <t>Ventil závitový regulační přímý G 3/4 PN 20 do 100°C vyvažovací s vypouštěním</t>
  </si>
  <si>
    <t>1983625407</t>
  </si>
  <si>
    <t>55</t>
  </si>
  <si>
    <t>998734203</t>
  </si>
  <si>
    <t>Přesun hmot procentní pro armatury v objektech v přes 12 do 24 m</t>
  </si>
  <si>
    <t>-1183676199</t>
  </si>
  <si>
    <t>HZS</t>
  </si>
  <si>
    <t>Ostatní - stavební přípomoce</t>
  </si>
  <si>
    <t>56</t>
  </si>
  <si>
    <t>RS01</t>
  </si>
  <si>
    <t>Stavební přípomoce - bourací práce v instalačních šachtách vč. hrubého začištění</t>
  </si>
  <si>
    <t>soub</t>
  </si>
  <si>
    <t>512</t>
  </si>
  <si>
    <t>970926608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</si>
</sst>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26</v>
      </c>
      <c r="AK11" s="29" t="s">
        <v>27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28</v>
      </c>
      <c r="AK13" s="29" t="s">
        <v>25</v>
      </c>
      <c r="AN13" s="31" t="s">
        <v>29</v>
      </c>
      <c r="AR13" s="19"/>
      <c r="BE13" s="28"/>
      <c r="BS13" s="16" t="s">
        <v>6</v>
      </c>
    </row>
    <row r="14" spans="2:71" ht="12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30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31</v>
      </c>
      <c r="AK17" s="29" t="s">
        <v>27</v>
      </c>
      <c r="AN17" s="24" t="s">
        <v>1</v>
      </c>
      <c r="AR17" s="19"/>
      <c r="BE17" s="28"/>
      <c r="BS17" s="16" t="s">
        <v>32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33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34</v>
      </c>
      <c r="AK20" s="29" t="s">
        <v>27</v>
      </c>
      <c r="AN20" s="24" t="s">
        <v>1</v>
      </c>
      <c r="AR20" s="19"/>
      <c r="BE20" s="28"/>
      <c r="BS20" s="16" t="s">
        <v>32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35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40</v>
      </c>
      <c r="E29" s="3"/>
      <c r="F29" s="29" t="s">
        <v>41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42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43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44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45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50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51</v>
      </c>
      <c r="AI60" s="38"/>
      <c r="AJ60" s="38"/>
      <c r="AK60" s="38"/>
      <c r="AL60" s="38"/>
      <c r="AM60" s="55" t="s">
        <v>52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54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51</v>
      </c>
      <c r="AI75" s="38"/>
      <c r="AJ75" s="38"/>
      <c r="AK75" s="38"/>
      <c r="AL75" s="38"/>
      <c r="AM75" s="55" t="s">
        <v>52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111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BYTOVÝ DŮM VRCHLABÍ, NERUDOVA 1184-1186, VÝMĚNA VNITŘNÍCH ROZVODŮ VODY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26. 5. 2023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Město Vrchlabí, Zámek č.p.1,  Vrchlabí 543 01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67" t="str">
        <f>IF(E17="","",E17)</f>
        <v>Andrea Junková, Trutnov</v>
      </c>
      <c r="AN89" s="4"/>
      <c r="AO89" s="4"/>
      <c r="AP89" s="4"/>
      <c r="AQ89" s="35"/>
      <c r="AR89" s="36"/>
      <c r="AS89" s="68" t="s">
        <v>56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67" t="str">
        <f>IF(E20="","",E20)</f>
        <v>Andrea Junková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57</v>
      </c>
      <c r="D92" s="77"/>
      <c r="E92" s="77"/>
      <c r="F92" s="77"/>
      <c r="G92" s="77"/>
      <c r="H92" s="78"/>
      <c r="I92" s="79" t="s">
        <v>58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59</v>
      </c>
      <c r="AH92" s="77"/>
      <c r="AI92" s="77"/>
      <c r="AJ92" s="77"/>
      <c r="AK92" s="77"/>
      <c r="AL92" s="77"/>
      <c r="AM92" s="77"/>
      <c r="AN92" s="79" t="s">
        <v>60</v>
      </c>
      <c r="AO92" s="77"/>
      <c r="AP92" s="81"/>
      <c r="AQ92" s="82" t="s">
        <v>61</v>
      </c>
      <c r="AR92" s="36"/>
      <c r="AS92" s="83" t="s">
        <v>62</v>
      </c>
      <c r="AT92" s="84" t="s">
        <v>63</v>
      </c>
      <c r="AU92" s="84" t="s">
        <v>64</v>
      </c>
      <c r="AV92" s="84" t="s">
        <v>65</v>
      </c>
      <c r="AW92" s="84" t="s">
        <v>66</v>
      </c>
      <c r="AX92" s="84" t="s">
        <v>67</v>
      </c>
      <c r="AY92" s="84" t="s">
        <v>68</v>
      </c>
      <c r="AZ92" s="84" t="s">
        <v>69</v>
      </c>
      <c r="BA92" s="84" t="s">
        <v>70</v>
      </c>
      <c r="BB92" s="84" t="s">
        <v>71</v>
      </c>
      <c r="BC92" s="84" t="s">
        <v>72</v>
      </c>
      <c r="BD92" s="85" t="s">
        <v>73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74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75</v>
      </c>
      <c r="BT94" s="99" t="s">
        <v>76</v>
      </c>
      <c r="BU94" s="100" t="s">
        <v>77</v>
      </c>
      <c r="BV94" s="99" t="s">
        <v>78</v>
      </c>
      <c r="BW94" s="99" t="s">
        <v>4</v>
      </c>
      <c r="BX94" s="99" t="s">
        <v>79</v>
      </c>
      <c r="CL94" s="99" t="s">
        <v>1</v>
      </c>
    </row>
    <row r="95" spans="1:91" s="7" customFormat="1" ht="16.5" customHeight="1">
      <c r="A95" s="101" t="s">
        <v>80</v>
      </c>
      <c r="B95" s="102"/>
      <c r="C95" s="103"/>
      <c r="D95" s="104" t="s">
        <v>81</v>
      </c>
      <c r="E95" s="104"/>
      <c r="F95" s="104"/>
      <c r="G95" s="104"/>
      <c r="H95" s="104"/>
      <c r="I95" s="105"/>
      <c r="J95" s="104" t="s">
        <v>82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'a - ZDRAVOTNÍ TECHNIKA'!J32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83</v>
      </c>
      <c r="AR95" s="102"/>
      <c r="AS95" s="108">
        <v>0</v>
      </c>
      <c r="AT95" s="109">
        <f>ROUND(SUM(AV95:AW95),2)</f>
        <v>0</v>
      </c>
      <c r="AU95" s="110">
        <f>'a - ZDRAVOTNÍ TECHNIKA'!P133</f>
        <v>0</v>
      </c>
      <c r="AV95" s="109">
        <f>'a - ZDRAVOTNÍ TECHNIKA'!J35</f>
        <v>0</v>
      </c>
      <c r="AW95" s="109">
        <f>'a - ZDRAVOTNÍ TECHNIKA'!J36</f>
        <v>0</v>
      </c>
      <c r="AX95" s="109">
        <f>'a - ZDRAVOTNÍ TECHNIKA'!J37</f>
        <v>0</v>
      </c>
      <c r="AY95" s="109">
        <f>'a - ZDRAVOTNÍ TECHNIKA'!J38</f>
        <v>0</v>
      </c>
      <c r="AZ95" s="109">
        <f>'a - ZDRAVOTNÍ TECHNIKA'!F35</f>
        <v>0</v>
      </c>
      <c r="BA95" s="109">
        <f>'a - ZDRAVOTNÍ TECHNIKA'!F36</f>
        <v>0</v>
      </c>
      <c r="BB95" s="109">
        <f>'a - ZDRAVOTNÍ TECHNIKA'!F37</f>
        <v>0</v>
      </c>
      <c r="BC95" s="109">
        <f>'a - ZDRAVOTNÍ TECHNIKA'!F38</f>
        <v>0</v>
      </c>
      <c r="BD95" s="111">
        <f>'a - ZDRAVOTNÍ TECHNIKA'!F39</f>
        <v>0</v>
      </c>
      <c r="BE95" s="7"/>
      <c r="BT95" s="112" t="s">
        <v>84</v>
      </c>
      <c r="BV95" s="112" t="s">
        <v>78</v>
      </c>
      <c r="BW95" s="112" t="s">
        <v>85</v>
      </c>
      <c r="BX95" s="112" t="s">
        <v>4</v>
      </c>
      <c r="CL95" s="112" t="s">
        <v>1</v>
      </c>
      <c r="CM95" s="112" t="s">
        <v>84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a - ZDRAVOTNÍ TECHNIK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86</v>
      </c>
      <c r="L4" s="19"/>
      <c r="M4" s="113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4" t="str">
        <f>'Rekapitulace stavby'!K6</f>
        <v>BYTOVÝ DŮM VRCHLABÍ, NERUDOVA 1184-1186, VÝMĚNA VNITŘNÍCH ROZVODŮ VODY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87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88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26. 5. 2023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">
        <v>26</v>
      </c>
      <c r="F15" s="35"/>
      <c r="G15" s="35"/>
      <c r="H15" s="35"/>
      <c r="I15" s="29" t="s">
        <v>27</v>
      </c>
      <c r="J15" s="2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28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27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30</v>
      </c>
      <c r="E20" s="35"/>
      <c r="F20" s="35"/>
      <c r="G20" s="35"/>
      <c r="H20" s="35"/>
      <c r="I20" s="29" t="s">
        <v>25</v>
      </c>
      <c r="J20" s="2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">
        <v>31</v>
      </c>
      <c r="F21" s="35"/>
      <c r="G21" s="35"/>
      <c r="H21" s="35"/>
      <c r="I21" s="29" t="s">
        <v>27</v>
      </c>
      <c r="J21" s="2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33</v>
      </c>
      <c r="E23" s="35"/>
      <c r="F23" s="35"/>
      <c r="G23" s="35"/>
      <c r="H23" s="35"/>
      <c r="I23" s="29" t="s">
        <v>25</v>
      </c>
      <c r="J23" s="2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">
        <v>34</v>
      </c>
      <c r="F24" s="35"/>
      <c r="G24" s="35"/>
      <c r="H24" s="35"/>
      <c r="I24" s="29" t="s">
        <v>27</v>
      </c>
      <c r="J24" s="2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3" t="s">
        <v>1</v>
      </c>
      <c r="F27" s="33"/>
      <c r="G27" s="33"/>
      <c r="H27" s="3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6"/>
      <c r="C30" s="35"/>
      <c r="D30" s="24" t="s">
        <v>89</v>
      </c>
      <c r="E30" s="35"/>
      <c r="F30" s="35"/>
      <c r="G30" s="35"/>
      <c r="H30" s="35"/>
      <c r="I30" s="35"/>
      <c r="J30" s="118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6"/>
      <c r="C31" s="35"/>
      <c r="D31" s="119" t="s">
        <v>90</v>
      </c>
      <c r="E31" s="35"/>
      <c r="F31" s="35"/>
      <c r="G31" s="35"/>
      <c r="H31" s="35"/>
      <c r="I31" s="35"/>
      <c r="J31" s="118">
        <f>J106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20" t="s">
        <v>36</v>
      </c>
      <c r="E32" s="35"/>
      <c r="F32" s="35"/>
      <c r="G32" s="35"/>
      <c r="H32" s="35"/>
      <c r="I32" s="35"/>
      <c r="J32" s="9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6"/>
      <c r="C33" s="35"/>
      <c r="D33" s="87"/>
      <c r="E33" s="87"/>
      <c r="F33" s="87"/>
      <c r="G33" s="87"/>
      <c r="H33" s="87"/>
      <c r="I33" s="87"/>
      <c r="J33" s="87"/>
      <c r="K33" s="8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40" t="s">
        <v>38</v>
      </c>
      <c r="G34" s="35"/>
      <c r="H34" s="35"/>
      <c r="I34" s="40" t="s">
        <v>37</v>
      </c>
      <c r="J34" s="4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21" t="s">
        <v>40</v>
      </c>
      <c r="E35" s="29" t="s">
        <v>41</v>
      </c>
      <c r="F35" s="122">
        <f>ROUND((SUM(BE106:BE113)+SUM(BE133:BE197)),2)</f>
        <v>0</v>
      </c>
      <c r="G35" s="35"/>
      <c r="H35" s="35"/>
      <c r="I35" s="123">
        <v>0.21</v>
      </c>
      <c r="J35" s="122">
        <f>ROUND(((SUM(BE106:BE113)+SUM(BE133:BE197))*I35),2)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42</v>
      </c>
      <c r="F36" s="122">
        <f>ROUND((SUM(BF106:BF113)+SUM(BF133:BF197)),2)</f>
        <v>0</v>
      </c>
      <c r="G36" s="35"/>
      <c r="H36" s="35"/>
      <c r="I36" s="123">
        <v>0.15</v>
      </c>
      <c r="J36" s="122">
        <f>ROUND(((SUM(BF106:BF113)+SUM(BF133:BF197))*I36),2)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43</v>
      </c>
      <c r="F37" s="122">
        <f>ROUND((SUM(BG106:BG113)+SUM(BG133:BG197)),2)</f>
        <v>0</v>
      </c>
      <c r="G37" s="35"/>
      <c r="H37" s="35"/>
      <c r="I37" s="123">
        <v>0.21</v>
      </c>
      <c r="J37" s="122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44</v>
      </c>
      <c r="F38" s="122">
        <f>ROUND((SUM(BH106:BH113)+SUM(BH133:BH197)),2)</f>
        <v>0</v>
      </c>
      <c r="G38" s="35"/>
      <c r="H38" s="35"/>
      <c r="I38" s="123">
        <v>0.15</v>
      </c>
      <c r="J38" s="122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45</v>
      </c>
      <c r="F39" s="122">
        <f>ROUND((SUM(BI106:BI113)+SUM(BI133:BI197)),2)</f>
        <v>0</v>
      </c>
      <c r="G39" s="35"/>
      <c r="H39" s="35"/>
      <c r="I39" s="123">
        <v>0</v>
      </c>
      <c r="J39" s="122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24"/>
      <c r="D41" s="125" t="s">
        <v>46</v>
      </c>
      <c r="E41" s="78"/>
      <c r="F41" s="78"/>
      <c r="G41" s="126" t="s">
        <v>47</v>
      </c>
      <c r="H41" s="127" t="s">
        <v>48</v>
      </c>
      <c r="I41" s="78"/>
      <c r="J41" s="128">
        <f>SUM(J32:J39)</f>
        <v>0</v>
      </c>
      <c r="K41" s="12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51</v>
      </c>
      <c r="E61" s="38"/>
      <c r="F61" s="130" t="s">
        <v>52</v>
      </c>
      <c r="G61" s="55" t="s">
        <v>51</v>
      </c>
      <c r="H61" s="38"/>
      <c r="I61" s="38"/>
      <c r="J61" s="131" t="s">
        <v>52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51</v>
      </c>
      <c r="E76" s="38"/>
      <c r="F76" s="130" t="s">
        <v>52</v>
      </c>
      <c r="G76" s="55" t="s">
        <v>51</v>
      </c>
      <c r="H76" s="38"/>
      <c r="I76" s="38"/>
      <c r="J76" s="131" t="s">
        <v>52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91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4" t="str">
        <f>E7</f>
        <v>BYTOVÝ DŮM VRCHLABÍ, NERUDOVA 1184-1186, VÝMĚNA VNITŘNÍCH ROZVODŮ VODY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87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a - ZDRAVOTNÍ TECHNIKA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26. 5. 2023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5"/>
      <c r="E91" s="35"/>
      <c r="F91" s="24" t="str">
        <f>E15</f>
        <v xml:space="preserve">Město Vrchlabí, Zámek č.p.1,  Vrchlabí 543 01</v>
      </c>
      <c r="G91" s="35"/>
      <c r="H91" s="35"/>
      <c r="I91" s="29" t="s">
        <v>30</v>
      </c>
      <c r="J91" s="33" t="str">
        <f>E21</f>
        <v>Andrea Junková, Trutnov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5"/>
      <c r="E92" s="35"/>
      <c r="F92" s="24" t="str">
        <f>IF(E18="","",E18)</f>
        <v>Vyplň údaj</v>
      </c>
      <c r="G92" s="35"/>
      <c r="H92" s="35"/>
      <c r="I92" s="29" t="s">
        <v>33</v>
      </c>
      <c r="J92" s="33" t="str">
        <f>E24</f>
        <v>Andrea Junková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2" t="s">
        <v>92</v>
      </c>
      <c r="D94" s="124"/>
      <c r="E94" s="124"/>
      <c r="F94" s="124"/>
      <c r="G94" s="124"/>
      <c r="H94" s="124"/>
      <c r="I94" s="124"/>
      <c r="J94" s="133" t="s">
        <v>93</v>
      </c>
      <c r="K94" s="12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4" t="s">
        <v>94</v>
      </c>
      <c r="D96" s="35"/>
      <c r="E96" s="35"/>
      <c r="F96" s="35"/>
      <c r="G96" s="35"/>
      <c r="H96" s="35"/>
      <c r="I96" s="35"/>
      <c r="J96" s="93">
        <f>J133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95</v>
      </c>
    </row>
    <row r="97" spans="1:31" s="9" customFormat="1" ht="24.95" customHeight="1">
      <c r="A97" s="9"/>
      <c r="B97" s="135"/>
      <c r="C97" s="9"/>
      <c r="D97" s="136" t="s">
        <v>96</v>
      </c>
      <c r="E97" s="137"/>
      <c r="F97" s="137"/>
      <c r="G97" s="137"/>
      <c r="H97" s="137"/>
      <c r="I97" s="137"/>
      <c r="J97" s="138">
        <f>J134</f>
        <v>0</v>
      </c>
      <c r="K97" s="9"/>
      <c r="L97" s="13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9"/>
      <c r="C98" s="10"/>
      <c r="D98" s="140" t="s">
        <v>97</v>
      </c>
      <c r="E98" s="141"/>
      <c r="F98" s="141"/>
      <c r="G98" s="141"/>
      <c r="H98" s="141"/>
      <c r="I98" s="141"/>
      <c r="J98" s="142">
        <f>J135</f>
        <v>0</v>
      </c>
      <c r="K98" s="10"/>
      <c r="L98" s="13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9"/>
      <c r="C99" s="10"/>
      <c r="D99" s="140" t="s">
        <v>98</v>
      </c>
      <c r="E99" s="141"/>
      <c r="F99" s="141"/>
      <c r="G99" s="141"/>
      <c r="H99" s="141"/>
      <c r="I99" s="141"/>
      <c r="J99" s="142">
        <f>J146</f>
        <v>0</v>
      </c>
      <c r="K99" s="10"/>
      <c r="L99" s="13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9"/>
      <c r="C100" s="10"/>
      <c r="D100" s="140" t="s">
        <v>99</v>
      </c>
      <c r="E100" s="141"/>
      <c r="F100" s="141"/>
      <c r="G100" s="141"/>
      <c r="H100" s="141"/>
      <c r="I100" s="141"/>
      <c r="J100" s="142">
        <f>J181</f>
        <v>0</v>
      </c>
      <c r="K100" s="10"/>
      <c r="L100" s="13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9"/>
      <c r="C101" s="10"/>
      <c r="D101" s="140" t="s">
        <v>100</v>
      </c>
      <c r="E101" s="141"/>
      <c r="F101" s="141"/>
      <c r="G101" s="141"/>
      <c r="H101" s="141"/>
      <c r="I101" s="141"/>
      <c r="J101" s="142">
        <f>J187</f>
        <v>0</v>
      </c>
      <c r="K101" s="10"/>
      <c r="L101" s="13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9"/>
      <c r="C102" s="10"/>
      <c r="D102" s="140" t="s">
        <v>101</v>
      </c>
      <c r="E102" s="141"/>
      <c r="F102" s="141"/>
      <c r="G102" s="141"/>
      <c r="H102" s="141"/>
      <c r="I102" s="141"/>
      <c r="J102" s="142">
        <f>J193</f>
        <v>0</v>
      </c>
      <c r="K102" s="10"/>
      <c r="L102" s="13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5"/>
      <c r="C103" s="9"/>
      <c r="D103" s="136" t="s">
        <v>102</v>
      </c>
      <c r="E103" s="137"/>
      <c r="F103" s="137"/>
      <c r="G103" s="137"/>
      <c r="H103" s="137"/>
      <c r="I103" s="137"/>
      <c r="J103" s="138">
        <f>J196</f>
        <v>0</v>
      </c>
      <c r="K103" s="9"/>
      <c r="L103" s="13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9.25" customHeight="1">
      <c r="A106" s="35"/>
      <c r="B106" s="36"/>
      <c r="C106" s="134" t="s">
        <v>103</v>
      </c>
      <c r="D106" s="35"/>
      <c r="E106" s="35"/>
      <c r="F106" s="35"/>
      <c r="G106" s="35"/>
      <c r="H106" s="35"/>
      <c r="I106" s="35"/>
      <c r="J106" s="143">
        <f>ROUND(J107+J108+J109+J110+J111+J112,2)</f>
        <v>0</v>
      </c>
      <c r="K106" s="35"/>
      <c r="L106" s="52"/>
      <c r="N106" s="144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45"/>
      <c r="C107" s="146"/>
      <c r="D107" s="147" t="s">
        <v>104</v>
      </c>
      <c r="E107" s="148"/>
      <c r="F107" s="148"/>
      <c r="G107" s="146"/>
      <c r="H107" s="146"/>
      <c r="I107" s="146"/>
      <c r="J107" s="149">
        <v>0</v>
      </c>
      <c r="K107" s="146"/>
      <c r="L107" s="150"/>
      <c r="M107" s="151"/>
      <c r="N107" s="152" t="s">
        <v>42</v>
      </c>
      <c r="O107" s="151"/>
      <c r="P107" s="151"/>
      <c r="Q107" s="151"/>
      <c r="R107" s="151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3" t="s">
        <v>105</v>
      </c>
      <c r="AZ107" s="151"/>
      <c r="BA107" s="151"/>
      <c r="BB107" s="151"/>
      <c r="BC107" s="151"/>
      <c r="BD107" s="151"/>
      <c r="BE107" s="154">
        <f>IF(N107="základní",J107,0)</f>
        <v>0</v>
      </c>
      <c r="BF107" s="154">
        <f>IF(N107="snížená",J107,0)</f>
        <v>0</v>
      </c>
      <c r="BG107" s="154">
        <f>IF(N107="zákl. přenesená",J107,0)</f>
        <v>0</v>
      </c>
      <c r="BH107" s="154">
        <f>IF(N107="sníž. přenesená",J107,0)</f>
        <v>0</v>
      </c>
      <c r="BI107" s="154">
        <f>IF(N107="nulová",J107,0)</f>
        <v>0</v>
      </c>
      <c r="BJ107" s="153" t="s">
        <v>106</v>
      </c>
      <c r="BK107" s="151"/>
      <c r="BL107" s="151"/>
      <c r="BM107" s="151"/>
    </row>
    <row r="108" spans="1:65" s="2" customFormat="1" ht="18" customHeight="1">
      <c r="A108" s="35"/>
      <c r="B108" s="145"/>
      <c r="C108" s="146"/>
      <c r="D108" s="147" t="s">
        <v>107</v>
      </c>
      <c r="E108" s="148"/>
      <c r="F108" s="148"/>
      <c r="G108" s="146"/>
      <c r="H108" s="146"/>
      <c r="I108" s="146"/>
      <c r="J108" s="149">
        <v>0</v>
      </c>
      <c r="K108" s="146"/>
      <c r="L108" s="150"/>
      <c r="M108" s="151"/>
      <c r="N108" s="152" t="s">
        <v>42</v>
      </c>
      <c r="O108" s="151"/>
      <c r="P108" s="151"/>
      <c r="Q108" s="151"/>
      <c r="R108" s="151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3" t="s">
        <v>105</v>
      </c>
      <c r="AZ108" s="151"/>
      <c r="BA108" s="151"/>
      <c r="BB108" s="151"/>
      <c r="BC108" s="151"/>
      <c r="BD108" s="151"/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53" t="s">
        <v>106</v>
      </c>
      <c r="BK108" s="151"/>
      <c r="BL108" s="151"/>
      <c r="BM108" s="151"/>
    </row>
    <row r="109" spans="1:65" s="2" customFormat="1" ht="18" customHeight="1">
      <c r="A109" s="35"/>
      <c r="B109" s="145"/>
      <c r="C109" s="146"/>
      <c r="D109" s="147" t="s">
        <v>108</v>
      </c>
      <c r="E109" s="148"/>
      <c r="F109" s="148"/>
      <c r="G109" s="146"/>
      <c r="H109" s="146"/>
      <c r="I109" s="146"/>
      <c r="J109" s="149">
        <v>0</v>
      </c>
      <c r="K109" s="146"/>
      <c r="L109" s="150"/>
      <c r="M109" s="151"/>
      <c r="N109" s="152" t="s">
        <v>42</v>
      </c>
      <c r="O109" s="151"/>
      <c r="P109" s="151"/>
      <c r="Q109" s="151"/>
      <c r="R109" s="151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3" t="s">
        <v>105</v>
      </c>
      <c r="AZ109" s="151"/>
      <c r="BA109" s="151"/>
      <c r="BB109" s="151"/>
      <c r="BC109" s="151"/>
      <c r="BD109" s="151"/>
      <c r="BE109" s="154">
        <f>IF(N109="základní",J109,0)</f>
        <v>0</v>
      </c>
      <c r="BF109" s="154">
        <f>IF(N109="snížená",J109,0)</f>
        <v>0</v>
      </c>
      <c r="BG109" s="154">
        <f>IF(N109="zákl. přenesená",J109,0)</f>
        <v>0</v>
      </c>
      <c r="BH109" s="154">
        <f>IF(N109="sníž. přenesená",J109,0)</f>
        <v>0</v>
      </c>
      <c r="BI109" s="154">
        <f>IF(N109="nulová",J109,0)</f>
        <v>0</v>
      </c>
      <c r="BJ109" s="153" t="s">
        <v>106</v>
      </c>
      <c r="BK109" s="151"/>
      <c r="BL109" s="151"/>
      <c r="BM109" s="151"/>
    </row>
    <row r="110" spans="1:65" s="2" customFormat="1" ht="18" customHeight="1">
      <c r="A110" s="35"/>
      <c r="B110" s="145"/>
      <c r="C110" s="146"/>
      <c r="D110" s="147" t="s">
        <v>109</v>
      </c>
      <c r="E110" s="148"/>
      <c r="F110" s="148"/>
      <c r="G110" s="146"/>
      <c r="H110" s="146"/>
      <c r="I110" s="146"/>
      <c r="J110" s="149">
        <v>0</v>
      </c>
      <c r="K110" s="146"/>
      <c r="L110" s="150"/>
      <c r="M110" s="151"/>
      <c r="N110" s="152" t="s">
        <v>42</v>
      </c>
      <c r="O110" s="151"/>
      <c r="P110" s="151"/>
      <c r="Q110" s="151"/>
      <c r="R110" s="151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3" t="s">
        <v>105</v>
      </c>
      <c r="AZ110" s="151"/>
      <c r="BA110" s="151"/>
      <c r="BB110" s="151"/>
      <c r="BC110" s="151"/>
      <c r="BD110" s="151"/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53" t="s">
        <v>106</v>
      </c>
      <c r="BK110" s="151"/>
      <c r="BL110" s="151"/>
      <c r="BM110" s="151"/>
    </row>
    <row r="111" spans="1:65" s="2" customFormat="1" ht="18" customHeight="1">
      <c r="A111" s="35"/>
      <c r="B111" s="145"/>
      <c r="C111" s="146"/>
      <c r="D111" s="147" t="s">
        <v>110</v>
      </c>
      <c r="E111" s="148"/>
      <c r="F111" s="148"/>
      <c r="G111" s="146"/>
      <c r="H111" s="146"/>
      <c r="I111" s="146"/>
      <c r="J111" s="149">
        <v>0</v>
      </c>
      <c r="K111" s="146"/>
      <c r="L111" s="150"/>
      <c r="M111" s="151"/>
      <c r="N111" s="152" t="s">
        <v>42</v>
      </c>
      <c r="O111" s="151"/>
      <c r="P111" s="151"/>
      <c r="Q111" s="151"/>
      <c r="R111" s="151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3" t="s">
        <v>105</v>
      </c>
      <c r="AZ111" s="151"/>
      <c r="BA111" s="151"/>
      <c r="BB111" s="151"/>
      <c r="BC111" s="151"/>
      <c r="BD111" s="151"/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53" t="s">
        <v>106</v>
      </c>
      <c r="BK111" s="151"/>
      <c r="BL111" s="151"/>
      <c r="BM111" s="151"/>
    </row>
    <row r="112" spans="1:65" s="2" customFormat="1" ht="18" customHeight="1">
      <c r="A112" s="35"/>
      <c r="B112" s="145"/>
      <c r="C112" s="146"/>
      <c r="D112" s="148" t="s">
        <v>111</v>
      </c>
      <c r="E112" s="146"/>
      <c r="F112" s="146"/>
      <c r="G112" s="146"/>
      <c r="H112" s="146"/>
      <c r="I112" s="146"/>
      <c r="J112" s="149">
        <f>ROUND(J30*T112,2)</f>
        <v>0</v>
      </c>
      <c r="K112" s="146"/>
      <c r="L112" s="150"/>
      <c r="M112" s="151"/>
      <c r="N112" s="152" t="s">
        <v>42</v>
      </c>
      <c r="O112" s="151"/>
      <c r="P112" s="151"/>
      <c r="Q112" s="151"/>
      <c r="R112" s="151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3" t="s">
        <v>112</v>
      </c>
      <c r="AZ112" s="151"/>
      <c r="BA112" s="151"/>
      <c r="BB112" s="151"/>
      <c r="BC112" s="151"/>
      <c r="BD112" s="151"/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53" t="s">
        <v>106</v>
      </c>
      <c r="BK112" s="151"/>
      <c r="BL112" s="151"/>
      <c r="BM112" s="151"/>
    </row>
    <row r="113" spans="1:31" s="2" customFormat="1" ht="12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55" t="s">
        <v>113</v>
      </c>
      <c r="D114" s="124"/>
      <c r="E114" s="124"/>
      <c r="F114" s="124"/>
      <c r="G114" s="124"/>
      <c r="H114" s="124"/>
      <c r="I114" s="124"/>
      <c r="J114" s="156">
        <f>ROUND(J96+J106,2)</f>
        <v>0</v>
      </c>
      <c r="K114" s="124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114</v>
      </c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16</v>
      </c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5"/>
      <c r="D123" s="35"/>
      <c r="E123" s="114" t="str">
        <f>E7</f>
        <v>BYTOVÝ DŮM VRCHLABÍ, NERUDOVA 1184-1186, VÝMĚNA VNITŘNÍCH ROZVODŮ VODY</v>
      </c>
      <c r="F123" s="29"/>
      <c r="G123" s="29"/>
      <c r="H123" s="29"/>
      <c r="I123" s="35"/>
      <c r="J123" s="35"/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87</v>
      </c>
      <c r="D124" s="35"/>
      <c r="E124" s="35"/>
      <c r="F124" s="35"/>
      <c r="G124" s="35"/>
      <c r="H124" s="35"/>
      <c r="I124" s="35"/>
      <c r="J124" s="35"/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64" t="str">
        <f>E9</f>
        <v>a - ZDRAVOTNÍ TECHNIKA</v>
      </c>
      <c r="F125" s="35"/>
      <c r="G125" s="35"/>
      <c r="H125" s="35"/>
      <c r="I125" s="35"/>
      <c r="J125" s="35"/>
      <c r="K125" s="35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5"/>
      <c r="E127" s="35"/>
      <c r="F127" s="24" t="str">
        <f>F12</f>
        <v xml:space="preserve"> </v>
      </c>
      <c r="G127" s="35"/>
      <c r="H127" s="35"/>
      <c r="I127" s="29" t="s">
        <v>22</v>
      </c>
      <c r="J127" s="66" t="str">
        <f>IF(J12="","",J12)</f>
        <v>26. 5. 2023</v>
      </c>
      <c r="K127" s="35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5.65" customHeight="1">
      <c r="A129" s="35"/>
      <c r="B129" s="36"/>
      <c r="C129" s="29" t="s">
        <v>24</v>
      </c>
      <c r="D129" s="35"/>
      <c r="E129" s="35"/>
      <c r="F129" s="24" t="str">
        <f>E15</f>
        <v xml:space="preserve">Město Vrchlabí, Zámek č.p.1,  Vrchlabí 543 01</v>
      </c>
      <c r="G129" s="35"/>
      <c r="H129" s="35"/>
      <c r="I129" s="29" t="s">
        <v>30</v>
      </c>
      <c r="J129" s="33" t="str">
        <f>E21</f>
        <v>Andrea Junková, Trutnov</v>
      </c>
      <c r="K129" s="35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28</v>
      </c>
      <c r="D130" s="35"/>
      <c r="E130" s="35"/>
      <c r="F130" s="24" t="str">
        <f>IF(E18="","",E18)</f>
        <v>Vyplň údaj</v>
      </c>
      <c r="G130" s="35"/>
      <c r="H130" s="35"/>
      <c r="I130" s="29" t="s">
        <v>33</v>
      </c>
      <c r="J130" s="33" t="str">
        <f>E24</f>
        <v>Andrea Junková</v>
      </c>
      <c r="K130" s="35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57"/>
      <c r="B132" s="158"/>
      <c r="C132" s="159" t="s">
        <v>115</v>
      </c>
      <c r="D132" s="160" t="s">
        <v>61</v>
      </c>
      <c r="E132" s="160" t="s">
        <v>57</v>
      </c>
      <c r="F132" s="160" t="s">
        <v>58</v>
      </c>
      <c r="G132" s="160" t="s">
        <v>116</v>
      </c>
      <c r="H132" s="160" t="s">
        <v>117</v>
      </c>
      <c r="I132" s="160" t="s">
        <v>118</v>
      </c>
      <c r="J132" s="161" t="s">
        <v>93</v>
      </c>
      <c r="K132" s="162" t="s">
        <v>119</v>
      </c>
      <c r="L132" s="163"/>
      <c r="M132" s="83" t="s">
        <v>1</v>
      </c>
      <c r="N132" s="84" t="s">
        <v>40</v>
      </c>
      <c r="O132" s="84" t="s">
        <v>120</v>
      </c>
      <c r="P132" s="84" t="s">
        <v>121</v>
      </c>
      <c r="Q132" s="84" t="s">
        <v>122</v>
      </c>
      <c r="R132" s="84" t="s">
        <v>123</v>
      </c>
      <c r="S132" s="84" t="s">
        <v>124</v>
      </c>
      <c r="T132" s="85" t="s">
        <v>125</v>
      </c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</row>
    <row r="133" spans="1:63" s="2" customFormat="1" ht="22.8" customHeight="1">
      <c r="A133" s="35"/>
      <c r="B133" s="36"/>
      <c r="C133" s="90" t="s">
        <v>126</v>
      </c>
      <c r="D133" s="35"/>
      <c r="E133" s="35"/>
      <c r="F133" s="35"/>
      <c r="G133" s="35"/>
      <c r="H133" s="35"/>
      <c r="I133" s="35"/>
      <c r="J133" s="164">
        <f>BK133</f>
        <v>0</v>
      </c>
      <c r="K133" s="35"/>
      <c r="L133" s="36"/>
      <c r="M133" s="86"/>
      <c r="N133" s="70"/>
      <c r="O133" s="87"/>
      <c r="P133" s="165">
        <f>P134+P196</f>
        <v>0</v>
      </c>
      <c r="Q133" s="87"/>
      <c r="R133" s="165">
        <f>R134+R196</f>
        <v>2.19201</v>
      </c>
      <c r="S133" s="87"/>
      <c r="T133" s="166">
        <f>T134+T196</f>
        <v>1.22782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75</v>
      </c>
      <c r="AU133" s="16" t="s">
        <v>95</v>
      </c>
      <c r="BK133" s="167">
        <f>BK134+BK196</f>
        <v>0</v>
      </c>
    </row>
    <row r="134" spans="1:63" s="12" customFormat="1" ht="25.9" customHeight="1">
      <c r="A134" s="12"/>
      <c r="B134" s="168"/>
      <c r="C134" s="12"/>
      <c r="D134" s="169" t="s">
        <v>75</v>
      </c>
      <c r="E134" s="170" t="s">
        <v>127</v>
      </c>
      <c r="F134" s="170" t="s">
        <v>128</v>
      </c>
      <c r="G134" s="12"/>
      <c r="H134" s="12"/>
      <c r="I134" s="171"/>
      <c r="J134" s="172">
        <f>BK134</f>
        <v>0</v>
      </c>
      <c r="K134" s="12"/>
      <c r="L134" s="168"/>
      <c r="M134" s="173"/>
      <c r="N134" s="174"/>
      <c r="O134" s="174"/>
      <c r="P134" s="175">
        <f>P135+P146+P181+P187+P193</f>
        <v>0</v>
      </c>
      <c r="Q134" s="174"/>
      <c r="R134" s="175">
        <f>R135+R146+R181+R187+R193</f>
        <v>2.19201</v>
      </c>
      <c r="S134" s="174"/>
      <c r="T134" s="176">
        <f>T135+T146+T181+T187+T193</f>
        <v>1.22782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9" t="s">
        <v>106</v>
      </c>
      <c r="AT134" s="177" t="s">
        <v>75</v>
      </c>
      <c r="AU134" s="177" t="s">
        <v>76</v>
      </c>
      <c r="AY134" s="169" t="s">
        <v>129</v>
      </c>
      <c r="BK134" s="178">
        <f>BK135+BK146+BK181+BK187+BK193</f>
        <v>0</v>
      </c>
    </row>
    <row r="135" spans="1:63" s="12" customFormat="1" ht="22.8" customHeight="1">
      <c r="A135" s="12"/>
      <c r="B135" s="168"/>
      <c r="C135" s="12"/>
      <c r="D135" s="169" t="s">
        <v>75</v>
      </c>
      <c r="E135" s="179" t="s">
        <v>130</v>
      </c>
      <c r="F135" s="179" t="s">
        <v>131</v>
      </c>
      <c r="G135" s="12"/>
      <c r="H135" s="12"/>
      <c r="I135" s="171"/>
      <c r="J135" s="180">
        <f>BK135</f>
        <v>0</v>
      </c>
      <c r="K135" s="12"/>
      <c r="L135" s="168"/>
      <c r="M135" s="173"/>
      <c r="N135" s="174"/>
      <c r="O135" s="174"/>
      <c r="P135" s="175">
        <f>SUM(P136:P145)</f>
        <v>0</v>
      </c>
      <c r="Q135" s="174"/>
      <c r="R135" s="175">
        <f>SUM(R136:R145)</f>
        <v>0.17263</v>
      </c>
      <c r="S135" s="174"/>
      <c r="T135" s="176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9" t="s">
        <v>106</v>
      </c>
      <c r="AT135" s="177" t="s">
        <v>75</v>
      </c>
      <c r="AU135" s="177" t="s">
        <v>84</v>
      </c>
      <c r="AY135" s="169" t="s">
        <v>129</v>
      </c>
      <c r="BK135" s="178">
        <f>SUM(BK136:BK145)</f>
        <v>0</v>
      </c>
    </row>
    <row r="136" spans="1:65" s="2" customFormat="1" ht="21.75" customHeight="1">
      <c r="A136" s="35"/>
      <c r="B136" s="145"/>
      <c r="C136" s="181" t="s">
        <v>84</v>
      </c>
      <c r="D136" s="181" t="s">
        <v>132</v>
      </c>
      <c r="E136" s="182" t="s">
        <v>133</v>
      </c>
      <c r="F136" s="183" t="s">
        <v>134</v>
      </c>
      <c r="G136" s="184" t="s">
        <v>135</v>
      </c>
      <c r="H136" s="185">
        <v>291</v>
      </c>
      <c r="I136" s="186"/>
      <c r="J136" s="187">
        <f>ROUND(I136*H136,2)</f>
        <v>0</v>
      </c>
      <c r="K136" s="188"/>
      <c r="L136" s="36"/>
      <c r="M136" s="189" t="s">
        <v>1</v>
      </c>
      <c r="N136" s="190" t="s">
        <v>42</v>
      </c>
      <c r="O136" s="74"/>
      <c r="P136" s="191">
        <f>O136*H136</f>
        <v>0</v>
      </c>
      <c r="Q136" s="191">
        <v>0.00019</v>
      </c>
      <c r="R136" s="191">
        <f>Q136*H136</f>
        <v>0.055290000000000006</v>
      </c>
      <c r="S136" s="191">
        <v>0</v>
      </c>
      <c r="T136" s="19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3" t="s">
        <v>136</v>
      </c>
      <c r="AT136" s="193" t="s">
        <v>132</v>
      </c>
      <c r="AU136" s="193" t="s">
        <v>106</v>
      </c>
      <c r="AY136" s="16" t="s">
        <v>129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6" t="s">
        <v>106</v>
      </c>
      <c r="BK136" s="194">
        <f>ROUND(I136*H136,2)</f>
        <v>0</v>
      </c>
      <c r="BL136" s="16" t="s">
        <v>136</v>
      </c>
      <c r="BM136" s="193" t="s">
        <v>137</v>
      </c>
    </row>
    <row r="137" spans="1:65" s="2" customFormat="1" ht="16.5" customHeight="1">
      <c r="A137" s="35"/>
      <c r="B137" s="145"/>
      <c r="C137" s="195" t="s">
        <v>106</v>
      </c>
      <c r="D137" s="195" t="s">
        <v>138</v>
      </c>
      <c r="E137" s="196" t="s">
        <v>139</v>
      </c>
      <c r="F137" s="197" t="s">
        <v>140</v>
      </c>
      <c r="G137" s="198" t="s">
        <v>135</v>
      </c>
      <c r="H137" s="199">
        <v>17</v>
      </c>
      <c r="I137" s="200"/>
      <c r="J137" s="201">
        <f>ROUND(I137*H137,2)</f>
        <v>0</v>
      </c>
      <c r="K137" s="202"/>
      <c r="L137" s="203"/>
      <c r="M137" s="204" t="s">
        <v>1</v>
      </c>
      <c r="N137" s="205" t="s">
        <v>42</v>
      </c>
      <c r="O137" s="74"/>
      <c r="P137" s="191">
        <f>O137*H137</f>
        <v>0</v>
      </c>
      <c r="Q137" s="191">
        <v>0.00027</v>
      </c>
      <c r="R137" s="191">
        <f>Q137*H137</f>
        <v>0.00459</v>
      </c>
      <c r="S137" s="191">
        <v>0</v>
      </c>
      <c r="T137" s="19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3" t="s">
        <v>141</v>
      </c>
      <c r="AT137" s="193" t="s">
        <v>138</v>
      </c>
      <c r="AU137" s="193" t="s">
        <v>106</v>
      </c>
      <c r="AY137" s="16" t="s">
        <v>129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6" t="s">
        <v>106</v>
      </c>
      <c r="BK137" s="194">
        <f>ROUND(I137*H137,2)</f>
        <v>0</v>
      </c>
      <c r="BL137" s="16" t="s">
        <v>136</v>
      </c>
      <c r="BM137" s="193" t="s">
        <v>142</v>
      </c>
    </row>
    <row r="138" spans="1:65" s="2" customFormat="1" ht="16.5" customHeight="1">
      <c r="A138" s="35"/>
      <c r="B138" s="145"/>
      <c r="C138" s="195" t="s">
        <v>143</v>
      </c>
      <c r="D138" s="195" t="s">
        <v>138</v>
      </c>
      <c r="E138" s="196" t="s">
        <v>144</v>
      </c>
      <c r="F138" s="197" t="s">
        <v>145</v>
      </c>
      <c r="G138" s="198" t="s">
        <v>135</v>
      </c>
      <c r="H138" s="199">
        <v>75</v>
      </c>
      <c r="I138" s="200"/>
      <c r="J138" s="201">
        <f>ROUND(I138*H138,2)</f>
        <v>0</v>
      </c>
      <c r="K138" s="202"/>
      <c r="L138" s="203"/>
      <c r="M138" s="204" t="s">
        <v>1</v>
      </c>
      <c r="N138" s="205" t="s">
        <v>42</v>
      </c>
      <c r="O138" s="74"/>
      <c r="P138" s="191">
        <f>O138*H138</f>
        <v>0</v>
      </c>
      <c r="Q138" s="191">
        <v>0.00029</v>
      </c>
      <c r="R138" s="191">
        <f>Q138*H138</f>
        <v>0.02175</v>
      </c>
      <c r="S138" s="191">
        <v>0</v>
      </c>
      <c r="T138" s="19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3" t="s">
        <v>141</v>
      </c>
      <c r="AT138" s="193" t="s">
        <v>138</v>
      </c>
      <c r="AU138" s="193" t="s">
        <v>106</v>
      </c>
      <c r="AY138" s="16" t="s">
        <v>129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6" t="s">
        <v>106</v>
      </c>
      <c r="BK138" s="194">
        <f>ROUND(I138*H138,2)</f>
        <v>0</v>
      </c>
      <c r="BL138" s="16" t="s">
        <v>136</v>
      </c>
      <c r="BM138" s="193" t="s">
        <v>146</v>
      </c>
    </row>
    <row r="139" spans="1:65" s="2" customFormat="1" ht="16.5" customHeight="1">
      <c r="A139" s="35"/>
      <c r="B139" s="145"/>
      <c r="C139" s="195" t="s">
        <v>147</v>
      </c>
      <c r="D139" s="195" t="s">
        <v>138</v>
      </c>
      <c r="E139" s="196" t="s">
        <v>148</v>
      </c>
      <c r="F139" s="197" t="s">
        <v>149</v>
      </c>
      <c r="G139" s="198" t="s">
        <v>135</v>
      </c>
      <c r="H139" s="199">
        <v>30</v>
      </c>
      <c r="I139" s="200"/>
      <c r="J139" s="201">
        <f>ROUND(I139*H139,2)</f>
        <v>0</v>
      </c>
      <c r="K139" s="202"/>
      <c r="L139" s="203"/>
      <c r="M139" s="204" t="s">
        <v>1</v>
      </c>
      <c r="N139" s="205" t="s">
        <v>42</v>
      </c>
      <c r="O139" s="74"/>
      <c r="P139" s="191">
        <f>O139*H139</f>
        <v>0</v>
      </c>
      <c r="Q139" s="191">
        <v>0.00032</v>
      </c>
      <c r="R139" s="191">
        <f>Q139*H139</f>
        <v>0.009600000000000001</v>
      </c>
      <c r="S139" s="191">
        <v>0</v>
      </c>
      <c r="T139" s="19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3" t="s">
        <v>141</v>
      </c>
      <c r="AT139" s="193" t="s">
        <v>138</v>
      </c>
      <c r="AU139" s="193" t="s">
        <v>106</v>
      </c>
      <c r="AY139" s="16" t="s">
        <v>129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6" t="s">
        <v>106</v>
      </c>
      <c r="BK139" s="194">
        <f>ROUND(I139*H139,2)</f>
        <v>0</v>
      </c>
      <c r="BL139" s="16" t="s">
        <v>136</v>
      </c>
      <c r="BM139" s="193" t="s">
        <v>150</v>
      </c>
    </row>
    <row r="140" spans="1:65" s="2" customFormat="1" ht="16.5" customHeight="1">
      <c r="A140" s="35"/>
      <c r="B140" s="145"/>
      <c r="C140" s="195" t="s">
        <v>151</v>
      </c>
      <c r="D140" s="195" t="s">
        <v>138</v>
      </c>
      <c r="E140" s="196" t="s">
        <v>152</v>
      </c>
      <c r="F140" s="197" t="s">
        <v>153</v>
      </c>
      <c r="G140" s="198" t="s">
        <v>135</v>
      </c>
      <c r="H140" s="199">
        <v>115</v>
      </c>
      <c r="I140" s="200"/>
      <c r="J140" s="201">
        <f>ROUND(I140*H140,2)</f>
        <v>0</v>
      </c>
      <c r="K140" s="202"/>
      <c r="L140" s="203"/>
      <c r="M140" s="204" t="s">
        <v>1</v>
      </c>
      <c r="N140" s="205" t="s">
        <v>42</v>
      </c>
      <c r="O140" s="74"/>
      <c r="P140" s="191">
        <f>O140*H140</f>
        <v>0</v>
      </c>
      <c r="Q140" s="191">
        <v>0.00037</v>
      </c>
      <c r="R140" s="191">
        <f>Q140*H140</f>
        <v>0.04255</v>
      </c>
      <c r="S140" s="191">
        <v>0</v>
      </c>
      <c r="T140" s="19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3" t="s">
        <v>141</v>
      </c>
      <c r="AT140" s="193" t="s">
        <v>138</v>
      </c>
      <c r="AU140" s="193" t="s">
        <v>106</v>
      </c>
      <c r="AY140" s="16" t="s">
        <v>129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6" t="s">
        <v>106</v>
      </c>
      <c r="BK140" s="194">
        <f>ROUND(I140*H140,2)</f>
        <v>0</v>
      </c>
      <c r="BL140" s="16" t="s">
        <v>136</v>
      </c>
      <c r="BM140" s="193" t="s">
        <v>154</v>
      </c>
    </row>
    <row r="141" spans="1:51" s="13" customFormat="1" ht="12">
      <c r="A141" s="13"/>
      <c r="B141" s="206"/>
      <c r="C141" s="13"/>
      <c r="D141" s="207" t="s">
        <v>155</v>
      </c>
      <c r="E141" s="13"/>
      <c r="F141" s="208" t="s">
        <v>156</v>
      </c>
      <c r="G141" s="13"/>
      <c r="H141" s="209">
        <v>115</v>
      </c>
      <c r="I141" s="210"/>
      <c r="J141" s="13"/>
      <c r="K141" s="13"/>
      <c r="L141" s="206"/>
      <c r="M141" s="211"/>
      <c r="N141" s="212"/>
      <c r="O141" s="212"/>
      <c r="P141" s="212"/>
      <c r="Q141" s="212"/>
      <c r="R141" s="212"/>
      <c r="S141" s="212"/>
      <c r="T141" s="2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14" t="s">
        <v>155</v>
      </c>
      <c r="AU141" s="214" t="s">
        <v>106</v>
      </c>
      <c r="AV141" s="13" t="s">
        <v>106</v>
      </c>
      <c r="AW141" s="13" t="s">
        <v>3</v>
      </c>
      <c r="AX141" s="13" t="s">
        <v>84</v>
      </c>
      <c r="AY141" s="214" t="s">
        <v>129</v>
      </c>
    </row>
    <row r="142" spans="1:65" s="2" customFormat="1" ht="16.5" customHeight="1">
      <c r="A142" s="35"/>
      <c r="B142" s="145"/>
      <c r="C142" s="195" t="s">
        <v>157</v>
      </c>
      <c r="D142" s="195" t="s">
        <v>138</v>
      </c>
      <c r="E142" s="196" t="s">
        <v>158</v>
      </c>
      <c r="F142" s="197" t="s">
        <v>159</v>
      </c>
      <c r="G142" s="198" t="s">
        <v>135</v>
      </c>
      <c r="H142" s="199">
        <v>54</v>
      </c>
      <c r="I142" s="200"/>
      <c r="J142" s="201">
        <f>ROUND(I142*H142,2)</f>
        <v>0</v>
      </c>
      <c r="K142" s="202"/>
      <c r="L142" s="203"/>
      <c r="M142" s="204" t="s">
        <v>1</v>
      </c>
      <c r="N142" s="205" t="s">
        <v>42</v>
      </c>
      <c r="O142" s="74"/>
      <c r="P142" s="191">
        <f>O142*H142</f>
        <v>0</v>
      </c>
      <c r="Q142" s="191">
        <v>0.00042</v>
      </c>
      <c r="R142" s="191">
        <f>Q142*H142</f>
        <v>0.022680000000000002</v>
      </c>
      <c r="S142" s="191">
        <v>0</v>
      </c>
      <c r="T142" s="19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3" t="s">
        <v>141</v>
      </c>
      <c r="AT142" s="193" t="s">
        <v>138</v>
      </c>
      <c r="AU142" s="193" t="s">
        <v>106</v>
      </c>
      <c r="AY142" s="16" t="s">
        <v>129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6" t="s">
        <v>106</v>
      </c>
      <c r="BK142" s="194">
        <f>ROUND(I142*H142,2)</f>
        <v>0</v>
      </c>
      <c r="BL142" s="16" t="s">
        <v>136</v>
      </c>
      <c r="BM142" s="193" t="s">
        <v>160</v>
      </c>
    </row>
    <row r="143" spans="1:65" s="2" customFormat="1" ht="21.75" customHeight="1">
      <c r="A143" s="35"/>
      <c r="B143" s="145"/>
      <c r="C143" s="181" t="s">
        <v>161</v>
      </c>
      <c r="D143" s="181" t="s">
        <v>132</v>
      </c>
      <c r="E143" s="182" t="s">
        <v>162</v>
      </c>
      <c r="F143" s="183" t="s">
        <v>163</v>
      </c>
      <c r="G143" s="184" t="s">
        <v>135</v>
      </c>
      <c r="H143" s="185">
        <v>21</v>
      </c>
      <c r="I143" s="186"/>
      <c r="J143" s="187">
        <f>ROUND(I143*H143,2)</f>
        <v>0</v>
      </c>
      <c r="K143" s="188"/>
      <c r="L143" s="36"/>
      <c r="M143" s="189" t="s">
        <v>1</v>
      </c>
      <c r="N143" s="190" t="s">
        <v>42</v>
      </c>
      <c r="O143" s="74"/>
      <c r="P143" s="191">
        <f>O143*H143</f>
        <v>0</v>
      </c>
      <c r="Q143" s="191">
        <v>0.00027</v>
      </c>
      <c r="R143" s="191">
        <f>Q143*H143</f>
        <v>0.00567</v>
      </c>
      <c r="S143" s="191">
        <v>0</v>
      </c>
      <c r="T143" s="19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3" t="s">
        <v>136</v>
      </c>
      <c r="AT143" s="193" t="s">
        <v>132</v>
      </c>
      <c r="AU143" s="193" t="s">
        <v>106</v>
      </c>
      <c r="AY143" s="16" t="s">
        <v>129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6" t="s">
        <v>106</v>
      </c>
      <c r="BK143" s="194">
        <f>ROUND(I143*H143,2)</f>
        <v>0</v>
      </c>
      <c r="BL143" s="16" t="s">
        <v>136</v>
      </c>
      <c r="BM143" s="193" t="s">
        <v>164</v>
      </c>
    </row>
    <row r="144" spans="1:65" s="2" customFormat="1" ht="16.5" customHeight="1">
      <c r="A144" s="35"/>
      <c r="B144" s="145"/>
      <c r="C144" s="195" t="s">
        <v>165</v>
      </c>
      <c r="D144" s="195" t="s">
        <v>138</v>
      </c>
      <c r="E144" s="196" t="s">
        <v>166</v>
      </c>
      <c r="F144" s="197" t="s">
        <v>167</v>
      </c>
      <c r="G144" s="198" t="s">
        <v>135</v>
      </c>
      <c r="H144" s="199">
        <v>21</v>
      </c>
      <c r="I144" s="200"/>
      <c r="J144" s="201">
        <f>ROUND(I144*H144,2)</f>
        <v>0</v>
      </c>
      <c r="K144" s="202"/>
      <c r="L144" s="203"/>
      <c r="M144" s="204" t="s">
        <v>1</v>
      </c>
      <c r="N144" s="205" t="s">
        <v>42</v>
      </c>
      <c r="O144" s="74"/>
      <c r="P144" s="191">
        <f>O144*H144</f>
        <v>0</v>
      </c>
      <c r="Q144" s="191">
        <v>0.0005</v>
      </c>
      <c r="R144" s="191">
        <f>Q144*H144</f>
        <v>0.0105</v>
      </c>
      <c r="S144" s="191">
        <v>0</v>
      </c>
      <c r="T144" s="19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3" t="s">
        <v>141</v>
      </c>
      <c r="AT144" s="193" t="s">
        <v>138</v>
      </c>
      <c r="AU144" s="193" t="s">
        <v>106</v>
      </c>
      <c r="AY144" s="16" t="s">
        <v>129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6" t="s">
        <v>106</v>
      </c>
      <c r="BK144" s="194">
        <f>ROUND(I144*H144,2)</f>
        <v>0</v>
      </c>
      <c r="BL144" s="16" t="s">
        <v>136</v>
      </c>
      <c r="BM144" s="193" t="s">
        <v>168</v>
      </c>
    </row>
    <row r="145" spans="1:65" s="2" customFormat="1" ht="16.5" customHeight="1">
      <c r="A145" s="35"/>
      <c r="B145" s="145"/>
      <c r="C145" s="181" t="s">
        <v>169</v>
      </c>
      <c r="D145" s="181" t="s">
        <v>132</v>
      </c>
      <c r="E145" s="182" t="s">
        <v>170</v>
      </c>
      <c r="F145" s="183" t="s">
        <v>171</v>
      </c>
      <c r="G145" s="184" t="s">
        <v>172</v>
      </c>
      <c r="H145" s="215"/>
      <c r="I145" s="186"/>
      <c r="J145" s="187">
        <f>ROUND(I145*H145,2)</f>
        <v>0</v>
      </c>
      <c r="K145" s="188"/>
      <c r="L145" s="36"/>
      <c r="M145" s="189" t="s">
        <v>1</v>
      </c>
      <c r="N145" s="190" t="s">
        <v>42</v>
      </c>
      <c r="O145" s="74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3" t="s">
        <v>136</v>
      </c>
      <c r="AT145" s="193" t="s">
        <v>132</v>
      </c>
      <c r="AU145" s="193" t="s">
        <v>106</v>
      </c>
      <c r="AY145" s="16" t="s">
        <v>129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6" t="s">
        <v>106</v>
      </c>
      <c r="BK145" s="194">
        <f>ROUND(I145*H145,2)</f>
        <v>0</v>
      </c>
      <c r="BL145" s="16" t="s">
        <v>136</v>
      </c>
      <c r="BM145" s="193" t="s">
        <v>173</v>
      </c>
    </row>
    <row r="146" spans="1:63" s="12" customFormat="1" ht="22.8" customHeight="1">
      <c r="A146" s="12"/>
      <c r="B146" s="168"/>
      <c r="C146" s="12"/>
      <c r="D146" s="169" t="s">
        <v>75</v>
      </c>
      <c r="E146" s="179" t="s">
        <v>174</v>
      </c>
      <c r="F146" s="179" t="s">
        <v>175</v>
      </c>
      <c r="G146" s="12"/>
      <c r="H146" s="12"/>
      <c r="I146" s="171"/>
      <c r="J146" s="180">
        <f>BK146</f>
        <v>0</v>
      </c>
      <c r="K146" s="12"/>
      <c r="L146" s="168"/>
      <c r="M146" s="173"/>
      <c r="N146" s="174"/>
      <c r="O146" s="174"/>
      <c r="P146" s="175">
        <f>SUM(P147:P180)</f>
        <v>0</v>
      </c>
      <c r="Q146" s="174"/>
      <c r="R146" s="175">
        <f>SUM(R147:R180)</f>
        <v>2.00399</v>
      </c>
      <c r="S146" s="174"/>
      <c r="T146" s="176">
        <f>SUM(T147:T180)</f>
        <v>1.22782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9" t="s">
        <v>106</v>
      </c>
      <c r="AT146" s="177" t="s">
        <v>75</v>
      </c>
      <c r="AU146" s="177" t="s">
        <v>84</v>
      </c>
      <c r="AY146" s="169" t="s">
        <v>129</v>
      </c>
      <c r="BK146" s="178">
        <f>SUM(BK147:BK180)</f>
        <v>0</v>
      </c>
    </row>
    <row r="147" spans="1:65" s="2" customFormat="1" ht="16.5" customHeight="1">
      <c r="A147" s="35"/>
      <c r="B147" s="145"/>
      <c r="C147" s="181" t="s">
        <v>176</v>
      </c>
      <c r="D147" s="181" t="s">
        <v>132</v>
      </c>
      <c r="E147" s="182" t="s">
        <v>177</v>
      </c>
      <c r="F147" s="183" t="s">
        <v>178</v>
      </c>
      <c r="G147" s="184" t="s">
        <v>135</v>
      </c>
      <c r="H147" s="185">
        <v>1</v>
      </c>
      <c r="I147" s="186"/>
      <c r="J147" s="187">
        <f>ROUND(I147*H147,2)</f>
        <v>0</v>
      </c>
      <c r="K147" s="188"/>
      <c r="L147" s="36"/>
      <c r="M147" s="189" t="s">
        <v>1</v>
      </c>
      <c r="N147" s="190" t="s">
        <v>42</v>
      </c>
      <c r="O147" s="74"/>
      <c r="P147" s="191">
        <f>O147*H147</f>
        <v>0</v>
      </c>
      <c r="Q147" s="191">
        <v>0.0064</v>
      </c>
      <c r="R147" s="191">
        <f>Q147*H147</f>
        <v>0.0064</v>
      </c>
      <c r="S147" s="191">
        <v>0</v>
      </c>
      <c r="T147" s="19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3" t="s">
        <v>136</v>
      </c>
      <c r="AT147" s="193" t="s">
        <v>132</v>
      </c>
      <c r="AU147" s="193" t="s">
        <v>106</v>
      </c>
      <c r="AY147" s="16" t="s">
        <v>129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6" t="s">
        <v>106</v>
      </c>
      <c r="BK147" s="194">
        <f>ROUND(I147*H147,2)</f>
        <v>0</v>
      </c>
      <c r="BL147" s="16" t="s">
        <v>136</v>
      </c>
      <c r="BM147" s="193" t="s">
        <v>179</v>
      </c>
    </row>
    <row r="148" spans="1:65" s="2" customFormat="1" ht="16.5" customHeight="1">
      <c r="A148" s="35"/>
      <c r="B148" s="145"/>
      <c r="C148" s="181" t="s">
        <v>180</v>
      </c>
      <c r="D148" s="181" t="s">
        <v>132</v>
      </c>
      <c r="E148" s="182" t="s">
        <v>181</v>
      </c>
      <c r="F148" s="183" t="s">
        <v>182</v>
      </c>
      <c r="G148" s="184" t="s">
        <v>183</v>
      </c>
      <c r="H148" s="185">
        <v>1</v>
      </c>
      <c r="I148" s="186"/>
      <c r="J148" s="187">
        <f>ROUND(I148*H148,2)</f>
        <v>0</v>
      </c>
      <c r="K148" s="188"/>
      <c r="L148" s="36"/>
      <c r="M148" s="189" t="s">
        <v>1</v>
      </c>
      <c r="N148" s="190" t="s">
        <v>42</v>
      </c>
      <c r="O148" s="74"/>
      <c r="P148" s="191">
        <f>O148*H148</f>
        <v>0</v>
      </c>
      <c r="Q148" s="191">
        <v>0.00168</v>
      </c>
      <c r="R148" s="191">
        <f>Q148*H148</f>
        <v>0.00168</v>
      </c>
      <c r="S148" s="191">
        <v>0</v>
      </c>
      <c r="T148" s="19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3" t="s">
        <v>136</v>
      </c>
      <c r="AT148" s="193" t="s">
        <v>132</v>
      </c>
      <c r="AU148" s="193" t="s">
        <v>106</v>
      </c>
      <c r="AY148" s="16" t="s">
        <v>129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6" t="s">
        <v>106</v>
      </c>
      <c r="BK148" s="194">
        <f>ROUND(I148*H148,2)</f>
        <v>0</v>
      </c>
      <c r="BL148" s="16" t="s">
        <v>136</v>
      </c>
      <c r="BM148" s="193" t="s">
        <v>184</v>
      </c>
    </row>
    <row r="149" spans="1:65" s="2" customFormat="1" ht="24.15" customHeight="1">
      <c r="A149" s="35"/>
      <c r="B149" s="145"/>
      <c r="C149" s="181" t="s">
        <v>185</v>
      </c>
      <c r="D149" s="181" t="s">
        <v>132</v>
      </c>
      <c r="E149" s="182" t="s">
        <v>186</v>
      </c>
      <c r="F149" s="183" t="s">
        <v>187</v>
      </c>
      <c r="G149" s="184" t="s">
        <v>135</v>
      </c>
      <c r="H149" s="185">
        <v>780</v>
      </c>
      <c r="I149" s="186"/>
      <c r="J149" s="187">
        <f>ROUND(I149*H149,2)</f>
        <v>0</v>
      </c>
      <c r="K149" s="188"/>
      <c r="L149" s="36"/>
      <c r="M149" s="189" t="s">
        <v>1</v>
      </c>
      <c r="N149" s="190" t="s">
        <v>42</v>
      </c>
      <c r="O149" s="74"/>
      <c r="P149" s="191">
        <f>O149*H149</f>
        <v>0</v>
      </c>
      <c r="Q149" s="191">
        <v>0</v>
      </c>
      <c r="R149" s="191">
        <f>Q149*H149</f>
        <v>0</v>
      </c>
      <c r="S149" s="191">
        <v>0.00029</v>
      </c>
      <c r="T149" s="192">
        <f>S149*H149</f>
        <v>0.2262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3" t="s">
        <v>136</v>
      </c>
      <c r="AT149" s="193" t="s">
        <v>132</v>
      </c>
      <c r="AU149" s="193" t="s">
        <v>106</v>
      </c>
      <c r="AY149" s="16" t="s">
        <v>129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6" t="s">
        <v>106</v>
      </c>
      <c r="BK149" s="194">
        <f>ROUND(I149*H149,2)</f>
        <v>0</v>
      </c>
      <c r="BL149" s="16" t="s">
        <v>136</v>
      </c>
      <c r="BM149" s="193" t="s">
        <v>188</v>
      </c>
    </row>
    <row r="150" spans="1:65" s="2" customFormat="1" ht="24.15" customHeight="1">
      <c r="A150" s="35"/>
      <c r="B150" s="145"/>
      <c r="C150" s="181" t="s">
        <v>189</v>
      </c>
      <c r="D150" s="181" t="s">
        <v>132</v>
      </c>
      <c r="E150" s="182" t="s">
        <v>190</v>
      </c>
      <c r="F150" s="183" t="s">
        <v>191</v>
      </c>
      <c r="G150" s="184" t="s">
        <v>135</v>
      </c>
      <c r="H150" s="185">
        <v>15</v>
      </c>
      <c r="I150" s="186"/>
      <c r="J150" s="187">
        <f>ROUND(I150*H150,2)</f>
        <v>0</v>
      </c>
      <c r="K150" s="188"/>
      <c r="L150" s="36"/>
      <c r="M150" s="189" t="s">
        <v>1</v>
      </c>
      <c r="N150" s="190" t="s">
        <v>42</v>
      </c>
      <c r="O150" s="74"/>
      <c r="P150" s="191">
        <f>O150*H150</f>
        <v>0</v>
      </c>
      <c r="Q150" s="191">
        <v>0</v>
      </c>
      <c r="R150" s="191">
        <f>Q150*H150</f>
        <v>0</v>
      </c>
      <c r="S150" s="191">
        <v>0.00032</v>
      </c>
      <c r="T150" s="192">
        <f>S150*H150</f>
        <v>0.0048000000000000004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3" t="s">
        <v>136</v>
      </c>
      <c r="AT150" s="193" t="s">
        <v>132</v>
      </c>
      <c r="AU150" s="193" t="s">
        <v>106</v>
      </c>
      <c r="AY150" s="16" t="s">
        <v>129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6" t="s">
        <v>106</v>
      </c>
      <c r="BK150" s="194">
        <f>ROUND(I150*H150,2)</f>
        <v>0</v>
      </c>
      <c r="BL150" s="16" t="s">
        <v>136</v>
      </c>
      <c r="BM150" s="193" t="s">
        <v>192</v>
      </c>
    </row>
    <row r="151" spans="1:65" s="2" customFormat="1" ht="16.5" customHeight="1">
      <c r="A151" s="35"/>
      <c r="B151" s="145"/>
      <c r="C151" s="181" t="s">
        <v>193</v>
      </c>
      <c r="D151" s="181" t="s">
        <v>132</v>
      </c>
      <c r="E151" s="182" t="s">
        <v>194</v>
      </c>
      <c r="F151" s="183" t="s">
        <v>195</v>
      </c>
      <c r="G151" s="184" t="s">
        <v>183</v>
      </c>
      <c r="H151" s="185">
        <v>112</v>
      </c>
      <c r="I151" s="186"/>
      <c r="J151" s="187">
        <f>ROUND(I151*H151,2)</f>
        <v>0</v>
      </c>
      <c r="K151" s="188"/>
      <c r="L151" s="36"/>
      <c r="M151" s="189" t="s">
        <v>1</v>
      </c>
      <c r="N151" s="190" t="s">
        <v>42</v>
      </c>
      <c r="O151" s="74"/>
      <c r="P151" s="191">
        <f>O151*H151</f>
        <v>0</v>
      </c>
      <c r="Q151" s="191">
        <v>5E-05</v>
      </c>
      <c r="R151" s="191">
        <f>Q151*H151</f>
        <v>0.0056</v>
      </c>
      <c r="S151" s="191">
        <v>0.00052</v>
      </c>
      <c r="T151" s="192">
        <f>S151*H151</f>
        <v>0.05823999999999999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3" t="s">
        <v>136</v>
      </c>
      <c r="AT151" s="193" t="s">
        <v>132</v>
      </c>
      <c r="AU151" s="193" t="s">
        <v>106</v>
      </c>
      <c r="AY151" s="16" t="s">
        <v>129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6" t="s">
        <v>106</v>
      </c>
      <c r="BK151" s="194">
        <f>ROUND(I151*H151,2)</f>
        <v>0</v>
      </c>
      <c r="BL151" s="16" t="s">
        <v>136</v>
      </c>
      <c r="BM151" s="193" t="s">
        <v>196</v>
      </c>
    </row>
    <row r="152" spans="1:65" s="2" customFormat="1" ht="16.5" customHeight="1">
      <c r="A152" s="35"/>
      <c r="B152" s="145"/>
      <c r="C152" s="181" t="s">
        <v>8</v>
      </c>
      <c r="D152" s="181" t="s">
        <v>132</v>
      </c>
      <c r="E152" s="182" t="s">
        <v>197</v>
      </c>
      <c r="F152" s="183" t="s">
        <v>198</v>
      </c>
      <c r="G152" s="184" t="s">
        <v>183</v>
      </c>
      <c r="H152" s="185">
        <v>2</v>
      </c>
      <c r="I152" s="186"/>
      <c r="J152" s="187">
        <f>ROUND(I152*H152,2)</f>
        <v>0</v>
      </c>
      <c r="K152" s="188"/>
      <c r="L152" s="36"/>
      <c r="M152" s="189" t="s">
        <v>1</v>
      </c>
      <c r="N152" s="190" t="s">
        <v>42</v>
      </c>
      <c r="O152" s="74"/>
      <c r="P152" s="191">
        <f>O152*H152</f>
        <v>0</v>
      </c>
      <c r="Q152" s="191">
        <v>6E-05</v>
      </c>
      <c r="R152" s="191">
        <f>Q152*H152</f>
        <v>0.00012</v>
      </c>
      <c r="S152" s="191">
        <v>0.00109</v>
      </c>
      <c r="T152" s="192">
        <f>S152*H152</f>
        <v>0.00218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3" t="s">
        <v>136</v>
      </c>
      <c r="AT152" s="193" t="s">
        <v>132</v>
      </c>
      <c r="AU152" s="193" t="s">
        <v>106</v>
      </c>
      <c r="AY152" s="16" t="s">
        <v>129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6" t="s">
        <v>106</v>
      </c>
      <c r="BK152" s="194">
        <f>ROUND(I152*H152,2)</f>
        <v>0</v>
      </c>
      <c r="BL152" s="16" t="s">
        <v>136</v>
      </c>
      <c r="BM152" s="193" t="s">
        <v>199</v>
      </c>
    </row>
    <row r="153" spans="1:65" s="2" customFormat="1" ht="16.5" customHeight="1">
      <c r="A153" s="35"/>
      <c r="B153" s="145"/>
      <c r="C153" s="181" t="s">
        <v>136</v>
      </c>
      <c r="D153" s="181" t="s">
        <v>132</v>
      </c>
      <c r="E153" s="182" t="s">
        <v>200</v>
      </c>
      <c r="F153" s="183" t="s">
        <v>201</v>
      </c>
      <c r="G153" s="184" t="s">
        <v>183</v>
      </c>
      <c r="H153" s="185">
        <v>2</v>
      </c>
      <c r="I153" s="186"/>
      <c r="J153" s="187">
        <f>ROUND(I153*H153,2)</f>
        <v>0</v>
      </c>
      <c r="K153" s="188"/>
      <c r="L153" s="36"/>
      <c r="M153" s="189" t="s">
        <v>1</v>
      </c>
      <c r="N153" s="190" t="s">
        <v>42</v>
      </c>
      <c r="O153" s="74"/>
      <c r="P153" s="191">
        <f>O153*H153</f>
        <v>0</v>
      </c>
      <c r="Q153" s="191">
        <v>4E-05</v>
      </c>
      <c r="R153" s="191">
        <f>Q153*H153</f>
        <v>8E-05</v>
      </c>
      <c r="S153" s="191">
        <v>0.00172</v>
      </c>
      <c r="T153" s="192">
        <f>S153*H153</f>
        <v>0.00344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3" t="s">
        <v>136</v>
      </c>
      <c r="AT153" s="193" t="s">
        <v>132</v>
      </c>
      <c r="AU153" s="193" t="s">
        <v>106</v>
      </c>
      <c r="AY153" s="16" t="s">
        <v>129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6" t="s">
        <v>106</v>
      </c>
      <c r="BK153" s="194">
        <f>ROUND(I153*H153,2)</f>
        <v>0</v>
      </c>
      <c r="BL153" s="16" t="s">
        <v>136</v>
      </c>
      <c r="BM153" s="193" t="s">
        <v>202</v>
      </c>
    </row>
    <row r="154" spans="1:65" s="2" customFormat="1" ht="24.15" customHeight="1">
      <c r="A154" s="35"/>
      <c r="B154" s="145"/>
      <c r="C154" s="181" t="s">
        <v>203</v>
      </c>
      <c r="D154" s="181" t="s">
        <v>132</v>
      </c>
      <c r="E154" s="182" t="s">
        <v>204</v>
      </c>
      <c r="F154" s="183" t="s">
        <v>205</v>
      </c>
      <c r="G154" s="184" t="s">
        <v>135</v>
      </c>
      <c r="H154" s="185">
        <v>17</v>
      </c>
      <c r="I154" s="186"/>
      <c r="J154" s="187">
        <f>ROUND(I154*H154,2)</f>
        <v>0</v>
      </c>
      <c r="K154" s="188"/>
      <c r="L154" s="36"/>
      <c r="M154" s="189" t="s">
        <v>1</v>
      </c>
      <c r="N154" s="190" t="s">
        <v>42</v>
      </c>
      <c r="O154" s="74"/>
      <c r="P154" s="191">
        <f>O154*H154</f>
        <v>0</v>
      </c>
      <c r="Q154" s="191">
        <v>0.00073</v>
      </c>
      <c r="R154" s="191">
        <f>Q154*H154</f>
        <v>0.01241</v>
      </c>
      <c r="S154" s="191">
        <v>0</v>
      </c>
      <c r="T154" s="19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3" t="s">
        <v>136</v>
      </c>
      <c r="AT154" s="193" t="s">
        <v>132</v>
      </c>
      <c r="AU154" s="193" t="s">
        <v>106</v>
      </c>
      <c r="AY154" s="16" t="s">
        <v>129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6" t="s">
        <v>106</v>
      </c>
      <c r="BK154" s="194">
        <f>ROUND(I154*H154,2)</f>
        <v>0</v>
      </c>
      <c r="BL154" s="16" t="s">
        <v>136</v>
      </c>
      <c r="BM154" s="193" t="s">
        <v>206</v>
      </c>
    </row>
    <row r="155" spans="1:65" s="2" customFormat="1" ht="24.15" customHeight="1">
      <c r="A155" s="35"/>
      <c r="B155" s="145"/>
      <c r="C155" s="181" t="s">
        <v>207</v>
      </c>
      <c r="D155" s="181" t="s">
        <v>132</v>
      </c>
      <c r="E155" s="182" t="s">
        <v>208</v>
      </c>
      <c r="F155" s="183" t="s">
        <v>209</v>
      </c>
      <c r="G155" s="184" t="s">
        <v>135</v>
      </c>
      <c r="H155" s="185">
        <v>359</v>
      </c>
      <c r="I155" s="186"/>
      <c r="J155" s="187">
        <f>ROUND(I155*H155,2)</f>
        <v>0</v>
      </c>
      <c r="K155" s="188"/>
      <c r="L155" s="36"/>
      <c r="M155" s="189" t="s">
        <v>1</v>
      </c>
      <c r="N155" s="190" t="s">
        <v>42</v>
      </c>
      <c r="O155" s="74"/>
      <c r="P155" s="191">
        <f>O155*H155</f>
        <v>0</v>
      </c>
      <c r="Q155" s="191">
        <v>0.00098</v>
      </c>
      <c r="R155" s="191">
        <f>Q155*H155</f>
        <v>0.35181999999999997</v>
      </c>
      <c r="S155" s="191">
        <v>0</v>
      </c>
      <c r="T155" s="19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3" t="s">
        <v>136</v>
      </c>
      <c r="AT155" s="193" t="s">
        <v>132</v>
      </c>
      <c r="AU155" s="193" t="s">
        <v>106</v>
      </c>
      <c r="AY155" s="16" t="s">
        <v>129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6" t="s">
        <v>106</v>
      </c>
      <c r="BK155" s="194">
        <f>ROUND(I155*H155,2)</f>
        <v>0</v>
      </c>
      <c r="BL155" s="16" t="s">
        <v>136</v>
      </c>
      <c r="BM155" s="193" t="s">
        <v>210</v>
      </c>
    </row>
    <row r="156" spans="1:65" s="2" customFormat="1" ht="24.15" customHeight="1">
      <c r="A156" s="35"/>
      <c r="B156" s="145"/>
      <c r="C156" s="181" t="s">
        <v>211</v>
      </c>
      <c r="D156" s="181" t="s">
        <v>132</v>
      </c>
      <c r="E156" s="182" t="s">
        <v>212</v>
      </c>
      <c r="F156" s="183" t="s">
        <v>213</v>
      </c>
      <c r="G156" s="184" t="s">
        <v>135</v>
      </c>
      <c r="H156" s="185">
        <v>162</v>
      </c>
      <c r="I156" s="186"/>
      <c r="J156" s="187">
        <f>ROUND(I156*H156,2)</f>
        <v>0</v>
      </c>
      <c r="K156" s="188"/>
      <c r="L156" s="36"/>
      <c r="M156" s="189" t="s">
        <v>1</v>
      </c>
      <c r="N156" s="190" t="s">
        <v>42</v>
      </c>
      <c r="O156" s="74"/>
      <c r="P156" s="191">
        <f>O156*H156</f>
        <v>0</v>
      </c>
      <c r="Q156" s="191">
        <v>0.0013</v>
      </c>
      <c r="R156" s="191">
        <f>Q156*H156</f>
        <v>0.21059999999999998</v>
      </c>
      <c r="S156" s="191">
        <v>0</v>
      </c>
      <c r="T156" s="19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3" t="s">
        <v>136</v>
      </c>
      <c r="AT156" s="193" t="s">
        <v>132</v>
      </c>
      <c r="AU156" s="193" t="s">
        <v>106</v>
      </c>
      <c r="AY156" s="16" t="s">
        <v>129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6" t="s">
        <v>106</v>
      </c>
      <c r="BK156" s="194">
        <f>ROUND(I156*H156,2)</f>
        <v>0</v>
      </c>
      <c r="BL156" s="16" t="s">
        <v>136</v>
      </c>
      <c r="BM156" s="193" t="s">
        <v>214</v>
      </c>
    </row>
    <row r="157" spans="1:65" s="2" customFormat="1" ht="24.15" customHeight="1">
      <c r="A157" s="35"/>
      <c r="B157" s="145"/>
      <c r="C157" s="181" t="s">
        <v>215</v>
      </c>
      <c r="D157" s="181" t="s">
        <v>132</v>
      </c>
      <c r="E157" s="182" t="s">
        <v>216</v>
      </c>
      <c r="F157" s="183" t="s">
        <v>217</v>
      </c>
      <c r="G157" s="184" t="s">
        <v>135</v>
      </c>
      <c r="H157" s="185">
        <v>269</v>
      </c>
      <c r="I157" s="186"/>
      <c r="J157" s="187">
        <f>ROUND(I157*H157,2)</f>
        <v>0</v>
      </c>
      <c r="K157" s="188"/>
      <c r="L157" s="36"/>
      <c r="M157" s="189" t="s">
        <v>1</v>
      </c>
      <c r="N157" s="190" t="s">
        <v>42</v>
      </c>
      <c r="O157" s="74"/>
      <c r="P157" s="191">
        <f>O157*H157</f>
        <v>0</v>
      </c>
      <c r="Q157" s="191">
        <v>0.00263</v>
      </c>
      <c r="R157" s="191">
        <f>Q157*H157</f>
        <v>0.70747</v>
      </c>
      <c r="S157" s="191">
        <v>0</v>
      </c>
      <c r="T157" s="19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3" t="s">
        <v>136</v>
      </c>
      <c r="AT157" s="193" t="s">
        <v>132</v>
      </c>
      <c r="AU157" s="193" t="s">
        <v>106</v>
      </c>
      <c r="AY157" s="16" t="s">
        <v>129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6" t="s">
        <v>106</v>
      </c>
      <c r="BK157" s="194">
        <f>ROUND(I157*H157,2)</f>
        <v>0</v>
      </c>
      <c r="BL157" s="16" t="s">
        <v>136</v>
      </c>
      <c r="BM157" s="193" t="s">
        <v>218</v>
      </c>
    </row>
    <row r="158" spans="1:65" s="2" customFormat="1" ht="24.15" customHeight="1">
      <c r="A158" s="35"/>
      <c r="B158" s="145"/>
      <c r="C158" s="181" t="s">
        <v>7</v>
      </c>
      <c r="D158" s="181" t="s">
        <v>132</v>
      </c>
      <c r="E158" s="182" t="s">
        <v>219</v>
      </c>
      <c r="F158" s="183" t="s">
        <v>220</v>
      </c>
      <c r="G158" s="184" t="s">
        <v>135</v>
      </c>
      <c r="H158" s="185">
        <v>54</v>
      </c>
      <c r="I158" s="186"/>
      <c r="J158" s="187">
        <f>ROUND(I158*H158,2)</f>
        <v>0</v>
      </c>
      <c r="K158" s="188"/>
      <c r="L158" s="36"/>
      <c r="M158" s="189" t="s">
        <v>1</v>
      </c>
      <c r="N158" s="190" t="s">
        <v>42</v>
      </c>
      <c r="O158" s="74"/>
      <c r="P158" s="191">
        <f>O158*H158</f>
        <v>0</v>
      </c>
      <c r="Q158" s="191">
        <v>0.00364</v>
      </c>
      <c r="R158" s="191">
        <f>Q158*H158</f>
        <v>0.19656</v>
      </c>
      <c r="S158" s="191">
        <v>0</v>
      </c>
      <c r="T158" s="19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3" t="s">
        <v>136</v>
      </c>
      <c r="AT158" s="193" t="s">
        <v>132</v>
      </c>
      <c r="AU158" s="193" t="s">
        <v>106</v>
      </c>
      <c r="AY158" s="16" t="s">
        <v>129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6" t="s">
        <v>106</v>
      </c>
      <c r="BK158" s="194">
        <f>ROUND(I158*H158,2)</f>
        <v>0</v>
      </c>
      <c r="BL158" s="16" t="s">
        <v>136</v>
      </c>
      <c r="BM158" s="193" t="s">
        <v>221</v>
      </c>
    </row>
    <row r="159" spans="1:65" s="2" customFormat="1" ht="24.15" customHeight="1">
      <c r="A159" s="35"/>
      <c r="B159" s="145"/>
      <c r="C159" s="181" t="s">
        <v>222</v>
      </c>
      <c r="D159" s="181" t="s">
        <v>132</v>
      </c>
      <c r="E159" s="182" t="s">
        <v>223</v>
      </c>
      <c r="F159" s="183" t="s">
        <v>224</v>
      </c>
      <c r="G159" s="184" t="s">
        <v>135</v>
      </c>
      <c r="H159" s="185">
        <v>21</v>
      </c>
      <c r="I159" s="186"/>
      <c r="J159" s="187">
        <f>ROUND(I159*H159,2)</f>
        <v>0</v>
      </c>
      <c r="K159" s="188"/>
      <c r="L159" s="36"/>
      <c r="M159" s="189" t="s">
        <v>1</v>
      </c>
      <c r="N159" s="190" t="s">
        <v>42</v>
      </c>
      <c r="O159" s="74"/>
      <c r="P159" s="191">
        <f>O159*H159</f>
        <v>0</v>
      </c>
      <c r="Q159" s="191">
        <v>0.00601</v>
      </c>
      <c r="R159" s="191">
        <f>Q159*H159</f>
        <v>0.12621</v>
      </c>
      <c r="S159" s="191">
        <v>0</v>
      </c>
      <c r="T159" s="19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3" t="s">
        <v>136</v>
      </c>
      <c r="AT159" s="193" t="s">
        <v>132</v>
      </c>
      <c r="AU159" s="193" t="s">
        <v>106</v>
      </c>
      <c r="AY159" s="16" t="s">
        <v>129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6" t="s">
        <v>106</v>
      </c>
      <c r="BK159" s="194">
        <f>ROUND(I159*H159,2)</f>
        <v>0</v>
      </c>
      <c r="BL159" s="16" t="s">
        <v>136</v>
      </c>
      <c r="BM159" s="193" t="s">
        <v>225</v>
      </c>
    </row>
    <row r="160" spans="1:65" s="2" customFormat="1" ht="24.15" customHeight="1">
      <c r="A160" s="35"/>
      <c r="B160" s="145"/>
      <c r="C160" s="181" t="s">
        <v>226</v>
      </c>
      <c r="D160" s="181" t="s">
        <v>132</v>
      </c>
      <c r="E160" s="182" t="s">
        <v>227</v>
      </c>
      <c r="F160" s="183" t="s">
        <v>228</v>
      </c>
      <c r="G160" s="184" t="s">
        <v>135</v>
      </c>
      <c r="H160" s="185">
        <v>570</v>
      </c>
      <c r="I160" s="186"/>
      <c r="J160" s="187">
        <f>ROUND(I160*H160,2)</f>
        <v>0</v>
      </c>
      <c r="K160" s="188"/>
      <c r="L160" s="36"/>
      <c r="M160" s="189" t="s">
        <v>1</v>
      </c>
      <c r="N160" s="190" t="s">
        <v>42</v>
      </c>
      <c r="O160" s="74"/>
      <c r="P160" s="191">
        <f>O160*H160</f>
        <v>0</v>
      </c>
      <c r="Q160" s="191">
        <v>0.00024</v>
      </c>
      <c r="R160" s="191">
        <f>Q160*H160</f>
        <v>0.1368</v>
      </c>
      <c r="S160" s="191">
        <v>0</v>
      </c>
      <c r="T160" s="19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3" t="s">
        <v>136</v>
      </c>
      <c r="AT160" s="193" t="s">
        <v>132</v>
      </c>
      <c r="AU160" s="193" t="s">
        <v>106</v>
      </c>
      <c r="AY160" s="16" t="s">
        <v>129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6" t="s">
        <v>106</v>
      </c>
      <c r="BK160" s="194">
        <f>ROUND(I160*H160,2)</f>
        <v>0</v>
      </c>
      <c r="BL160" s="16" t="s">
        <v>136</v>
      </c>
      <c r="BM160" s="193" t="s">
        <v>229</v>
      </c>
    </row>
    <row r="161" spans="1:65" s="2" customFormat="1" ht="24.15" customHeight="1">
      <c r="A161" s="35"/>
      <c r="B161" s="145"/>
      <c r="C161" s="181" t="s">
        <v>230</v>
      </c>
      <c r="D161" s="181" t="s">
        <v>132</v>
      </c>
      <c r="E161" s="182" t="s">
        <v>231</v>
      </c>
      <c r="F161" s="183" t="s">
        <v>232</v>
      </c>
      <c r="G161" s="184" t="s">
        <v>135</v>
      </c>
      <c r="H161" s="185">
        <v>1</v>
      </c>
      <c r="I161" s="186"/>
      <c r="J161" s="187">
        <f>ROUND(I161*H161,2)</f>
        <v>0</v>
      </c>
      <c r="K161" s="188"/>
      <c r="L161" s="36"/>
      <c r="M161" s="189" t="s">
        <v>1</v>
      </c>
      <c r="N161" s="190" t="s">
        <v>42</v>
      </c>
      <c r="O161" s="74"/>
      <c r="P161" s="191">
        <f>O161*H161</f>
        <v>0</v>
      </c>
      <c r="Q161" s="191">
        <v>0.00027</v>
      </c>
      <c r="R161" s="191">
        <f>Q161*H161</f>
        <v>0.00027</v>
      </c>
      <c r="S161" s="191">
        <v>0</v>
      </c>
      <c r="T161" s="19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3" t="s">
        <v>136</v>
      </c>
      <c r="AT161" s="193" t="s">
        <v>132</v>
      </c>
      <c r="AU161" s="193" t="s">
        <v>106</v>
      </c>
      <c r="AY161" s="16" t="s">
        <v>129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6" t="s">
        <v>106</v>
      </c>
      <c r="BK161" s="194">
        <f>ROUND(I161*H161,2)</f>
        <v>0</v>
      </c>
      <c r="BL161" s="16" t="s">
        <v>136</v>
      </c>
      <c r="BM161" s="193" t="s">
        <v>233</v>
      </c>
    </row>
    <row r="162" spans="1:65" s="2" customFormat="1" ht="24.15" customHeight="1">
      <c r="A162" s="35"/>
      <c r="B162" s="145"/>
      <c r="C162" s="181" t="s">
        <v>234</v>
      </c>
      <c r="D162" s="181" t="s">
        <v>132</v>
      </c>
      <c r="E162" s="182" t="s">
        <v>235</v>
      </c>
      <c r="F162" s="183" t="s">
        <v>236</v>
      </c>
      <c r="G162" s="184" t="s">
        <v>135</v>
      </c>
      <c r="H162" s="185">
        <v>780</v>
      </c>
      <c r="I162" s="186"/>
      <c r="J162" s="187">
        <f>ROUND(I162*H162,2)</f>
        <v>0</v>
      </c>
      <c r="K162" s="188"/>
      <c r="L162" s="36"/>
      <c r="M162" s="189" t="s">
        <v>1</v>
      </c>
      <c r="N162" s="190" t="s">
        <v>42</v>
      </c>
      <c r="O162" s="74"/>
      <c r="P162" s="191">
        <f>O162*H162</f>
        <v>0</v>
      </c>
      <c r="Q162" s="191">
        <v>0</v>
      </c>
      <c r="R162" s="191">
        <f>Q162*H162</f>
        <v>0</v>
      </c>
      <c r="S162" s="191">
        <v>0.00024</v>
      </c>
      <c r="T162" s="192">
        <f>S162*H162</f>
        <v>0.1872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3" t="s">
        <v>136</v>
      </c>
      <c r="AT162" s="193" t="s">
        <v>132</v>
      </c>
      <c r="AU162" s="193" t="s">
        <v>106</v>
      </c>
      <c r="AY162" s="16" t="s">
        <v>129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6" t="s">
        <v>106</v>
      </c>
      <c r="BK162" s="194">
        <f>ROUND(I162*H162,2)</f>
        <v>0</v>
      </c>
      <c r="BL162" s="16" t="s">
        <v>136</v>
      </c>
      <c r="BM162" s="193" t="s">
        <v>237</v>
      </c>
    </row>
    <row r="163" spans="1:65" s="2" customFormat="1" ht="24.15" customHeight="1">
      <c r="A163" s="35"/>
      <c r="B163" s="145"/>
      <c r="C163" s="181" t="s">
        <v>238</v>
      </c>
      <c r="D163" s="181" t="s">
        <v>132</v>
      </c>
      <c r="E163" s="182" t="s">
        <v>239</v>
      </c>
      <c r="F163" s="183" t="s">
        <v>240</v>
      </c>
      <c r="G163" s="184" t="s">
        <v>135</v>
      </c>
      <c r="H163" s="185">
        <v>15</v>
      </c>
      <c r="I163" s="186"/>
      <c r="J163" s="187">
        <f>ROUND(I163*H163,2)</f>
        <v>0</v>
      </c>
      <c r="K163" s="188"/>
      <c r="L163" s="36"/>
      <c r="M163" s="189" t="s">
        <v>1</v>
      </c>
      <c r="N163" s="190" t="s">
        <v>42</v>
      </c>
      <c r="O163" s="74"/>
      <c r="P163" s="191">
        <f>O163*H163</f>
        <v>0</v>
      </c>
      <c r="Q163" s="191">
        <v>0</v>
      </c>
      <c r="R163" s="191">
        <f>Q163*H163</f>
        <v>0</v>
      </c>
      <c r="S163" s="191">
        <v>0.00034</v>
      </c>
      <c r="T163" s="192">
        <f>S163*H163</f>
        <v>0.0051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3" t="s">
        <v>136</v>
      </c>
      <c r="AT163" s="193" t="s">
        <v>132</v>
      </c>
      <c r="AU163" s="193" t="s">
        <v>106</v>
      </c>
      <c r="AY163" s="16" t="s">
        <v>129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6" t="s">
        <v>106</v>
      </c>
      <c r="BK163" s="194">
        <f>ROUND(I163*H163,2)</f>
        <v>0</v>
      </c>
      <c r="BL163" s="16" t="s">
        <v>136</v>
      </c>
      <c r="BM163" s="193" t="s">
        <v>241</v>
      </c>
    </row>
    <row r="164" spans="1:65" s="2" customFormat="1" ht="16.5" customHeight="1">
      <c r="A164" s="35"/>
      <c r="B164" s="145"/>
      <c r="C164" s="181" t="s">
        <v>242</v>
      </c>
      <c r="D164" s="181" t="s">
        <v>132</v>
      </c>
      <c r="E164" s="182" t="s">
        <v>243</v>
      </c>
      <c r="F164" s="183" t="s">
        <v>244</v>
      </c>
      <c r="G164" s="184" t="s">
        <v>183</v>
      </c>
      <c r="H164" s="185">
        <v>6</v>
      </c>
      <c r="I164" s="186"/>
      <c r="J164" s="187">
        <f>ROUND(I164*H164,2)</f>
        <v>0</v>
      </c>
      <c r="K164" s="188"/>
      <c r="L164" s="36"/>
      <c r="M164" s="189" t="s">
        <v>1</v>
      </c>
      <c r="N164" s="190" t="s">
        <v>42</v>
      </c>
      <c r="O164" s="74"/>
      <c r="P164" s="191">
        <f>O164*H164</f>
        <v>0</v>
      </c>
      <c r="Q164" s="191">
        <v>0.00013</v>
      </c>
      <c r="R164" s="191">
        <f>Q164*H164</f>
        <v>0.0007799999999999999</v>
      </c>
      <c r="S164" s="191">
        <v>0</v>
      </c>
      <c r="T164" s="19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3" t="s">
        <v>136</v>
      </c>
      <c r="AT164" s="193" t="s">
        <v>132</v>
      </c>
      <c r="AU164" s="193" t="s">
        <v>106</v>
      </c>
      <c r="AY164" s="16" t="s">
        <v>129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6" t="s">
        <v>106</v>
      </c>
      <c r="BK164" s="194">
        <f>ROUND(I164*H164,2)</f>
        <v>0</v>
      </c>
      <c r="BL164" s="16" t="s">
        <v>136</v>
      </c>
      <c r="BM164" s="193" t="s">
        <v>245</v>
      </c>
    </row>
    <row r="165" spans="1:65" s="2" customFormat="1" ht="16.5" customHeight="1">
      <c r="A165" s="35"/>
      <c r="B165" s="145"/>
      <c r="C165" s="181" t="s">
        <v>246</v>
      </c>
      <c r="D165" s="181" t="s">
        <v>132</v>
      </c>
      <c r="E165" s="182" t="s">
        <v>247</v>
      </c>
      <c r="F165" s="183" t="s">
        <v>248</v>
      </c>
      <c r="G165" s="184" t="s">
        <v>249</v>
      </c>
      <c r="H165" s="185">
        <v>1</v>
      </c>
      <c r="I165" s="186"/>
      <c r="J165" s="187">
        <f>ROUND(I165*H165,2)</f>
        <v>0</v>
      </c>
      <c r="K165" s="188"/>
      <c r="L165" s="36"/>
      <c r="M165" s="189" t="s">
        <v>1</v>
      </c>
      <c r="N165" s="190" t="s">
        <v>42</v>
      </c>
      <c r="O165" s="74"/>
      <c r="P165" s="191">
        <f>O165*H165</f>
        <v>0</v>
      </c>
      <c r="Q165" s="191">
        <v>0.00025</v>
      </c>
      <c r="R165" s="191">
        <f>Q165*H165</f>
        <v>0.00025</v>
      </c>
      <c r="S165" s="191">
        <v>0</v>
      </c>
      <c r="T165" s="19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3" t="s">
        <v>136</v>
      </c>
      <c r="AT165" s="193" t="s">
        <v>132</v>
      </c>
      <c r="AU165" s="193" t="s">
        <v>106</v>
      </c>
      <c r="AY165" s="16" t="s">
        <v>129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6" t="s">
        <v>106</v>
      </c>
      <c r="BK165" s="194">
        <f>ROUND(I165*H165,2)</f>
        <v>0</v>
      </c>
      <c r="BL165" s="16" t="s">
        <v>136</v>
      </c>
      <c r="BM165" s="193" t="s">
        <v>250</v>
      </c>
    </row>
    <row r="166" spans="1:65" s="2" customFormat="1" ht="16.5" customHeight="1">
      <c r="A166" s="35"/>
      <c r="B166" s="145"/>
      <c r="C166" s="181" t="s">
        <v>251</v>
      </c>
      <c r="D166" s="181" t="s">
        <v>132</v>
      </c>
      <c r="E166" s="182" t="s">
        <v>252</v>
      </c>
      <c r="F166" s="183" t="s">
        <v>253</v>
      </c>
      <c r="G166" s="184" t="s">
        <v>183</v>
      </c>
      <c r="H166" s="185">
        <v>126</v>
      </c>
      <c r="I166" s="186"/>
      <c r="J166" s="187">
        <f>ROUND(I166*H166,2)</f>
        <v>0</v>
      </c>
      <c r="K166" s="188"/>
      <c r="L166" s="36"/>
      <c r="M166" s="189" t="s">
        <v>1</v>
      </c>
      <c r="N166" s="190" t="s">
        <v>42</v>
      </c>
      <c r="O166" s="74"/>
      <c r="P166" s="191">
        <f>O166*H166</f>
        <v>0</v>
      </c>
      <c r="Q166" s="191">
        <v>0</v>
      </c>
      <c r="R166" s="191">
        <f>Q166*H166</f>
        <v>0</v>
      </c>
      <c r="S166" s="191">
        <v>0.00053</v>
      </c>
      <c r="T166" s="192">
        <f>S166*H166</f>
        <v>0.06677999999999999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3" t="s">
        <v>136</v>
      </c>
      <c r="AT166" s="193" t="s">
        <v>132</v>
      </c>
      <c r="AU166" s="193" t="s">
        <v>106</v>
      </c>
      <c r="AY166" s="16" t="s">
        <v>129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6" t="s">
        <v>106</v>
      </c>
      <c r="BK166" s="194">
        <f>ROUND(I166*H166,2)</f>
        <v>0</v>
      </c>
      <c r="BL166" s="16" t="s">
        <v>136</v>
      </c>
      <c r="BM166" s="193" t="s">
        <v>254</v>
      </c>
    </row>
    <row r="167" spans="1:65" s="2" customFormat="1" ht="16.5" customHeight="1">
      <c r="A167" s="35"/>
      <c r="B167" s="145"/>
      <c r="C167" s="181" t="s">
        <v>255</v>
      </c>
      <c r="D167" s="181" t="s">
        <v>132</v>
      </c>
      <c r="E167" s="182" t="s">
        <v>256</v>
      </c>
      <c r="F167" s="183" t="s">
        <v>257</v>
      </c>
      <c r="G167" s="184" t="s">
        <v>183</v>
      </c>
      <c r="H167" s="185">
        <v>14</v>
      </c>
      <c r="I167" s="186"/>
      <c r="J167" s="187">
        <f>ROUND(I167*H167,2)</f>
        <v>0</v>
      </c>
      <c r="K167" s="188"/>
      <c r="L167" s="36"/>
      <c r="M167" s="189" t="s">
        <v>1</v>
      </c>
      <c r="N167" s="190" t="s">
        <v>42</v>
      </c>
      <c r="O167" s="74"/>
      <c r="P167" s="191">
        <f>O167*H167</f>
        <v>0</v>
      </c>
      <c r="Q167" s="191">
        <v>0</v>
      </c>
      <c r="R167" s="191">
        <f>Q167*H167</f>
        <v>0</v>
      </c>
      <c r="S167" s="191">
        <v>0.00123</v>
      </c>
      <c r="T167" s="192">
        <f>S167*H167</f>
        <v>0.01722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3" t="s">
        <v>136</v>
      </c>
      <c r="AT167" s="193" t="s">
        <v>132</v>
      </c>
      <c r="AU167" s="193" t="s">
        <v>106</v>
      </c>
      <c r="AY167" s="16" t="s">
        <v>129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6" t="s">
        <v>106</v>
      </c>
      <c r="BK167" s="194">
        <f>ROUND(I167*H167,2)</f>
        <v>0</v>
      </c>
      <c r="BL167" s="16" t="s">
        <v>136</v>
      </c>
      <c r="BM167" s="193" t="s">
        <v>258</v>
      </c>
    </row>
    <row r="168" spans="1:65" s="2" customFormat="1" ht="16.5" customHeight="1">
      <c r="A168" s="35"/>
      <c r="B168" s="145"/>
      <c r="C168" s="181" t="s">
        <v>259</v>
      </c>
      <c r="D168" s="181" t="s">
        <v>132</v>
      </c>
      <c r="E168" s="182" t="s">
        <v>260</v>
      </c>
      <c r="F168" s="183" t="s">
        <v>261</v>
      </c>
      <c r="G168" s="184" t="s">
        <v>183</v>
      </c>
      <c r="H168" s="185">
        <v>1</v>
      </c>
      <c r="I168" s="186"/>
      <c r="J168" s="187">
        <f>ROUND(I168*H168,2)</f>
        <v>0</v>
      </c>
      <c r="K168" s="188"/>
      <c r="L168" s="36"/>
      <c r="M168" s="189" t="s">
        <v>1</v>
      </c>
      <c r="N168" s="190" t="s">
        <v>42</v>
      </c>
      <c r="O168" s="74"/>
      <c r="P168" s="191">
        <f>O168*H168</f>
        <v>0</v>
      </c>
      <c r="Q168" s="191">
        <v>0</v>
      </c>
      <c r="R168" s="191">
        <f>Q168*H168</f>
        <v>0</v>
      </c>
      <c r="S168" s="191">
        <v>0.00146</v>
      </c>
      <c r="T168" s="192">
        <f>S168*H168</f>
        <v>0.00146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3" t="s">
        <v>136</v>
      </c>
      <c r="AT168" s="193" t="s">
        <v>132</v>
      </c>
      <c r="AU168" s="193" t="s">
        <v>106</v>
      </c>
      <c r="AY168" s="16" t="s">
        <v>129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6" t="s">
        <v>106</v>
      </c>
      <c r="BK168" s="194">
        <f>ROUND(I168*H168,2)</f>
        <v>0</v>
      </c>
      <c r="BL168" s="16" t="s">
        <v>136</v>
      </c>
      <c r="BM168" s="193" t="s">
        <v>262</v>
      </c>
    </row>
    <row r="169" spans="1:65" s="2" customFormat="1" ht="16.5" customHeight="1">
      <c r="A169" s="35"/>
      <c r="B169" s="145"/>
      <c r="C169" s="181" t="s">
        <v>141</v>
      </c>
      <c r="D169" s="181" t="s">
        <v>132</v>
      </c>
      <c r="E169" s="182" t="s">
        <v>263</v>
      </c>
      <c r="F169" s="183" t="s">
        <v>264</v>
      </c>
      <c r="G169" s="184" t="s">
        <v>183</v>
      </c>
      <c r="H169" s="185">
        <v>1</v>
      </c>
      <c r="I169" s="186"/>
      <c r="J169" s="187">
        <f>ROUND(I169*H169,2)</f>
        <v>0</v>
      </c>
      <c r="K169" s="188"/>
      <c r="L169" s="36"/>
      <c r="M169" s="189" t="s">
        <v>1</v>
      </c>
      <c r="N169" s="190" t="s">
        <v>42</v>
      </c>
      <c r="O169" s="74"/>
      <c r="P169" s="191">
        <f>O169*H169</f>
        <v>0</v>
      </c>
      <c r="Q169" s="191">
        <v>0.00076</v>
      </c>
      <c r="R169" s="191">
        <f>Q169*H169</f>
        <v>0.00076</v>
      </c>
      <c r="S169" s="191">
        <v>0</v>
      </c>
      <c r="T169" s="19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3" t="s">
        <v>136</v>
      </c>
      <c r="AT169" s="193" t="s">
        <v>132</v>
      </c>
      <c r="AU169" s="193" t="s">
        <v>106</v>
      </c>
      <c r="AY169" s="16" t="s">
        <v>129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6" t="s">
        <v>106</v>
      </c>
      <c r="BK169" s="194">
        <f>ROUND(I169*H169,2)</f>
        <v>0</v>
      </c>
      <c r="BL169" s="16" t="s">
        <v>136</v>
      </c>
      <c r="BM169" s="193" t="s">
        <v>265</v>
      </c>
    </row>
    <row r="170" spans="1:65" s="2" customFormat="1" ht="16.5" customHeight="1">
      <c r="A170" s="35"/>
      <c r="B170" s="145"/>
      <c r="C170" s="181" t="s">
        <v>266</v>
      </c>
      <c r="D170" s="181" t="s">
        <v>132</v>
      </c>
      <c r="E170" s="182" t="s">
        <v>267</v>
      </c>
      <c r="F170" s="183" t="s">
        <v>268</v>
      </c>
      <c r="G170" s="184" t="s">
        <v>183</v>
      </c>
      <c r="H170" s="185">
        <v>1</v>
      </c>
      <c r="I170" s="186"/>
      <c r="J170" s="187">
        <f>ROUND(I170*H170,2)</f>
        <v>0</v>
      </c>
      <c r="K170" s="188"/>
      <c r="L170" s="36"/>
      <c r="M170" s="189" t="s">
        <v>1</v>
      </c>
      <c r="N170" s="190" t="s">
        <v>42</v>
      </c>
      <c r="O170" s="74"/>
      <c r="P170" s="191">
        <f>O170*H170</f>
        <v>0</v>
      </c>
      <c r="Q170" s="191">
        <v>0.00513</v>
      </c>
      <c r="R170" s="191">
        <f>Q170*H170</f>
        <v>0.00513</v>
      </c>
      <c r="S170" s="191">
        <v>0</v>
      </c>
      <c r="T170" s="19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3" t="s">
        <v>136</v>
      </c>
      <c r="AT170" s="193" t="s">
        <v>132</v>
      </c>
      <c r="AU170" s="193" t="s">
        <v>106</v>
      </c>
      <c r="AY170" s="16" t="s">
        <v>129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6" t="s">
        <v>106</v>
      </c>
      <c r="BK170" s="194">
        <f>ROUND(I170*H170,2)</f>
        <v>0</v>
      </c>
      <c r="BL170" s="16" t="s">
        <v>136</v>
      </c>
      <c r="BM170" s="193" t="s">
        <v>269</v>
      </c>
    </row>
    <row r="171" spans="1:65" s="2" customFormat="1" ht="16.5" customHeight="1">
      <c r="A171" s="35"/>
      <c r="B171" s="145"/>
      <c r="C171" s="181" t="s">
        <v>270</v>
      </c>
      <c r="D171" s="181" t="s">
        <v>132</v>
      </c>
      <c r="E171" s="182" t="s">
        <v>271</v>
      </c>
      <c r="F171" s="183" t="s">
        <v>272</v>
      </c>
      <c r="G171" s="184" t="s">
        <v>183</v>
      </c>
      <c r="H171" s="185">
        <v>14</v>
      </c>
      <c r="I171" s="186"/>
      <c r="J171" s="187">
        <f>ROUND(I171*H171,2)</f>
        <v>0</v>
      </c>
      <c r="K171" s="188"/>
      <c r="L171" s="36"/>
      <c r="M171" s="189" t="s">
        <v>1</v>
      </c>
      <c r="N171" s="190" t="s">
        <v>42</v>
      </c>
      <c r="O171" s="74"/>
      <c r="P171" s="191">
        <f>O171*H171</f>
        <v>0</v>
      </c>
      <c r="Q171" s="191">
        <v>0.0012</v>
      </c>
      <c r="R171" s="191">
        <f>Q171*H171</f>
        <v>0.0168</v>
      </c>
      <c r="S171" s="191">
        <v>0</v>
      </c>
      <c r="T171" s="19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3" t="s">
        <v>136</v>
      </c>
      <c r="AT171" s="193" t="s">
        <v>132</v>
      </c>
      <c r="AU171" s="193" t="s">
        <v>106</v>
      </c>
      <c r="AY171" s="16" t="s">
        <v>129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6" t="s">
        <v>106</v>
      </c>
      <c r="BK171" s="194">
        <f>ROUND(I171*H171,2)</f>
        <v>0</v>
      </c>
      <c r="BL171" s="16" t="s">
        <v>136</v>
      </c>
      <c r="BM171" s="193" t="s">
        <v>273</v>
      </c>
    </row>
    <row r="172" spans="1:65" s="2" customFormat="1" ht="21.75" customHeight="1">
      <c r="A172" s="35"/>
      <c r="B172" s="145"/>
      <c r="C172" s="181" t="s">
        <v>274</v>
      </c>
      <c r="D172" s="181" t="s">
        <v>132</v>
      </c>
      <c r="E172" s="182" t="s">
        <v>275</v>
      </c>
      <c r="F172" s="183" t="s">
        <v>276</v>
      </c>
      <c r="G172" s="184" t="s">
        <v>183</v>
      </c>
      <c r="H172" s="185">
        <v>117</v>
      </c>
      <c r="I172" s="186"/>
      <c r="J172" s="187">
        <f>ROUND(I172*H172,2)</f>
        <v>0</v>
      </c>
      <c r="K172" s="188"/>
      <c r="L172" s="36"/>
      <c r="M172" s="189" t="s">
        <v>1</v>
      </c>
      <c r="N172" s="190" t="s">
        <v>42</v>
      </c>
      <c r="O172" s="74"/>
      <c r="P172" s="191">
        <f>O172*H172</f>
        <v>0</v>
      </c>
      <c r="Q172" s="191">
        <v>0.00035</v>
      </c>
      <c r="R172" s="191">
        <f>Q172*H172</f>
        <v>0.04095</v>
      </c>
      <c r="S172" s="191">
        <v>0</v>
      </c>
      <c r="T172" s="19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3" t="s">
        <v>136</v>
      </c>
      <c r="AT172" s="193" t="s">
        <v>132</v>
      </c>
      <c r="AU172" s="193" t="s">
        <v>106</v>
      </c>
      <c r="AY172" s="16" t="s">
        <v>129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6" t="s">
        <v>106</v>
      </c>
      <c r="BK172" s="194">
        <f>ROUND(I172*H172,2)</f>
        <v>0</v>
      </c>
      <c r="BL172" s="16" t="s">
        <v>136</v>
      </c>
      <c r="BM172" s="193" t="s">
        <v>277</v>
      </c>
    </row>
    <row r="173" spans="1:65" s="2" customFormat="1" ht="21.75" customHeight="1">
      <c r="A173" s="35"/>
      <c r="B173" s="145"/>
      <c r="C173" s="181" t="s">
        <v>278</v>
      </c>
      <c r="D173" s="181" t="s">
        <v>132</v>
      </c>
      <c r="E173" s="182" t="s">
        <v>279</v>
      </c>
      <c r="F173" s="183" t="s">
        <v>280</v>
      </c>
      <c r="G173" s="184" t="s">
        <v>183</v>
      </c>
      <c r="H173" s="185">
        <v>1</v>
      </c>
      <c r="I173" s="186"/>
      <c r="J173" s="187">
        <f>ROUND(I173*H173,2)</f>
        <v>0</v>
      </c>
      <c r="K173" s="188"/>
      <c r="L173" s="36"/>
      <c r="M173" s="189" t="s">
        <v>1</v>
      </c>
      <c r="N173" s="190" t="s">
        <v>42</v>
      </c>
      <c r="O173" s="74"/>
      <c r="P173" s="191">
        <f>O173*H173</f>
        <v>0</v>
      </c>
      <c r="Q173" s="191">
        <v>0.00119</v>
      </c>
      <c r="R173" s="191">
        <f>Q173*H173</f>
        <v>0.00119</v>
      </c>
      <c r="S173" s="191">
        <v>0</v>
      </c>
      <c r="T173" s="19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3" t="s">
        <v>136</v>
      </c>
      <c r="AT173" s="193" t="s">
        <v>132</v>
      </c>
      <c r="AU173" s="193" t="s">
        <v>106</v>
      </c>
      <c r="AY173" s="16" t="s">
        <v>129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6" t="s">
        <v>106</v>
      </c>
      <c r="BK173" s="194">
        <f>ROUND(I173*H173,2)</f>
        <v>0</v>
      </c>
      <c r="BL173" s="16" t="s">
        <v>136</v>
      </c>
      <c r="BM173" s="193" t="s">
        <v>281</v>
      </c>
    </row>
    <row r="174" spans="1:65" s="2" customFormat="1" ht="21.75" customHeight="1">
      <c r="A174" s="35"/>
      <c r="B174" s="145"/>
      <c r="C174" s="181" t="s">
        <v>282</v>
      </c>
      <c r="D174" s="181" t="s">
        <v>132</v>
      </c>
      <c r="E174" s="182" t="s">
        <v>283</v>
      </c>
      <c r="F174" s="183" t="s">
        <v>284</v>
      </c>
      <c r="G174" s="184" t="s">
        <v>183</v>
      </c>
      <c r="H174" s="185">
        <v>2</v>
      </c>
      <c r="I174" s="186"/>
      <c r="J174" s="187">
        <f>ROUND(I174*H174,2)</f>
        <v>0</v>
      </c>
      <c r="K174" s="188"/>
      <c r="L174" s="36"/>
      <c r="M174" s="189" t="s">
        <v>1</v>
      </c>
      <c r="N174" s="190" t="s">
        <v>42</v>
      </c>
      <c r="O174" s="74"/>
      <c r="P174" s="191">
        <f>O174*H174</f>
        <v>0</v>
      </c>
      <c r="Q174" s="191">
        <v>0.00186</v>
      </c>
      <c r="R174" s="191">
        <f>Q174*H174</f>
        <v>0.00372</v>
      </c>
      <c r="S174" s="191">
        <v>0</v>
      </c>
      <c r="T174" s="19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3" t="s">
        <v>136</v>
      </c>
      <c r="AT174" s="193" t="s">
        <v>132</v>
      </c>
      <c r="AU174" s="193" t="s">
        <v>106</v>
      </c>
      <c r="AY174" s="16" t="s">
        <v>129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6" t="s">
        <v>106</v>
      </c>
      <c r="BK174" s="194">
        <f>ROUND(I174*H174,2)</f>
        <v>0</v>
      </c>
      <c r="BL174" s="16" t="s">
        <v>136</v>
      </c>
      <c r="BM174" s="193" t="s">
        <v>285</v>
      </c>
    </row>
    <row r="175" spans="1:65" s="2" customFormat="1" ht="16.5" customHeight="1">
      <c r="A175" s="35"/>
      <c r="B175" s="145"/>
      <c r="C175" s="181" t="s">
        <v>286</v>
      </c>
      <c r="D175" s="181" t="s">
        <v>132</v>
      </c>
      <c r="E175" s="182" t="s">
        <v>287</v>
      </c>
      <c r="F175" s="183" t="s">
        <v>288</v>
      </c>
      <c r="G175" s="184" t="s">
        <v>183</v>
      </c>
      <c r="H175" s="185">
        <v>1</v>
      </c>
      <c r="I175" s="186"/>
      <c r="J175" s="187">
        <f>ROUND(I175*H175,2)</f>
        <v>0</v>
      </c>
      <c r="K175" s="188"/>
      <c r="L175" s="36"/>
      <c r="M175" s="189" t="s">
        <v>1</v>
      </c>
      <c r="N175" s="190" t="s">
        <v>42</v>
      </c>
      <c r="O175" s="74"/>
      <c r="P175" s="191">
        <f>O175*H175</f>
        <v>0</v>
      </c>
      <c r="Q175" s="191">
        <v>0.00071</v>
      </c>
      <c r="R175" s="191">
        <f>Q175*H175</f>
        <v>0.00071</v>
      </c>
      <c r="S175" s="191">
        <v>0</v>
      </c>
      <c r="T175" s="19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3" t="s">
        <v>136</v>
      </c>
      <c r="AT175" s="193" t="s">
        <v>132</v>
      </c>
      <c r="AU175" s="193" t="s">
        <v>106</v>
      </c>
      <c r="AY175" s="16" t="s">
        <v>129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6" t="s">
        <v>106</v>
      </c>
      <c r="BK175" s="194">
        <f>ROUND(I175*H175,2)</f>
        <v>0</v>
      </c>
      <c r="BL175" s="16" t="s">
        <v>136</v>
      </c>
      <c r="BM175" s="193" t="s">
        <v>289</v>
      </c>
    </row>
    <row r="176" spans="1:65" s="2" customFormat="1" ht="16.5" customHeight="1">
      <c r="A176" s="35"/>
      <c r="B176" s="145"/>
      <c r="C176" s="181" t="s">
        <v>290</v>
      </c>
      <c r="D176" s="181" t="s">
        <v>132</v>
      </c>
      <c r="E176" s="182" t="s">
        <v>291</v>
      </c>
      <c r="F176" s="183" t="s">
        <v>292</v>
      </c>
      <c r="G176" s="184" t="s">
        <v>183</v>
      </c>
      <c r="H176" s="185">
        <v>1</v>
      </c>
      <c r="I176" s="186"/>
      <c r="J176" s="187">
        <f>ROUND(I176*H176,2)</f>
        <v>0</v>
      </c>
      <c r="K176" s="188"/>
      <c r="L176" s="36"/>
      <c r="M176" s="189" t="s">
        <v>1</v>
      </c>
      <c r="N176" s="190" t="s">
        <v>42</v>
      </c>
      <c r="O176" s="74"/>
      <c r="P176" s="191">
        <f>O176*H176</f>
        <v>0</v>
      </c>
      <c r="Q176" s="191">
        <v>0.00108</v>
      </c>
      <c r="R176" s="191">
        <f>Q176*H176</f>
        <v>0.00108</v>
      </c>
      <c r="S176" s="191">
        <v>0</v>
      </c>
      <c r="T176" s="19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3" t="s">
        <v>136</v>
      </c>
      <c r="AT176" s="193" t="s">
        <v>132</v>
      </c>
      <c r="AU176" s="193" t="s">
        <v>106</v>
      </c>
      <c r="AY176" s="16" t="s">
        <v>129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6" t="s">
        <v>106</v>
      </c>
      <c r="BK176" s="194">
        <f>ROUND(I176*H176,2)</f>
        <v>0</v>
      </c>
      <c r="BL176" s="16" t="s">
        <v>136</v>
      </c>
      <c r="BM176" s="193" t="s">
        <v>293</v>
      </c>
    </row>
    <row r="177" spans="1:65" s="2" customFormat="1" ht="16.5" customHeight="1">
      <c r="A177" s="35"/>
      <c r="B177" s="145"/>
      <c r="C177" s="181" t="s">
        <v>294</v>
      </c>
      <c r="D177" s="181" t="s">
        <v>132</v>
      </c>
      <c r="E177" s="182" t="s">
        <v>295</v>
      </c>
      <c r="F177" s="183" t="s">
        <v>296</v>
      </c>
      <c r="G177" s="184" t="s">
        <v>183</v>
      </c>
      <c r="H177" s="185">
        <v>117</v>
      </c>
      <c r="I177" s="186"/>
      <c r="J177" s="187">
        <f>ROUND(I177*H177,2)</f>
        <v>0</v>
      </c>
      <c r="K177" s="188"/>
      <c r="L177" s="36"/>
      <c r="M177" s="189" t="s">
        <v>1</v>
      </c>
      <c r="N177" s="190" t="s">
        <v>42</v>
      </c>
      <c r="O177" s="74"/>
      <c r="P177" s="191">
        <f>O177*H177</f>
        <v>0</v>
      </c>
      <c r="Q177" s="191">
        <v>0</v>
      </c>
      <c r="R177" s="191">
        <f>Q177*H177</f>
        <v>0</v>
      </c>
      <c r="S177" s="191">
        <v>0.0056</v>
      </c>
      <c r="T177" s="192">
        <f>S177*H177</f>
        <v>0.6552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3" t="s">
        <v>136</v>
      </c>
      <c r="AT177" s="193" t="s">
        <v>132</v>
      </c>
      <c r="AU177" s="193" t="s">
        <v>106</v>
      </c>
      <c r="AY177" s="16" t="s">
        <v>129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6" t="s">
        <v>106</v>
      </c>
      <c r="BK177" s="194">
        <f>ROUND(I177*H177,2)</f>
        <v>0</v>
      </c>
      <c r="BL177" s="16" t="s">
        <v>136</v>
      </c>
      <c r="BM177" s="193" t="s">
        <v>297</v>
      </c>
    </row>
    <row r="178" spans="1:65" s="2" customFormat="1" ht="16.5" customHeight="1">
      <c r="A178" s="35"/>
      <c r="B178" s="145"/>
      <c r="C178" s="181" t="s">
        <v>298</v>
      </c>
      <c r="D178" s="181" t="s">
        <v>132</v>
      </c>
      <c r="E178" s="182" t="s">
        <v>299</v>
      </c>
      <c r="F178" s="183" t="s">
        <v>300</v>
      </c>
      <c r="G178" s="184" t="s">
        <v>135</v>
      </c>
      <c r="H178" s="185">
        <v>883</v>
      </c>
      <c r="I178" s="186"/>
      <c r="J178" s="187">
        <f>ROUND(I178*H178,2)</f>
        <v>0</v>
      </c>
      <c r="K178" s="188"/>
      <c r="L178" s="36"/>
      <c r="M178" s="189" t="s">
        <v>1</v>
      </c>
      <c r="N178" s="190" t="s">
        <v>42</v>
      </c>
      <c r="O178" s="74"/>
      <c r="P178" s="191">
        <f>O178*H178</f>
        <v>0</v>
      </c>
      <c r="Q178" s="191">
        <v>0.00019</v>
      </c>
      <c r="R178" s="191">
        <f>Q178*H178</f>
        <v>0.16777</v>
      </c>
      <c r="S178" s="191">
        <v>0</v>
      </c>
      <c r="T178" s="19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3" t="s">
        <v>136</v>
      </c>
      <c r="AT178" s="193" t="s">
        <v>132</v>
      </c>
      <c r="AU178" s="193" t="s">
        <v>106</v>
      </c>
      <c r="AY178" s="16" t="s">
        <v>129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6" t="s">
        <v>106</v>
      </c>
      <c r="BK178" s="194">
        <f>ROUND(I178*H178,2)</f>
        <v>0</v>
      </c>
      <c r="BL178" s="16" t="s">
        <v>136</v>
      </c>
      <c r="BM178" s="193" t="s">
        <v>301</v>
      </c>
    </row>
    <row r="179" spans="1:65" s="2" customFormat="1" ht="16.5" customHeight="1">
      <c r="A179" s="35"/>
      <c r="B179" s="145"/>
      <c r="C179" s="181" t="s">
        <v>302</v>
      </c>
      <c r="D179" s="181" t="s">
        <v>132</v>
      </c>
      <c r="E179" s="182" t="s">
        <v>303</v>
      </c>
      <c r="F179" s="183" t="s">
        <v>304</v>
      </c>
      <c r="G179" s="184" t="s">
        <v>135</v>
      </c>
      <c r="H179" s="185">
        <v>883</v>
      </c>
      <c r="I179" s="186"/>
      <c r="J179" s="187">
        <f>ROUND(I179*H179,2)</f>
        <v>0</v>
      </c>
      <c r="K179" s="188"/>
      <c r="L179" s="36"/>
      <c r="M179" s="189" t="s">
        <v>1</v>
      </c>
      <c r="N179" s="190" t="s">
        <v>42</v>
      </c>
      <c r="O179" s="74"/>
      <c r="P179" s="191">
        <f>O179*H179</f>
        <v>0</v>
      </c>
      <c r="Q179" s="191">
        <v>1E-05</v>
      </c>
      <c r="R179" s="191">
        <f>Q179*H179</f>
        <v>0.008830000000000001</v>
      </c>
      <c r="S179" s="191">
        <v>0</v>
      </c>
      <c r="T179" s="19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3" t="s">
        <v>136</v>
      </c>
      <c r="AT179" s="193" t="s">
        <v>132</v>
      </c>
      <c r="AU179" s="193" t="s">
        <v>106</v>
      </c>
      <c r="AY179" s="16" t="s">
        <v>129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6" t="s">
        <v>106</v>
      </c>
      <c r="BK179" s="194">
        <f>ROUND(I179*H179,2)</f>
        <v>0</v>
      </c>
      <c r="BL179" s="16" t="s">
        <v>136</v>
      </c>
      <c r="BM179" s="193" t="s">
        <v>305</v>
      </c>
    </row>
    <row r="180" spans="1:65" s="2" customFormat="1" ht="16.5" customHeight="1">
      <c r="A180" s="35"/>
      <c r="B180" s="145"/>
      <c r="C180" s="181" t="s">
        <v>306</v>
      </c>
      <c r="D180" s="181" t="s">
        <v>132</v>
      </c>
      <c r="E180" s="182" t="s">
        <v>307</v>
      </c>
      <c r="F180" s="183" t="s">
        <v>308</v>
      </c>
      <c r="G180" s="184" t="s">
        <v>172</v>
      </c>
      <c r="H180" s="215"/>
      <c r="I180" s="186"/>
      <c r="J180" s="187">
        <f>ROUND(I180*H180,2)</f>
        <v>0</v>
      </c>
      <c r="K180" s="188"/>
      <c r="L180" s="36"/>
      <c r="M180" s="189" t="s">
        <v>1</v>
      </c>
      <c r="N180" s="190" t="s">
        <v>42</v>
      </c>
      <c r="O180" s="74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3" t="s">
        <v>136</v>
      </c>
      <c r="AT180" s="193" t="s">
        <v>132</v>
      </c>
      <c r="AU180" s="193" t="s">
        <v>106</v>
      </c>
      <c r="AY180" s="16" t="s">
        <v>129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6" t="s">
        <v>106</v>
      </c>
      <c r="BK180" s="194">
        <f>ROUND(I180*H180,2)</f>
        <v>0</v>
      </c>
      <c r="BL180" s="16" t="s">
        <v>136</v>
      </c>
      <c r="BM180" s="193" t="s">
        <v>309</v>
      </c>
    </row>
    <row r="181" spans="1:63" s="12" customFormat="1" ht="22.8" customHeight="1">
      <c r="A181" s="12"/>
      <c r="B181" s="168"/>
      <c r="C181" s="12"/>
      <c r="D181" s="169" t="s">
        <v>75</v>
      </c>
      <c r="E181" s="179" t="s">
        <v>310</v>
      </c>
      <c r="F181" s="179" t="s">
        <v>311</v>
      </c>
      <c r="G181" s="12"/>
      <c r="H181" s="12"/>
      <c r="I181" s="171"/>
      <c r="J181" s="180">
        <f>BK181</f>
        <v>0</v>
      </c>
      <c r="K181" s="12"/>
      <c r="L181" s="168"/>
      <c r="M181" s="173"/>
      <c r="N181" s="174"/>
      <c r="O181" s="174"/>
      <c r="P181" s="175">
        <f>SUM(P182:P186)</f>
        <v>0</v>
      </c>
      <c r="Q181" s="174"/>
      <c r="R181" s="175">
        <f>SUM(R182:R186)</f>
        <v>0.00949</v>
      </c>
      <c r="S181" s="174"/>
      <c r="T181" s="176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9" t="s">
        <v>106</v>
      </c>
      <c r="AT181" s="177" t="s">
        <v>75</v>
      </c>
      <c r="AU181" s="177" t="s">
        <v>84</v>
      </c>
      <c r="AY181" s="169" t="s">
        <v>129</v>
      </c>
      <c r="BK181" s="178">
        <f>SUM(BK182:BK186)</f>
        <v>0</v>
      </c>
    </row>
    <row r="182" spans="1:65" s="2" customFormat="1" ht="16.5" customHeight="1">
      <c r="A182" s="35"/>
      <c r="B182" s="145"/>
      <c r="C182" s="181" t="s">
        <v>312</v>
      </c>
      <c r="D182" s="181" t="s">
        <v>132</v>
      </c>
      <c r="E182" s="182" t="s">
        <v>313</v>
      </c>
      <c r="F182" s="183" t="s">
        <v>314</v>
      </c>
      <c r="G182" s="184" t="s">
        <v>315</v>
      </c>
      <c r="H182" s="185">
        <v>1</v>
      </c>
      <c r="I182" s="186"/>
      <c r="J182" s="187">
        <f>ROUND(I182*H182,2)</f>
        <v>0</v>
      </c>
      <c r="K182" s="188"/>
      <c r="L182" s="36"/>
      <c r="M182" s="189" t="s">
        <v>1</v>
      </c>
      <c r="N182" s="190" t="s">
        <v>42</v>
      </c>
      <c r="O182" s="74"/>
      <c r="P182" s="191">
        <f>O182*H182</f>
        <v>0</v>
      </c>
      <c r="Q182" s="191">
        <v>0.00189</v>
      </c>
      <c r="R182" s="191">
        <f>Q182*H182</f>
        <v>0.00189</v>
      </c>
      <c r="S182" s="191">
        <v>0</v>
      </c>
      <c r="T182" s="19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3" t="s">
        <v>136</v>
      </c>
      <c r="AT182" s="193" t="s">
        <v>132</v>
      </c>
      <c r="AU182" s="193" t="s">
        <v>106</v>
      </c>
      <c r="AY182" s="16" t="s">
        <v>129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6" t="s">
        <v>106</v>
      </c>
      <c r="BK182" s="194">
        <f>ROUND(I182*H182,2)</f>
        <v>0</v>
      </c>
      <c r="BL182" s="16" t="s">
        <v>136</v>
      </c>
      <c r="BM182" s="193" t="s">
        <v>316</v>
      </c>
    </row>
    <row r="183" spans="1:65" s="2" customFormat="1" ht="16.5" customHeight="1">
      <c r="A183" s="35"/>
      <c r="B183" s="145"/>
      <c r="C183" s="181" t="s">
        <v>317</v>
      </c>
      <c r="D183" s="181" t="s">
        <v>132</v>
      </c>
      <c r="E183" s="182" t="s">
        <v>318</v>
      </c>
      <c r="F183" s="183" t="s">
        <v>319</v>
      </c>
      <c r="G183" s="184" t="s">
        <v>183</v>
      </c>
      <c r="H183" s="185">
        <v>5</v>
      </c>
      <c r="I183" s="186"/>
      <c r="J183" s="187">
        <f>ROUND(I183*H183,2)</f>
        <v>0</v>
      </c>
      <c r="K183" s="188"/>
      <c r="L183" s="36"/>
      <c r="M183" s="189" t="s">
        <v>1</v>
      </c>
      <c r="N183" s="190" t="s">
        <v>42</v>
      </c>
      <c r="O183" s="74"/>
      <c r="P183" s="191">
        <f>O183*H183</f>
        <v>0</v>
      </c>
      <c r="Q183" s="191">
        <v>0.00109</v>
      </c>
      <c r="R183" s="191">
        <f>Q183*H183</f>
        <v>0.00545</v>
      </c>
      <c r="S183" s="191">
        <v>0</v>
      </c>
      <c r="T183" s="19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3" t="s">
        <v>136</v>
      </c>
      <c r="AT183" s="193" t="s">
        <v>132</v>
      </c>
      <c r="AU183" s="193" t="s">
        <v>106</v>
      </c>
      <c r="AY183" s="16" t="s">
        <v>129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6" t="s">
        <v>106</v>
      </c>
      <c r="BK183" s="194">
        <f>ROUND(I183*H183,2)</f>
        <v>0</v>
      </c>
      <c r="BL183" s="16" t="s">
        <v>136</v>
      </c>
      <c r="BM183" s="193" t="s">
        <v>320</v>
      </c>
    </row>
    <row r="184" spans="1:65" s="2" customFormat="1" ht="16.5" customHeight="1">
      <c r="A184" s="35"/>
      <c r="B184" s="145"/>
      <c r="C184" s="181" t="s">
        <v>321</v>
      </c>
      <c r="D184" s="181" t="s">
        <v>132</v>
      </c>
      <c r="E184" s="182" t="s">
        <v>322</v>
      </c>
      <c r="F184" s="183" t="s">
        <v>323</v>
      </c>
      <c r="G184" s="184" t="s">
        <v>315</v>
      </c>
      <c r="H184" s="185">
        <v>1</v>
      </c>
      <c r="I184" s="186"/>
      <c r="J184" s="187">
        <f>ROUND(I184*H184,2)</f>
        <v>0</v>
      </c>
      <c r="K184" s="188"/>
      <c r="L184" s="36"/>
      <c r="M184" s="189" t="s">
        <v>1</v>
      </c>
      <c r="N184" s="190" t="s">
        <v>42</v>
      </c>
      <c r="O184" s="74"/>
      <c r="P184" s="191">
        <f>O184*H184</f>
        <v>0</v>
      </c>
      <c r="Q184" s="191">
        <v>0.00019</v>
      </c>
      <c r="R184" s="191">
        <f>Q184*H184</f>
        <v>0.00019</v>
      </c>
      <c r="S184" s="191">
        <v>0</v>
      </c>
      <c r="T184" s="19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3" t="s">
        <v>136</v>
      </c>
      <c r="AT184" s="193" t="s">
        <v>132</v>
      </c>
      <c r="AU184" s="193" t="s">
        <v>106</v>
      </c>
      <c r="AY184" s="16" t="s">
        <v>129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6" t="s">
        <v>106</v>
      </c>
      <c r="BK184" s="194">
        <f>ROUND(I184*H184,2)</f>
        <v>0</v>
      </c>
      <c r="BL184" s="16" t="s">
        <v>136</v>
      </c>
      <c r="BM184" s="193" t="s">
        <v>324</v>
      </c>
    </row>
    <row r="185" spans="1:65" s="2" customFormat="1" ht="21.75" customHeight="1">
      <c r="A185" s="35"/>
      <c r="B185" s="145"/>
      <c r="C185" s="181" t="s">
        <v>325</v>
      </c>
      <c r="D185" s="181" t="s">
        <v>132</v>
      </c>
      <c r="E185" s="182" t="s">
        <v>326</v>
      </c>
      <c r="F185" s="183" t="s">
        <v>327</v>
      </c>
      <c r="G185" s="184" t="s">
        <v>315</v>
      </c>
      <c r="H185" s="185">
        <v>1</v>
      </c>
      <c r="I185" s="186"/>
      <c r="J185" s="187">
        <f>ROUND(I185*H185,2)</f>
        <v>0</v>
      </c>
      <c r="K185" s="188"/>
      <c r="L185" s="36"/>
      <c r="M185" s="189" t="s">
        <v>1</v>
      </c>
      <c r="N185" s="190" t="s">
        <v>42</v>
      </c>
      <c r="O185" s="74"/>
      <c r="P185" s="191">
        <f>O185*H185</f>
        <v>0</v>
      </c>
      <c r="Q185" s="191">
        <v>0.00196</v>
      </c>
      <c r="R185" s="191">
        <f>Q185*H185</f>
        <v>0.00196</v>
      </c>
      <c r="S185" s="191">
        <v>0</v>
      </c>
      <c r="T185" s="19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3" t="s">
        <v>136</v>
      </c>
      <c r="AT185" s="193" t="s">
        <v>132</v>
      </c>
      <c r="AU185" s="193" t="s">
        <v>106</v>
      </c>
      <c r="AY185" s="16" t="s">
        <v>129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6" t="s">
        <v>106</v>
      </c>
      <c r="BK185" s="194">
        <f>ROUND(I185*H185,2)</f>
        <v>0</v>
      </c>
      <c r="BL185" s="16" t="s">
        <v>136</v>
      </c>
      <c r="BM185" s="193" t="s">
        <v>328</v>
      </c>
    </row>
    <row r="186" spans="1:65" s="2" customFormat="1" ht="16.5" customHeight="1">
      <c r="A186" s="35"/>
      <c r="B186" s="145"/>
      <c r="C186" s="181" t="s">
        <v>329</v>
      </c>
      <c r="D186" s="181" t="s">
        <v>132</v>
      </c>
      <c r="E186" s="182" t="s">
        <v>330</v>
      </c>
      <c r="F186" s="183" t="s">
        <v>331</v>
      </c>
      <c r="G186" s="184" t="s">
        <v>172</v>
      </c>
      <c r="H186" s="215"/>
      <c r="I186" s="186"/>
      <c r="J186" s="187">
        <f>ROUND(I186*H186,2)</f>
        <v>0</v>
      </c>
      <c r="K186" s="188"/>
      <c r="L186" s="36"/>
      <c r="M186" s="189" t="s">
        <v>1</v>
      </c>
      <c r="N186" s="190" t="s">
        <v>42</v>
      </c>
      <c r="O186" s="74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3" t="s">
        <v>136</v>
      </c>
      <c r="AT186" s="193" t="s">
        <v>132</v>
      </c>
      <c r="AU186" s="193" t="s">
        <v>106</v>
      </c>
      <c r="AY186" s="16" t="s">
        <v>129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6" t="s">
        <v>106</v>
      </c>
      <c r="BK186" s="194">
        <f>ROUND(I186*H186,2)</f>
        <v>0</v>
      </c>
      <c r="BL186" s="16" t="s">
        <v>136</v>
      </c>
      <c r="BM186" s="193" t="s">
        <v>332</v>
      </c>
    </row>
    <row r="187" spans="1:63" s="12" customFormat="1" ht="22.8" customHeight="1">
      <c r="A187" s="12"/>
      <c r="B187" s="168"/>
      <c r="C187" s="12"/>
      <c r="D187" s="169" t="s">
        <v>75</v>
      </c>
      <c r="E187" s="179" t="s">
        <v>333</v>
      </c>
      <c r="F187" s="179" t="s">
        <v>334</v>
      </c>
      <c r="G187" s="12"/>
      <c r="H187" s="12"/>
      <c r="I187" s="171"/>
      <c r="J187" s="180">
        <f>BK187</f>
        <v>0</v>
      </c>
      <c r="K187" s="12"/>
      <c r="L187" s="168"/>
      <c r="M187" s="173"/>
      <c r="N187" s="174"/>
      <c r="O187" s="174"/>
      <c r="P187" s="175">
        <f>SUM(P188:P192)</f>
        <v>0</v>
      </c>
      <c r="Q187" s="174"/>
      <c r="R187" s="175">
        <f>SUM(R188:R192)</f>
        <v>0.00226</v>
      </c>
      <c r="S187" s="174"/>
      <c r="T187" s="176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9" t="s">
        <v>106</v>
      </c>
      <c r="AT187" s="177" t="s">
        <v>75</v>
      </c>
      <c r="AU187" s="177" t="s">
        <v>84</v>
      </c>
      <c r="AY187" s="169" t="s">
        <v>129</v>
      </c>
      <c r="BK187" s="178">
        <f>SUM(BK188:BK192)</f>
        <v>0</v>
      </c>
    </row>
    <row r="188" spans="1:65" s="2" customFormat="1" ht="24.15" customHeight="1">
      <c r="A188" s="35"/>
      <c r="B188" s="145"/>
      <c r="C188" s="181" t="s">
        <v>335</v>
      </c>
      <c r="D188" s="181" t="s">
        <v>132</v>
      </c>
      <c r="E188" s="182" t="s">
        <v>336</v>
      </c>
      <c r="F188" s="183" t="s">
        <v>337</v>
      </c>
      <c r="G188" s="184" t="s">
        <v>183</v>
      </c>
      <c r="H188" s="185">
        <v>3</v>
      </c>
      <c r="I188" s="186"/>
      <c r="J188" s="187">
        <f>ROUND(I188*H188,2)</f>
        <v>0</v>
      </c>
      <c r="K188" s="188"/>
      <c r="L188" s="36"/>
      <c r="M188" s="189" t="s">
        <v>1</v>
      </c>
      <c r="N188" s="190" t="s">
        <v>42</v>
      </c>
      <c r="O188" s="74"/>
      <c r="P188" s="191">
        <f>O188*H188</f>
        <v>0</v>
      </c>
      <c r="Q188" s="191">
        <v>1E-05</v>
      </c>
      <c r="R188" s="191">
        <f>Q188*H188</f>
        <v>3.0000000000000004E-05</v>
      </c>
      <c r="S188" s="191">
        <v>0</v>
      </c>
      <c r="T188" s="19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3" t="s">
        <v>136</v>
      </c>
      <c r="AT188" s="193" t="s">
        <v>132</v>
      </c>
      <c r="AU188" s="193" t="s">
        <v>106</v>
      </c>
      <c r="AY188" s="16" t="s">
        <v>129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6" t="s">
        <v>106</v>
      </c>
      <c r="BK188" s="194">
        <f>ROUND(I188*H188,2)</f>
        <v>0</v>
      </c>
      <c r="BL188" s="16" t="s">
        <v>136</v>
      </c>
      <c r="BM188" s="193" t="s">
        <v>338</v>
      </c>
    </row>
    <row r="189" spans="1:65" s="2" customFormat="1" ht="24.15" customHeight="1">
      <c r="A189" s="35"/>
      <c r="B189" s="145"/>
      <c r="C189" s="181" t="s">
        <v>339</v>
      </c>
      <c r="D189" s="181" t="s">
        <v>132</v>
      </c>
      <c r="E189" s="182" t="s">
        <v>340</v>
      </c>
      <c r="F189" s="183" t="s">
        <v>341</v>
      </c>
      <c r="G189" s="184" t="s">
        <v>183</v>
      </c>
      <c r="H189" s="185">
        <v>3</v>
      </c>
      <c r="I189" s="186"/>
      <c r="J189" s="187">
        <f>ROUND(I189*H189,2)</f>
        <v>0</v>
      </c>
      <c r="K189" s="188"/>
      <c r="L189" s="36"/>
      <c r="M189" s="189" t="s">
        <v>1</v>
      </c>
      <c r="N189" s="190" t="s">
        <v>42</v>
      </c>
      <c r="O189" s="74"/>
      <c r="P189" s="191">
        <f>O189*H189</f>
        <v>0</v>
      </c>
      <c r="Q189" s="191">
        <v>3E-05</v>
      </c>
      <c r="R189" s="191">
        <f>Q189*H189</f>
        <v>9E-05</v>
      </c>
      <c r="S189" s="191">
        <v>0</v>
      </c>
      <c r="T189" s="19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3" t="s">
        <v>136</v>
      </c>
      <c r="AT189" s="193" t="s">
        <v>132</v>
      </c>
      <c r="AU189" s="193" t="s">
        <v>106</v>
      </c>
      <c r="AY189" s="16" t="s">
        <v>129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6" t="s">
        <v>106</v>
      </c>
      <c r="BK189" s="194">
        <f>ROUND(I189*H189,2)</f>
        <v>0</v>
      </c>
      <c r="BL189" s="16" t="s">
        <v>136</v>
      </c>
      <c r="BM189" s="193" t="s">
        <v>342</v>
      </c>
    </row>
    <row r="190" spans="1:65" s="2" customFormat="1" ht="24.15" customHeight="1">
      <c r="A190" s="35"/>
      <c r="B190" s="145"/>
      <c r="C190" s="181" t="s">
        <v>343</v>
      </c>
      <c r="D190" s="181" t="s">
        <v>132</v>
      </c>
      <c r="E190" s="182" t="s">
        <v>344</v>
      </c>
      <c r="F190" s="183" t="s">
        <v>345</v>
      </c>
      <c r="G190" s="184" t="s">
        <v>183</v>
      </c>
      <c r="H190" s="185">
        <v>60</v>
      </c>
      <c r="I190" s="186"/>
      <c r="J190" s="187">
        <f>ROUND(I190*H190,2)</f>
        <v>0</v>
      </c>
      <c r="K190" s="188"/>
      <c r="L190" s="36"/>
      <c r="M190" s="189" t="s">
        <v>1</v>
      </c>
      <c r="N190" s="190" t="s">
        <v>42</v>
      </c>
      <c r="O190" s="74"/>
      <c r="P190" s="191">
        <f>O190*H190</f>
        <v>0</v>
      </c>
      <c r="Q190" s="191">
        <v>1E-05</v>
      </c>
      <c r="R190" s="191">
        <f>Q190*H190</f>
        <v>0.0006000000000000001</v>
      </c>
      <c r="S190" s="191">
        <v>0</v>
      </c>
      <c r="T190" s="19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3" t="s">
        <v>136</v>
      </c>
      <c r="AT190" s="193" t="s">
        <v>132</v>
      </c>
      <c r="AU190" s="193" t="s">
        <v>106</v>
      </c>
      <c r="AY190" s="16" t="s">
        <v>129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6" t="s">
        <v>106</v>
      </c>
      <c r="BK190" s="194">
        <f>ROUND(I190*H190,2)</f>
        <v>0</v>
      </c>
      <c r="BL190" s="16" t="s">
        <v>136</v>
      </c>
      <c r="BM190" s="193" t="s">
        <v>346</v>
      </c>
    </row>
    <row r="191" spans="1:65" s="2" customFormat="1" ht="24.15" customHeight="1">
      <c r="A191" s="35"/>
      <c r="B191" s="145"/>
      <c r="C191" s="181" t="s">
        <v>347</v>
      </c>
      <c r="D191" s="181" t="s">
        <v>132</v>
      </c>
      <c r="E191" s="182" t="s">
        <v>348</v>
      </c>
      <c r="F191" s="183" t="s">
        <v>349</v>
      </c>
      <c r="G191" s="184" t="s">
        <v>183</v>
      </c>
      <c r="H191" s="185">
        <v>42</v>
      </c>
      <c r="I191" s="186"/>
      <c r="J191" s="187">
        <f>ROUND(I191*H191,2)</f>
        <v>0</v>
      </c>
      <c r="K191" s="188"/>
      <c r="L191" s="36"/>
      <c r="M191" s="189" t="s">
        <v>1</v>
      </c>
      <c r="N191" s="190" t="s">
        <v>42</v>
      </c>
      <c r="O191" s="74"/>
      <c r="P191" s="191">
        <f>O191*H191</f>
        <v>0</v>
      </c>
      <c r="Q191" s="191">
        <v>1E-05</v>
      </c>
      <c r="R191" s="191">
        <f>Q191*H191</f>
        <v>0.00042</v>
      </c>
      <c r="S191" s="191">
        <v>0</v>
      </c>
      <c r="T191" s="19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3" t="s">
        <v>136</v>
      </c>
      <c r="AT191" s="193" t="s">
        <v>132</v>
      </c>
      <c r="AU191" s="193" t="s">
        <v>106</v>
      </c>
      <c r="AY191" s="16" t="s">
        <v>129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6" t="s">
        <v>106</v>
      </c>
      <c r="BK191" s="194">
        <f>ROUND(I191*H191,2)</f>
        <v>0</v>
      </c>
      <c r="BL191" s="16" t="s">
        <v>136</v>
      </c>
      <c r="BM191" s="193" t="s">
        <v>350</v>
      </c>
    </row>
    <row r="192" spans="1:65" s="2" customFormat="1" ht="24.15" customHeight="1">
      <c r="A192" s="35"/>
      <c r="B192" s="145"/>
      <c r="C192" s="181" t="s">
        <v>351</v>
      </c>
      <c r="D192" s="181" t="s">
        <v>132</v>
      </c>
      <c r="E192" s="182" t="s">
        <v>352</v>
      </c>
      <c r="F192" s="183" t="s">
        <v>353</v>
      </c>
      <c r="G192" s="184" t="s">
        <v>183</v>
      </c>
      <c r="H192" s="185">
        <v>56</v>
      </c>
      <c r="I192" s="186"/>
      <c r="J192" s="187">
        <f>ROUND(I192*H192,2)</f>
        <v>0</v>
      </c>
      <c r="K192" s="188"/>
      <c r="L192" s="36"/>
      <c r="M192" s="189" t="s">
        <v>1</v>
      </c>
      <c r="N192" s="190" t="s">
        <v>42</v>
      </c>
      <c r="O192" s="74"/>
      <c r="P192" s="191">
        <f>O192*H192</f>
        <v>0</v>
      </c>
      <c r="Q192" s="191">
        <v>2E-05</v>
      </c>
      <c r="R192" s="191">
        <f>Q192*H192</f>
        <v>0.0011200000000000001</v>
      </c>
      <c r="S192" s="191">
        <v>0</v>
      </c>
      <c r="T192" s="19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3" t="s">
        <v>136</v>
      </c>
      <c r="AT192" s="193" t="s">
        <v>132</v>
      </c>
      <c r="AU192" s="193" t="s">
        <v>106</v>
      </c>
      <c r="AY192" s="16" t="s">
        <v>129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6" t="s">
        <v>106</v>
      </c>
      <c r="BK192" s="194">
        <f>ROUND(I192*H192,2)</f>
        <v>0</v>
      </c>
      <c r="BL192" s="16" t="s">
        <v>136</v>
      </c>
      <c r="BM192" s="193" t="s">
        <v>354</v>
      </c>
    </row>
    <row r="193" spans="1:63" s="12" customFormat="1" ht="22.8" customHeight="1">
      <c r="A193" s="12"/>
      <c r="B193" s="168"/>
      <c r="C193" s="12"/>
      <c r="D193" s="169" t="s">
        <v>75</v>
      </c>
      <c r="E193" s="179" t="s">
        <v>355</v>
      </c>
      <c r="F193" s="179" t="s">
        <v>356</v>
      </c>
      <c r="G193" s="12"/>
      <c r="H193" s="12"/>
      <c r="I193" s="171"/>
      <c r="J193" s="180">
        <f>BK193</f>
        <v>0</v>
      </c>
      <c r="K193" s="12"/>
      <c r="L193" s="168"/>
      <c r="M193" s="173"/>
      <c r="N193" s="174"/>
      <c r="O193" s="174"/>
      <c r="P193" s="175">
        <f>SUM(P194:P195)</f>
        <v>0</v>
      </c>
      <c r="Q193" s="174"/>
      <c r="R193" s="175">
        <f>SUM(R194:R195)</f>
        <v>0.0036399999999999996</v>
      </c>
      <c r="S193" s="174"/>
      <c r="T193" s="176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9" t="s">
        <v>106</v>
      </c>
      <c r="AT193" s="177" t="s">
        <v>75</v>
      </c>
      <c r="AU193" s="177" t="s">
        <v>84</v>
      </c>
      <c r="AY193" s="169" t="s">
        <v>129</v>
      </c>
      <c r="BK193" s="178">
        <f>SUM(BK194:BK195)</f>
        <v>0</v>
      </c>
    </row>
    <row r="194" spans="1:65" s="2" customFormat="1" ht="16.5" customHeight="1">
      <c r="A194" s="35"/>
      <c r="B194" s="145"/>
      <c r="C194" s="181" t="s">
        <v>357</v>
      </c>
      <c r="D194" s="181" t="s">
        <v>132</v>
      </c>
      <c r="E194" s="182" t="s">
        <v>358</v>
      </c>
      <c r="F194" s="183" t="s">
        <v>359</v>
      </c>
      <c r="G194" s="184" t="s">
        <v>183</v>
      </c>
      <c r="H194" s="185">
        <v>7</v>
      </c>
      <c r="I194" s="186"/>
      <c r="J194" s="187">
        <f>ROUND(I194*H194,2)</f>
        <v>0</v>
      </c>
      <c r="K194" s="188"/>
      <c r="L194" s="36"/>
      <c r="M194" s="189" t="s">
        <v>1</v>
      </c>
      <c r="N194" s="190" t="s">
        <v>42</v>
      </c>
      <c r="O194" s="74"/>
      <c r="P194" s="191">
        <f>O194*H194</f>
        <v>0</v>
      </c>
      <c r="Q194" s="191">
        <v>0.00052</v>
      </c>
      <c r="R194" s="191">
        <f>Q194*H194</f>
        <v>0.0036399999999999996</v>
      </c>
      <c r="S194" s="191">
        <v>0</v>
      </c>
      <c r="T194" s="19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3" t="s">
        <v>136</v>
      </c>
      <c r="AT194" s="193" t="s">
        <v>132</v>
      </c>
      <c r="AU194" s="193" t="s">
        <v>106</v>
      </c>
      <c r="AY194" s="16" t="s">
        <v>129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6" t="s">
        <v>106</v>
      </c>
      <c r="BK194" s="194">
        <f>ROUND(I194*H194,2)</f>
        <v>0</v>
      </c>
      <c r="BL194" s="16" t="s">
        <v>136</v>
      </c>
      <c r="BM194" s="193" t="s">
        <v>360</v>
      </c>
    </row>
    <row r="195" spans="1:65" s="2" customFormat="1" ht="16.5" customHeight="1">
      <c r="A195" s="35"/>
      <c r="B195" s="145"/>
      <c r="C195" s="181" t="s">
        <v>361</v>
      </c>
      <c r="D195" s="181" t="s">
        <v>132</v>
      </c>
      <c r="E195" s="182" t="s">
        <v>362</v>
      </c>
      <c r="F195" s="183" t="s">
        <v>363</v>
      </c>
      <c r="G195" s="184" t="s">
        <v>172</v>
      </c>
      <c r="H195" s="215"/>
      <c r="I195" s="186"/>
      <c r="J195" s="187">
        <f>ROUND(I195*H195,2)</f>
        <v>0</v>
      </c>
      <c r="K195" s="188"/>
      <c r="L195" s="36"/>
      <c r="M195" s="189" t="s">
        <v>1</v>
      </c>
      <c r="N195" s="190" t="s">
        <v>42</v>
      </c>
      <c r="O195" s="74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3" t="s">
        <v>136</v>
      </c>
      <c r="AT195" s="193" t="s">
        <v>132</v>
      </c>
      <c r="AU195" s="193" t="s">
        <v>106</v>
      </c>
      <c r="AY195" s="16" t="s">
        <v>129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6" t="s">
        <v>106</v>
      </c>
      <c r="BK195" s="194">
        <f>ROUND(I195*H195,2)</f>
        <v>0</v>
      </c>
      <c r="BL195" s="16" t="s">
        <v>136</v>
      </c>
      <c r="BM195" s="193" t="s">
        <v>364</v>
      </c>
    </row>
    <row r="196" spans="1:63" s="12" customFormat="1" ht="25.9" customHeight="1">
      <c r="A196" s="12"/>
      <c r="B196" s="168"/>
      <c r="C196" s="12"/>
      <c r="D196" s="169" t="s">
        <v>75</v>
      </c>
      <c r="E196" s="170" t="s">
        <v>365</v>
      </c>
      <c r="F196" s="170" t="s">
        <v>366</v>
      </c>
      <c r="G196" s="12"/>
      <c r="H196" s="12"/>
      <c r="I196" s="171"/>
      <c r="J196" s="172">
        <f>BK196</f>
        <v>0</v>
      </c>
      <c r="K196" s="12"/>
      <c r="L196" s="168"/>
      <c r="M196" s="173"/>
      <c r="N196" s="174"/>
      <c r="O196" s="174"/>
      <c r="P196" s="175">
        <f>P197</f>
        <v>0</v>
      </c>
      <c r="Q196" s="174"/>
      <c r="R196" s="175">
        <f>R197</f>
        <v>0</v>
      </c>
      <c r="S196" s="174"/>
      <c r="T196" s="176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9" t="s">
        <v>147</v>
      </c>
      <c r="AT196" s="177" t="s">
        <v>75</v>
      </c>
      <c r="AU196" s="177" t="s">
        <v>76</v>
      </c>
      <c r="AY196" s="169" t="s">
        <v>129</v>
      </c>
      <c r="BK196" s="178">
        <f>BK197</f>
        <v>0</v>
      </c>
    </row>
    <row r="197" spans="1:65" s="2" customFormat="1" ht="16.5" customHeight="1">
      <c r="A197" s="35"/>
      <c r="B197" s="145"/>
      <c r="C197" s="181" t="s">
        <v>367</v>
      </c>
      <c r="D197" s="181" t="s">
        <v>132</v>
      </c>
      <c r="E197" s="182" t="s">
        <v>368</v>
      </c>
      <c r="F197" s="183" t="s">
        <v>369</v>
      </c>
      <c r="G197" s="184" t="s">
        <v>370</v>
      </c>
      <c r="H197" s="185">
        <v>1</v>
      </c>
      <c r="I197" s="186"/>
      <c r="J197" s="187">
        <f>ROUND(I197*H197,2)</f>
        <v>0</v>
      </c>
      <c r="K197" s="188"/>
      <c r="L197" s="36"/>
      <c r="M197" s="216" t="s">
        <v>1</v>
      </c>
      <c r="N197" s="217" t="s">
        <v>42</v>
      </c>
      <c r="O197" s="218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3" t="s">
        <v>371</v>
      </c>
      <c r="AT197" s="193" t="s">
        <v>132</v>
      </c>
      <c r="AU197" s="193" t="s">
        <v>84</v>
      </c>
      <c r="AY197" s="16" t="s">
        <v>129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6" t="s">
        <v>106</v>
      </c>
      <c r="BK197" s="194">
        <f>ROUND(I197*H197,2)</f>
        <v>0</v>
      </c>
      <c r="BL197" s="16" t="s">
        <v>371</v>
      </c>
      <c r="BM197" s="193" t="s">
        <v>372</v>
      </c>
    </row>
    <row r="198" spans="1:31" s="2" customFormat="1" ht="6.95" customHeight="1">
      <c r="A198" s="35"/>
      <c r="B198" s="57"/>
      <c r="C198" s="58"/>
      <c r="D198" s="58"/>
      <c r="E198" s="58"/>
      <c r="F198" s="58"/>
      <c r="G198" s="58"/>
      <c r="H198" s="58"/>
      <c r="I198" s="58"/>
      <c r="J198" s="58"/>
      <c r="K198" s="58"/>
      <c r="L198" s="36"/>
      <c r="M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</sheetData>
  <autoFilter ref="C132:K197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JUNKOVA\Junkova</dc:creator>
  <cp:keywords/>
  <dc:description/>
  <cp:lastModifiedBy>JUNKOVA\Junkova</cp:lastModifiedBy>
  <dcterms:created xsi:type="dcterms:W3CDTF">2023-05-26T10:35:53Z</dcterms:created>
  <dcterms:modified xsi:type="dcterms:W3CDTF">2023-05-26T10:35:54Z</dcterms:modified>
  <cp:category/>
  <cp:version/>
  <cp:contentType/>
  <cp:contentStatus/>
</cp:coreProperties>
</file>