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ZATEPLENÍ A STAVEBN...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'001 - ZATEPLENÍ A STAVEBN...'!$C$108:$K$1202</definedName>
    <definedName name="_xlnm.Print_Area" localSheetId="1">'001 - ZATEPLENÍ A STAVEBN...'!$C$4:$J$39,'001 - ZATEPLENÍ A STAVEBN...'!$C$45:$J$90,'001 - ZATEPLENÍ A STAVEBN...'!$C$96:$K$1202</definedName>
    <definedName name="_xlnm.Print_Area" localSheetId="2">'Seznam figur'!$C$4:$G$234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'001 - ZATEPLENÍ A STAVEBN...'!$108:$108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<sst xmlns="http://schemas.openxmlformats.org/spreadsheetml/2006/main" count="11931" uniqueCount="1990">
  <si>
    <t>Export Komplet</t>
  </si>
  <si>
    <t>VZ</t>
  </si>
  <si>
    <t>2.0</t>
  </si>
  <si>
    <t/>
  </si>
  <si>
    <t>False</t>
  </si>
  <si>
    <t>{ea4b5222-5e93-427b-a54b-059d8adc93a3}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</si>
  <si>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</si>
  <si>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</si>
  <si>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</si>
  <si>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</si>
  <si>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</si>
  <si>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</si>
  <si>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</si>
  <si>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</si>
  <si>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</si>
  <si>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012023B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</si>
  <si>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</si>
  <si>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</si>
  <si>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ZATEPLENÍ A STAVEBNÍ ÚPRAVY DĚTSKÉHO PAVILONU C VČTNĚ PŘILEHLÉ TERASY</t>
  </si>
  <si>
    <t>KSO:</t>
  </si>
  <si>
    <t>CC-CZ:</t>
  </si>
  <si>
    <t>Místo:</t>
  </si>
  <si>
    <t>VRCHLABÍ, MŠ LETNÁ</t>
  </si>
  <si>
    <t>Datum:</t>
  </si>
  <si>
    <t>2. 1. 2023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</si>
  <si>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</si>
  <si>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</si>
  <si>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</si>
  <si>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</si>
  <si>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</si>
  <si>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</si>
  <si>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</si>
  <si>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PAVEL STARÝ, VRCHLABÍ</t>
  </si>
  <si>
    <t>True</t>
  </si>
  <si>
    <t>Zpracovatel:</t>
  </si>
  <si>
    <t>ING. LUBOŠ KASPER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</si>
  <si>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</si>
  <si>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</si>
  <si>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</si>
  <si>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</si>
  <si>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</si>
  <si>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</si>
  <si>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</si>
  <si>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</si>
  <si>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</si>
  <si>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</si>
  <si>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</si>
  <si>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</si>
  <si>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</si>
  <si>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</si>
  <si>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</si>
  <si>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</si>
  <si>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</si>
  <si>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</si>
  <si>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</si>
  <si>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</si>
  <si>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</si>
  <si>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</si>
  <si>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</si>
  <si>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</si>
  <si>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</si>
  <si>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</si>
  <si>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</si>
  <si>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</si>
  <si>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</si>
  <si>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</si>
  <si>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</si>
  <si>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</si>
  <si>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</si>
  <si>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</si>
  <si>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</si>
  <si>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</si>
  <si>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</si>
  <si>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</si>
  <si>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</si>
  <si>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</si>
  <si>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</si>
  <si>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</si>
  <si>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ZATEPLENÍ A STAVEBNÍ ÚPRAVY DĚTSKÉHO PAVILONU C VČ PŘILEHLÉ TERASY</t>
  </si>
  <si>
    <t>STA</t>
  </si>
  <si>
    <t>1</t>
  </si>
  <si>
    <t>{e86bf32b-925d-46ff-962e-2d56ac94af2d}</t>
  </si>
  <si>
    <t>2</t>
  </si>
  <si>
    <t>DÉLKAOSTĚNÍ</t>
  </si>
  <si>
    <t>254,045</t>
  </si>
  <si>
    <t>FASÁDA</t>
  </si>
  <si>
    <t>503,355</t>
  </si>
  <si>
    <t>KRYCÍ LIST SOUPISU PRACÍ</t>
  </si>
  <si>
    <t>GREY100MM</t>
  </si>
  <si>
    <t>404,797</t>
  </si>
  <si>
    <t>LEŠENÍ</t>
  </si>
  <si>
    <t>546,852</t>
  </si>
  <si>
    <t>OSTĚNÍ</t>
  </si>
  <si>
    <t>50,809</t>
  </si>
  <si>
    <t>OTVORY</t>
  </si>
  <si>
    <t>112,346</t>
  </si>
  <si>
    <t>Objekt:</t>
  </si>
  <si>
    <t>PODHLED</t>
  </si>
  <si>
    <t>69,406</t>
  </si>
  <si>
    <t>001 - ZATEPLENÍ A STAVEBNÍ ÚPRAVY DĚTSKÉHO PAVILONU C VČ PŘILEHLÉ TERASY</t>
  </si>
  <si>
    <t>RÝHA</t>
  </si>
  <si>
    <t>53,016</t>
  </si>
  <si>
    <t>RÝHY2000</t>
  </si>
  <si>
    <t>80,451</t>
  </si>
  <si>
    <t>XPS50</t>
  </si>
  <si>
    <t>22,344</t>
  </si>
  <si>
    <t>ZAKLPASY</t>
  </si>
  <si>
    <t>6,37</t>
  </si>
  <si>
    <t>ZATSOKLU</t>
  </si>
  <si>
    <t>58,512</t>
  </si>
  <si>
    <t>XPS80</t>
  </si>
  <si>
    <t>12,152</t>
  </si>
  <si>
    <t>OMITKAVSTUP</t>
  </si>
  <si>
    <t>17,685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</si>
  <si>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</si>
  <si>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</si>
  <si>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</si>
  <si>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</si>
  <si>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</si>
  <si>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</si>
  <si>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</si>
  <si>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</si>
  <si>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</si>
  <si>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</si>
  <si>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</si>
  <si>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</si>
  <si>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</si>
  <si>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</si>
  <si>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</si>
  <si>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</si>
  <si>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</si>
  <si>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</si>
  <si>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</si>
  <si>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</si>
  <si>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</si>
  <si>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</si>
  <si>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</si>
  <si>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</si>
  <si>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</si>
  <si>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</si>
  <si>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</si>
  <si>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</si>
  <si>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</si>
  <si>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</si>
  <si>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</si>
  <si>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</si>
  <si>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</si>
  <si>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</si>
  <si>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</si>
  <si>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</si>
  <si>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</si>
  <si>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</si>
  <si>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</si>
  <si>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</si>
  <si>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</si>
  <si>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</si>
  <si>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</si>
  <si>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</si>
  <si>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</si>
  <si>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</si>
  <si>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</si>
  <si>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</si>
  <si>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</si>
  <si>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</si>
  <si>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</si>
  <si>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</si>
  <si>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</si>
  <si>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</si>
  <si>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</si>
  <si>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2023 01</t>
  </si>
  <si>
    <t>4</t>
  </si>
  <si>
    <t>1016734919</t>
  </si>
  <si>
    <t>Online PSC</t>
  </si>
  <si>
    <t>https://podminky.urs.cz/item/CS_URS_2023_01/113106121</t>
  </si>
  <si>
    <t>VV</t>
  </si>
  <si>
    <t>"rOZEBRÁNÍ PLOCHY PRO ZATEPENÍ SOKLU</t>
  </si>
  <si>
    <t>"S" 17,32*0,5</t>
  </si>
  <si>
    <t>"V"(15+0,5+0,5*8)*0,5</t>
  </si>
  <si>
    <t>Součet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</si>
  <si>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</si>
  <si>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</si>
  <si>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1414823038</t>
  </si>
  <si>
    <t>https://podminky.urs.cz/item/CS_URS_2023_01/113106122</t>
  </si>
  <si>
    <t>"STÁVAJÍCÍ OKAPOVÝ CHODNÍK</t>
  </si>
  <si>
    <t>3*0,5</t>
  </si>
  <si>
    <t>12*0,5</t>
  </si>
  <si>
    <t>3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</si>
  <si>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</si>
  <si>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</si>
  <si>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787634658</t>
  </si>
  <si>
    <t>https://podminky.urs.cz/item/CS_URS_2023_01/113107143</t>
  </si>
  <si>
    <t>"STÁVAJÍCÍ ŽIV KRYT U ČÁTI OBJEKTU</t>
  </si>
  <si>
    <t>(17,32+1,465+17,2)*0,6</t>
  </si>
  <si>
    <t>"Z" 15,82*0,6</t>
  </si>
  <si>
    <t>132112131</t>
  </si>
  <si>
    <t>Hloubení nezapažených rýh šířky do 800 mm ručně s urovnáním dna do předepsaného profilu a spádu v hornině třídy těžitelnosti I skupiny 1 a 2 soudržných</t>
  </si>
  <si>
    <t>m3</t>
  </si>
  <si>
    <t>1346956820</t>
  </si>
  <si>
    <t>https://podminky.urs.cz/item/CS_URS_2023_01/132112131</t>
  </si>
  <si>
    <t>"RUČNÍ VÝKOP PRO DRENÁŽ A ZATEPLENÍ SOKLU</t>
  </si>
  <si>
    <t>"S" 17,32*(0,5+0,3)*0,5*(0,9-0,1)</t>
  </si>
  <si>
    <t>"z"(0,5+14+0,5)*(0,5+0,3)*0,5*(0,9-0,1)</t>
  </si>
  <si>
    <t>"V"(15+0,5+0,5*8)*(0,5+0,3)*0,5*(0,9-0,1)</t>
  </si>
  <si>
    <t>"J U PAVILONU" (0,5+17,32+0,5+1,5*2)*(0,5+0,9)*0,5*1,1</t>
  </si>
  <si>
    <t>"J KONEC TERASY" (2,62+17,3)*(0,5+0,8)*0,5*1,3</t>
  </si>
  <si>
    <t>"PROPOJENÍ" 5*0,5*0,9</t>
  </si>
  <si>
    <t>"PRPO  ZÁKLAD U VSTUPU 31.01A" 1,3*0,6*1,2</t>
  </si>
  <si>
    <t>5</t>
  </si>
  <si>
    <t>132151101</t>
  </si>
  <si>
    <t>Hloubení nezapažených rýh šířky do 800 mm strojně s urovnáním dna do předepsaného profilu a spádu v hornině třídy těžitelnosti I skupiny 1 a 2 do 20 m3</t>
  </si>
  <si>
    <t>1188799272</t>
  </si>
  <si>
    <t>https://podminky.urs.cz/item/CS_URS_2023_01/132151101</t>
  </si>
  <si>
    <t>"ZDI SCHODŮ</t>
  </si>
  <si>
    <t>(2,57+0,15)*(3,3-2,8)*0,6</t>
  </si>
  <si>
    <t>"PŘÍČNÉ</t>
  </si>
  <si>
    <t>1,465*(1,55-1,05)*0,3*4</t>
  </si>
  <si>
    <t>0,8*(1,55-1,05)*0,3*3</t>
  </si>
  <si>
    <t>0,75*(1,8-1,3)*0,3*3</t>
  </si>
  <si>
    <t>0,75*(2,3-1,55)*0,3*3</t>
  </si>
  <si>
    <t>"PODÉLNÉ</t>
  </si>
  <si>
    <t>16,195*(1,3-1,05)*0,3</t>
  </si>
  <si>
    <t>0,85*(2,3-1,55)*0,3</t>
  </si>
  <si>
    <t>0,75*(1,8-1,3)*0,5</t>
  </si>
  <si>
    <t>2,295*(1,55-1,05)*0,3</t>
  </si>
  <si>
    <t>2,695*(1,55-1,05)*0,3</t>
  </si>
  <si>
    <t>1,25*(1,8-1,3)*0,5</t>
  </si>
  <si>
    <t>6</t>
  </si>
  <si>
    <t>132151252</t>
  </si>
  <si>
    <t>Hloubení nezapažených rýh šířky přes 800 do 2 000 mm strojně s urovnáním dna do předepsaného profilu a spádu v hornině třídy těžitelnosti I skupiny 1 a 2 přes 20 do 50 m3</t>
  </si>
  <si>
    <t>1746033431</t>
  </si>
  <si>
    <t>https://podminky.urs.cz/item/CS_URS_2023_01/132151252</t>
  </si>
  <si>
    <t>"HLOUBENÍ RÝH PRO RELIZACI NOVÝCH ZÁKLADŮ TERASY</t>
  </si>
  <si>
    <t>2,57*2*(0,6+2)*0,5</t>
  </si>
  <si>
    <t>17,395*(0,5+1,5)*0,5*(1,8-0,3)</t>
  </si>
  <si>
    <t>(17,395-0,6-0,6)*(0,6+1,2)*0,5*(1,3-0,3)</t>
  </si>
  <si>
    <t>1,465*(0,6+1,2)*0,5*1,5</t>
  </si>
  <si>
    <t>(0,85+0,75+2,295)*(1+1,6)*0,5*(2,3+1,55-0,3*2)*0,5</t>
  </si>
  <si>
    <t>((1,165+0,8+1,5)*(1+1,6)*0,5*(1,05+1,55)*0,5)*3</t>
  </si>
  <si>
    <t>2,69*(1+1,6)*0,5*(1,05-0,3)</t>
  </si>
  <si>
    <t>1,25*(1+1,6)*0,5*(1,39-0,3)</t>
  </si>
  <si>
    <t>1,165*(0,6+1)*0,5*(1,3-0,3)</t>
  </si>
  <si>
    <t>7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</si>
  <si>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</si>
  <si>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</si>
  <si>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-307700282</t>
  </si>
  <si>
    <t>https://podminky.urs.cz/item/CS_URS_2023_01/162211311</t>
  </si>
  <si>
    <t>RÝHA*0,5</t>
  </si>
  <si>
    <t>RÝHY2000*0,5</t>
  </si>
  <si>
    <t>8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</si>
  <si>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</si>
  <si>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</si>
  <si>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-558759405</t>
  </si>
  <si>
    <t>https://podminky.urs.cz/item/CS_URS_2023_01/162211319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</si>
  <si>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</si>
  <si>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</si>
  <si>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</si>
  <si>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-690667174</t>
  </si>
  <si>
    <t>https://podminky.urs.cz/item/CS_URS_2023_01/162751117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</si>
  <si>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</si>
  <si>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</si>
  <si>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</si>
  <si>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</si>
  <si>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-1736586179</t>
  </si>
  <si>
    <t>https://podminky.urs.cz/item/CS_URS_2023_01/171201231</t>
  </si>
  <si>
    <t>RÝHA*0,5*1,8</t>
  </si>
  <si>
    <t>RÝHY2000*0,5*1,8</t>
  </si>
  <si>
    <t>ZAKLPASY*1,8</t>
  </si>
  <si>
    <t>11</t>
  </si>
  <si>
    <t>174111101</t>
  </si>
  <si>
    <t>Zásyp sypaninou z jakékoliv horniny ručně s uložením výkopku ve vrstvách se zhutněním jam, šachet, rýh nebo kolem objektů v těchto vykopávkách</t>
  </si>
  <si>
    <t>828018590</t>
  </si>
  <si>
    <t>https://podminky.urs.cz/item/CS_URS_2023_01/174111101</t>
  </si>
  <si>
    <t>12</t>
  </si>
  <si>
    <t>174151102</t>
  </si>
  <si>
    <t>Zásyp sypaninou z jakékoliv horniny strojně s uložením výkopku ve vrstvách se zhutněním v prostorách s omezeným pohybem stroje s urovnáním povrchu zásypu</t>
  </si>
  <si>
    <t>-1063028762</t>
  </si>
  <si>
    <t>https://podminky.urs.cz/item/CS_URS_2023_01/174151102</t>
  </si>
  <si>
    <t>13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</si>
  <si>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</si>
  <si>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</si>
  <si>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-493151765</t>
  </si>
  <si>
    <t>https://podminky.urs.cz/item/CS_URS_2023_01/181111111</t>
  </si>
  <si>
    <t>"ÚPRAVA V NÁVAZNOSZI NA OKAPOVÝ CHODNÍK</t>
  </si>
  <si>
    <t>"S" 17,32*(0,5+0,3)*1</t>
  </si>
  <si>
    <t>"z"(0,5+14+0,5)*(0,5+0,3)*1</t>
  </si>
  <si>
    <t>"V"(15+0,5+0,5*8)*(0,5+0,3)*1</t>
  </si>
  <si>
    <t>"J KONEC TERASY" (2,62+17,3)*1</t>
  </si>
  <si>
    <t>"PROPOJENÍ" 5*1</t>
  </si>
  <si>
    <t>Zakládání</t>
  </si>
  <si>
    <t>14</t>
  </si>
  <si>
    <t>211971110</t>
  </si>
  <si>
    <t>Zřízení opláštění výplně z geotextilie odvodňovacích žeber nebo trativodů v rýze nebo zářezu se stěnami šikmými o sklonu do 1:2</t>
  </si>
  <si>
    <t>2078173288</t>
  </si>
  <si>
    <t>https://podminky.urs.cz/item/CS_URS_2023_01/211971110</t>
  </si>
  <si>
    <t>76,74*(0,35+0,4+0,25*2+0,4)</t>
  </si>
  <si>
    <t>M</t>
  </si>
  <si>
    <t>69311081</t>
  </si>
  <si>
    <t>geotextilie netkaná separační, ochranná, filtrační, drenážní PES 300g/m2</t>
  </si>
  <si>
    <t>-641821628</t>
  </si>
  <si>
    <t>126,621*1,1845 'Přepočtené koeficientem množství</t>
  </si>
  <si>
    <t>16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</si>
  <si>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</si>
  <si>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</si>
  <si>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</si>
  <si>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-2053541131</t>
  </si>
  <si>
    <t>https://podminky.urs.cz/item/CS_URS_2023_01/212750101</t>
  </si>
  <si>
    <t>"DRENÁŽ</t>
  </si>
  <si>
    <t>"S" 17,32</t>
  </si>
  <si>
    <t>"z"0,5+14+0,5</t>
  </si>
  <si>
    <t>"V"15+0,5+0,5*8</t>
  </si>
  <si>
    <t>"J KONEC TERASY" 2,62+17,3</t>
  </si>
  <si>
    <t>"PROPOJENÍ " 5</t>
  </si>
  <si>
    <t>17</t>
  </si>
  <si>
    <t>274313711</t>
  </si>
  <si>
    <t>Základy z betonu prostého pasy betonu kamenem neprokládaného tř. C 20/25</t>
  </si>
  <si>
    <t>-1591244402</t>
  </si>
  <si>
    <t>https://podminky.urs.cz/item/CS_URS_2023_01/274313711</t>
  </si>
  <si>
    <t>"ZÁKLADOVÉ PASY</t>
  </si>
  <si>
    <t>"PRO  ZÁKLAD U VSTUPU 31.01A" 1,3*0,6*1,2</t>
  </si>
  <si>
    <t>Mezisoučet</t>
  </si>
  <si>
    <t>"ZTARTNÉ 3,5% ZA BETONÁŽ DO ZEMĚ" 5,674*0,035</t>
  </si>
  <si>
    <t>18</t>
  </si>
  <si>
    <t>279113142</t>
  </si>
  <si>
    <t>Základové zdi z tvárnic ztraceného bednění včetně výplně z betonu bez zvláštních nároků na vliv prostředí třídy C 20/25, tloušťky zdiva přes 150 do 200 mm</t>
  </si>
  <si>
    <t>-1324075784</t>
  </si>
  <si>
    <t>https://podminky.urs.cz/item/CS_URS_2023_01/279113142</t>
  </si>
  <si>
    <t>(0,85-0,5)*(1,55-0,125)</t>
  </si>
  <si>
    <t>0,75*(1,3-0,3)</t>
  </si>
  <si>
    <t>2,345*(1,05-0,3)</t>
  </si>
  <si>
    <t>2,69*(1,05-0,3)</t>
  </si>
  <si>
    <t>(1,25-0,5)*(1,35-0,125)</t>
  </si>
  <si>
    <t>1,165*(1,05-0,3)</t>
  </si>
  <si>
    <t>0,8*(1,05-0,3)</t>
  </si>
  <si>
    <t>0,75*(1,55-0,3)</t>
  </si>
  <si>
    <t>19</t>
  </si>
  <si>
    <t>279113144</t>
  </si>
  <si>
    <t>Základové zdi z tvárnic ztraceného bednění včetně výplně z betonu bez zvláštních nároků na vliv prostředí třídy C 20/25, tloušťky zdiva přes 250 do 300 mm</t>
  </si>
  <si>
    <t>1757539561</t>
  </si>
  <si>
    <t>https://podminky.urs.cz/item/CS_URS_2023_01/279113144</t>
  </si>
  <si>
    <t>(0,3+16,27+0,3)*(1,05-0,3)</t>
  </si>
  <si>
    <t>0,5*(1,55-0,3)</t>
  </si>
  <si>
    <t>0,5*(1,35-0,125)</t>
  </si>
  <si>
    <t>1,165*(1,05-0,3)*2</t>
  </si>
  <si>
    <t>0,8*(1,05-0,3)*2</t>
  </si>
  <si>
    <t>0,75*(1,3-0,3)*2</t>
  </si>
  <si>
    <t>0,75*(1,55-0,3)*3</t>
  </si>
  <si>
    <t>20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</si>
  <si>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</si>
  <si>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</si>
  <si>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-980566402</t>
  </si>
  <si>
    <t>https://podminky.urs.cz/item/CS_URS_2023_01/279361821</t>
  </si>
  <si>
    <t>"BETONOVÉ TVÁRNICE  ČV D.1.C_1.1.3/04" 1,50088</t>
  </si>
  <si>
    <t>Svislé a kompletní konstrukce</t>
  </si>
  <si>
    <t>310278842</t>
  </si>
  <si>
    <t>Zazdívka otvorů ve zdivu nadzákladovém nepálenými tvárnicemi plochy přes 0,25 m2 do 1 m2 , ve zdi tl. do 300 mm</t>
  </si>
  <si>
    <t>155337846</t>
  </si>
  <si>
    <t>https://podminky.urs.cz/item/CS_URS_2023_01/310278842</t>
  </si>
  <si>
    <t>"PŘIZDĚMNÍ OSTĚNÍ VE SPOJOVACÍ CHODBĚ</t>
  </si>
  <si>
    <t>(0,85+0,6)*1,77*0,4</t>
  </si>
  <si>
    <t>22</t>
  </si>
  <si>
    <t>311321814</t>
  </si>
  <si>
    <t>Nadzákladové zdi z betonu železového (bez výztuže) nosné pohledového (v přírodní barvě drtí a přísad) tř. C 25/30</t>
  </si>
  <si>
    <t>-1306429407</t>
  </si>
  <si>
    <t>https://podminky.urs.cz/item/CS_URS_2023_01/311321814</t>
  </si>
  <si>
    <t>"KCE STĚN TERASY</t>
  </si>
  <si>
    <t>(2,57+0,15)*(1,55-0,58)*0,3</t>
  </si>
  <si>
    <t>2,57*(1,55-0,58)*0,3</t>
  </si>
  <si>
    <t>(0,85+0,4)*(1,55-0,145)*0,3</t>
  </si>
  <si>
    <t>(0,1+0,65+0,6+0,9+0,6-0,3)*(1,55-0,17)*0,3</t>
  </si>
  <si>
    <t>17,395*(1,55-0,17)*0,3</t>
  </si>
  <si>
    <t>(0,1+2,15+0,3)*(1,35-0,125)*0,3</t>
  </si>
  <si>
    <t>23</t>
  </si>
  <si>
    <t>311351121</t>
  </si>
  <si>
    <t>Bednění nadzákladových zdí nosných rovné oboustranné za každou stranu zřízení</t>
  </si>
  <si>
    <t>1211651218</t>
  </si>
  <si>
    <t>https://podminky.urs.cz/item/CS_URS_2023_01/311351121</t>
  </si>
  <si>
    <t>79,072</t>
  </si>
  <si>
    <t>24</t>
  </si>
  <si>
    <t>311351122</t>
  </si>
  <si>
    <t>Bednění nadzákladových zdí nosných rovné oboustranné za každou stranu odstranění</t>
  </si>
  <si>
    <t>1096741008</t>
  </si>
  <si>
    <t>https://podminky.urs.cz/item/CS_URS_2023_01/311351122</t>
  </si>
  <si>
    <t>25</t>
  </si>
  <si>
    <t>311351911</t>
  </si>
  <si>
    <t>Bednění nadzákladových zdí nosných Příplatek k cenám bednění za pohledový beton</t>
  </si>
  <si>
    <t>882893814</t>
  </si>
  <si>
    <t>https://podminky.urs.cz/item/CS_URS_2023_01/311351911</t>
  </si>
  <si>
    <t>(2,57+0,15)*(1,55-0,58)*2</t>
  </si>
  <si>
    <t>2,57*(1,55-0,58)*2</t>
  </si>
  <si>
    <t>(0,85+0,4)*(1,55-0,145)*2</t>
  </si>
  <si>
    <t>(0,1+0,65+0,6+0,9+0,6-0,3)*(1,55-0,17)*2</t>
  </si>
  <si>
    <t>17,395*(1,55-0,17)*2</t>
  </si>
  <si>
    <t>(0,1+2,15+0,3)*(1,35-0,125)*2</t>
  </si>
  <si>
    <t>4"ČELA. DILATACE</t>
  </si>
  <si>
    <t>Vodorovné konstrukce</t>
  </si>
  <si>
    <t>26</t>
  </si>
  <si>
    <t>430321414</t>
  </si>
  <si>
    <t>Schodišťové konstrukce a rampy z betonu železového (bez výztuže) stupně, schodnice, ramena, podesty s nosníky tř. C 25/30</t>
  </si>
  <si>
    <t>881948565</t>
  </si>
  <si>
    <t>https://podminky.urs.cz/item/CS_URS_2023_01/430321414</t>
  </si>
  <si>
    <t>"NOVÉ KONSTRUKCE VENKOVNÍHO SCHODIŠTĚ MIMO STĚN - PODESTY A STUPNĚ</t>
  </si>
  <si>
    <t>1,6*1,2*0,25</t>
  </si>
  <si>
    <t>(1,2*1,5+1)*0,25</t>
  </si>
  <si>
    <t>1,2*0,28*0,18*0,5*9</t>
  </si>
  <si>
    <t>27</t>
  </si>
  <si>
    <t>430361821</t>
  </si>
  <si>
    <t>Výztuž schodišťových konstrukcí a ramp stupňů, schodnic, ramen, podest s nosníky z betonářské oceli 10 505 (R) nebo BSt 500</t>
  </si>
  <si>
    <t>-2024024339</t>
  </si>
  <si>
    <t>https://podminky.urs.cz/item/CS_URS_2023_01/430361821</t>
  </si>
  <si>
    <t>1,452*0,1"100 KG/M3</t>
  </si>
  <si>
    <t>28</t>
  </si>
  <si>
    <t>431351121</t>
  </si>
  <si>
    <t>Bednění podest, podstupňových desek a ramp včetně podpěrné konstrukce výšky do 4 m půdorysně přímočarých zřízení</t>
  </si>
  <si>
    <t>-1816784198</t>
  </si>
  <si>
    <t>https://podminky.urs.cz/item/CS_URS_2023_01/431351121</t>
  </si>
  <si>
    <t>1,6*1,2</t>
  </si>
  <si>
    <t>1,2*1,5+1,2*1,5</t>
  </si>
  <si>
    <t>29</t>
  </si>
  <si>
    <t>431351122</t>
  </si>
  <si>
    <t>Bednění podest, podstupňových desek a ramp včetně podpěrné konstrukce výšky do 4 m půdorysně přímočarých odstranění</t>
  </si>
  <si>
    <t>-1282504654</t>
  </si>
  <si>
    <t>https://podminky.urs.cz/item/CS_URS_2023_01/431351122</t>
  </si>
  <si>
    <t>30</t>
  </si>
  <si>
    <t>434351141</t>
  </si>
  <si>
    <t>Bednění stupňů betonovaných na podstupňové desce nebo na terénu půdorysně přímočarých zřízení</t>
  </si>
  <si>
    <t>-1169875307</t>
  </si>
  <si>
    <t>https://podminky.urs.cz/item/CS_URS_2023_01/434351141</t>
  </si>
  <si>
    <t>1,0*(0,28+0,2)*10</t>
  </si>
  <si>
    <t>31</t>
  </si>
  <si>
    <t>434351142</t>
  </si>
  <si>
    <t>Bednění stupňů betonovaných na podstupňové desce nebo na terénu půdorysně přímočarých odstranění</t>
  </si>
  <si>
    <t>933055813</t>
  </si>
  <si>
    <t>https://podminky.urs.cz/item/CS_URS_2023_01/434351142</t>
  </si>
  <si>
    <t>32</t>
  </si>
  <si>
    <t>452312141</t>
  </si>
  <si>
    <t>Podkladní a zajišťovací konstrukce z betonu prostého v otevřeném výkopu bez zvýšených nároků na prostředí sedlové lože pod potrubí z betonu tř. C 16/20</t>
  </si>
  <si>
    <t>1019340893</t>
  </si>
  <si>
    <t>https://podminky.urs.cz/item/CS_URS_2023_01/452312141</t>
  </si>
  <si>
    <t>76,74*0,3*0,2</t>
  </si>
  <si>
    <t>Komunikace pozemní</t>
  </si>
  <si>
    <t>33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</si>
  <si>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</si>
  <si>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</si>
  <si>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-589208079</t>
  </si>
  <si>
    <t>https://podminky.urs.cz/item/CS_URS_2023_01/596211110</t>
  </si>
  <si>
    <t>"terasa 31.19" 67,34</t>
  </si>
  <si>
    <t>"PONECHANÁ ČÁST STÁVAJÍCÍHO ZÁDVEŘÍ" 5*1,2</t>
  </si>
  <si>
    <t>34</t>
  </si>
  <si>
    <t>59246010</t>
  </si>
  <si>
    <t>dlažba plošná betonová terasová tryskaná 600x600x60mm</t>
  </si>
  <si>
    <t>256431184</t>
  </si>
  <si>
    <t>73,34*1,02 'Přepočtené koeficientem množství</t>
  </si>
  <si>
    <t>Úpravy povrchů, podlahy a osazování výplní</t>
  </si>
  <si>
    <t>35</t>
  </si>
  <si>
    <t>612311131</t>
  </si>
  <si>
    <t>Potažení vnitřních ploch vápenným štukem tloušťky do 3 mm svislých konstrukcí stěn</t>
  </si>
  <si>
    <t>289113285</t>
  </si>
  <si>
    <t>https://podminky.urs.cz/item/CS_URS_2023_01/612311131</t>
  </si>
  <si>
    <t xml:space="preserve">"OSTĚNÍ VNITŘNÍCH OKEN </t>
  </si>
  <si>
    <t>DÉLKAOSTĚNÍ*0,2</t>
  </si>
  <si>
    <t>36</t>
  </si>
  <si>
    <t>612315223</t>
  </si>
  <si>
    <t>Vápenná omítka jednotlivých malých ploch štuková na stěnách, plochy jednotlivě přes 0,25 do 1 m2</t>
  </si>
  <si>
    <t>kus</t>
  </si>
  <si>
    <t>1226868263</t>
  </si>
  <si>
    <t>https://podminky.urs.cz/item/CS_URS_2023_01/612315223</t>
  </si>
  <si>
    <t>"PŘIZDÍVKA OKNA CHODBA VPRAVO"1</t>
  </si>
  <si>
    <t>37</t>
  </si>
  <si>
    <t>612315225</t>
  </si>
  <si>
    <t>Vápenná omítka jednotlivých malých ploch štuková na stěnách, plochy jednotlivě přes 1,0 do 4 m2</t>
  </si>
  <si>
    <t>1257639624</t>
  </si>
  <si>
    <t>https://podminky.urs.cz/item/CS_URS_2023_01/612315225</t>
  </si>
  <si>
    <t>"PŘIZDÍVKA OKNA CHODBA VLEVO"1</t>
  </si>
  <si>
    <t>38</t>
  </si>
  <si>
    <t>612315302</t>
  </si>
  <si>
    <t>Vápenná omítka ostění nebo nadpraží štuková</t>
  </si>
  <si>
    <t>1552598708</t>
  </si>
  <si>
    <t>https://podminky.urs.cz/item/CS_URS_2023_01/612315302</t>
  </si>
  <si>
    <t>"PŘIZDÍVKA OSTĚNÍ VE SPOJOVACÍ CHODBĚ</t>
  </si>
  <si>
    <t>0,3*1,7*2</t>
  </si>
  <si>
    <t>"OSTĚNÍ VNITŘNÍCH OKEN Z 20%</t>
  </si>
  <si>
    <t>DÉLKAOSTĚNÍ*0,2*0,2</t>
  </si>
  <si>
    <t>39</t>
  </si>
  <si>
    <t>619991001</t>
  </si>
  <si>
    <t>Zakrytí vnitřních ploch před znečištěním včetně pozdějšího odkrytí podlah fólií přilepenou lepící páskou</t>
  </si>
  <si>
    <t>-1299288509</t>
  </si>
  <si>
    <t>https://podminky.urs.cz/item/CS_URS_2023_01/619991001</t>
  </si>
  <si>
    <t>400"OCHRANA STÁVAJÍCÍCH POVRCHŮ</t>
  </si>
  <si>
    <t>40</t>
  </si>
  <si>
    <t>619991011</t>
  </si>
  <si>
    <t>Zakrytí vnitřních ploch před znečištěním včetně pozdějšího odkrytí konstrukcí a prvků obalením fólií a přelepením páskou</t>
  </si>
  <si>
    <t>-1697025600</t>
  </si>
  <si>
    <t>https://podminky.urs.cz/item/CS_URS_2023_01/619991011</t>
  </si>
  <si>
    <t>41</t>
  </si>
  <si>
    <t>619995001</t>
  </si>
  <si>
    <t>Začištění omítek (s dodáním hmot) kolem oken, dveří, podlah, obkladů apod.</t>
  </si>
  <si>
    <t>302837151</t>
  </si>
  <si>
    <t>https://podminky.urs.cz/item/CS_URS_2023_01/619995001</t>
  </si>
  <si>
    <t>"ZAČIŠTĚNÍ VÝPLNÍ Z UNTERIÉRU</t>
  </si>
  <si>
    <t>42</t>
  </si>
  <si>
    <t>621151031</t>
  </si>
  <si>
    <t>Penetrační nátěr vnějších pastovitých tenkovrstvých omítek silikonový podhledů</t>
  </si>
  <si>
    <t>856334423</t>
  </si>
  <si>
    <t>https://podminky.urs.cz/item/CS_URS_2023_01/621151031</t>
  </si>
  <si>
    <t>43</t>
  </si>
  <si>
    <t>621221111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</si>
  <si>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40 do 80 mm</t>
  </si>
  <si>
    <t>1935653641</t>
  </si>
  <si>
    <t>https://podminky.urs.cz/item/CS_URS_2023_01/621221111</t>
  </si>
  <si>
    <t>"PODHLEDY BALKONŮ</t>
  </si>
  <si>
    <t>"31,19" (17,32-0,4*2)*1,4*2</t>
  </si>
  <si>
    <t>"NAD VSTUPEM</t>
  </si>
  <si>
    <t>5,3*0,3+5,1*1,4</t>
  </si>
  <si>
    <t>10,3*1,4</t>
  </si>
  <si>
    <t>44</t>
  </si>
  <si>
    <t>63151509</t>
  </si>
  <si>
    <t>deska tepelně izolační minerální kontaktních fasád kolmé vlákno λ=0,040-0,041 tl 60mm</t>
  </si>
  <si>
    <t>2048062025</t>
  </si>
  <si>
    <t>69,406*1,05 'Přepočtené koeficientem množství</t>
  </si>
  <si>
    <t>45</t>
  </si>
  <si>
    <t>621531022</t>
  </si>
  <si>
    <t>Omítka tenkovrstvá silikonová vnějších ploch probarvená bez penetrace zatíraná (škrábaná), zrnitost 2,0 mm podhledů</t>
  </si>
  <si>
    <t>583244600</t>
  </si>
  <si>
    <t>https://podminky.urs.cz/item/CS_URS_2023_01/621531022</t>
  </si>
  <si>
    <t>46</t>
  </si>
  <si>
    <t>622131111</t>
  </si>
  <si>
    <t>Podkladní a spojovací vrstva vnějších omítaných ploch polymercementový spojovací můstek nanášený ručně stěn</t>
  </si>
  <si>
    <t>-107629913</t>
  </si>
  <si>
    <t>https://podminky.urs.cz/item/CS_URS_2023_01/622131111</t>
  </si>
  <si>
    <t>47</t>
  </si>
  <si>
    <t>622131121</t>
  </si>
  <si>
    <t>Podkladní a spojovací vrstva vnějších omítaných ploch penetrace nanášená ručně stěn</t>
  </si>
  <si>
    <t>1449083847</t>
  </si>
  <si>
    <t>https://podminky.urs.cz/item/CS_URS_2023_01/622131121</t>
  </si>
  <si>
    <t>"penetrace pod zateplení soklu</t>
  </si>
  <si>
    <t>"S" 17,32*0,8</t>
  </si>
  <si>
    <t>"z"(0,5+14+0,5)*0,8</t>
  </si>
  <si>
    <t>"V"(15+0,5+0,5*8)*0,8</t>
  </si>
  <si>
    <t>"J U PAVILONU" (0,5+17,32+0,5+1,5*2)*0,8</t>
  </si>
  <si>
    <t>48</t>
  </si>
  <si>
    <t>622135002</t>
  </si>
  <si>
    <t>Vyrovnání nerovností podkladu vnějších omítaných ploch maltou, tloušťky do 10 mm cementovou stěn</t>
  </si>
  <si>
    <t>-1579299041</t>
  </si>
  <si>
    <t>https://podminky.urs.cz/item/CS_URS_2023_01/622135002</t>
  </si>
  <si>
    <t>49</t>
  </si>
  <si>
    <t>622142001</t>
  </si>
  <si>
    <t>Potažení vnějších ploch pletivem v ploše nebo pruzích, na plném podkladu sklovláknitým vtlačením do tmelu stěn</t>
  </si>
  <si>
    <t>-79865166</t>
  </si>
  <si>
    <t>https://podminky.urs.cz/item/CS_URS_2023_01/622142001</t>
  </si>
  <si>
    <t>"JIŽ POSTAEVNÉ ZÁDVEŘÍ V 1.NP</t>
  </si>
  <si>
    <t>(5,08+0,3+1,3)*(2,66+0,75)</t>
  </si>
  <si>
    <t>-1,75*1,8-1,8*2,66</t>
  </si>
  <si>
    <t>(1,75+1,8)*2*0,2</t>
  </si>
  <si>
    <t>(1,8+2,66*2)*0,2</t>
  </si>
  <si>
    <t>50</t>
  </si>
  <si>
    <t>622143001</t>
  </si>
  <si>
    <t>Montáž omítkových profilů plastových, pozinkovaných nebo dřevěných upevněných vtlačením do podkladní vrstvy nebo přibitím soklových</t>
  </si>
  <si>
    <t>1587195721</t>
  </si>
  <si>
    <t>https://podminky.urs.cz/item/CS_URS_2023_01/622143001</t>
  </si>
  <si>
    <t>"ODKAPY BALKONŮ</t>
  </si>
  <si>
    <t>17,3*2</t>
  </si>
  <si>
    <t>10,5*2</t>
  </si>
  <si>
    <t>51</t>
  </si>
  <si>
    <t>55343011</t>
  </si>
  <si>
    <t>profil soklový Pz+PVC pro vnější omítky tl 10mm</t>
  </si>
  <si>
    <t>2085674551</t>
  </si>
  <si>
    <t>55,6*1,05 'Přepočtené koeficientem množství</t>
  </si>
  <si>
    <t>52</t>
  </si>
  <si>
    <t>622143003</t>
  </si>
  <si>
    <t>Montáž omítkových profilů plastových, pozinkovaných nebo dřevěných upevněných vtlačením do podkladní vrstvy nebo přibitím rohových s tkaninou</t>
  </si>
  <si>
    <t>-1240537647</t>
  </si>
  <si>
    <t>https://podminky.urs.cz/item/CS_URS_2023_01/622143003</t>
  </si>
  <si>
    <t>"V PILÍŘE + ROHY" 7,7+2,7*4*2</t>
  </si>
  <si>
    <t>"J PILÍŘE - ROHY" 7,7*2</t>
  </si>
  <si>
    <t>"S" 7,7*2</t>
  </si>
  <si>
    <t>"Z ROHY" 7,7*2</t>
  </si>
  <si>
    <t>53</t>
  </si>
  <si>
    <t>55343025</t>
  </si>
  <si>
    <t>profil rohový Pz+PVC pro vnější omítky tl 7mm</t>
  </si>
  <si>
    <t>40814940</t>
  </si>
  <si>
    <t>329,545*1,05 'Přepočtené koeficientem množství</t>
  </si>
  <si>
    <t>54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</si>
  <si>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</si>
  <si>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</si>
  <si>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867405317</t>
  </si>
  <si>
    <t>https://podminky.urs.cz/item/CS_URS_2023_01/622143004</t>
  </si>
  <si>
    <t>DÉLKAOSTĚNÍ*2</t>
  </si>
  <si>
    <t>55</t>
  </si>
  <si>
    <t>59051476</t>
  </si>
  <si>
    <t>profil začišťovací PVC 9mm s výztužnou tkaninou pro ostění ETICS</t>
  </si>
  <si>
    <t>-1817195452</t>
  </si>
  <si>
    <t>508,09*1,05 'Přepočtené koeficientem množství</t>
  </si>
  <si>
    <t>56</t>
  </si>
  <si>
    <t>622151021</t>
  </si>
  <si>
    <t>Penetrační nátěr vnějších pastovitých tenkovrstvých omítek mozaikových akrylátový stěn</t>
  </si>
  <si>
    <t>-336735793</t>
  </si>
  <si>
    <t>https://podminky.urs.cz/item/CS_URS_2023_01/622151021</t>
  </si>
  <si>
    <t>ZATSOKLU*1,1 "VĚTŠÍ ZTRATNÉ - OBALENÍ ZÁKLADU</t>
  </si>
  <si>
    <t>"PLOCHA SOKLU NAD VÝŠKU 200 MM</t>
  </si>
  <si>
    <t xml:space="preserve">"z"11,5*(0+0,6)*0,5 </t>
  </si>
  <si>
    <t>"V" 5*(0,7-0,2)</t>
  </si>
  <si>
    <t>57</t>
  </si>
  <si>
    <t>622151031</t>
  </si>
  <si>
    <t>Penetrační nátěr vnějších pastovitých tenkovrstvých omítek silikonový stěn</t>
  </si>
  <si>
    <t>-2046314636</t>
  </si>
  <si>
    <t>https://podminky.urs.cz/item/CS_URS_2023_01/622151031</t>
  </si>
  <si>
    <t>58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</si>
  <si>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</si>
  <si>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</si>
  <si>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-2075584231</t>
  </si>
  <si>
    <t>https://podminky.urs.cz/item/CS_URS_2023_01/622211011</t>
  </si>
  <si>
    <t>59</t>
  </si>
  <si>
    <t>28376456</t>
  </si>
  <si>
    <t>deska XPS hrana polodrážková a hladký povrch 500kPa tl 80mm</t>
  </si>
  <si>
    <t>1881572325</t>
  </si>
  <si>
    <t>70,313*1,05 'Přepočtené koeficientem množství</t>
  </si>
  <si>
    <t>60</t>
  </si>
  <si>
    <t>622211015</t>
  </si>
  <si>
    <t>Montáž kontaktního zateplení lepením a injektovaným kotvením z polystyrenových desek na jakýkoliv podklad, tloušťky desek do 80 mm</t>
  </si>
  <si>
    <t>-594729481</t>
  </si>
  <si>
    <t>https://podminky.urs.cz/item/CS_URS_2023_01/622211015</t>
  </si>
  <si>
    <t>"SLOUPY A PRŮVLAKY V XPS 50</t>
  </si>
  <si>
    <t>(0,235+0,5+0,35)*2,66*4</t>
  </si>
  <si>
    <t>(2,98-2,66)*15+0,4*15</t>
  </si>
  <si>
    <t>61</t>
  </si>
  <si>
    <t>28376417</t>
  </si>
  <si>
    <t>deska XPS hrana polodrážková a hladký povrch 300kPA tl 50mm</t>
  </si>
  <si>
    <t>498893178</t>
  </si>
  <si>
    <t>22,344*1,05 'Přepočtené koeficientem množství</t>
  </si>
  <si>
    <t>62</t>
  </si>
  <si>
    <t>622211025</t>
  </si>
  <si>
    <t>Montáž kontaktního zateplení lepením a injektovaným kotvením z polystyrenových desek na jakýkoliv podklad, tloušťky desek přes 80 do 120 mm</t>
  </si>
  <si>
    <t>1416638195</t>
  </si>
  <si>
    <t>https://podminky.urs.cz/item/CS_URS_2023_01/622211025</t>
  </si>
  <si>
    <t>"V" (2,61+0,45+1,495+2,545+2,97+3,73)*(2,98-0,2)</t>
  </si>
  <si>
    <t>4,175*(7,9-2,98)</t>
  </si>
  <si>
    <t>11,7*(7,9-6,6)</t>
  </si>
  <si>
    <t>"S"(0,5+0,3)*3,5</t>
  </si>
  <si>
    <t>5,1*3,3-1,75*2,07*2</t>
  </si>
  <si>
    <t>6,2*(7,9-0,2)-1,77*1,48*2-0,8*2,1-0,87*1,48*3</t>
  </si>
  <si>
    <t>(1,465+0,5+1,465)*(9,7-0,2)</t>
  </si>
  <si>
    <t>10,2*(7,9-3,3)-1,8*2,07-1,75*2,07*3</t>
  </si>
  <si>
    <t>(0,4+1,45)*7,9-3,3</t>
  </si>
  <si>
    <t>"Z"(5,375+4,4+4,58)*(7,9-0)</t>
  </si>
  <si>
    <t>-4,4*1,85*2</t>
  </si>
  <si>
    <t>"J" 17,32*7,9+1,465*3,38*2+1,465*(7,09-3,9)*2</t>
  </si>
  <si>
    <t>-0,845*2,07-0,925*2,86-5,31*2,07-2,63*1,885-0,925*2,675-0,845*1,885</t>
  </si>
  <si>
    <t>-1,77*2,07-5,31*2,07-2,63*1,885-0,925*2,675-0,845*1,885</t>
  </si>
  <si>
    <t>63</t>
  </si>
  <si>
    <t>28376037</t>
  </si>
  <si>
    <t>deska EPS grafitová fasádní λ=0,032 tl 100mm</t>
  </si>
  <si>
    <t>2133568469</t>
  </si>
  <si>
    <t>GREY100MM*1,05</t>
  </si>
  <si>
    <t>-XPS80</t>
  </si>
  <si>
    <t>64</t>
  </si>
  <si>
    <t>28376463</t>
  </si>
  <si>
    <t>deska XPS hrana polodrážková a hladký povrch 700kPa tl 80mm</t>
  </si>
  <si>
    <t>1268206784</t>
  </si>
  <si>
    <t>"PŘECHOD  STŘEŠNÍ SKLDDBY NA SRTĚNU S4</t>
  </si>
  <si>
    <t>(2,47+0,1+2,51+0,1+2,48+0,25+2,29)*0,3"NAD VSTUPEM</t>
  </si>
  <si>
    <t>(1,465+13,23-0,5-0,45+1,465)*0,3"BALKON</t>
  </si>
  <si>
    <t>15,095*0,3"STŘECHA NAD SPOJOVACÉÉ CHODBOU</t>
  </si>
  <si>
    <t>65</t>
  </si>
  <si>
    <t>622211025R11</t>
  </si>
  <si>
    <t>Montáž kontaktního zateplení lepením a injektovaným kotvením z polystyrenových desek na jakýkoliv podklad, tloušťky desek přes 80 do 120 mm - PŘÍPLATEK ZA VĚTŠÍ ODOLNOST PROTI PRORAŽENÍ</t>
  </si>
  <si>
    <t>-84988598</t>
  </si>
  <si>
    <t>"VIZ TECHNICKÁ ZPRÁVA - GRAMÁŽ ŠIŤOVINY MIN 160 G/M2, ODOLNOST MIN 15 JOULŮ (KATEGORIE I METODIKA ETAG 004</t>
  </si>
  <si>
    <t>"V" (2,61+0,45+1,495+2,545+2,97+3,73)*1</t>
  </si>
  <si>
    <t>4,175*1</t>
  </si>
  <si>
    <t>11,7*1</t>
  </si>
  <si>
    <t>"S"(0,5+0,3)*1</t>
  </si>
  <si>
    <t>5,1*1</t>
  </si>
  <si>
    <t>6,2*1</t>
  </si>
  <si>
    <t>(1,465+0,5+1,465)*1</t>
  </si>
  <si>
    <t>10,2*1</t>
  </si>
  <si>
    <t>(0,4+1,45)*1</t>
  </si>
  <si>
    <t>"Z"(5,375+4,4+4,58)*1</t>
  </si>
  <si>
    <t>"J" 17,32*1+1,465*1*2+1,465*1*2</t>
  </si>
  <si>
    <t>66</t>
  </si>
  <si>
    <t>622212051</t>
  </si>
  <si>
    <t>Montáž kontaktního zateplení vnějšího ostění, nadpraží nebo parapetu lepením z polystyrenových desek hloubky špalet přes 200 do 400 mm, tloušťky desek do 40 mm</t>
  </si>
  <si>
    <t>667983134</t>
  </si>
  <si>
    <t>https://podminky.urs.cz/item/CS_URS_2023_01/622212051</t>
  </si>
  <si>
    <t>"DET D.1.C.1.2/15 - ÚPRAVA VNĚJŠÍHO OSTENÍ VÝPLNÍ</t>
  </si>
  <si>
    <t>"E" (1,77+1,48)*2*1</t>
  </si>
  <si>
    <t>"F"(0,87+1,48)*2*3</t>
  </si>
  <si>
    <t>"A " (1,77+2,07)*2*6</t>
  </si>
  <si>
    <t>"B" (1,75+2,07)*2*4</t>
  </si>
  <si>
    <t>"C" (0,9+2,07)*2*2</t>
  </si>
  <si>
    <t>"D" (1,75+2,07)*2*1</t>
  </si>
  <si>
    <t>"G"(1,75+1,8)*2*1</t>
  </si>
  <si>
    <t>"H" (0,845+2,07)*2*1</t>
  </si>
  <si>
    <t>"I" (1,77+2,07)*2*2</t>
  </si>
  <si>
    <t>"J" (0,86+2,07)*2*2</t>
  </si>
  <si>
    <t>"K" (0,845+2,07)*2*2</t>
  </si>
  <si>
    <t>"l" (2,37+1,77)*2*1</t>
  </si>
  <si>
    <t>"m" (1,75+2,07)*2*4</t>
  </si>
  <si>
    <t>"N" (0,9+2,07)*2*2</t>
  </si>
  <si>
    <t>"O"(1,77+2,07)*2*1</t>
  </si>
  <si>
    <t>"03/X" (0,925+2,93*2)</t>
  </si>
  <si>
    <t>"04/X" (0,925+2,93*2)</t>
  </si>
  <si>
    <t>"05/X" (0,925+2,93*2)</t>
  </si>
  <si>
    <t>"02/X"(1+2,93*2)</t>
  </si>
  <si>
    <t>67</t>
  </si>
  <si>
    <t>28376070</t>
  </si>
  <si>
    <t>deska EPS grafitová fasádní λ=0,030-0,031 tl 20mm</t>
  </si>
  <si>
    <t>-1768756644</t>
  </si>
  <si>
    <t>254,045*(0,2+0,1)*1,05</t>
  </si>
  <si>
    <t>80,024*1,1 'Přepočtené koeficientem množství</t>
  </si>
  <si>
    <t>68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</si>
  <si>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</si>
  <si>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</si>
  <si>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-412377840</t>
  </si>
  <si>
    <t>https://podminky.urs.cz/item/CS_URS_2023_01/622251101</t>
  </si>
  <si>
    <t>69</t>
  </si>
  <si>
    <t>622252001</t>
  </si>
  <si>
    <t>Montáž profilů kontaktního zateplení zakládacích soklových připevněných hmoždinkami</t>
  </si>
  <si>
    <t>-29785551</t>
  </si>
  <si>
    <t>https://podminky.urs.cz/item/CS_URS_2023_01/622252001</t>
  </si>
  <si>
    <t>"Z"14,2</t>
  </si>
  <si>
    <t>"S"11,5-1+1,465*2</t>
  </si>
  <si>
    <t>"J"17,32+1,465*2-0,925*2</t>
  </si>
  <si>
    <t>"V"15,6+0,3*8</t>
  </si>
  <si>
    <t>70</t>
  </si>
  <si>
    <t>59051647</t>
  </si>
  <si>
    <t>profil zakládací Al tl 0,7mm pro ETICS pro izolant tl 100mm</t>
  </si>
  <si>
    <t>1067941650</t>
  </si>
  <si>
    <t>64,03*1,05 'Přepočtené koeficientem množství</t>
  </si>
  <si>
    <t>71</t>
  </si>
  <si>
    <t>622511112rr62</t>
  </si>
  <si>
    <t>Designová omítka soklu - kompletní provedené R položka</t>
  </si>
  <si>
    <t>520460349</t>
  </si>
  <si>
    <t>"sokly</t>
  </si>
  <si>
    <t>"S" 3*0,3+0,5*0,3+6,5*0,3+1,3*0,3*3</t>
  </si>
  <si>
    <t>"Z" 14,25*(0,3+0,8)*0,5</t>
  </si>
  <si>
    <t>"V"4,175*0,8+11,5*0,3+0,4*0,3*8</t>
  </si>
  <si>
    <t>"J" 17,32*0,3+1,465*0,3*2</t>
  </si>
  <si>
    <t>72</t>
  </si>
  <si>
    <t>622531022</t>
  </si>
  <si>
    <t>Omítka tenkovrstvá silikonová vnějších ploch probarvená bez penetrace zatíraná (škrábaná), zrnitost 2,0 mm stěn</t>
  </si>
  <si>
    <t>-968945604</t>
  </si>
  <si>
    <t>https://podminky.urs.cz/item/CS_URS_2023_01/622531022</t>
  </si>
  <si>
    <t>DÉLKAOSTĚNÍ*0,3</t>
  </si>
  <si>
    <t>73</t>
  </si>
  <si>
    <t>629991012</t>
  </si>
  <si>
    <t>Zakrytí vnějších ploch před znečištěním včetně pozdějšího odkrytí výplní otvorů a svislých ploch fólií přilepenou na začišťovací lištu</t>
  </si>
  <si>
    <t>1842924988</t>
  </si>
  <si>
    <t>https://podminky.urs.cz/item/CS_URS_2023_01/629991012</t>
  </si>
  <si>
    <t>"PLOCHA VNĚJŠÍCH VÝPLNÍ</t>
  </si>
  <si>
    <t>"A " 1,77*2,07*6</t>
  </si>
  <si>
    <t>"B" 1,75*2,07*4</t>
  </si>
  <si>
    <t>"C" 0,9*2,07*2</t>
  </si>
  <si>
    <t>"D"  1,75*2,07</t>
  </si>
  <si>
    <t>"E"1,77*1,48</t>
  </si>
  <si>
    <t>"F"0,87*1,48*3</t>
  </si>
  <si>
    <t>"G " 1,75*2,07</t>
  </si>
  <si>
    <t>"H" 0,845*2,07*1</t>
  </si>
  <si>
    <t>"I" 1,77*2,07*2</t>
  </si>
  <si>
    <t>"J" 0,86*2,07*2</t>
  </si>
  <si>
    <t>"K" 0,845*2,07*2</t>
  </si>
  <si>
    <t>"l" 2,37*1,77*1</t>
  </si>
  <si>
    <t>"m" 1,75*2,07*4</t>
  </si>
  <si>
    <t>"N" 0,9*2,07*2</t>
  </si>
  <si>
    <t>"O"1,77*2,07*1</t>
  </si>
  <si>
    <t>"01/X"1,8*2,86</t>
  </si>
  <si>
    <t>"02/X"1*2,93</t>
  </si>
  <si>
    <t>"03/X "0,925*2,93</t>
  </si>
  <si>
    <t>"04/X "0,925*2,93</t>
  </si>
  <si>
    <t>"05/X "0,925*2,93</t>
  </si>
  <si>
    <t>74</t>
  </si>
  <si>
    <t>629995101</t>
  </si>
  <si>
    <t>Očištění vnějších ploch tlakovou vodou omytím</t>
  </si>
  <si>
    <t>443433778</t>
  </si>
  <si>
    <t>https://podminky.urs.cz/item/CS_URS_2023_01/629995101</t>
  </si>
  <si>
    <t>75</t>
  </si>
  <si>
    <t>632451637</t>
  </si>
  <si>
    <t>Potěr pískocementový stupňů a schodnic tl. 30 mm tř. C 30</t>
  </si>
  <si>
    <t>-1271648346</t>
  </si>
  <si>
    <t>https://podminky.urs.cz/item/CS_URS_2023_01/632451637</t>
  </si>
  <si>
    <t>"OBDOBNÁ POLOŽKA - PODKLADPOD ČISTÍTÍ ZÓNU, VČ VYTVOŘENÍ ODVODNĚNÍ DO PODLOŽÍ</t>
  </si>
  <si>
    <t>"PŘED VSTUPNÍ DVEŘE</t>
  </si>
  <si>
    <t>1,75*0,9</t>
  </si>
  <si>
    <t>76</t>
  </si>
  <si>
    <t>6341999R</t>
  </si>
  <si>
    <t>SPÁDOVÝ POTĚR STŘECHY NAD ZÁDVEŘÍM+ BALKON - SKLADBA S12 + S9</t>
  </si>
  <si>
    <t>M2</t>
  </si>
  <si>
    <t>-855129160</t>
  </si>
  <si>
    <t>"CENA VČ PENETRACE A VYSPRAVENÍ BETONOVÉHO PODKLADU</t>
  </si>
  <si>
    <t>VSTUP</t>
  </si>
  <si>
    <t>10,3*1,55</t>
  </si>
  <si>
    <t>"BALKON S9</t>
  </si>
  <si>
    <t>(17,32-0,4*2)*1,55</t>
  </si>
  <si>
    <t>77</t>
  </si>
  <si>
    <t>635111132</t>
  </si>
  <si>
    <t>Násyp ze štěrkopísku, písku nebo kameniva pod podlahy s udusáním a urovnáním povrchu z kameniva drobného 0-4</t>
  </si>
  <si>
    <t>1402226904</t>
  </si>
  <si>
    <t>https://podminky.urs.cz/item/CS_URS_2023_01/635111132</t>
  </si>
  <si>
    <t>"terasa 31.19" 67,34*0,25</t>
  </si>
  <si>
    <t>78</t>
  </si>
  <si>
    <t>635111142</t>
  </si>
  <si>
    <t>Násyp ze štěrkopísku, písku nebo kameniva pod podlahy s udusáním a urovnáním povrchu z kameniva hrubého 16-32</t>
  </si>
  <si>
    <t>237427177</t>
  </si>
  <si>
    <t>https://podminky.urs.cz/item/CS_URS_2023_01/635111142</t>
  </si>
  <si>
    <t>"terasa 31.19" 67,34*0,15</t>
  </si>
  <si>
    <t>79</t>
  </si>
  <si>
    <t>636311111</t>
  </si>
  <si>
    <t>Kladení dlažby z betonových dlaždic na sucho na terče z umělé hmoty o rozměru dlažby 40x40 cm, o výšce terče do 25 mm</t>
  </si>
  <si>
    <t>-696153046</t>
  </si>
  <si>
    <t>https://podminky.urs.cz/item/CS_URS_2023_01/636311111</t>
  </si>
  <si>
    <t>"31,17 LODŽIE" 23,89</t>
  </si>
  <si>
    <t>80</t>
  </si>
  <si>
    <t>59246007</t>
  </si>
  <si>
    <t>dlažba plošná betonová terasová tryskaná 400x400x40mm</t>
  </si>
  <si>
    <t>839193669</t>
  </si>
  <si>
    <t>23,89*1,02 'Přepočtené koeficientem množství</t>
  </si>
  <si>
    <t>81</t>
  </si>
  <si>
    <t>637211134</t>
  </si>
  <si>
    <t>Okapový chodník z dlaždic betonových do kameniva s vyplněním spár drobným kamenivem, tl. dlaždic 50 mm</t>
  </si>
  <si>
    <t>1793842304</t>
  </si>
  <si>
    <t>https://podminky.urs.cz/item/CS_URS_2023_01/637211134</t>
  </si>
  <si>
    <t>(5,5+20,5+15)*0,5"VLEVO</t>
  </si>
  <si>
    <t>3*0,5"VPRAVO</t>
  </si>
  <si>
    <t>11*0,5+5,2*2"PŘED 31.01B, 31.02 A 31.03</t>
  </si>
  <si>
    <t>(6,5+1,5+17,5)*0,5"VPRAVO</t>
  </si>
  <si>
    <t>82</t>
  </si>
  <si>
    <t>644941112</t>
  </si>
  <si>
    <t>Montáž průvětrníků nebo mřížek odvětrávacích velikosti přes 150 x 200 do 300 x 300 mm</t>
  </si>
  <si>
    <t>-1676979958</t>
  </si>
  <si>
    <t>https://podminky.urs.cz/item/CS_URS_2023_01/644941112</t>
  </si>
  <si>
    <t>83</t>
  </si>
  <si>
    <t>56245603</t>
  </si>
  <si>
    <t>mřížka větrací hranatá plast se síťovinou 200x200mm</t>
  </si>
  <si>
    <t>-1829533416</t>
  </si>
  <si>
    <t>Trubní vedení</t>
  </si>
  <si>
    <t>84</t>
  </si>
  <si>
    <t>8101R</t>
  </si>
  <si>
    <t>PROVEDENÍ KANALIZACE VČ VÝKOPU PRO OSAZENÍ ŽLABU, DODÁVKY POTRUBÍ, VPUSTÍ A ZPĚTNÉHO ZÁSYPU</t>
  </si>
  <si>
    <t>-780575264</t>
  </si>
  <si>
    <t>5"LŽ1</t>
  </si>
  <si>
    <t>18"LŽ2-LŽ4</t>
  </si>
  <si>
    <t>35"POD TERASOU K VSAKU</t>
  </si>
  <si>
    <t>85</t>
  </si>
  <si>
    <t>8102R</t>
  </si>
  <si>
    <t xml:space="preserve">PROVEDENÍ VAKOVACÍHO OBJKETU VČ ZEMNÍCH PRACÍ A VÝPLNĚ ZE STĚRKU </t>
  </si>
  <si>
    <t>KČ</t>
  </si>
  <si>
    <t>-1868204190</t>
  </si>
  <si>
    <t>Ostatní konstrukce a práce, bourání</t>
  </si>
  <si>
    <t>86</t>
  </si>
  <si>
    <t>91801r15</t>
  </si>
  <si>
    <t>OCHRANA OKEN ZE ZÁPADNÍ STĚNY PŘI JEJICH PŘMÍSTĚNÍ</t>
  </si>
  <si>
    <t>kČ</t>
  </si>
  <si>
    <t>1813126816</t>
  </si>
  <si>
    <t>87</t>
  </si>
  <si>
    <t>919735113</t>
  </si>
  <si>
    <t>Řezání stávajícího živičného krytu nebo podkladu hloubky přes 100 do 150 mm</t>
  </si>
  <si>
    <t>-168135572</t>
  </si>
  <si>
    <t>https://podminky.urs.cz/item/CS_URS_2023_01/919735113</t>
  </si>
  <si>
    <t>17,32+1,465+17,2</t>
  </si>
  <si>
    <t>"PRO LINIOBÉ ŽLABY" 23*2</t>
  </si>
  <si>
    <t>"PRO KANALIZCI" 50</t>
  </si>
  <si>
    <t>88</t>
  </si>
  <si>
    <t>935932117</t>
  </si>
  <si>
    <t>Odvodňovací plastový žlab pro třídu zatížení A 15 vnitřní šířky 100 mm s krycím roštem mřížkovým z nerezové oceli</t>
  </si>
  <si>
    <t>-1933363265</t>
  </si>
  <si>
    <t>https://podminky.urs.cz/item/CS_URS_2023_01/935932117</t>
  </si>
  <si>
    <t>5"LŽ2</t>
  </si>
  <si>
    <t>5"LŽ3</t>
  </si>
  <si>
    <t>6"LŽ4</t>
  </si>
  <si>
    <t>3"LŽ5</t>
  </si>
  <si>
    <t>4"LŽ1</t>
  </si>
  <si>
    <t>89</t>
  </si>
  <si>
    <t>941211111</t>
  </si>
  <si>
    <t>Montáž lešení řadového rámového lehkého pracovního s podlahami s provozním zatížením tř. 3 do 200 kg/m2 šířky tř. SW06 od 0,6 do 0,9 m, výšky do 10 m</t>
  </si>
  <si>
    <t>1194416753</t>
  </si>
  <si>
    <t>https://podminky.urs.cz/item/CS_URS_2023_01/941211111</t>
  </si>
  <si>
    <t>"Z"(0,6+15,82+0,6)*(7,9+8,7)*0,5</t>
  </si>
  <si>
    <t>"S"17,32*7,9</t>
  </si>
  <si>
    <t>"J" 17,32*7,9</t>
  </si>
  <si>
    <t>"V" (0,6+15,5+0,6)*7,9</t>
  </si>
  <si>
    <t>90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</si>
  <si>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</si>
  <si>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</si>
  <si>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483879738</t>
  </si>
  <si>
    <t>https://podminky.urs.cz/item/CS_URS_2023_01/941211211</t>
  </si>
  <si>
    <t>LEŠENÍ*90</t>
  </si>
  <si>
    <t>91</t>
  </si>
  <si>
    <t>941211811</t>
  </si>
  <si>
    <t>Demontáž lešení řadového rámového lehkého pracovního s provozním zatížením tř. 3 do 200 kg/m2 šířky tř. SW06 od 0,6 do 0,9 m, výšky do 10 m</t>
  </si>
  <si>
    <t>1035629351</t>
  </si>
  <si>
    <t>https://podminky.urs.cz/item/CS_URS_2023_01/941211811</t>
  </si>
  <si>
    <t>92</t>
  </si>
  <si>
    <t>944511111</t>
  </si>
  <si>
    <t>Montáž ochranné sítě zavěšené na konstrukci lešení z textilie z umělých vláken</t>
  </si>
  <si>
    <t>974950327</t>
  </si>
  <si>
    <t>https://podminky.urs.cz/item/CS_URS_2023_01/944511111</t>
  </si>
  <si>
    <t>93</t>
  </si>
  <si>
    <t>944511211</t>
  </si>
  <si>
    <t>Montáž ochranné sítě Příplatek za první a každý další den použití sítě k ceně -1111</t>
  </si>
  <si>
    <t>-667603695</t>
  </si>
  <si>
    <t>https://podminky.urs.cz/item/CS_URS_2023_01/944511211</t>
  </si>
  <si>
    <t>94</t>
  </si>
  <si>
    <t>944511811</t>
  </si>
  <si>
    <t>Demontáž ochranné sítě zavěšené na konstrukci lešení z textilie z umělých vláken</t>
  </si>
  <si>
    <t>-932227392</t>
  </si>
  <si>
    <t>https://podminky.urs.cz/item/CS_URS_2023_01/944511811</t>
  </si>
  <si>
    <t>95</t>
  </si>
  <si>
    <t>949101111</t>
  </si>
  <si>
    <t>Lešení pomocné pracovní pro objekty pozemních staveb pro zatížení do 150 kg/m2, o výšce lešeňové podlahy do 1,9 m</t>
  </si>
  <si>
    <t>-2045216528</t>
  </si>
  <si>
    <t>https://podminky.urs.cz/item/CS_URS_2023_01/949101111</t>
  </si>
  <si>
    <t>"PRO ZATEPLENÍ PODHLEDŮ BALKONŮ" 60</t>
  </si>
  <si>
    <t>"PRO VÝMĚNU OKEN V INTERIÉRU" 250</t>
  </si>
  <si>
    <t>96</t>
  </si>
  <si>
    <t>952901111</t>
  </si>
  <si>
    <t>Vyčištění budov nebo objektů před předáním do užívání budov bytové nebo občanské výstavby, světlé výšky podlaží do 4 m</t>
  </si>
  <si>
    <t>99053218</t>
  </si>
  <si>
    <t>https://podminky.urs.cz/item/CS_URS_2023_01/952901111</t>
  </si>
  <si>
    <t>17*15,8*2</t>
  </si>
  <si>
    <t>97</t>
  </si>
  <si>
    <t>953961214</t>
  </si>
  <si>
    <t>Kotvy chemické s vyvrtáním otvoru do betonu, železobetonu nebo tvrdého kamene chemická patrona, velikost M 16, hloubka 125 mm</t>
  </si>
  <si>
    <t>357341268</t>
  </si>
  <si>
    <t>https://podminky.urs.cz/item/CS_URS_2023_01/953961214</t>
  </si>
  <si>
    <t>52"údaj gp</t>
  </si>
  <si>
    <t>98</t>
  </si>
  <si>
    <t>962042320</t>
  </si>
  <si>
    <t>Bourání zdiva z betonu prostého nadzákladového objemu do 1 m3</t>
  </si>
  <si>
    <t>860969996</t>
  </si>
  <si>
    <t>https://podminky.urs.cz/item/CS_URS_2023_01/962042320</t>
  </si>
  <si>
    <t>"VYBOURÁNÍ SOKLU DVEŘÍ</t>
  </si>
  <si>
    <t>"04L" 0,925*0,3*0,3</t>
  </si>
  <si>
    <t>"05L" 0,925*0,3*0,3</t>
  </si>
  <si>
    <t>99</t>
  </si>
  <si>
    <t>962052211</t>
  </si>
  <si>
    <t>Bourání zdiva železobetonového nadzákladového, objemu přes 1 m3</t>
  </si>
  <si>
    <t>530994445</t>
  </si>
  <si>
    <t>https://podminky.urs.cz/item/CS_URS_2023_01/962052211</t>
  </si>
  <si>
    <t>"SCHODY ZEĎ VPRAVO"(2,57+0,15+0,85+0,3)*(2,8-0,15)*0,3</t>
  </si>
  <si>
    <t>"VLEVO" (2,57-0,15)*(2,8-0,15)*0,3</t>
  </si>
  <si>
    <t>"PŘÍČNÁ U SCHODŮ"(0,6+0,9+0,15)*(1,53-0,15)*0,3</t>
  </si>
  <si>
    <t>"DLOUHÁ VNĚJŠÍ"(0,15+16,195+0,175)*(1,53-0,15)*0,3</t>
  </si>
  <si>
    <t>"PŘÍČNÁ KONEC"(2,15+0,45)*(1,53-0,15)*0,3</t>
  </si>
  <si>
    <t>100</t>
  </si>
  <si>
    <t>965042141</t>
  </si>
  <si>
    <t>Bourání mazanin betonových nebo z litého asfaltu tl. do 100 mm, plochy přes 4 m2</t>
  </si>
  <si>
    <t>269838095</t>
  </si>
  <si>
    <t>https://podminky.urs.cz/item/CS_URS_2023_01/965042141</t>
  </si>
  <si>
    <t>"32,18  STŘ KONSTRUKCE" 14,94*0,1</t>
  </si>
  <si>
    <t>"32,17 LODŽIE" 23,89*0,1</t>
  </si>
  <si>
    <t>101</t>
  </si>
  <si>
    <t>965042241</t>
  </si>
  <si>
    <t>Bourání mazanin betonových nebo z litého asfaltu tl. přes 100 mm, plochy přes 4 m2</t>
  </si>
  <si>
    <t>692292704</t>
  </si>
  <si>
    <t>https://podminky.urs.cz/item/CS_URS_2023_01/965042241</t>
  </si>
  <si>
    <t>"terasa 31.19" 67,34*0,2</t>
  </si>
  <si>
    <t>"PŘED MÍSTNOTMI 31.02 + 31.03" 5*1,2*0,15</t>
  </si>
  <si>
    <t>102</t>
  </si>
  <si>
    <t>965049112</t>
  </si>
  <si>
    <t>Bourání mazanin Příplatek k cenám za bourání mazanin betonových se svařovanou sítí, tl. přes 100 mm</t>
  </si>
  <si>
    <t>-1354360627</t>
  </si>
  <si>
    <t>https://podminky.urs.cz/item/CS_URS_2023_01/965049112</t>
  </si>
  <si>
    <t>103</t>
  </si>
  <si>
    <t>965081343</t>
  </si>
  <si>
    <t>Bourání podlah z dlaždic bez podkladního lože nebo mazaniny, s jakoukoliv výplní spár betonových, teracových nebo čedičových tl. do 40 mm, plochy přes 1 m2</t>
  </si>
  <si>
    <t>-365401870</t>
  </si>
  <si>
    <t>https://podminky.urs.cz/item/CS_URS_2023_01/965081343</t>
  </si>
  <si>
    <t>"32,18  STŘ KONSTRUKCE" 14,94</t>
  </si>
  <si>
    <t>"32,17 LODŽIE" 23,89</t>
  </si>
  <si>
    <t>104</t>
  </si>
  <si>
    <t>965082933</t>
  </si>
  <si>
    <t>Odstranění násypu pod podlahami nebo ochranného násypu na střechách tl. do 200 mm, plochy přes 2 m2</t>
  </si>
  <si>
    <t>-285544158</t>
  </si>
  <si>
    <t>https://podminky.urs.cz/item/CS_URS_2023_01/965082933</t>
  </si>
  <si>
    <t>105</t>
  </si>
  <si>
    <t>968062355</t>
  </si>
  <si>
    <t>Vybourání dřevěných rámů oken s křídly, dveřních zárubní, vrat, stěn, ostění nebo obkladů rámů oken s křídly dvojitých, plochy do 2 m2</t>
  </si>
  <si>
    <t>-1474692359</t>
  </si>
  <si>
    <t>https://podminky.urs.cz/item/CS_URS_2023_01/968062355</t>
  </si>
  <si>
    <t>"H"0,845*2,07*1</t>
  </si>
  <si>
    <t>"J"0,8*2,07*2</t>
  </si>
  <si>
    <t>"K"0,845*2,07*2</t>
  </si>
  <si>
    <t>"N"0,6*2,07*2</t>
  </si>
  <si>
    <t>106</t>
  </si>
  <si>
    <t>968062356</t>
  </si>
  <si>
    <t>Vybourání dřevěných rámů oken s křídly, dveřních zárubní, vrat, stěn, ostění nebo obkladů rámů oken s křídly dvojitých, plochy do 4 m2</t>
  </si>
  <si>
    <t>-1711078814</t>
  </si>
  <si>
    <t>https://podminky.urs.cz/item/CS_URS_2023_01/968062356</t>
  </si>
  <si>
    <t>"A"1,77*2,07*6</t>
  </si>
  <si>
    <t>"D  JIŽ REALIZOVÁNO</t>
  </si>
  <si>
    <t>"E"1,77*1,48*1</t>
  </si>
  <si>
    <t>"G  JIŽ REALIZOVÁNO</t>
  </si>
  <si>
    <t>"03/X 0,925*2,93"1</t>
  </si>
  <si>
    <t>"04/X 0,925*2,93"1</t>
  </si>
  <si>
    <t>"05/X 0,925*2,93"1</t>
  </si>
  <si>
    <t>"02/X1*2,93"1</t>
  </si>
  <si>
    <t>107</t>
  </si>
  <si>
    <t>977151125</t>
  </si>
  <si>
    <t>Jádrové vrty diamantovými korunkami do stavebních materiálů (železobetonu, betonu, cihel, obkladů, dlažeb, kamene) průměru přes 180 do 200 mm</t>
  </si>
  <si>
    <t>-588043363</t>
  </si>
  <si>
    <t>https://podminky.urs.cz/item/CS_URS_2023_01/977151125</t>
  </si>
  <si>
    <t>"VYVRTÁNÍ OTVORŮ PRO VZT V ZÁPADNÍ FASÁDĚ</t>
  </si>
  <si>
    <t>1+1</t>
  </si>
  <si>
    <t>108</t>
  </si>
  <si>
    <t>977211112</t>
  </si>
  <si>
    <t>Řezání konstrukcí stěnovou pilou betonových nebo železobetonových průměru řezané výztuže do 16 mm hloubka řezu přes 200 do 350 mm</t>
  </si>
  <si>
    <t>1794463249</t>
  </si>
  <si>
    <t>https://podminky.urs.cz/item/CS_URS_2023_01/977211112</t>
  </si>
  <si>
    <t xml:space="preserve">"ODŘÍZNUTÍ PŮVODNÍ KONSTRUKCE TERASY </t>
  </si>
  <si>
    <t>2,62+0,8+2,62+1,5+17,32+2,6</t>
  </si>
  <si>
    <t>109</t>
  </si>
  <si>
    <t>977312114</t>
  </si>
  <si>
    <t>Řezání stávajících betonových mazanin s vyztužením hloubky přes 150 do 200 mm</t>
  </si>
  <si>
    <t>-483043472</t>
  </si>
  <si>
    <t>https://podminky.urs.cz/item/CS_URS_2023_01/977312114</t>
  </si>
  <si>
    <t>"ODŘÍZNUTÍ DESKY TERASY</t>
  </si>
  <si>
    <t>17,32+1,436*2</t>
  </si>
  <si>
    <t>"ODŘÍZNUTÍ CESKY U 31.02. A 31.03</t>
  </si>
  <si>
    <t>(1,2+5+1,2)</t>
  </si>
  <si>
    <t>997</t>
  </si>
  <si>
    <t>Přesun sutě</t>
  </si>
  <si>
    <t>110</t>
  </si>
  <si>
    <t>997013112</t>
  </si>
  <si>
    <t>Vnitrostaveništní doprava suti a vybouraných hmot vodorovně do 50 m svisle s použitím mechanizace pro budovy a haly výšky přes 6 do 9 m</t>
  </si>
  <si>
    <t>-427058476</t>
  </si>
  <si>
    <t>https://podminky.urs.cz/item/CS_URS_2023_01/997013112</t>
  </si>
  <si>
    <t>111</t>
  </si>
  <si>
    <t>997013501</t>
  </si>
  <si>
    <t>Odvoz suti a vybouraných hmot na skládku nebo meziskládku se složením, na vzdálenost do 1 km</t>
  </si>
  <si>
    <t>1505047947</t>
  </si>
  <si>
    <t>https://podminky.urs.cz/item/CS_URS_2023_01/997013501</t>
  </si>
  <si>
    <t>112</t>
  </si>
  <si>
    <t>997013509</t>
  </si>
  <si>
    <t>Odvoz suti a vybouraných hmot na skládku nebo meziskládku se složením, na vzdálenost Příplatek k ceně za každý další i započatý 1 km přes 1 km</t>
  </si>
  <si>
    <t>-1950017282</t>
  </si>
  <si>
    <t>https://podminky.urs.cz/item/CS_URS_2023_01/997013509</t>
  </si>
  <si>
    <t>128,31*9 'Přepočtené koeficientem množství</t>
  </si>
  <si>
    <t>113</t>
  </si>
  <si>
    <t>997013602</t>
  </si>
  <si>
    <t>Poplatek za uložení stavebního odpadu na skládce (skládkovné) z armovaného betonu zatříděného do Katalogu odpadů pod kódem 17 01 01</t>
  </si>
  <si>
    <t>-418795607</t>
  </si>
  <si>
    <t>https://podminky.urs.cz/item/CS_URS_2023_01/997013602</t>
  </si>
  <si>
    <t>128,31-1,641</t>
  </si>
  <si>
    <t>114</t>
  </si>
  <si>
    <t>997013811</t>
  </si>
  <si>
    <t>Poplatek za uložení stavebního odpadu na skládce (skládkovné) dřevěného zatříděného do Katalogu odpadů pod kódem 17 02 01</t>
  </si>
  <si>
    <t>886704039</t>
  </si>
  <si>
    <t>https://podminky.urs.cz/item/CS_URS_2023_01/997013811</t>
  </si>
  <si>
    <t>998</t>
  </si>
  <si>
    <t>Přesun hmot</t>
  </si>
  <si>
    <t>115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</si>
  <si>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</si>
  <si>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</si>
  <si>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-1314208693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</si>
  <si>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</si>
  <si>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</si>
  <si>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</si>
  <si>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</si>
  <si>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</si>
  <si>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</si>
  <si>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</si>
  <si>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</si>
  <si>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-1858157870</t>
  </si>
  <si>
    <t>https://podminky.urs.cz/item/CS_URS_2023_01/711111001</t>
  </si>
  <si>
    <t>"S12</t>
  </si>
  <si>
    <t>S9S12</t>
  </si>
  <si>
    <t>117</t>
  </si>
  <si>
    <t>11163150</t>
  </si>
  <si>
    <t>lak penetrační asfaltový</t>
  </si>
  <si>
    <t>-1910562601</t>
  </si>
  <si>
    <t>41,571*0,0003 'Přepočtené koeficientem množství</t>
  </si>
  <si>
    <t>118</t>
  </si>
  <si>
    <t>711161273</t>
  </si>
  <si>
    <t>Provedení izolace proti zemní vlhkosti nopovou fólií na ploše svislé S z nopové fólie</t>
  </si>
  <si>
    <t>-1022818400</t>
  </si>
  <si>
    <t>https://podminky.urs.cz/item/CS_URS_2023_01/711161273</t>
  </si>
  <si>
    <t>"novpoá folie na zateplení základu</t>
  </si>
  <si>
    <t>"S" 17,32*0,7</t>
  </si>
  <si>
    <t>"z"(0,5+14+0,5)*0,7</t>
  </si>
  <si>
    <t>"V"(15+0,5+0,5*8)*0,7</t>
  </si>
  <si>
    <t>"J U PAVILONU" (0,5+17,32+0,5+1,5*2)*0,7</t>
  </si>
  <si>
    <t>119</t>
  </si>
  <si>
    <t>28323006</t>
  </si>
  <si>
    <t>fólie profilovaná (nopová) drenážní HDPE s nakašírovanou filtrační textilií s výškou nopů 8mm</t>
  </si>
  <si>
    <t>-700433326</t>
  </si>
  <si>
    <t>51,198*1,221 'Přepočtené koeficientem množství</t>
  </si>
  <si>
    <t>120</t>
  </si>
  <si>
    <t>711161383</t>
  </si>
  <si>
    <t>Izolace proti zemní vlhkosti a beztlakové vodě nopovými fóliemi ostatní ukončení izolace lištou</t>
  </si>
  <si>
    <t>-1328977819</t>
  </si>
  <si>
    <t>https://podminky.urs.cz/item/CS_URS_2023_01/711161383</t>
  </si>
  <si>
    <t>"z"(0,5+14+0,5)</t>
  </si>
  <si>
    <t>"V"(15+0,5+0,5*8)</t>
  </si>
  <si>
    <t>"J U PAVILONU" (0,5+17,32+0,5+1,5*2)</t>
  </si>
  <si>
    <t>121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</si>
  <si>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</si>
  <si>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</si>
  <si>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</si>
  <si>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1859888448</t>
  </si>
  <si>
    <t>https://podminky.urs.cz/item/CS_URS_2023_01/998711202</t>
  </si>
  <si>
    <t>712</t>
  </si>
  <si>
    <t>Povlakové krytiny</t>
  </si>
  <si>
    <t>122</t>
  </si>
  <si>
    <t>712361301</t>
  </si>
  <si>
    <t>Provedení dvojitého hydroizolačního systému plochých střech na ploše vodorovné V fólií z mPVC kladenou volně jednovrstvá s horkovzdušným navařením jednotlivých segmentů</t>
  </si>
  <si>
    <t>803101723</t>
  </si>
  <si>
    <t>https://podminky.urs.cz/item/CS_URS_2023_01/712361301</t>
  </si>
  <si>
    <t>"ATIKY</t>
  </si>
  <si>
    <t>(17,3+17,3+15,9+15,9)*0,5*1,5</t>
  </si>
  <si>
    <t>123</t>
  </si>
  <si>
    <t>28343012</t>
  </si>
  <si>
    <t>fólie hydroizolační střešní mPVC určená ke stabilizaci přitížením a do vegetačních střech tl 1,5mm</t>
  </si>
  <si>
    <t>-794914386</t>
  </si>
  <si>
    <t>91,371*1,1655 'Přepočtené koeficientem množství</t>
  </si>
  <si>
    <t>124</t>
  </si>
  <si>
    <t>712363352</t>
  </si>
  <si>
    <t>Povlakové krytiny střech plochých do 10° z tvarovaných poplastovaných lišt pro mPVC vnitřní koutová lišta rš 100 mm</t>
  </si>
  <si>
    <t>-587045201</t>
  </si>
  <si>
    <t>https://podminky.urs.cz/item/CS_URS_2023_01/712363352</t>
  </si>
  <si>
    <t>"S9</t>
  </si>
  <si>
    <t>1,55*2+17,3</t>
  </si>
  <si>
    <t>1,55*2+10,5</t>
  </si>
  <si>
    <t>125</t>
  </si>
  <si>
    <t>712363356</t>
  </si>
  <si>
    <t>Povlakové krytiny střech plochých do 10° z tvarovaných poplastovaných lišt pro mPVC okapnice rš 200 mm</t>
  </si>
  <si>
    <t>590483632</t>
  </si>
  <si>
    <t>https://podminky.urs.cz/item/CS_URS_2023_01/712363356</t>
  </si>
  <si>
    <t>17,3</t>
  </si>
  <si>
    <t>10,5</t>
  </si>
  <si>
    <t>126</t>
  </si>
  <si>
    <t>712392171</t>
  </si>
  <si>
    <t>Povlakové krytiny střech plochých do 10° - ostatní práce provedení vrstvy textilní podkladní</t>
  </si>
  <si>
    <t>-1244245319</t>
  </si>
  <si>
    <t>https://podminky.urs.cz/item/CS_URS_2023_01/712392171</t>
  </si>
  <si>
    <t>(17,3+17,3+15,9+15,9)*0,5</t>
  </si>
  <si>
    <t>10,3*1,55*2</t>
  </si>
  <si>
    <t>(17,32-0,4*2)*1,55*2</t>
  </si>
  <si>
    <t>127</t>
  </si>
  <si>
    <t>998712202</t>
  </si>
  <si>
    <t>Přesun hmot pro povlakové krytiny stanovený procentní sazbou (%) z ceny vodorovná dopravní vzdálenost do 50 m v objektech výšky přes 6 do 12 m</t>
  </si>
  <si>
    <t>727680944</t>
  </si>
  <si>
    <t>https://podminky.urs.cz/item/CS_URS_2023_01/998712202</t>
  </si>
  <si>
    <t>713</t>
  </si>
  <si>
    <t>Izolace tepelné</t>
  </si>
  <si>
    <t>128</t>
  </si>
  <si>
    <t>713141131</t>
  </si>
  <si>
    <t>Montáž tepelné izolace střech plochých rohožemi, pásy, deskami, dílci, bloky (izolační materiál ve specifikaci) přilepenými za studena zplna, jednovrstvá</t>
  </si>
  <si>
    <t>-1218158211</t>
  </si>
  <si>
    <t>https://podminky.urs.cz/item/CS_URS_2023_01/713141131</t>
  </si>
  <si>
    <t>129</t>
  </si>
  <si>
    <t>-59319088</t>
  </si>
  <si>
    <t>25,606*1,05 'Přepočtené koeficientem množství</t>
  </si>
  <si>
    <t>130</t>
  </si>
  <si>
    <t>28376519</t>
  </si>
  <si>
    <t>deska izolační PIR s oboustrannou kompozitní fólií s hliníkovou vložkou pro ploché střechy tl 140mm</t>
  </si>
  <si>
    <t>503449966</t>
  </si>
  <si>
    <t>10,3*1,55*1,05</t>
  </si>
  <si>
    <t>131</t>
  </si>
  <si>
    <t>713141151</t>
  </si>
  <si>
    <t>Montáž tepelné izolace střech plochých rohožemi, pásy, deskami, dílci, bloky (izolační materiál ve specifikaci) kladenými volně jednovrstvá</t>
  </si>
  <si>
    <t>257334759</t>
  </si>
  <si>
    <t>https://podminky.urs.cz/item/CS_URS_2023_01/713141151</t>
  </si>
  <si>
    <t>"ATIKA MEZI LATĚ</t>
  </si>
  <si>
    <t>132</t>
  </si>
  <si>
    <t>63151465</t>
  </si>
  <si>
    <t>deska tepelně izolační minerální plochých střech spodní vrstva 50kPa λ=0,036-0,039 tl 40mm</t>
  </si>
  <si>
    <t>278786193</t>
  </si>
  <si>
    <t>33,2*1,05 'Přepočtené koeficientem množství</t>
  </si>
  <si>
    <t>133</t>
  </si>
  <si>
    <t>998713202</t>
  </si>
  <si>
    <t>Přesun hmot pro izolace tepelné stanovený procentní sazbou (%) z ceny vodorovná dopravní vzdálenost do 50 m v objektech výšky přes 6 do 12 m</t>
  </si>
  <si>
    <t>948050027</t>
  </si>
  <si>
    <t>https://podminky.urs.cz/item/CS_URS_2023_01/998713202</t>
  </si>
  <si>
    <t>725</t>
  </si>
  <si>
    <t>Zdravotechnika - zařizovací předměty</t>
  </si>
  <si>
    <t>134</t>
  </si>
  <si>
    <t>725810811</t>
  </si>
  <si>
    <t>Demontáž výtokových ventilů nástěnných</t>
  </si>
  <si>
    <t>-1019728493</t>
  </si>
  <si>
    <t>https://podminky.urs.cz/item/CS_URS_2023_01/725810811</t>
  </si>
  <si>
    <t>"U DVEŘÍ DO SKLADU" 1</t>
  </si>
  <si>
    <t>135</t>
  </si>
  <si>
    <t>725819201</t>
  </si>
  <si>
    <t>Ventily montáž ventilů ostatních typů nástěnných G 1/2"</t>
  </si>
  <si>
    <t>soubor</t>
  </si>
  <si>
    <t>-1832801529</t>
  </si>
  <si>
    <t>https://podminky.urs.cz/item/CS_URS_2023_01/725819201</t>
  </si>
  <si>
    <t>136</t>
  </si>
  <si>
    <t>6000005114</t>
  </si>
  <si>
    <t>Ventil nezámrzný s rukojetí Kemper FROSTI PLUS-XL DN 15 délka 530 mm</t>
  </si>
  <si>
    <t>1535708249</t>
  </si>
  <si>
    <t>137</t>
  </si>
  <si>
    <t>998725202</t>
  </si>
  <si>
    <t>Přesun hmot pro zařizovací předměty stanovený procentní sazbou (%) z ceny vodorovná dopravní vzdálenost do 50 m v objektech výšky přes 6 do 12 m</t>
  </si>
  <si>
    <t>568894279</t>
  </si>
  <si>
    <t>https://podminky.urs.cz/item/CS_URS_2023_01/998725202</t>
  </si>
  <si>
    <t>741</t>
  </si>
  <si>
    <t>Elektroinstalace - silnoproud</t>
  </si>
  <si>
    <t>138</t>
  </si>
  <si>
    <t>741012R</t>
  </si>
  <si>
    <t>NAPOJENÍ ŽALUZIÍ NA ELEKTROINSTALACI VČ MATERIÁLU A REVIZE</t>
  </si>
  <si>
    <t>-503019908</t>
  </si>
  <si>
    <t>139</t>
  </si>
  <si>
    <t>74101R</t>
  </si>
  <si>
    <t>DEMONTÁŽ A ZPĚTNÁ MONTÁŽ HROMOSVODU VČ CHYBĚJÍCÍHO MATERIÁLU A REVIZE</t>
  </si>
  <si>
    <t>1820198538</t>
  </si>
  <si>
    <t>140</t>
  </si>
  <si>
    <t>741410021</t>
  </si>
  <si>
    <t>Montáž uzemňovacího vedení s upevněním, propojením a připojením pomocí svorek v zemi s izolací spojů pásku průřezu do 120 mm2 v městské zástavbě</t>
  </si>
  <si>
    <t>-1738091220</t>
  </si>
  <si>
    <t>https://podminky.urs.cz/item/CS_URS_2023_01/741410021</t>
  </si>
  <si>
    <t>2,5+4+17,5+4"TERASA</t>
  </si>
  <si>
    <t>141</t>
  </si>
  <si>
    <t>42972915</t>
  </si>
  <si>
    <t>žaluzie protidešťová s pevnými lamelami, pozink, pro potrubí 200x200mm</t>
  </si>
  <si>
    <t>-1146599160</t>
  </si>
  <si>
    <t>142</t>
  </si>
  <si>
    <t>35441986</t>
  </si>
  <si>
    <t>svorka odbočovací a spojovací pro pásek 30x4mm, FeZn</t>
  </si>
  <si>
    <t>26179919</t>
  </si>
  <si>
    <t>143</t>
  </si>
  <si>
    <t>35442064</t>
  </si>
  <si>
    <t>pás zemnící 20x3mm FeZn</t>
  </si>
  <si>
    <t>kg</t>
  </si>
  <si>
    <t>-186378484</t>
  </si>
  <si>
    <t>104,7/1,61*1,1</t>
  </si>
  <si>
    <t>144</t>
  </si>
  <si>
    <t>741420021</t>
  </si>
  <si>
    <t>Montáž hromosvodného vedení svorek se 2 šrouby</t>
  </si>
  <si>
    <t>-142582797</t>
  </si>
  <si>
    <t>https://podminky.urs.cz/item/CS_URS_2023_01/741420021</t>
  </si>
  <si>
    <t>751</t>
  </si>
  <si>
    <t>Vzduchotechnika</t>
  </si>
  <si>
    <t>145</t>
  </si>
  <si>
    <t>751398052</t>
  </si>
  <si>
    <t>Montáž ostatních zařízení protidešťové žaluzie nebo žaluziové klapky na čtyřhranné potrubí, průřezu přes 0,150 do 0,300 m2</t>
  </si>
  <si>
    <t>423945505</t>
  </si>
  <si>
    <t>https://podminky.urs.cz/item/CS_URS_2023_01/751398052</t>
  </si>
  <si>
    <t>" VZT V ZÁPADNÍ FASÁDĚ</t>
  </si>
  <si>
    <t>762</t>
  </si>
  <si>
    <t>Konstrukce tesařské</t>
  </si>
  <si>
    <t>146</t>
  </si>
  <si>
    <t>762342511</t>
  </si>
  <si>
    <t>Montáž laťování montáž kontralatí na podklad bez tepelné izolace</t>
  </si>
  <si>
    <t>-636668964</t>
  </si>
  <si>
    <t>https://podminky.urs.cz/item/CS_URS_2023_01/762342511</t>
  </si>
  <si>
    <t>"ATIKA</t>
  </si>
  <si>
    <t>(17,3+17,3+15,9+15,9)*3</t>
  </si>
  <si>
    <t>147</t>
  </si>
  <si>
    <t>60514114</t>
  </si>
  <si>
    <t>řezivo jehličnaté lať impregnovaná dl 4 m</t>
  </si>
  <si>
    <t>-232084888</t>
  </si>
  <si>
    <t>199,200*0,04*0,06*1,1</t>
  </si>
  <si>
    <t>148</t>
  </si>
  <si>
    <t>762361311</t>
  </si>
  <si>
    <t>Konstrukční vrstva pod klempířské prvky pro oplechování horních ploch zdí a nadezdívek (atik) z desek dřevoštěpkových šroubovaných do podkladu, tloušťky desky 18 mm</t>
  </si>
  <si>
    <t>295339316</t>
  </si>
  <si>
    <t>https://podminky.urs.cz/item/CS_URS_2023_01/762361311</t>
  </si>
  <si>
    <t>149</t>
  </si>
  <si>
    <t>998762202</t>
  </si>
  <si>
    <t>Přesun hmot pro konstrukce tesařské stanovený procentní sazbou (%) z ceny vodorovná dopravní vzdálenost do 50 m v objektech výšky přes 6 do 12 m</t>
  </si>
  <si>
    <t>628187586</t>
  </si>
  <si>
    <t>https://podminky.urs.cz/item/CS_URS_2023_01/998762202</t>
  </si>
  <si>
    <t>764</t>
  </si>
  <si>
    <t>Konstrukce klempířské</t>
  </si>
  <si>
    <t>150</t>
  </si>
  <si>
    <t>764002801</t>
  </si>
  <si>
    <t>Demontáž klempířských konstrukcí závětrné lišty do suti</t>
  </si>
  <si>
    <t>-1953266755</t>
  </si>
  <si>
    <t>https://podminky.urs.cz/item/CS_URS_2023_01/764002801</t>
  </si>
  <si>
    <t>0,8+2,6</t>
  </si>
  <si>
    <t>151</t>
  </si>
  <si>
    <t>764002811</t>
  </si>
  <si>
    <t>Demontáž klempířských konstrukcí okapového plechu do suti, v krytině povlakové</t>
  </si>
  <si>
    <t>380521173</t>
  </si>
  <si>
    <t>https://podminky.urs.cz/item/CS_URS_2023_01/764002811</t>
  </si>
  <si>
    <t>"terasa" 2,62+17,32+2,62</t>
  </si>
  <si>
    <t>152</t>
  </si>
  <si>
    <t>764002851</t>
  </si>
  <si>
    <t>Demontáž klempířských konstrukcí oplechování parapetů do suti</t>
  </si>
  <si>
    <t>1099645698</t>
  </si>
  <si>
    <t>https://podminky.urs.cz/item/CS_URS_2023_01/764002851</t>
  </si>
  <si>
    <t>"A11"1,77*3</t>
  </si>
  <si>
    <t>"A12"5,31*2</t>
  </si>
  <si>
    <t>"B11"1,75*6</t>
  </si>
  <si>
    <t>"C11"1,80*1</t>
  </si>
  <si>
    <t>"F11"0,87*3</t>
  </si>
  <si>
    <t>"H11"0,845*3</t>
  </si>
  <si>
    <t>"I12"2,63*2</t>
  </si>
  <si>
    <t>"M12"4,40*2</t>
  </si>
  <si>
    <t>"L11"2,37*1</t>
  </si>
  <si>
    <t>153</t>
  </si>
  <si>
    <t>764011617</t>
  </si>
  <si>
    <t>Podkladní plech z pozinkovaného plechu s povrchovou úpravou rš 670 mm</t>
  </si>
  <si>
    <t>388818224</t>
  </si>
  <si>
    <t>https://podminky.urs.cz/item/CS_URS_2023_01/764011617</t>
  </si>
  <si>
    <t>154</t>
  </si>
  <si>
    <t>764202105</t>
  </si>
  <si>
    <t>Montáž oplechování střešních prvků štítu závětrnou lištou</t>
  </si>
  <si>
    <t>766498443</t>
  </si>
  <si>
    <t>https://podminky.urs.cz/item/CS_URS_2023_01/764202105</t>
  </si>
  <si>
    <t>155</t>
  </si>
  <si>
    <t>WBR.RAK50CB1</t>
  </si>
  <si>
    <t>závětrná lišta - rovná</t>
  </si>
  <si>
    <t>1652251726</t>
  </si>
  <si>
    <t>3,4*1,1 'Přepočtené koeficientem množství</t>
  </si>
  <si>
    <t>156</t>
  </si>
  <si>
    <t>764202134</t>
  </si>
  <si>
    <t>Montáž oplechování střešních prvků okapu okapovým plechem rovným</t>
  </si>
  <si>
    <t>848573208</t>
  </si>
  <si>
    <t>https://podminky.urs.cz/item/CS_URS_2023_01/764202134</t>
  </si>
  <si>
    <t>157</t>
  </si>
  <si>
    <t>WBR.RAK50CB</t>
  </si>
  <si>
    <t>Okapový plech rovný</t>
  </si>
  <si>
    <t>1789593795</t>
  </si>
  <si>
    <t>22,56*1,1 'Přepočtené koeficientem množství</t>
  </si>
  <si>
    <t>158</t>
  </si>
  <si>
    <t>WBR.E135RAK50CB</t>
  </si>
  <si>
    <t>Okap - 135 roh</t>
  </si>
  <si>
    <t>-913877502</t>
  </si>
  <si>
    <t>159</t>
  </si>
  <si>
    <t>WBR.I90RAK50CB</t>
  </si>
  <si>
    <t>okap -  90 kout</t>
  </si>
  <si>
    <t>760535111</t>
  </si>
  <si>
    <t>160</t>
  </si>
  <si>
    <t>764214609</t>
  </si>
  <si>
    <t>Oplechování horních ploch zdí a nadezdívek (atik) z pozinkovaného plechu s povrchovou úpravou mechanicky kotvené rš 800 mm</t>
  </si>
  <si>
    <t>-47314782</t>
  </si>
  <si>
    <t>https://podminky.urs.cz/item/CS_URS_2023_01/764214609</t>
  </si>
  <si>
    <t>161</t>
  </si>
  <si>
    <t>764216603</t>
  </si>
  <si>
    <t>Oplechování parapetů z pozinkovaného plechu s povrchovou úpravou rovných mechanicky kotvené, bez rohů rš 250 mm</t>
  </si>
  <si>
    <t>-827390477</t>
  </si>
  <si>
    <t>https://podminky.urs.cz/item/CS_URS_2023_01/764216603</t>
  </si>
  <si>
    <t>162</t>
  </si>
  <si>
    <t>998764202</t>
  </si>
  <si>
    <t>Přesun hmot pro konstrukce klempířské stanovený procentní sazbou (%) z ceny vodorovná dopravní vzdálenost do 50 m v objektech výšky přes 6 do 12 m</t>
  </si>
  <si>
    <t>-1057806213</t>
  </si>
  <si>
    <t>https://podminky.urs.cz/item/CS_URS_2023_01/998764202</t>
  </si>
  <si>
    <t>766</t>
  </si>
  <si>
    <t>Konstrukce truhlářské</t>
  </si>
  <si>
    <t>163</t>
  </si>
  <si>
    <t>76601R</t>
  </si>
  <si>
    <t>D+M OKNO PLASTOVÉ 4KŘÍDLÉ, 1770*2070, OZN A</t>
  </si>
  <si>
    <t>KUS</t>
  </si>
  <si>
    <t>836818246</t>
  </si>
  <si>
    <t>164</t>
  </si>
  <si>
    <t>76602R</t>
  </si>
  <si>
    <t>PŘEMÍSTĚNÍ OKNA 1750*2070 - VYBOURÁNÍ + NOVÁ MONTÁŽ - OZN B</t>
  </si>
  <si>
    <t>-1994333259</t>
  </si>
  <si>
    <t>165</t>
  </si>
  <si>
    <t>76603R</t>
  </si>
  <si>
    <t>PŘEMÍSTĚNÍ OKNA 900*2070 - VYBOURÁNÍ + NOVÁ MONTÁŽ - OZN C</t>
  </si>
  <si>
    <t>2040856070</t>
  </si>
  <si>
    <t>166</t>
  </si>
  <si>
    <t>76604R</t>
  </si>
  <si>
    <t>D+M OKNO PLASTOVÉ 4KŘÍDLÉ, 1770*2070, OZN D</t>
  </si>
  <si>
    <t>-1976544922</t>
  </si>
  <si>
    <t>167</t>
  </si>
  <si>
    <t>76605R</t>
  </si>
  <si>
    <t>D+M OKNO PLASTOVÉ DVOUKŘÍDLÉ, 1770*1480, OZN E</t>
  </si>
  <si>
    <t>1683889290</t>
  </si>
  <si>
    <t>168</t>
  </si>
  <si>
    <t>76606R</t>
  </si>
  <si>
    <t>D+M OKNO PLASTOVÉ JEDNOKÍDLOVÉ, 870*1480, OZN F</t>
  </si>
  <si>
    <t>-1714238139</t>
  </si>
  <si>
    <t>169</t>
  </si>
  <si>
    <t>76607R</t>
  </si>
  <si>
    <t>D+M OKNO PLASTOVÉ 4KŘÍDLÉ, 1750*1800, OZN G</t>
  </si>
  <si>
    <t>-9875648</t>
  </si>
  <si>
    <t>170</t>
  </si>
  <si>
    <t>76608R</t>
  </si>
  <si>
    <t>D+M OKNO PLASTOVÉ 2KŘÍDLÉ, 845*2070, OZN H</t>
  </si>
  <si>
    <t>-704373961</t>
  </si>
  <si>
    <t>171</t>
  </si>
  <si>
    <t>76609R</t>
  </si>
  <si>
    <t>D+M OKNO PLASTOVÉ 4KŘÍDLÉ, 1770*2070, OZN I</t>
  </si>
  <si>
    <t>-2124343081</t>
  </si>
  <si>
    <t>172</t>
  </si>
  <si>
    <t>766090R</t>
  </si>
  <si>
    <t>D+M OKNO PLASTOVÉ 2KŘÍDLÉ, 860*2070, OZN J</t>
  </si>
  <si>
    <t>1832113352</t>
  </si>
  <si>
    <t>173</t>
  </si>
  <si>
    <t>76610R</t>
  </si>
  <si>
    <t>D+M OKNO PLASTOVÉ 2KŘÍDLÉ, 845*2070, OZN K</t>
  </si>
  <si>
    <t>1082832759</t>
  </si>
  <si>
    <t>174</t>
  </si>
  <si>
    <t>76611R</t>
  </si>
  <si>
    <t>D+M OKNO PLASTOVÉ 2KŘÍDLÉ, 2370*1770, OZN L</t>
  </si>
  <si>
    <t>-474339766</t>
  </si>
  <si>
    <t>175</t>
  </si>
  <si>
    <t>76612R</t>
  </si>
  <si>
    <t>D+M OKNO PLASTOVÉ 4KŘÍDLÉ, 1750*2070, OZN M</t>
  </si>
  <si>
    <t>995709030</t>
  </si>
  <si>
    <t>176</t>
  </si>
  <si>
    <t>76613R</t>
  </si>
  <si>
    <t>D+M OKNO PLASTOVÉ 2KŘÍDLÉ, 900*2070, OZN N</t>
  </si>
  <si>
    <t>-136751133</t>
  </si>
  <si>
    <t>177</t>
  </si>
  <si>
    <t>76614R</t>
  </si>
  <si>
    <t>D+M OKNO PLASTOVÉ 4KŘÍDLÉ, 1770*2070, OZN O</t>
  </si>
  <si>
    <t>49471941</t>
  </si>
  <si>
    <t>178</t>
  </si>
  <si>
    <t>76615R</t>
  </si>
  <si>
    <t>D+M DVEŘE PLASTOVÉ VCHODOVÉ KDOUKÍDLÉ 2/3 SKLO SNADSVĚTLÍKEM 1800*2660 OZN 01/X</t>
  </si>
  <si>
    <t>-1332696114</t>
  </si>
  <si>
    <t>179</t>
  </si>
  <si>
    <t>76616R</t>
  </si>
  <si>
    <t>D+M DVEŘE PLASTOVÉ VCHODOVÉ JEDNOKŘÍDLOVÉ 2/3 SKLO S NADSVĚTLÍKEM 1000*2930 OZN 02/X</t>
  </si>
  <si>
    <t>-1343425556</t>
  </si>
  <si>
    <t>180</t>
  </si>
  <si>
    <t>76617R</t>
  </si>
  <si>
    <t>D+M DVEŘE PLASTOVÉ BALKONOVÉ JEDNOKŘÍDLOVÉ PROSKLENÉ S NADSVĚTLÍKEM 925*2930 OZN 03/X</t>
  </si>
  <si>
    <t>-762486422</t>
  </si>
  <si>
    <t>181</t>
  </si>
  <si>
    <t>76618R</t>
  </si>
  <si>
    <t>D+M DVEŘE PLASTOVÉ BALKONOVÉ JEDNOKŘÍDLOVÉ PROSKLENÉ S NADSVĚTLÍKEM 925*2930 OZN 04/X</t>
  </si>
  <si>
    <t>261015047</t>
  </si>
  <si>
    <t>182</t>
  </si>
  <si>
    <t>76619R</t>
  </si>
  <si>
    <t>D+M DVEŘE PLASTOVÉ BALKONOVÉ JEDNOKŘÍDLOVÉ PROSKLENÉ S NADSVĚTLÍKEM 925*2930 OZN 05/X</t>
  </si>
  <si>
    <t>918378315</t>
  </si>
  <si>
    <t>183</t>
  </si>
  <si>
    <t>766311811</t>
  </si>
  <si>
    <t>Demontáž zábradlí dřevěného vnitřního</t>
  </si>
  <si>
    <t>-762388080</t>
  </si>
  <si>
    <t>https://podminky.urs.cz/item/CS_URS_2023_01/766311811</t>
  </si>
  <si>
    <t>"TERASA 3,19 - DEMONTÁŽ DŘEVĚNÉ VÝPLNĚ</t>
  </si>
  <si>
    <t>17,32+2,6+2,6</t>
  </si>
  <si>
    <t>"LODŽIE 32.17 - DEM DŘEV VŽPLNĚ</t>
  </si>
  <si>
    <t>184</t>
  </si>
  <si>
    <t>766441811</t>
  </si>
  <si>
    <t>Demontáž parapetních desek dřevěných nebo plastových šířky do 300 mm, délky do 1000 mm</t>
  </si>
  <si>
    <t>-1490783764</t>
  </si>
  <si>
    <t>https://podminky.urs.cz/item/CS_URS_2023_01/766441811</t>
  </si>
  <si>
    <t>"F21"0,87*3</t>
  </si>
  <si>
    <t>"H21"0,845*3</t>
  </si>
  <si>
    <t>185</t>
  </si>
  <si>
    <t>766441821</t>
  </si>
  <si>
    <t>Demontáž parapetních desek dřevěných nebo plastových šířky do 300 mm, délky přes 1000 do 2000 mm</t>
  </si>
  <si>
    <t>-25985932</t>
  </si>
  <si>
    <t>https://podminky.urs.cz/item/CS_URS_2023_01/766441821</t>
  </si>
  <si>
    <t>"A21"1,77*3</t>
  </si>
  <si>
    <t>"B21"1,77*6</t>
  </si>
  <si>
    <t>"C21"1,8*1</t>
  </si>
  <si>
    <t>186</t>
  </si>
  <si>
    <t>766441823</t>
  </si>
  <si>
    <t>Demontáž parapetních desek dřevěných nebo plastových šířky do 300 mm, délky přes 2000 mm</t>
  </si>
  <si>
    <t>896573409</t>
  </si>
  <si>
    <t>https://podminky.urs.cz/item/CS_URS_2023_01/766441823</t>
  </si>
  <si>
    <t>187</t>
  </si>
  <si>
    <t>766629214</t>
  </si>
  <si>
    <t>Montáž oken dřevěných Příplatek k cenám za izolaci mezi ostěním a rámem okna při rovném ostění, připojovací spára tl. do 15 mm, páska</t>
  </si>
  <si>
    <t>-165666178</t>
  </si>
  <si>
    <t>https://podminky.urs.cz/item/CS_URS_2023_01/766629214</t>
  </si>
  <si>
    <t>"03/X" (0,925+2,93)*2*1</t>
  </si>
  <si>
    <t>"04/X" (0,925+2,93)*2*1</t>
  </si>
  <si>
    <t>"05/X" (0,925+2,93)*2*1</t>
  </si>
  <si>
    <t>"02/X"(1+2,93)*2*1</t>
  </si>
  <si>
    <t>188</t>
  </si>
  <si>
    <t>766629649</t>
  </si>
  <si>
    <t>Předsazená montáž otvorových výplní dveří prahovými body a rámem z termoplastické pěny, šířky vyložení 95 mm</t>
  </si>
  <si>
    <t>736774205</t>
  </si>
  <si>
    <t>https://podminky.urs.cz/item/CS_URS_2023_01/766629649</t>
  </si>
  <si>
    <t>"OBDOBNÁ POLOŽKA - PROVEDENÍ PURENITOVÝCH PRAHŮ POD DVEŘE</t>
  </si>
  <si>
    <t>1,8"0,1X</t>
  </si>
  <si>
    <t>1"02X</t>
  </si>
  <si>
    <t>0,925"0,X</t>
  </si>
  <si>
    <t>0,925"04X</t>
  </si>
  <si>
    <t>0,925"05X</t>
  </si>
  <si>
    <t>189</t>
  </si>
  <si>
    <t>1421013160</t>
  </si>
  <si>
    <t>Tepelná izolace  otvorového prhu 100 mm (2,88 m2/bal.)</t>
  </si>
  <si>
    <t>239883100</t>
  </si>
  <si>
    <t>5,575*0,1*0,25</t>
  </si>
  <si>
    <t>190</t>
  </si>
  <si>
    <t>56245609R20</t>
  </si>
  <si>
    <t>mřížka větrací hranatá plast se žaluzií 50x600mm</t>
  </si>
  <si>
    <t>-1627550942</t>
  </si>
  <si>
    <t>191</t>
  </si>
  <si>
    <t>61173206RPOL1</t>
  </si>
  <si>
    <t xml:space="preserve">dveře jednokřídlé plastové prosklené s nadsvětlíkem max rozměru otvoru 3,3m2 </t>
  </si>
  <si>
    <t>-1898068062</t>
  </si>
  <si>
    <t>1,93*2,07 'Přepočtené koeficientem množství</t>
  </si>
  <si>
    <t>192</t>
  </si>
  <si>
    <t>766660720</t>
  </si>
  <si>
    <t>Montáž dveřních doplňků větrací mřížky s vyříznutím otvoru</t>
  </si>
  <si>
    <t>-1609582806</t>
  </si>
  <si>
    <t>https://podminky.urs.cz/item/CS_URS_2023_01/766660720</t>
  </si>
  <si>
    <t>"SKLADY  31.10; 31.14 - 31.17</t>
  </si>
  <si>
    <t>193</t>
  </si>
  <si>
    <t>766694116</t>
  </si>
  <si>
    <t>Montáž ostatních truhlářských konstrukcí parapetních desek dřevěných nebo plastových šířky do 300 mm</t>
  </si>
  <si>
    <t>-944425740</t>
  </si>
  <si>
    <t>https://podminky.urs.cz/item/CS_URS_2023_01/766694116</t>
  </si>
  <si>
    <t>"A22"5,31*2</t>
  </si>
  <si>
    <t>"I21"2,63*2</t>
  </si>
  <si>
    <t>"MI21"4,4*2</t>
  </si>
  <si>
    <t>"LI21"2,37*1</t>
  </si>
  <si>
    <t>194</t>
  </si>
  <si>
    <t>61144401</t>
  </si>
  <si>
    <t>parapet plastový vnitřní komůrkový tl 20mm š 250mm</t>
  </si>
  <si>
    <t>330891208</t>
  </si>
  <si>
    <t>52,421</t>
  </si>
  <si>
    <t>195</t>
  </si>
  <si>
    <t>766695212</t>
  </si>
  <si>
    <t>Montáž ostatních truhlářských konstrukcí prahů dveří jednokřídlových, šířky do 100 mm</t>
  </si>
  <si>
    <t>2122379751</t>
  </si>
  <si>
    <t>https://podminky.urs.cz/item/CS_URS_2023_01/766695212</t>
  </si>
  <si>
    <t>1"0,X</t>
  </si>
  <si>
    <t>1"04X</t>
  </si>
  <si>
    <t>1"05X</t>
  </si>
  <si>
    <t>196</t>
  </si>
  <si>
    <t>61187156</t>
  </si>
  <si>
    <t>práh dveřní dřevěný dubový tl 20mm dl 820mm š 100mm</t>
  </si>
  <si>
    <t>490506860</t>
  </si>
  <si>
    <t>197</t>
  </si>
  <si>
    <t>766695232</t>
  </si>
  <si>
    <t>Montáž ostatních truhlářských konstrukcí prahů dveří dvoukřídlových, šířky do 100 mm</t>
  </si>
  <si>
    <t>-1650020387</t>
  </si>
  <si>
    <t>https://podminky.urs.cz/item/CS_URS_2023_01/766695232</t>
  </si>
  <si>
    <t>1"01X</t>
  </si>
  <si>
    <t>198</t>
  </si>
  <si>
    <t>61187496</t>
  </si>
  <si>
    <t>práh dveřní dřevěný bukový tl 20mm dl 1470mm š 100mm</t>
  </si>
  <si>
    <t>-521960142</t>
  </si>
  <si>
    <t>199</t>
  </si>
  <si>
    <t>998766202</t>
  </si>
  <si>
    <t>Přesun hmot pro konstrukce truhlářské stanovený procentní sazbou (%) z ceny vodorovná dopravní vzdálenost do 50 m v objektech výšky přes 6 do 12 m</t>
  </si>
  <si>
    <t>-439371652</t>
  </si>
  <si>
    <t>https://podminky.urs.cz/item/CS_URS_2023_01/998766202</t>
  </si>
  <si>
    <t>767</t>
  </si>
  <si>
    <t>Konstrukce zámečnické</t>
  </si>
  <si>
    <t>200</t>
  </si>
  <si>
    <t>76701</t>
  </si>
  <si>
    <t>DODÁVKA A MONTÁŽ STÍNĚNÍ TERASY, MOTORU, LÁTKOVÉHO ZASTÍNĚNÍ</t>
  </si>
  <si>
    <t>897702167</t>
  </si>
  <si>
    <t>201</t>
  </si>
  <si>
    <t>76702</t>
  </si>
  <si>
    <t>DODÁVKA A MONTÁŽ OCELOVÉ KONSTRUKCE ZASTÍNĚNÍ VČ ŽÁROVÉHO ZINKOVÁNÍ, PRÁŠKOVÉ BARVY, SPOJOVACÍCH PRVKŮ</t>
  </si>
  <si>
    <t>KG</t>
  </si>
  <si>
    <t>-1321162455</t>
  </si>
  <si>
    <t>"HACKL 140/140/5 1 BM = 20,2 KG</t>
  </si>
  <si>
    <t>3,315*5*20,2*1,08"SLOUPKY</t>
  </si>
  <si>
    <t>4,03*5*20,2*1,08"KROKVE</t>
  </si>
  <si>
    <t>"HEB 140 BM=33,7 KG</t>
  </si>
  <si>
    <t>(0,14*5+2,26*4)*2*33,7*1,08</t>
  </si>
  <si>
    <t>"SPOJOVACÍ PROSTŘEDKY, PATNÍ PLECHY</t>
  </si>
  <si>
    <t>202</t>
  </si>
  <si>
    <t>767161813</t>
  </si>
  <si>
    <t>Demontáž zábradlí do suti rovného nerozebíratelný spoj hmotnosti 1 m zábradlí do 20 kg</t>
  </si>
  <si>
    <t>1197669416</t>
  </si>
  <si>
    <t>https://podminky.urs.cz/item/CS_URS_2023_01/767161813</t>
  </si>
  <si>
    <t>"TERASA 3,19</t>
  </si>
  <si>
    <t>"LODŽIE 32.17 - DEM DŘEV VÝPLNĚ</t>
  </si>
  <si>
    <t>203</t>
  </si>
  <si>
    <t>767162116R1</t>
  </si>
  <si>
    <t>Montáž zábradlí balkónového nebo lodžiového z hliníkových profilů s výplní včetně dodávky ocelových kotevních prvků rovného délky 17M</t>
  </si>
  <si>
    <t>-298101200</t>
  </si>
  <si>
    <t>1"ZÁBRADLÍ BALKONU 2.NP J</t>
  </si>
  <si>
    <t>1"ZÁBRADLÍ TERASY 1.NP J</t>
  </si>
  <si>
    <t>204</t>
  </si>
  <si>
    <t>737ZÁBRTERAS</t>
  </si>
  <si>
    <t>DODÁVKA ATYP ZÁBRADLÍ VČ VÝPLNĚ A KOTVENÍ - TERASA 1.NP J</t>
  </si>
  <si>
    <t>-1064378480</t>
  </si>
  <si>
    <t>"ROZSAH DODÁVKY VIZ PD - D.1.C1.1.2/07 - ŽÁROVĚ ZINKOVÁNO, PRÁŠKOVÁ BARVA, VÝPLŇ DĚROVANÝOCELOVÝ PLECH TL 2,0 MM, RV 6-9, OKRAJE 100 MM BEZ OTVORŮ - Z</t>
  </si>
  <si>
    <t>17+0,8+2,6</t>
  </si>
  <si>
    <t>205</t>
  </si>
  <si>
    <t>737ZÁBRBALK</t>
  </si>
  <si>
    <t>DODÁVKA ATYP ZÁBRADLÍ VČ VÝPLNĚ A KOTVENÍ - ZÁBRADLÍÍ BALKON 2.NP J</t>
  </si>
  <si>
    <t>294380956</t>
  </si>
  <si>
    <t>"ROZSAH DODÁVKY VIZ PD - D.1.C1.1.2/07 - ŽÁROVĚ ZINKOVÁNO, PRÁŠKOVÁ BARVA, VÝPLŇ DĚROVANÝOCELOVÝ PLECH TL 2,0 MM, RV 6-9, OKRAJE 100 MM BEZ OTVORŮ - J</t>
  </si>
  <si>
    <t>17,32-0,5-0,45</t>
  </si>
  <si>
    <t>206</t>
  </si>
  <si>
    <t>767531111</t>
  </si>
  <si>
    <t>Montáž vstupních čistících zón z rohoží kovových nebo plastových</t>
  </si>
  <si>
    <t>-735843425</t>
  </si>
  <si>
    <t>https://podminky.urs.cz/item/CS_URS_2023_01/767531111</t>
  </si>
  <si>
    <t>207</t>
  </si>
  <si>
    <t>69752002</t>
  </si>
  <si>
    <t>rohož vstupní provedení hliník extra 27 mm</t>
  </si>
  <si>
    <t>1155377056</t>
  </si>
  <si>
    <t>1,575*1,1 'Přepočtené koeficientem množství</t>
  </si>
  <si>
    <t>208</t>
  </si>
  <si>
    <t>767531121</t>
  </si>
  <si>
    <t>Montáž vstupních čistících zón z rohoží osazení rámu mosazného nebo hliníkového zapuštěného z L profilů</t>
  </si>
  <si>
    <t>-566681970</t>
  </si>
  <si>
    <t>https://podminky.urs.cz/item/CS_URS_2023_01/767531121</t>
  </si>
  <si>
    <t>(1,75+0,9)*2</t>
  </si>
  <si>
    <t>209</t>
  </si>
  <si>
    <t>69752160</t>
  </si>
  <si>
    <t>rám pro zapuštění profil L-30/30 25/25 20/30 15/30-Al</t>
  </si>
  <si>
    <t>676266234</t>
  </si>
  <si>
    <t>5,3*1,1 'Přepočtené koeficientem množství</t>
  </si>
  <si>
    <t>210</t>
  </si>
  <si>
    <t>767995115</t>
  </si>
  <si>
    <t>Montáž ostatních atypických zámečnických konstrukcí hmotnosti přes 50 do 100 kg</t>
  </si>
  <si>
    <t>-1910806363</t>
  </si>
  <si>
    <t>https://podminky.urs.cz/item/CS_URS_2023_01/767995115</t>
  </si>
  <si>
    <t>" ZPĚTNÁ MONTÁŽ POŽÁRNÍHO ŽEBRÍKU"  100</t>
  </si>
  <si>
    <t>211</t>
  </si>
  <si>
    <t>767996702</t>
  </si>
  <si>
    <t>Demontáž ostatních zámečnických konstrukcí řezáním o hmotnosti jednotlivých dílů přes 50 do 100 kg</t>
  </si>
  <si>
    <t>-533706079</t>
  </si>
  <si>
    <t>https://podminky.urs.cz/item/CS_URS_2023_01/767996702</t>
  </si>
  <si>
    <t>" DEMONTÁŽ POŽÁRNÍHO ŽEBRÍKU"  100</t>
  </si>
  <si>
    <t>212</t>
  </si>
  <si>
    <t>998767202</t>
  </si>
  <si>
    <t>Přesun hmot pro zámečnické konstrukce stanovený procentní sazbou (%) z ceny vodorovná dopravní vzdálenost do 50 m v objektech výšky přes 6 do 12 m</t>
  </si>
  <si>
    <t>-1495296423</t>
  </si>
  <si>
    <t>https://podminky.urs.cz/item/CS_URS_2023_01/998767202</t>
  </si>
  <si>
    <t>771</t>
  </si>
  <si>
    <t>Podlahy z dlaždic</t>
  </si>
  <si>
    <t>213</t>
  </si>
  <si>
    <t>771474113</t>
  </si>
  <si>
    <t>Montáž soklů z dlaždic keramických lepených flexibilním lepidlem rovných, výšky přes 90 do 120 mm</t>
  </si>
  <si>
    <t>660287691</t>
  </si>
  <si>
    <t>https://podminky.urs.cz/item/CS_URS_2023_01/771474113</t>
  </si>
  <si>
    <t>"BALKON 2.NP</t>
  </si>
  <si>
    <t>1,465+17,32-0,5-0,45+1,465</t>
  </si>
  <si>
    <t>214</t>
  </si>
  <si>
    <t>59761009</t>
  </si>
  <si>
    <t>sokl-dlažba keramická slinutá hladká do interiéru i exteriéru 600x95mm</t>
  </si>
  <si>
    <t>-19294027</t>
  </si>
  <si>
    <t>19,3*1,837 'Přepočtené koeficientem množství</t>
  </si>
  <si>
    <t>215</t>
  </si>
  <si>
    <t>998771202</t>
  </si>
  <si>
    <t>Přesun hmot pro podlahy z dlaždic stanovený procentní sazbou (%) z ceny vodorovná dopravní vzdálenost do 50 m v objektech výšky přes 6 do 12 m</t>
  </si>
  <si>
    <t>1923171537</t>
  </si>
  <si>
    <t>https://podminky.urs.cz/item/CS_URS_2023_01/998771202</t>
  </si>
  <si>
    <t>772</t>
  </si>
  <si>
    <t>Podlahy z kamene</t>
  </si>
  <si>
    <t>216</t>
  </si>
  <si>
    <t>772211313</t>
  </si>
  <si>
    <t>Montáž obkladu schodišťových stupňů deskami z měkkých kamenů kladených do lepidla s přímou nebo zakřivenou výstupní čárou deskami stupnicovými pravoúhlými nebo kosoúhlými, tl. přes 30 do 50 mm</t>
  </si>
  <si>
    <t>-814027632</t>
  </si>
  <si>
    <t>https://podminky.urs.cz/item/CS_URS_2023_01/772211313</t>
  </si>
  <si>
    <t>"PRAHY DVEŘÍ NA TERASU</t>
  </si>
  <si>
    <t>1,0*2 "1.NP</t>
  </si>
  <si>
    <t>1,0"2.NP</t>
  </si>
  <si>
    <t>217</t>
  </si>
  <si>
    <t>58381913</t>
  </si>
  <si>
    <t>deska dlažební smirkovaná pískovec tl 40mm</t>
  </si>
  <si>
    <t>-2040680176</t>
  </si>
  <si>
    <t>3*0,25</t>
  </si>
  <si>
    <t>0,75*1,04 'Přepočtené koeficientem množství</t>
  </si>
  <si>
    <t>218</t>
  </si>
  <si>
    <t>998772202</t>
  </si>
  <si>
    <t>Přesun hmot pro kamenné dlažby, obklady schodišťových stupňů a soklů stanovený procentní sazbou (%) z ceny vodorovná dopravní vzdálenost do 50 m v objektech výšky přes 6 do 12 m</t>
  </si>
  <si>
    <t>2109454195</t>
  </si>
  <si>
    <t>https://podminky.urs.cz/item/CS_URS_2023_01/998772202</t>
  </si>
  <si>
    <t>784</t>
  </si>
  <si>
    <t>Dokončovací práce - malby a tapety</t>
  </si>
  <si>
    <t>219</t>
  </si>
  <si>
    <t>784221101</t>
  </si>
  <si>
    <t>Malby z malířských směsí otěruvzdorných za sucha dvojnásobné, bílé za sucha otěruvzdorné dobře v místnostech výšky do 3,80 m</t>
  </si>
  <si>
    <t>-573002397</t>
  </si>
  <si>
    <t>https://podminky.urs.cz/item/CS_URS_2023_01/784221101</t>
  </si>
  <si>
    <t>"VYMALOVÁNÍ OBVODOVÝCH STĚN</t>
  </si>
  <si>
    <t>(17*2+12)*(3,38+3,34)</t>
  </si>
  <si>
    <t>786</t>
  </si>
  <si>
    <t>Dokončovací práce - čalounické úpravy</t>
  </si>
  <si>
    <t>220</t>
  </si>
  <si>
    <t>786623011</t>
  </si>
  <si>
    <t>Montáž venkovních žaluzií do okenního nebo dveřního otvoru, ovládaných motorem, upevněných na rám nebo do žaluziově schránky, plochy do 4 m2</t>
  </si>
  <si>
    <t>821294366</t>
  </si>
  <si>
    <t>https://podminky.urs.cz/item/CS_URS_2023_01/786623011</t>
  </si>
  <si>
    <t>"EZ2"2</t>
  </si>
  <si>
    <t>"EZ3"2</t>
  </si>
  <si>
    <t>221</t>
  </si>
  <si>
    <t>55342525</t>
  </si>
  <si>
    <t>žaluzie Z-90 ovládaná základním motorem včetně příslušenství plochy do 2,0m2</t>
  </si>
  <si>
    <t>1868342433</t>
  </si>
  <si>
    <t>"EZ3"0,845*2,07*2</t>
  </si>
  <si>
    <t>222</t>
  </si>
  <si>
    <t>55342527</t>
  </si>
  <si>
    <t>žaluzie Z-90 ovládaná základním motorem včetně příslušenství plochy do 3,0m2</t>
  </si>
  <si>
    <t>-2109988513</t>
  </si>
  <si>
    <t>"EZ2"0,925*2,86*2</t>
  </si>
  <si>
    <t>223</t>
  </si>
  <si>
    <t>786623013</t>
  </si>
  <si>
    <t>Montáž venkovních žaluzií do okenního nebo dveřního otvoru, ovládaných motorem, upevněných na rám nebo do žaluziově schránky, plochy přes 4 do 6 m2</t>
  </si>
  <si>
    <t>-683258937</t>
  </si>
  <si>
    <t>https://podminky.urs.cz/item/CS_URS_2023_01/786623013</t>
  </si>
  <si>
    <t>"EZ1" 2</t>
  </si>
  <si>
    <t>224</t>
  </si>
  <si>
    <t>55342531</t>
  </si>
  <si>
    <t>žaluzie Z-90 ovládaná základním motorem včetně příslušenství plochy do 6,0m2</t>
  </si>
  <si>
    <t>-436288775</t>
  </si>
  <si>
    <t>"EZ1" 2,63*2,07*2</t>
  </si>
  <si>
    <t>225</t>
  </si>
  <si>
    <t>786623017</t>
  </si>
  <si>
    <t>Montáž venkovních žaluzií do okenního nebo dveřního otvoru, ovládaných motorem, upevněných na rám nebo do žaluziově schránky, plochy přes 8 m2</t>
  </si>
  <si>
    <t>388851071</t>
  </si>
  <si>
    <t>https://podminky.urs.cz/item/CS_URS_2023_01/786623017</t>
  </si>
  <si>
    <t>"EZ4"2</t>
  </si>
  <si>
    <t>226</t>
  </si>
  <si>
    <t>55342534</t>
  </si>
  <si>
    <t>žaluzie Z-90 ovládaná základním motorem včetně příslušenství plochy do 12,0m2</t>
  </si>
  <si>
    <t>285707908</t>
  </si>
  <si>
    <t>"EZ4"4,44*2,07*2</t>
  </si>
  <si>
    <t>227</t>
  </si>
  <si>
    <t>786626121</t>
  </si>
  <si>
    <t>Montáž zastiňujících žaluzií lamelových vnitřních nebo do oken dvojitých kovových</t>
  </si>
  <si>
    <t>-1792593768</t>
  </si>
  <si>
    <t>https://podminky.urs.cz/item/CS_URS_2023_01/786626121</t>
  </si>
  <si>
    <t>"IZ1" 0,8*1,45*27</t>
  </si>
  <si>
    <t>"IZ2" 0,8*0,465*45</t>
  </si>
  <si>
    <t>"IZ3" 0,8*1,38*7</t>
  </si>
  <si>
    <t>"IZ4" 0,8*1,27*18</t>
  </si>
  <si>
    <t>"IZ5" 1,115*1,67*2</t>
  </si>
  <si>
    <t>"IZ6" 0,8*0,6*1</t>
  </si>
  <si>
    <t>"IZ7" 0,8*0,4*2</t>
  </si>
  <si>
    <t>"IZ8" 0,8*1,3*3</t>
  </si>
  <si>
    <t>"IZ9" 0,8*0,7*3</t>
  </si>
  <si>
    <t>228</t>
  </si>
  <si>
    <t>55346200</t>
  </si>
  <si>
    <t>žaluzie horizontální interiérové</t>
  </si>
  <si>
    <t>143370873</t>
  </si>
  <si>
    <t>229</t>
  </si>
  <si>
    <t>998786202</t>
  </si>
  <si>
    <t>Přesun hmot pro stínění a čalounické úpravy stanovený procentní sazbou (%) z ceny vodorovná dopravní vzdálenost do 50 m v objektech výšky přes 6 do 12 m</t>
  </si>
  <si>
    <t>-84388920</t>
  </si>
  <si>
    <t>https://podminky.urs.cz/item/CS_URS_2023_01/998786202</t>
  </si>
  <si>
    <t>HZS</t>
  </si>
  <si>
    <t>Hodinové zúčtovací sazby</t>
  </si>
  <si>
    <t>230</t>
  </si>
  <si>
    <t>HZS2232</t>
  </si>
  <si>
    <t>Hodinové zúčtovací sazby profesí PSV provádění stavebních instalací elektrikář odborný</t>
  </si>
  <si>
    <t>hod</t>
  </si>
  <si>
    <t>512</t>
  </si>
  <si>
    <t>-808774342</t>
  </si>
  <si>
    <t>https://podminky.urs.cz/item/CS_URS_2023_01/HZS2232</t>
  </si>
  <si>
    <t>"DEMONTÁÝŽ A ZPĚTNÁ MONTÁŽ OSVĚTLENÍ" 2+4</t>
  </si>
  <si>
    <t>"PŘÉPRAVA KRO KAMERU A DOMÁCÍ TELEFON" 3</t>
  </si>
  <si>
    <t>"PŘÍPRAVA PRO DALŠÍ SVĚTLA" 4</t>
  </si>
  <si>
    <t>"PŘÍPRAVA ELEKTRO CHRÁNIČKY PRO POSUN ZASTÍNĚNÍ TERASY"3</t>
  </si>
  <si>
    <t>"CHRÁNIČKA PRO ELEKTROPŘÍPOJKU K PODZEMNÍ NÁDRŽI NA DEŠŤOVOU VODU" 10</t>
  </si>
  <si>
    <t>VRN</t>
  </si>
  <si>
    <t>Vedlejší rozpočtové náklady</t>
  </si>
  <si>
    <t>VRN3</t>
  </si>
  <si>
    <t>Zařízení staveniště</t>
  </si>
  <si>
    <t>231</t>
  </si>
  <si>
    <t>030001000</t>
  </si>
  <si>
    <t>1024</t>
  </si>
  <si>
    <t>-833373332</t>
  </si>
  <si>
    <t>https://podminky.urs.cz/item/CS_URS_2023_01/030001000</t>
  </si>
  <si>
    <t>232</t>
  </si>
  <si>
    <t>034103000</t>
  </si>
  <si>
    <t>Oplocení staveniště</t>
  </si>
  <si>
    <t>71716811</t>
  </si>
  <si>
    <t>https://podminky.urs.cz/item/CS_URS_2023_01/034103000</t>
  </si>
  <si>
    <t>"MONTÁŽ, NÁJEM PO DOBU VÝSTAVBY, DEMONTÁŽ OPLOCENÍ</t>
  </si>
  <si>
    <t>222+18+22+20</t>
  </si>
  <si>
    <t>VRN9</t>
  </si>
  <si>
    <t>Ostatní náklady</t>
  </si>
  <si>
    <t>233</t>
  </si>
  <si>
    <t>090001000</t>
  </si>
  <si>
    <t>-1214275263</t>
  </si>
  <si>
    <t>https://podminky.urs.cz/item/CS_URS_2023_01/090001000</t>
  </si>
  <si>
    <t>"ODTRHOVÁ ZKOUŠKA KOTEV ZS" 1</t>
  </si>
  <si>
    <t>SEZNAM FIGUR</t>
  </si>
  <si>
    <t>Výměra</t>
  </si>
  <si>
    <t xml:space="preserve"> 001</t>
  </si>
  <si>
    <t>B25</t>
  </si>
  <si>
    <t>Použití figury:</t>
  </si>
  <si>
    <t>Montáž kontaktního zateplení vnějšího ostění, nadpraží nebo parapetu hl. špalety do 400 mm lepením desek z polystyrenu tl do 40 mm</t>
  </si>
  <si>
    <t>Potažení vnitřních stěn vápenným štukem tloušťky do 3 mm</t>
  </si>
  <si>
    <t>Vápenná štuková omítka ostění nebo nadpraží</t>
  </si>
  <si>
    <t>Začištění omítek kolem oken, dveří, podlah nebo obkladů</t>
  </si>
  <si>
    <t>Montáž omítkových plastových nebo pozinkovaných rohových profilů s tkaninou</t>
  </si>
  <si>
    <t>Montáž omítkových samolepících začišťovacích profilů pro spojení s okenním rámem</t>
  </si>
  <si>
    <t>Tenkovrstvá silikonová zrnitá omítka zrnitost 2,0 mm vnějších stěn</t>
  </si>
  <si>
    <t>Očištění vnějších ploch tlakovou vodou</t>
  </si>
  <si>
    <t>design</t>
  </si>
  <si>
    <t>MARMOLIT</t>
  </si>
  <si>
    <t>Penetrační silikonový nátěr vnějších pastovitých tenkovrstvých omítek stěn</t>
  </si>
  <si>
    <t>Příplatek k cenám kontaktního zateplení vnějších stěn za zápustnou montáž a použití tepelněizolačních zátek z polystyrenu</t>
  </si>
  <si>
    <t>Montáž kontaktního zateplení lepením a injektovaným kotvením polystyrénových desek tl přes 80 do 120 mm</t>
  </si>
  <si>
    <t>Montáž lešení řadového rámového lehkého zatížení do 200 kg/m2 š od 0,6 do 0,9 m v do 10 m</t>
  </si>
  <si>
    <t>Příplatek k lešení řadovému rámovému lehkému š 0,9 m v přes 10 do 25 m za první a ZKD den použití</t>
  </si>
  <si>
    <t>Demontáž lešení řadového rámového lehkého zatížení do 200 kg/m2 š od 0,6 do 0,9 m v do 10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</si>
  <si>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</si>
  <si>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</si>
  <si>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</si>
  <si>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Potažení vnějších stěn sklovláknitým pletivem vtlačeným do tenkovrstvé hmoty</t>
  </si>
  <si>
    <t>Polymercementový spojovací můstek vnějších stěn nanášený ručně</t>
  </si>
  <si>
    <t>Zakrytí výplní otvorů fólií přilepenou na začišťovací lišty</t>
  </si>
  <si>
    <t>Obalení konstrukcí a prvků fólií přilepenou lepící páskou</t>
  </si>
  <si>
    <t>Montáž kontaktního zateplení vnějších podhledů lepením a mechanickým kotvením desek z minerální vlny s kolmou orientací do zdiva a betonu tl přes 40 do 80 mm</t>
  </si>
  <si>
    <t>Penetrační silikonový nátěr vnějších pastovitých tenkovrstvých omítek podhledů</t>
  </si>
  <si>
    <t>Tenkovrstvá silikonová zrnitá omítka zrnitost 2,0 mm vnějších podhledů</t>
  </si>
  <si>
    <t>Hloubení nezapažených rýh šířky do 800 mm v soudržných horninách třídy těžitelnosti I skupiny 1 a 2 ručně</t>
  </si>
  <si>
    <t>Vodorovné přemístění výkopku z horniny třídy těžitelnosti I skupiny 1 až 3 stavebním kolečkem do 10 m</t>
  </si>
  <si>
    <t>Příplatek k vodorovnému přemístění výkopku z horniny třídy těžitelnosti I skupiny 1 až 3 stavebním kolečkem za každých dalších 10 m</t>
  </si>
  <si>
    <t>Vodorovné přemístění přes 9 000 do 10000 m výkopku/sypaniny z horniny třídy těžitelnosti I skupiny 1 až 3</t>
  </si>
  <si>
    <t>Poplatek za uložení zeminy a kamení na recyklační skládce (skládkovné) kód odpadu 17 05 04</t>
  </si>
  <si>
    <t>Zásyp jam, šachet rýh nebo kolem objektů sypaninou se zhutněním ručně</t>
  </si>
  <si>
    <t>Hloubení rýh nezapažených š do 2000 mm v hornině třídy těžitelnosti I skupiny 1 a 2 objem do 50 m3 strojně</t>
  </si>
  <si>
    <t>Zásyp v prostoru s omezeným pohybem stroje sypaninou se zhutněním</t>
  </si>
  <si>
    <t>Montáž kontaktního zateplení lepením a injektovaným kotvením polystyrénových desek tl do 80 mm</t>
  </si>
  <si>
    <t>Hloubení rýh nezapažených š do 800 mm v hornině třídy těžitelnosti I skupiny 1 a 2 objem do 20 m3 strojně</t>
  </si>
  <si>
    <t>Penetrační nátěr vnějších stěn nanášený ručně</t>
  </si>
  <si>
    <t>Vyrovnání podkladu vnějších stěn maltou cementovou tl do 10 mm</t>
  </si>
  <si>
    <t>Penetrační akrylátový nátěr vnějších mozaikových tenkovrstvých omítek stěn</t>
  </si>
  <si>
    <t>Montáž kontaktního zateplení vnějších stěn lepením a mechanickým kotvením polystyrénových desek do betonu a zdiva tl přes 40 do 80 mm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</si>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</sst>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6122" TargetMode="External" /><Relationship Id="rId3" Type="http://schemas.openxmlformats.org/officeDocument/2006/relationships/hyperlink" Target="https://podminky.urs.cz/item/CS_URS_2023_01/113107143" TargetMode="External" /><Relationship Id="rId4" Type="http://schemas.openxmlformats.org/officeDocument/2006/relationships/hyperlink" Target="https://podminky.urs.cz/item/CS_URS_2023_01/132112131" TargetMode="External" /><Relationship Id="rId5" Type="http://schemas.openxmlformats.org/officeDocument/2006/relationships/hyperlink" Target="https://podminky.urs.cz/item/CS_URS_2023_01/132151101" TargetMode="External" /><Relationship Id="rId6" Type="http://schemas.openxmlformats.org/officeDocument/2006/relationships/hyperlink" Target="https://podminky.urs.cz/item/CS_URS_2023_01/132151252" TargetMode="External" /><Relationship Id="rId7" Type="http://schemas.openxmlformats.org/officeDocument/2006/relationships/hyperlink" Target="https://podminky.urs.cz/item/CS_URS_2023_01/162211311" TargetMode="External" /><Relationship Id="rId8" Type="http://schemas.openxmlformats.org/officeDocument/2006/relationships/hyperlink" Target="https://podminky.urs.cz/item/CS_URS_2023_01/162211319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4111101" TargetMode="External" /><Relationship Id="rId12" Type="http://schemas.openxmlformats.org/officeDocument/2006/relationships/hyperlink" Target="https://podminky.urs.cz/item/CS_URS_2023_01/174151102" TargetMode="External" /><Relationship Id="rId13" Type="http://schemas.openxmlformats.org/officeDocument/2006/relationships/hyperlink" Target="https://podminky.urs.cz/item/CS_URS_2023_01/181111111" TargetMode="External" /><Relationship Id="rId14" Type="http://schemas.openxmlformats.org/officeDocument/2006/relationships/hyperlink" Target="https://podminky.urs.cz/item/CS_URS_2023_01/211971110" TargetMode="External" /><Relationship Id="rId15" Type="http://schemas.openxmlformats.org/officeDocument/2006/relationships/hyperlink" Target="https://podminky.urs.cz/item/CS_URS_2023_01/212750101" TargetMode="External" /><Relationship Id="rId16" Type="http://schemas.openxmlformats.org/officeDocument/2006/relationships/hyperlink" Target="https://podminky.urs.cz/item/CS_URS_2023_01/274313711" TargetMode="External" /><Relationship Id="rId17" Type="http://schemas.openxmlformats.org/officeDocument/2006/relationships/hyperlink" Target="https://podminky.urs.cz/item/CS_URS_2023_01/279113142" TargetMode="External" /><Relationship Id="rId18" Type="http://schemas.openxmlformats.org/officeDocument/2006/relationships/hyperlink" Target="https://podminky.urs.cz/item/CS_URS_2023_01/279113144" TargetMode="External" /><Relationship Id="rId19" Type="http://schemas.openxmlformats.org/officeDocument/2006/relationships/hyperlink" Target="https://podminky.urs.cz/item/CS_URS_2023_01/279361821" TargetMode="External" /><Relationship Id="rId20" Type="http://schemas.openxmlformats.org/officeDocument/2006/relationships/hyperlink" Target="https://podminky.urs.cz/item/CS_URS_2023_01/310278842" TargetMode="External" /><Relationship Id="rId21" Type="http://schemas.openxmlformats.org/officeDocument/2006/relationships/hyperlink" Target="https://podminky.urs.cz/item/CS_URS_2023_01/311321814" TargetMode="External" /><Relationship Id="rId22" Type="http://schemas.openxmlformats.org/officeDocument/2006/relationships/hyperlink" Target="https://podminky.urs.cz/item/CS_URS_2023_01/311351121" TargetMode="External" /><Relationship Id="rId23" Type="http://schemas.openxmlformats.org/officeDocument/2006/relationships/hyperlink" Target="https://podminky.urs.cz/item/CS_URS_2023_01/311351122" TargetMode="External" /><Relationship Id="rId24" Type="http://schemas.openxmlformats.org/officeDocument/2006/relationships/hyperlink" Target="https://podminky.urs.cz/item/CS_URS_2023_01/311351911" TargetMode="External" /><Relationship Id="rId25" Type="http://schemas.openxmlformats.org/officeDocument/2006/relationships/hyperlink" Target="https://podminky.urs.cz/item/CS_URS_2023_01/430321414" TargetMode="External" /><Relationship Id="rId26" Type="http://schemas.openxmlformats.org/officeDocument/2006/relationships/hyperlink" Target="https://podminky.urs.cz/item/CS_URS_2023_01/430361821" TargetMode="External" /><Relationship Id="rId27" Type="http://schemas.openxmlformats.org/officeDocument/2006/relationships/hyperlink" Target="https://podminky.urs.cz/item/CS_URS_2023_01/431351121" TargetMode="External" /><Relationship Id="rId28" Type="http://schemas.openxmlformats.org/officeDocument/2006/relationships/hyperlink" Target="https://podminky.urs.cz/item/CS_URS_2023_01/431351122" TargetMode="External" /><Relationship Id="rId29" Type="http://schemas.openxmlformats.org/officeDocument/2006/relationships/hyperlink" Target="https://podminky.urs.cz/item/CS_URS_2023_01/434351141" TargetMode="External" /><Relationship Id="rId30" Type="http://schemas.openxmlformats.org/officeDocument/2006/relationships/hyperlink" Target="https://podminky.urs.cz/item/CS_URS_2023_01/434351142" TargetMode="External" /><Relationship Id="rId31" Type="http://schemas.openxmlformats.org/officeDocument/2006/relationships/hyperlink" Target="https://podminky.urs.cz/item/CS_URS_2023_01/452312141" TargetMode="External" /><Relationship Id="rId32" Type="http://schemas.openxmlformats.org/officeDocument/2006/relationships/hyperlink" Target="https://podminky.urs.cz/item/CS_URS_2023_01/596211110" TargetMode="External" /><Relationship Id="rId33" Type="http://schemas.openxmlformats.org/officeDocument/2006/relationships/hyperlink" Target="https://podminky.urs.cz/item/CS_URS_2023_01/612311131" TargetMode="External" /><Relationship Id="rId34" Type="http://schemas.openxmlformats.org/officeDocument/2006/relationships/hyperlink" Target="https://podminky.urs.cz/item/CS_URS_2023_01/612315223" TargetMode="External" /><Relationship Id="rId35" Type="http://schemas.openxmlformats.org/officeDocument/2006/relationships/hyperlink" Target="https://podminky.urs.cz/item/CS_URS_2023_01/612315225" TargetMode="External" /><Relationship Id="rId36" Type="http://schemas.openxmlformats.org/officeDocument/2006/relationships/hyperlink" Target="https://podminky.urs.cz/item/CS_URS_2023_01/612315302" TargetMode="External" /><Relationship Id="rId37" Type="http://schemas.openxmlformats.org/officeDocument/2006/relationships/hyperlink" Target="https://podminky.urs.cz/item/CS_URS_2023_01/619991001" TargetMode="External" /><Relationship Id="rId38" Type="http://schemas.openxmlformats.org/officeDocument/2006/relationships/hyperlink" Target="https://podminky.urs.cz/item/CS_URS_2023_01/619991011" TargetMode="External" /><Relationship Id="rId39" Type="http://schemas.openxmlformats.org/officeDocument/2006/relationships/hyperlink" Target="https://podminky.urs.cz/item/CS_URS_2023_01/619995001" TargetMode="External" /><Relationship Id="rId40" Type="http://schemas.openxmlformats.org/officeDocument/2006/relationships/hyperlink" Target="https://podminky.urs.cz/item/CS_URS_2023_01/621151031" TargetMode="External" /><Relationship Id="rId41" Type="http://schemas.openxmlformats.org/officeDocument/2006/relationships/hyperlink" Target="https://podminky.urs.cz/item/CS_URS_2023_01/621221111" TargetMode="External" /><Relationship Id="rId42" Type="http://schemas.openxmlformats.org/officeDocument/2006/relationships/hyperlink" Target="https://podminky.urs.cz/item/CS_URS_2023_01/621531022" TargetMode="External" /><Relationship Id="rId43" Type="http://schemas.openxmlformats.org/officeDocument/2006/relationships/hyperlink" Target="https://podminky.urs.cz/item/CS_URS_2023_01/622131111" TargetMode="External" /><Relationship Id="rId44" Type="http://schemas.openxmlformats.org/officeDocument/2006/relationships/hyperlink" Target="https://podminky.urs.cz/item/CS_URS_2023_01/622131121" TargetMode="External" /><Relationship Id="rId45" Type="http://schemas.openxmlformats.org/officeDocument/2006/relationships/hyperlink" Target="https://podminky.urs.cz/item/CS_URS_2023_01/622135002" TargetMode="External" /><Relationship Id="rId46" Type="http://schemas.openxmlformats.org/officeDocument/2006/relationships/hyperlink" Target="https://podminky.urs.cz/item/CS_URS_2023_01/622142001" TargetMode="External" /><Relationship Id="rId47" Type="http://schemas.openxmlformats.org/officeDocument/2006/relationships/hyperlink" Target="https://podminky.urs.cz/item/CS_URS_2023_01/622143001" TargetMode="External" /><Relationship Id="rId48" Type="http://schemas.openxmlformats.org/officeDocument/2006/relationships/hyperlink" Target="https://podminky.urs.cz/item/CS_URS_2023_01/622143003" TargetMode="External" /><Relationship Id="rId49" Type="http://schemas.openxmlformats.org/officeDocument/2006/relationships/hyperlink" Target="https://podminky.urs.cz/item/CS_URS_2023_01/622143004" TargetMode="External" /><Relationship Id="rId50" Type="http://schemas.openxmlformats.org/officeDocument/2006/relationships/hyperlink" Target="https://podminky.urs.cz/item/CS_URS_2023_01/622151021" TargetMode="External" /><Relationship Id="rId51" Type="http://schemas.openxmlformats.org/officeDocument/2006/relationships/hyperlink" Target="https://podminky.urs.cz/item/CS_URS_2023_01/622151031" TargetMode="External" /><Relationship Id="rId52" Type="http://schemas.openxmlformats.org/officeDocument/2006/relationships/hyperlink" Target="https://podminky.urs.cz/item/CS_URS_2023_01/622211011" TargetMode="External" /><Relationship Id="rId53" Type="http://schemas.openxmlformats.org/officeDocument/2006/relationships/hyperlink" Target="https://podminky.urs.cz/item/CS_URS_2023_01/622211015" TargetMode="External" /><Relationship Id="rId54" Type="http://schemas.openxmlformats.org/officeDocument/2006/relationships/hyperlink" Target="https://podminky.urs.cz/item/CS_URS_2023_01/622211025" TargetMode="External" /><Relationship Id="rId55" Type="http://schemas.openxmlformats.org/officeDocument/2006/relationships/hyperlink" Target="https://podminky.urs.cz/item/CS_URS_2023_01/622212051" TargetMode="External" /><Relationship Id="rId56" Type="http://schemas.openxmlformats.org/officeDocument/2006/relationships/hyperlink" Target="https://podminky.urs.cz/item/CS_URS_2023_01/622251101" TargetMode="External" /><Relationship Id="rId57" Type="http://schemas.openxmlformats.org/officeDocument/2006/relationships/hyperlink" Target="https://podminky.urs.cz/item/CS_URS_2023_01/622252001" TargetMode="External" /><Relationship Id="rId58" Type="http://schemas.openxmlformats.org/officeDocument/2006/relationships/hyperlink" Target="https://podminky.urs.cz/item/CS_URS_2023_01/622531022" TargetMode="External" /><Relationship Id="rId59" Type="http://schemas.openxmlformats.org/officeDocument/2006/relationships/hyperlink" Target="https://podminky.urs.cz/item/CS_URS_2023_01/629991012" TargetMode="External" /><Relationship Id="rId60" Type="http://schemas.openxmlformats.org/officeDocument/2006/relationships/hyperlink" Target="https://podminky.urs.cz/item/CS_URS_2023_01/629995101" TargetMode="External" /><Relationship Id="rId61" Type="http://schemas.openxmlformats.org/officeDocument/2006/relationships/hyperlink" Target="https://podminky.urs.cz/item/CS_URS_2023_01/632451637" TargetMode="External" /><Relationship Id="rId62" Type="http://schemas.openxmlformats.org/officeDocument/2006/relationships/hyperlink" Target="https://podminky.urs.cz/item/CS_URS_2023_01/635111132" TargetMode="External" /><Relationship Id="rId63" Type="http://schemas.openxmlformats.org/officeDocument/2006/relationships/hyperlink" Target="https://podminky.urs.cz/item/CS_URS_2023_01/635111142" TargetMode="External" /><Relationship Id="rId64" Type="http://schemas.openxmlformats.org/officeDocument/2006/relationships/hyperlink" Target="https://podminky.urs.cz/item/CS_URS_2023_01/636311111" TargetMode="External" /><Relationship Id="rId65" Type="http://schemas.openxmlformats.org/officeDocument/2006/relationships/hyperlink" Target="https://podminky.urs.cz/item/CS_URS_2023_01/637211134" TargetMode="External" /><Relationship Id="rId66" Type="http://schemas.openxmlformats.org/officeDocument/2006/relationships/hyperlink" Target="https://podminky.urs.cz/item/CS_URS_2023_01/644941112" TargetMode="External" /><Relationship Id="rId67" Type="http://schemas.openxmlformats.org/officeDocument/2006/relationships/hyperlink" Target="https://podminky.urs.cz/item/CS_URS_2023_01/919735113" TargetMode="External" /><Relationship Id="rId68" Type="http://schemas.openxmlformats.org/officeDocument/2006/relationships/hyperlink" Target="https://podminky.urs.cz/item/CS_URS_2023_01/935932117" TargetMode="External" /><Relationship Id="rId69" Type="http://schemas.openxmlformats.org/officeDocument/2006/relationships/hyperlink" Target="https://podminky.urs.cz/item/CS_URS_2023_01/941211111" TargetMode="External" /><Relationship Id="rId70" Type="http://schemas.openxmlformats.org/officeDocument/2006/relationships/hyperlink" Target="https://podminky.urs.cz/item/CS_URS_2023_01/941211211" TargetMode="External" /><Relationship Id="rId71" Type="http://schemas.openxmlformats.org/officeDocument/2006/relationships/hyperlink" Target="https://podminky.urs.cz/item/CS_URS_2023_01/941211811" TargetMode="External" /><Relationship Id="rId72" Type="http://schemas.openxmlformats.org/officeDocument/2006/relationships/hyperlink" Target="https://podminky.urs.cz/item/CS_URS_2023_01/944511111" TargetMode="External" /><Relationship Id="rId73" Type="http://schemas.openxmlformats.org/officeDocument/2006/relationships/hyperlink" Target="https://podminky.urs.cz/item/CS_URS_2023_01/944511211" TargetMode="External" /><Relationship Id="rId74" Type="http://schemas.openxmlformats.org/officeDocument/2006/relationships/hyperlink" Target="https://podminky.urs.cz/item/CS_URS_2023_01/944511811" TargetMode="External" /><Relationship Id="rId75" Type="http://schemas.openxmlformats.org/officeDocument/2006/relationships/hyperlink" Target="https://podminky.urs.cz/item/CS_URS_2023_01/949101111" TargetMode="External" /><Relationship Id="rId76" Type="http://schemas.openxmlformats.org/officeDocument/2006/relationships/hyperlink" Target="https://podminky.urs.cz/item/CS_URS_2023_01/952901111" TargetMode="External" /><Relationship Id="rId77" Type="http://schemas.openxmlformats.org/officeDocument/2006/relationships/hyperlink" Target="https://podminky.urs.cz/item/CS_URS_2023_01/953961214" TargetMode="External" /><Relationship Id="rId78" Type="http://schemas.openxmlformats.org/officeDocument/2006/relationships/hyperlink" Target="https://podminky.urs.cz/item/CS_URS_2023_01/962042320" TargetMode="External" /><Relationship Id="rId79" Type="http://schemas.openxmlformats.org/officeDocument/2006/relationships/hyperlink" Target="https://podminky.urs.cz/item/CS_URS_2023_01/962052211" TargetMode="External" /><Relationship Id="rId80" Type="http://schemas.openxmlformats.org/officeDocument/2006/relationships/hyperlink" Target="https://podminky.urs.cz/item/CS_URS_2023_01/965042141" TargetMode="External" /><Relationship Id="rId81" Type="http://schemas.openxmlformats.org/officeDocument/2006/relationships/hyperlink" Target="https://podminky.urs.cz/item/CS_URS_2023_01/965042241" TargetMode="External" /><Relationship Id="rId82" Type="http://schemas.openxmlformats.org/officeDocument/2006/relationships/hyperlink" Target="https://podminky.urs.cz/item/CS_URS_2023_01/965049112" TargetMode="External" /><Relationship Id="rId83" Type="http://schemas.openxmlformats.org/officeDocument/2006/relationships/hyperlink" Target="https://podminky.urs.cz/item/CS_URS_2023_01/965081343" TargetMode="External" /><Relationship Id="rId84" Type="http://schemas.openxmlformats.org/officeDocument/2006/relationships/hyperlink" Target="https://podminky.urs.cz/item/CS_URS_2023_01/965082933" TargetMode="External" /><Relationship Id="rId85" Type="http://schemas.openxmlformats.org/officeDocument/2006/relationships/hyperlink" Target="https://podminky.urs.cz/item/CS_URS_2023_01/968062355" TargetMode="External" /><Relationship Id="rId86" Type="http://schemas.openxmlformats.org/officeDocument/2006/relationships/hyperlink" Target="https://podminky.urs.cz/item/CS_URS_2023_01/968062356" TargetMode="External" /><Relationship Id="rId87" Type="http://schemas.openxmlformats.org/officeDocument/2006/relationships/hyperlink" Target="https://podminky.urs.cz/item/CS_URS_2023_01/977151125" TargetMode="External" /><Relationship Id="rId88" Type="http://schemas.openxmlformats.org/officeDocument/2006/relationships/hyperlink" Target="https://podminky.urs.cz/item/CS_URS_2023_01/977211112" TargetMode="External" /><Relationship Id="rId89" Type="http://schemas.openxmlformats.org/officeDocument/2006/relationships/hyperlink" Target="https://podminky.urs.cz/item/CS_URS_2023_01/977312114" TargetMode="External" /><Relationship Id="rId90" Type="http://schemas.openxmlformats.org/officeDocument/2006/relationships/hyperlink" Target="https://podminky.urs.cz/item/CS_URS_2023_01/997013112" TargetMode="External" /><Relationship Id="rId91" Type="http://schemas.openxmlformats.org/officeDocument/2006/relationships/hyperlink" Target="https://podminky.urs.cz/item/CS_URS_2023_01/997013501" TargetMode="External" /><Relationship Id="rId92" Type="http://schemas.openxmlformats.org/officeDocument/2006/relationships/hyperlink" Target="https://podminky.urs.cz/item/CS_URS_2023_01/997013509" TargetMode="External" /><Relationship Id="rId93" Type="http://schemas.openxmlformats.org/officeDocument/2006/relationships/hyperlink" Target="https://podminky.urs.cz/item/CS_URS_2023_01/997013602" TargetMode="External" /><Relationship Id="rId94" Type="http://schemas.openxmlformats.org/officeDocument/2006/relationships/hyperlink" Target="https://podminky.urs.cz/item/CS_URS_2023_01/997013811" TargetMode="External" /><Relationship Id="rId95" Type="http://schemas.openxmlformats.org/officeDocument/2006/relationships/hyperlink" Target="https://podminky.urs.cz/item/CS_URS_2023_01/998011002" TargetMode="External" /><Relationship Id="rId96" Type="http://schemas.openxmlformats.org/officeDocument/2006/relationships/hyperlink" Target="https://podminky.urs.cz/item/CS_URS_2023_01/711111001" TargetMode="External" /><Relationship Id="rId97" Type="http://schemas.openxmlformats.org/officeDocument/2006/relationships/hyperlink" Target="https://podminky.urs.cz/item/CS_URS_2023_01/711161273" TargetMode="External" /><Relationship Id="rId98" Type="http://schemas.openxmlformats.org/officeDocument/2006/relationships/hyperlink" Target="https://podminky.urs.cz/item/CS_URS_2023_01/711161383" TargetMode="External" /><Relationship Id="rId99" Type="http://schemas.openxmlformats.org/officeDocument/2006/relationships/hyperlink" Target="https://podminky.urs.cz/item/CS_URS_2023_01/998711202" TargetMode="External" /><Relationship Id="rId100" Type="http://schemas.openxmlformats.org/officeDocument/2006/relationships/hyperlink" Target="https://podminky.urs.cz/item/CS_URS_2023_01/712361301" TargetMode="External" /><Relationship Id="rId101" Type="http://schemas.openxmlformats.org/officeDocument/2006/relationships/hyperlink" Target="https://podminky.urs.cz/item/CS_URS_2023_01/712363352" TargetMode="External" /><Relationship Id="rId102" Type="http://schemas.openxmlformats.org/officeDocument/2006/relationships/hyperlink" Target="https://podminky.urs.cz/item/CS_URS_2023_01/712363356" TargetMode="External" /><Relationship Id="rId103" Type="http://schemas.openxmlformats.org/officeDocument/2006/relationships/hyperlink" Target="https://podminky.urs.cz/item/CS_URS_2023_01/712392171" TargetMode="External" /><Relationship Id="rId104" Type="http://schemas.openxmlformats.org/officeDocument/2006/relationships/hyperlink" Target="https://podminky.urs.cz/item/CS_URS_2023_01/998712202" TargetMode="External" /><Relationship Id="rId105" Type="http://schemas.openxmlformats.org/officeDocument/2006/relationships/hyperlink" Target="https://podminky.urs.cz/item/CS_URS_2023_01/713141131" TargetMode="External" /><Relationship Id="rId106" Type="http://schemas.openxmlformats.org/officeDocument/2006/relationships/hyperlink" Target="https://podminky.urs.cz/item/CS_URS_2023_01/713141151" TargetMode="External" /><Relationship Id="rId107" Type="http://schemas.openxmlformats.org/officeDocument/2006/relationships/hyperlink" Target="https://podminky.urs.cz/item/CS_URS_2023_01/998713202" TargetMode="External" /><Relationship Id="rId108" Type="http://schemas.openxmlformats.org/officeDocument/2006/relationships/hyperlink" Target="https://podminky.urs.cz/item/CS_URS_2023_01/725810811" TargetMode="External" /><Relationship Id="rId109" Type="http://schemas.openxmlformats.org/officeDocument/2006/relationships/hyperlink" Target="https://podminky.urs.cz/item/CS_URS_2023_01/725819201" TargetMode="External" /><Relationship Id="rId110" Type="http://schemas.openxmlformats.org/officeDocument/2006/relationships/hyperlink" Target="https://podminky.urs.cz/item/CS_URS_2023_01/998725202" TargetMode="External" /><Relationship Id="rId111" Type="http://schemas.openxmlformats.org/officeDocument/2006/relationships/hyperlink" Target="https://podminky.urs.cz/item/CS_URS_2023_01/741410021" TargetMode="External" /><Relationship Id="rId112" Type="http://schemas.openxmlformats.org/officeDocument/2006/relationships/hyperlink" Target="https://podminky.urs.cz/item/CS_URS_2023_01/741420021" TargetMode="External" /><Relationship Id="rId113" Type="http://schemas.openxmlformats.org/officeDocument/2006/relationships/hyperlink" Target="https://podminky.urs.cz/item/CS_URS_2023_01/751398052" TargetMode="External" /><Relationship Id="rId114" Type="http://schemas.openxmlformats.org/officeDocument/2006/relationships/hyperlink" Target="https://podminky.urs.cz/item/CS_URS_2023_01/762342511" TargetMode="External" /><Relationship Id="rId115" Type="http://schemas.openxmlformats.org/officeDocument/2006/relationships/hyperlink" Target="https://podminky.urs.cz/item/CS_URS_2023_01/762361311" TargetMode="External" /><Relationship Id="rId116" Type="http://schemas.openxmlformats.org/officeDocument/2006/relationships/hyperlink" Target="https://podminky.urs.cz/item/CS_URS_2023_01/998762202" TargetMode="External" /><Relationship Id="rId117" Type="http://schemas.openxmlformats.org/officeDocument/2006/relationships/hyperlink" Target="https://podminky.urs.cz/item/CS_URS_2023_01/764002801" TargetMode="External" /><Relationship Id="rId118" Type="http://schemas.openxmlformats.org/officeDocument/2006/relationships/hyperlink" Target="https://podminky.urs.cz/item/CS_URS_2023_01/764002811" TargetMode="External" /><Relationship Id="rId119" Type="http://schemas.openxmlformats.org/officeDocument/2006/relationships/hyperlink" Target="https://podminky.urs.cz/item/CS_URS_2023_01/764002851" TargetMode="External" /><Relationship Id="rId120" Type="http://schemas.openxmlformats.org/officeDocument/2006/relationships/hyperlink" Target="https://podminky.urs.cz/item/CS_URS_2023_01/764011617" TargetMode="External" /><Relationship Id="rId121" Type="http://schemas.openxmlformats.org/officeDocument/2006/relationships/hyperlink" Target="https://podminky.urs.cz/item/CS_URS_2023_01/764202105" TargetMode="External" /><Relationship Id="rId122" Type="http://schemas.openxmlformats.org/officeDocument/2006/relationships/hyperlink" Target="https://podminky.urs.cz/item/CS_URS_2023_01/764202134" TargetMode="External" /><Relationship Id="rId123" Type="http://schemas.openxmlformats.org/officeDocument/2006/relationships/hyperlink" Target="https://podminky.urs.cz/item/CS_URS_2023_01/764214609" TargetMode="External" /><Relationship Id="rId124" Type="http://schemas.openxmlformats.org/officeDocument/2006/relationships/hyperlink" Target="https://podminky.urs.cz/item/CS_URS_2023_01/764216603" TargetMode="External" /><Relationship Id="rId125" Type="http://schemas.openxmlformats.org/officeDocument/2006/relationships/hyperlink" Target="https://podminky.urs.cz/item/CS_URS_2023_01/998764202" TargetMode="External" /><Relationship Id="rId126" Type="http://schemas.openxmlformats.org/officeDocument/2006/relationships/hyperlink" Target="https://podminky.urs.cz/item/CS_URS_2023_01/766311811" TargetMode="External" /><Relationship Id="rId127" Type="http://schemas.openxmlformats.org/officeDocument/2006/relationships/hyperlink" Target="https://podminky.urs.cz/item/CS_URS_2023_01/766441811" TargetMode="External" /><Relationship Id="rId128" Type="http://schemas.openxmlformats.org/officeDocument/2006/relationships/hyperlink" Target="https://podminky.urs.cz/item/CS_URS_2023_01/766441821" TargetMode="External" /><Relationship Id="rId129" Type="http://schemas.openxmlformats.org/officeDocument/2006/relationships/hyperlink" Target="https://podminky.urs.cz/item/CS_URS_2023_01/766441823" TargetMode="External" /><Relationship Id="rId130" Type="http://schemas.openxmlformats.org/officeDocument/2006/relationships/hyperlink" Target="https://podminky.urs.cz/item/CS_URS_2023_01/766629214" TargetMode="External" /><Relationship Id="rId131" Type="http://schemas.openxmlformats.org/officeDocument/2006/relationships/hyperlink" Target="https://podminky.urs.cz/item/CS_URS_2023_01/766629649" TargetMode="External" /><Relationship Id="rId132" Type="http://schemas.openxmlformats.org/officeDocument/2006/relationships/hyperlink" Target="https://podminky.urs.cz/item/CS_URS_2023_01/766660720" TargetMode="External" /><Relationship Id="rId133" Type="http://schemas.openxmlformats.org/officeDocument/2006/relationships/hyperlink" Target="https://podminky.urs.cz/item/CS_URS_2023_01/766694116" TargetMode="External" /><Relationship Id="rId134" Type="http://schemas.openxmlformats.org/officeDocument/2006/relationships/hyperlink" Target="https://podminky.urs.cz/item/CS_URS_2023_01/766695212" TargetMode="External" /><Relationship Id="rId135" Type="http://schemas.openxmlformats.org/officeDocument/2006/relationships/hyperlink" Target="https://podminky.urs.cz/item/CS_URS_2023_01/766695232" TargetMode="External" /><Relationship Id="rId136" Type="http://schemas.openxmlformats.org/officeDocument/2006/relationships/hyperlink" Target="https://podminky.urs.cz/item/CS_URS_2023_01/998766202" TargetMode="External" /><Relationship Id="rId137" Type="http://schemas.openxmlformats.org/officeDocument/2006/relationships/hyperlink" Target="https://podminky.urs.cz/item/CS_URS_2023_01/767161813" TargetMode="External" /><Relationship Id="rId138" Type="http://schemas.openxmlformats.org/officeDocument/2006/relationships/hyperlink" Target="https://podminky.urs.cz/item/CS_URS_2023_01/767531111" TargetMode="External" /><Relationship Id="rId139" Type="http://schemas.openxmlformats.org/officeDocument/2006/relationships/hyperlink" Target="https://podminky.urs.cz/item/CS_URS_2023_01/767531121" TargetMode="External" /><Relationship Id="rId140" Type="http://schemas.openxmlformats.org/officeDocument/2006/relationships/hyperlink" Target="https://podminky.urs.cz/item/CS_URS_2023_01/767995115" TargetMode="External" /><Relationship Id="rId141" Type="http://schemas.openxmlformats.org/officeDocument/2006/relationships/hyperlink" Target="https://podminky.urs.cz/item/CS_URS_2023_01/767996702" TargetMode="External" /><Relationship Id="rId142" Type="http://schemas.openxmlformats.org/officeDocument/2006/relationships/hyperlink" Target="https://podminky.urs.cz/item/CS_URS_2023_01/998767202" TargetMode="External" /><Relationship Id="rId143" Type="http://schemas.openxmlformats.org/officeDocument/2006/relationships/hyperlink" Target="https://podminky.urs.cz/item/CS_URS_2023_01/771474113" TargetMode="External" /><Relationship Id="rId144" Type="http://schemas.openxmlformats.org/officeDocument/2006/relationships/hyperlink" Target="https://podminky.urs.cz/item/CS_URS_2023_01/998771202" TargetMode="External" /><Relationship Id="rId145" Type="http://schemas.openxmlformats.org/officeDocument/2006/relationships/hyperlink" Target="https://podminky.urs.cz/item/CS_URS_2023_01/772211313" TargetMode="External" /><Relationship Id="rId146" Type="http://schemas.openxmlformats.org/officeDocument/2006/relationships/hyperlink" Target="https://podminky.urs.cz/item/CS_URS_2023_01/998772202" TargetMode="External" /><Relationship Id="rId147" Type="http://schemas.openxmlformats.org/officeDocument/2006/relationships/hyperlink" Target="https://podminky.urs.cz/item/CS_URS_2023_01/784221101" TargetMode="External" /><Relationship Id="rId148" Type="http://schemas.openxmlformats.org/officeDocument/2006/relationships/hyperlink" Target="https://podminky.urs.cz/item/CS_URS_2023_01/786623011" TargetMode="External" /><Relationship Id="rId149" Type="http://schemas.openxmlformats.org/officeDocument/2006/relationships/hyperlink" Target="https://podminky.urs.cz/item/CS_URS_2023_01/786623013" TargetMode="External" /><Relationship Id="rId150" Type="http://schemas.openxmlformats.org/officeDocument/2006/relationships/hyperlink" Target="https://podminky.urs.cz/item/CS_URS_2023_01/786623017" TargetMode="External" /><Relationship Id="rId151" Type="http://schemas.openxmlformats.org/officeDocument/2006/relationships/hyperlink" Target="https://podminky.urs.cz/item/CS_URS_2023_01/786626121" TargetMode="External" /><Relationship Id="rId152" Type="http://schemas.openxmlformats.org/officeDocument/2006/relationships/hyperlink" Target="https://podminky.urs.cz/item/CS_URS_2023_01/998786202" TargetMode="External" /><Relationship Id="rId153" Type="http://schemas.openxmlformats.org/officeDocument/2006/relationships/hyperlink" Target="https://podminky.urs.cz/item/CS_URS_2023_01/HZS2232" TargetMode="External" /><Relationship Id="rId154" Type="http://schemas.openxmlformats.org/officeDocument/2006/relationships/hyperlink" Target="https://podminky.urs.cz/item/CS_URS_2023_01/030001000" TargetMode="External" /><Relationship Id="rId155" Type="http://schemas.openxmlformats.org/officeDocument/2006/relationships/hyperlink" Target="https://podminky.urs.cz/item/CS_URS_2023_01/034103000" TargetMode="External" /><Relationship Id="rId156" Type="http://schemas.openxmlformats.org/officeDocument/2006/relationships/hyperlink" Target="https://podminky.urs.cz/item/CS_URS_2023_01/090001000" TargetMode="External" /><Relationship Id="rId1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7.25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012023B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ZATEPLENÍ A STAVEBNÍ ÚPRAVY DĚTSKÉHO PAVILONU C VČTNĚ PŘILEHLÉ TERASY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VRCHLABÍ, MŠ LETNÁ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2. 1. 2023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25.65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MĚSTO VRCHLABÍ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ING. PAVEL STARÝ, VRCHLABÍ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ING. LUBOŠ KASPER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ROUND(AG55,2)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ROUND(AS55,2)</f>
        <v>0</v>
      </c>
      <c r="AT54" s="94">
        <f>ROUND(SUM(AV54:AW54),2)</f>
        <v>0</v>
      </c>
      <c r="AU54" s="95">
        <f>ROUND(AU55,5)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ROUND(AZ55,2)</f>
        <v>0</v>
      </c>
      <c r="BA54" s="94">
        <f>ROUND(BA55,2)</f>
        <v>0</v>
      </c>
      <c r="BB54" s="94">
        <f>ROUND(BB55,2)</f>
        <v>0</v>
      </c>
      <c r="BC54" s="94">
        <f>ROUND(BC55,2)</f>
        <v>0</v>
      </c>
      <c r="BD54" s="96">
        <f>ROUND(BD55,2)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pans="1:91" s="7" customFormat="1" ht="37.5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'001 - ZATEPLENÍ A STAVEBN...'!J30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'001 - ZATEPLENÍ A STAVEBN...'!P109</f>
        <v>0</v>
      </c>
      <c r="AV55" s="107">
        <f>'001 - ZATEPLENÍ A STAVEBN...'!J33</f>
        <v>0</v>
      </c>
      <c r="AW55" s="107">
        <f>'001 - ZATEPLENÍ A STAVEBN...'!J34</f>
        <v>0</v>
      </c>
      <c r="AX55" s="107">
        <f>'001 - ZATEPLENÍ A STAVEBN...'!J35</f>
        <v>0</v>
      </c>
      <c r="AY55" s="107">
        <f>'001 - ZATEPLENÍ A STAVEBN...'!J36</f>
        <v>0</v>
      </c>
      <c r="AZ55" s="107">
        <f>'001 - ZATEPLENÍ A STAVEBN...'!F33</f>
        <v>0</v>
      </c>
      <c r="BA55" s="107">
        <f>'001 - ZATEPLENÍ A STAVEBN...'!F34</f>
        <v>0</v>
      </c>
      <c r="BB55" s="107">
        <f>'001 - ZATEPLENÍ A STAVEBN...'!F35</f>
        <v>0</v>
      </c>
      <c r="BC55" s="107">
        <f>'001 - ZATEPLENÍ A STAVEBN...'!F36</f>
        <v>0</v>
      </c>
      <c r="BD55" s="109">
        <f>'001 - ZATEPLENÍ A STAVEBN...'!F37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3</v>
      </c>
      <c r="CM55" s="110" t="s">
        <v>82</v>
      </c>
    </row>
    <row r="56" spans="1:57" s="2" customFormat="1" ht="30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0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1 - ZATEPLENÍ A STAVEB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11" t="s">
        <v>83</v>
      </c>
      <c r="BA2" s="111" t="s">
        <v>83</v>
      </c>
      <c r="BB2" s="111" t="s">
        <v>3</v>
      </c>
      <c r="BC2" s="111" t="s">
        <v>84</v>
      </c>
      <c r="BD2" s="111" t="s">
        <v>82</v>
      </c>
    </row>
    <row r="3" spans="2:5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  <c r="AZ3" s="111" t="s">
        <v>85</v>
      </c>
      <c r="BA3" s="111" t="s">
        <v>85</v>
      </c>
      <c r="BB3" s="111" t="s">
        <v>3</v>
      </c>
      <c r="BC3" s="111" t="s">
        <v>86</v>
      </c>
      <c r="BD3" s="111" t="s">
        <v>82</v>
      </c>
    </row>
    <row r="4" spans="2:56" s="1" customFormat="1" ht="24.95" customHeight="1">
      <c r="B4" s="23"/>
      <c r="D4" s="24" t="s">
        <v>87</v>
      </c>
      <c r="L4" s="23"/>
      <c r="M4" s="112" t="s">
        <v>11</v>
      </c>
      <c r="AT4" s="20" t="s">
        <v>4</v>
      </c>
      <c r="AZ4" s="111" t="s">
        <v>88</v>
      </c>
      <c r="BA4" s="111" t="s">
        <v>88</v>
      </c>
      <c r="BB4" s="111" t="s">
        <v>3</v>
      </c>
      <c r="BC4" s="111" t="s">
        <v>89</v>
      </c>
      <c r="BD4" s="111" t="s">
        <v>82</v>
      </c>
    </row>
    <row r="5" spans="2:56" s="1" customFormat="1" ht="6.95" customHeight="1">
      <c r="B5" s="23"/>
      <c r="L5" s="23"/>
      <c r="AZ5" s="111" t="s">
        <v>90</v>
      </c>
      <c r="BA5" s="111" t="s">
        <v>90</v>
      </c>
      <c r="BB5" s="111" t="s">
        <v>3</v>
      </c>
      <c r="BC5" s="111" t="s">
        <v>91</v>
      </c>
      <c r="BD5" s="111" t="s">
        <v>82</v>
      </c>
    </row>
    <row r="6" spans="2:56" s="1" customFormat="1" ht="12" customHeight="1">
      <c r="B6" s="23"/>
      <c r="D6" s="33" t="s">
        <v>17</v>
      </c>
      <c r="L6" s="23"/>
      <c r="AZ6" s="111" t="s">
        <v>92</v>
      </c>
      <c r="BA6" s="111" t="s">
        <v>92</v>
      </c>
      <c r="BB6" s="111" t="s">
        <v>3</v>
      </c>
      <c r="BC6" s="111" t="s">
        <v>93</v>
      </c>
      <c r="BD6" s="111" t="s">
        <v>82</v>
      </c>
    </row>
    <row r="7" spans="2:56" s="1" customFormat="1" ht="16.5" customHeight="1">
      <c r="B7" s="23"/>
      <c r="E7" s="113" t="str">
        <f>'Rekapitulace stavby'!K6</f>
        <v>ZATEPLENÍ A STAVEBNÍ ÚPRAVY DĚTSKÉHO PAVILONU C VČTNĚ PŘILEHLÉ TERASY</v>
      </c>
      <c r="F7" s="33"/>
      <c r="G7" s="33"/>
      <c r="H7" s="33"/>
      <c r="L7" s="23"/>
      <c r="AZ7" s="111" t="s">
        <v>94</v>
      </c>
      <c r="BA7" s="111" t="s">
        <v>94</v>
      </c>
      <c r="BB7" s="111" t="s">
        <v>3</v>
      </c>
      <c r="BC7" s="111" t="s">
        <v>95</v>
      </c>
      <c r="BD7" s="111" t="s">
        <v>82</v>
      </c>
    </row>
    <row r="8" spans="1:56" s="2" customFormat="1" ht="12" customHeight="1">
      <c r="A8" s="39"/>
      <c r="B8" s="40"/>
      <c r="C8" s="39"/>
      <c r="D8" s="33" t="s">
        <v>96</v>
      </c>
      <c r="E8" s="39"/>
      <c r="F8" s="39"/>
      <c r="G8" s="39"/>
      <c r="H8" s="39"/>
      <c r="I8" s="39"/>
      <c r="J8" s="39"/>
      <c r="K8" s="39"/>
      <c r="L8" s="11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11" t="s">
        <v>97</v>
      </c>
      <c r="BA8" s="111" t="s">
        <v>97</v>
      </c>
      <c r="BB8" s="111" t="s">
        <v>3</v>
      </c>
      <c r="BC8" s="111" t="s">
        <v>98</v>
      </c>
      <c r="BD8" s="111" t="s">
        <v>82</v>
      </c>
    </row>
    <row r="9" spans="1:56" s="2" customFormat="1" ht="16.5" customHeight="1">
      <c r="A9" s="39"/>
      <c r="B9" s="40"/>
      <c r="C9" s="39"/>
      <c r="D9" s="39"/>
      <c r="E9" s="63" t="s">
        <v>99</v>
      </c>
      <c r="F9" s="39"/>
      <c r="G9" s="39"/>
      <c r="H9" s="39"/>
      <c r="I9" s="39"/>
      <c r="J9" s="39"/>
      <c r="K9" s="39"/>
      <c r="L9" s="11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11" t="s">
        <v>100</v>
      </c>
      <c r="BA9" s="111" t="s">
        <v>100</v>
      </c>
      <c r="BB9" s="111" t="s">
        <v>3</v>
      </c>
      <c r="BC9" s="111" t="s">
        <v>101</v>
      </c>
      <c r="BD9" s="111" t="s">
        <v>82</v>
      </c>
    </row>
    <row r="10" spans="1:56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11" t="s">
        <v>102</v>
      </c>
      <c r="BA10" s="111" t="s">
        <v>102</v>
      </c>
      <c r="BB10" s="111" t="s">
        <v>3</v>
      </c>
      <c r="BC10" s="111" t="s">
        <v>103</v>
      </c>
      <c r="BD10" s="111" t="s">
        <v>82</v>
      </c>
    </row>
    <row r="11" spans="1:56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11" t="s">
        <v>104</v>
      </c>
      <c r="BA11" s="111" t="s">
        <v>104</v>
      </c>
      <c r="BB11" s="111" t="s">
        <v>3</v>
      </c>
      <c r="BC11" s="111" t="s">
        <v>105</v>
      </c>
      <c r="BD11" s="111" t="s">
        <v>82</v>
      </c>
    </row>
    <row r="12" spans="1:56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2. 1. 2023</v>
      </c>
      <c r="K12" s="39"/>
      <c r="L12" s="11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11" t="s">
        <v>106</v>
      </c>
      <c r="BA12" s="111" t="s">
        <v>106</v>
      </c>
      <c r="BB12" s="111" t="s">
        <v>3</v>
      </c>
      <c r="BC12" s="111" t="s">
        <v>107</v>
      </c>
      <c r="BD12" s="111" t="s">
        <v>82</v>
      </c>
    </row>
    <row r="13" spans="1:56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11" t="s">
        <v>108</v>
      </c>
      <c r="BA13" s="111" t="s">
        <v>108</v>
      </c>
      <c r="BB13" s="111" t="s">
        <v>3</v>
      </c>
      <c r="BC13" s="111" t="s">
        <v>109</v>
      </c>
      <c r="BD13" s="111" t="s">
        <v>82</v>
      </c>
    </row>
    <row r="14" spans="1:56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11" t="s">
        <v>110</v>
      </c>
      <c r="BA14" s="111" t="s">
        <v>110</v>
      </c>
      <c r="BB14" s="111" t="s">
        <v>3</v>
      </c>
      <c r="BC14" s="111" t="s">
        <v>111</v>
      </c>
      <c r="BD14" s="111" t="s">
        <v>82</v>
      </c>
    </row>
    <row r="15" spans="1:56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11" t="s">
        <v>112</v>
      </c>
      <c r="BA15" s="111" t="s">
        <v>112</v>
      </c>
      <c r="BB15" s="111" t="s">
        <v>3</v>
      </c>
      <c r="BC15" s="111" t="s">
        <v>113</v>
      </c>
      <c r="BD15" s="111" t="s">
        <v>82</v>
      </c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5"/>
      <c r="B27" s="116"/>
      <c r="C27" s="115"/>
      <c r="D27" s="115"/>
      <c r="E27" s="37" t="s">
        <v>3</v>
      </c>
      <c r="F27" s="37"/>
      <c r="G27" s="37"/>
      <c r="H27" s="3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18" t="s">
        <v>38</v>
      </c>
      <c r="E30" s="39"/>
      <c r="F30" s="39"/>
      <c r="G30" s="39"/>
      <c r="H30" s="39"/>
      <c r="I30" s="39"/>
      <c r="J30" s="91">
        <f>ROUND(J109,2)</f>
        <v>0</v>
      </c>
      <c r="K30" s="39"/>
      <c r="L30" s="11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19" t="s">
        <v>42</v>
      </c>
      <c r="E33" s="33" t="s">
        <v>43</v>
      </c>
      <c r="F33" s="120">
        <f>ROUND((SUM(BE109:BE1202)),2)</f>
        <v>0</v>
      </c>
      <c r="G33" s="39"/>
      <c r="H33" s="39"/>
      <c r="I33" s="121">
        <v>0.21</v>
      </c>
      <c r="J33" s="120">
        <f>ROUND(((SUM(BE109:BE1202))*I33),2)</f>
        <v>0</v>
      </c>
      <c r="K33" s="39"/>
      <c r="L33" s="11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0">
        <f>ROUND((SUM(BF109:BF1202)),2)</f>
        <v>0</v>
      </c>
      <c r="G34" s="39"/>
      <c r="H34" s="39"/>
      <c r="I34" s="121">
        <v>0.15</v>
      </c>
      <c r="J34" s="120">
        <f>ROUND(((SUM(BF109:BF1202))*I34),2)</f>
        <v>0</v>
      </c>
      <c r="K34" s="39"/>
      <c r="L34" s="11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0">
        <f>ROUND((SUM(BG109:BG1202)),2)</f>
        <v>0</v>
      </c>
      <c r="G35" s="39"/>
      <c r="H35" s="39"/>
      <c r="I35" s="121">
        <v>0.21</v>
      </c>
      <c r="J35" s="120">
        <f>0</f>
        <v>0</v>
      </c>
      <c r="K35" s="39"/>
      <c r="L35" s="11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0">
        <f>ROUND((SUM(BH109:BH1202)),2)</f>
        <v>0</v>
      </c>
      <c r="G36" s="39"/>
      <c r="H36" s="39"/>
      <c r="I36" s="121">
        <v>0.15</v>
      </c>
      <c r="J36" s="120">
        <f>0</f>
        <v>0</v>
      </c>
      <c r="K36" s="39"/>
      <c r="L36" s="11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0">
        <f>ROUND((SUM(BI109:BI1202)),2)</f>
        <v>0</v>
      </c>
      <c r="G37" s="39"/>
      <c r="H37" s="39"/>
      <c r="I37" s="121">
        <v>0</v>
      </c>
      <c r="J37" s="120">
        <f>0</f>
        <v>0</v>
      </c>
      <c r="K37" s="39"/>
      <c r="L37" s="11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2"/>
      <c r="D39" s="123" t="s">
        <v>48</v>
      </c>
      <c r="E39" s="77"/>
      <c r="F39" s="77"/>
      <c r="G39" s="124" t="s">
        <v>49</v>
      </c>
      <c r="H39" s="125" t="s">
        <v>50</v>
      </c>
      <c r="I39" s="77"/>
      <c r="J39" s="126">
        <f>SUM(J30:J37)</f>
        <v>0</v>
      </c>
      <c r="K39" s="127"/>
      <c r="L39" s="11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1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39"/>
      <c r="D48" s="39"/>
      <c r="E48" s="113" t="str">
        <f>E7</f>
        <v>ZATEPLENÍ A STAVEBNÍ ÚPRAVY DĚTSKÉHO PAVILONU C VČTNĚ PŘILEHLÉ TERASY</v>
      </c>
      <c r="F48" s="33"/>
      <c r="G48" s="33"/>
      <c r="H48" s="33"/>
      <c r="I48" s="39"/>
      <c r="J48" s="39"/>
      <c r="K48" s="39"/>
      <c r="L48" s="11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39"/>
      <c r="E49" s="39"/>
      <c r="F49" s="39"/>
      <c r="G49" s="39"/>
      <c r="H49" s="39"/>
      <c r="I49" s="39"/>
      <c r="J49" s="39"/>
      <c r="K49" s="39"/>
      <c r="L49" s="11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001 - ZATEPLENÍ A STAVEBNÍ ÚPRAVY DĚTSKÉHO PAVILONU C VČ PŘILEHLÉ TERASY</v>
      </c>
      <c r="F50" s="39"/>
      <c r="G50" s="39"/>
      <c r="H50" s="39"/>
      <c r="I50" s="39"/>
      <c r="J50" s="39"/>
      <c r="K50" s="39"/>
      <c r="L50" s="11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VRCHLABÍ, MŠ LETNÁ</v>
      </c>
      <c r="G52" s="39"/>
      <c r="H52" s="39"/>
      <c r="I52" s="33" t="s">
        <v>23</v>
      </c>
      <c r="J52" s="65" t="str">
        <f>IF(J12="","",J12)</f>
        <v>2. 1. 2023</v>
      </c>
      <c r="K52" s="39"/>
      <c r="L52" s="11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39"/>
      <c r="E54" s="39"/>
      <c r="F54" s="28" t="str">
        <f>E15</f>
        <v>MĚSTO VRCHLABÍ</v>
      </c>
      <c r="G54" s="39"/>
      <c r="H54" s="39"/>
      <c r="I54" s="33" t="s">
        <v>31</v>
      </c>
      <c r="J54" s="37" t="str">
        <f>E21</f>
        <v>ING. PAVEL STARÝ, VRCHLABÍ</v>
      </c>
      <c r="K54" s="39"/>
      <c r="L54" s="11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28" t="s">
        <v>115</v>
      </c>
      <c r="D57" s="122"/>
      <c r="E57" s="122"/>
      <c r="F57" s="122"/>
      <c r="G57" s="122"/>
      <c r="H57" s="122"/>
      <c r="I57" s="122"/>
      <c r="J57" s="129" t="s">
        <v>116</v>
      </c>
      <c r="K57" s="122"/>
      <c r="L57" s="11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0" t="s">
        <v>70</v>
      </c>
      <c r="D59" s="39"/>
      <c r="E59" s="39"/>
      <c r="F59" s="39"/>
      <c r="G59" s="39"/>
      <c r="H59" s="39"/>
      <c r="I59" s="39"/>
      <c r="J59" s="91">
        <f>J109</f>
        <v>0</v>
      </c>
      <c r="K59" s="39"/>
      <c r="L59" s="11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pans="1:31" s="9" customFormat="1" ht="24.95" customHeight="1">
      <c r="A60" s="9"/>
      <c r="B60" s="131"/>
      <c r="C60" s="9"/>
      <c r="D60" s="132" t="s">
        <v>118</v>
      </c>
      <c r="E60" s="133"/>
      <c r="F60" s="133"/>
      <c r="G60" s="133"/>
      <c r="H60" s="133"/>
      <c r="I60" s="133"/>
      <c r="J60" s="134">
        <f>J110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119</v>
      </c>
      <c r="E61" s="137"/>
      <c r="F61" s="137"/>
      <c r="G61" s="137"/>
      <c r="H61" s="137"/>
      <c r="I61" s="137"/>
      <c r="J61" s="138">
        <f>J111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5"/>
      <c r="C62" s="10"/>
      <c r="D62" s="136" t="s">
        <v>120</v>
      </c>
      <c r="E62" s="137"/>
      <c r="F62" s="137"/>
      <c r="G62" s="137"/>
      <c r="H62" s="137"/>
      <c r="I62" s="137"/>
      <c r="J62" s="138">
        <f>J210</f>
        <v>0</v>
      </c>
      <c r="K62" s="10"/>
      <c r="L62" s="13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5"/>
      <c r="C63" s="10"/>
      <c r="D63" s="136" t="s">
        <v>121</v>
      </c>
      <c r="E63" s="137"/>
      <c r="F63" s="137"/>
      <c r="G63" s="137"/>
      <c r="H63" s="137"/>
      <c r="I63" s="137"/>
      <c r="J63" s="138">
        <f>J273</f>
        <v>0</v>
      </c>
      <c r="K63" s="10"/>
      <c r="L63" s="13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5"/>
      <c r="C64" s="10"/>
      <c r="D64" s="136" t="s">
        <v>122</v>
      </c>
      <c r="E64" s="137"/>
      <c r="F64" s="137"/>
      <c r="G64" s="137"/>
      <c r="H64" s="137"/>
      <c r="I64" s="137"/>
      <c r="J64" s="138">
        <f>J304</f>
        <v>0</v>
      </c>
      <c r="K64" s="10"/>
      <c r="L64" s="13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5"/>
      <c r="C65" s="10"/>
      <c r="D65" s="136" t="s">
        <v>123</v>
      </c>
      <c r="E65" s="137"/>
      <c r="F65" s="137"/>
      <c r="G65" s="137"/>
      <c r="H65" s="137"/>
      <c r="I65" s="137"/>
      <c r="J65" s="138">
        <f>J331</f>
        <v>0</v>
      </c>
      <c r="K65" s="10"/>
      <c r="L65" s="13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5"/>
      <c r="C66" s="10"/>
      <c r="D66" s="136" t="s">
        <v>124</v>
      </c>
      <c r="E66" s="137"/>
      <c r="F66" s="137"/>
      <c r="G66" s="137"/>
      <c r="H66" s="137"/>
      <c r="I66" s="137"/>
      <c r="J66" s="138">
        <f>J339</f>
        <v>0</v>
      </c>
      <c r="K66" s="10"/>
      <c r="L66" s="13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5"/>
      <c r="C67" s="10"/>
      <c r="D67" s="136" t="s">
        <v>125</v>
      </c>
      <c r="E67" s="137"/>
      <c r="F67" s="137"/>
      <c r="G67" s="137"/>
      <c r="H67" s="137"/>
      <c r="I67" s="137"/>
      <c r="J67" s="138">
        <f>J623</f>
        <v>0</v>
      </c>
      <c r="K67" s="10"/>
      <c r="L67" s="13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5"/>
      <c r="C68" s="10"/>
      <c r="D68" s="136" t="s">
        <v>126</v>
      </c>
      <c r="E68" s="137"/>
      <c r="F68" s="137"/>
      <c r="G68" s="137"/>
      <c r="H68" s="137"/>
      <c r="I68" s="137"/>
      <c r="J68" s="138">
        <f>J630</f>
        <v>0</v>
      </c>
      <c r="K68" s="10"/>
      <c r="L68" s="13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5"/>
      <c r="C69" s="10"/>
      <c r="D69" s="136" t="s">
        <v>127</v>
      </c>
      <c r="E69" s="137"/>
      <c r="F69" s="137"/>
      <c r="G69" s="137"/>
      <c r="H69" s="137"/>
      <c r="I69" s="137"/>
      <c r="J69" s="138">
        <f>J754</f>
        <v>0</v>
      </c>
      <c r="K69" s="10"/>
      <c r="L69" s="13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5"/>
      <c r="C70" s="10"/>
      <c r="D70" s="136" t="s">
        <v>128</v>
      </c>
      <c r="E70" s="137"/>
      <c r="F70" s="137"/>
      <c r="G70" s="137"/>
      <c r="H70" s="137"/>
      <c r="I70" s="137"/>
      <c r="J70" s="138">
        <f>J767</f>
        <v>0</v>
      </c>
      <c r="K70" s="10"/>
      <c r="L70" s="13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1"/>
      <c r="C71" s="9"/>
      <c r="D71" s="132" t="s">
        <v>129</v>
      </c>
      <c r="E71" s="133"/>
      <c r="F71" s="133"/>
      <c r="G71" s="133"/>
      <c r="H71" s="133"/>
      <c r="I71" s="133"/>
      <c r="J71" s="134">
        <f>J770</f>
        <v>0</v>
      </c>
      <c r="K71" s="9"/>
      <c r="L71" s="13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5"/>
      <c r="C72" s="10"/>
      <c r="D72" s="136" t="s">
        <v>130</v>
      </c>
      <c r="E72" s="137"/>
      <c r="F72" s="137"/>
      <c r="G72" s="137"/>
      <c r="H72" s="137"/>
      <c r="I72" s="137"/>
      <c r="J72" s="138">
        <f>J771</f>
        <v>0</v>
      </c>
      <c r="K72" s="10"/>
      <c r="L72" s="13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5"/>
      <c r="C73" s="10"/>
      <c r="D73" s="136" t="s">
        <v>131</v>
      </c>
      <c r="E73" s="137"/>
      <c r="F73" s="137"/>
      <c r="G73" s="137"/>
      <c r="H73" s="137"/>
      <c r="I73" s="137"/>
      <c r="J73" s="138">
        <f>J801</f>
        <v>0</v>
      </c>
      <c r="K73" s="10"/>
      <c r="L73" s="13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5"/>
      <c r="C74" s="10"/>
      <c r="D74" s="136" t="s">
        <v>132</v>
      </c>
      <c r="E74" s="137"/>
      <c r="F74" s="137"/>
      <c r="G74" s="137"/>
      <c r="H74" s="137"/>
      <c r="I74" s="137"/>
      <c r="J74" s="138">
        <f>J837</f>
        <v>0</v>
      </c>
      <c r="K74" s="10"/>
      <c r="L74" s="13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5"/>
      <c r="C75" s="10"/>
      <c r="D75" s="136" t="s">
        <v>133</v>
      </c>
      <c r="E75" s="137"/>
      <c r="F75" s="137"/>
      <c r="G75" s="137"/>
      <c r="H75" s="137"/>
      <c r="I75" s="137"/>
      <c r="J75" s="138">
        <f>J861</f>
        <v>0</v>
      </c>
      <c r="K75" s="10"/>
      <c r="L75" s="13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5"/>
      <c r="C76" s="10"/>
      <c r="D76" s="136" t="s">
        <v>134</v>
      </c>
      <c r="E76" s="137"/>
      <c r="F76" s="137"/>
      <c r="G76" s="137"/>
      <c r="H76" s="137"/>
      <c r="I76" s="137"/>
      <c r="J76" s="138">
        <f>J870</f>
        <v>0</v>
      </c>
      <c r="K76" s="10"/>
      <c r="L76" s="13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35"/>
      <c r="C77" s="10"/>
      <c r="D77" s="136" t="s">
        <v>135</v>
      </c>
      <c r="E77" s="137"/>
      <c r="F77" s="137"/>
      <c r="G77" s="137"/>
      <c r="H77" s="137"/>
      <c r="I77" s="137"/>
      <c r="J77" s="138">
        <f>J889</f>
        <v>0</v>
      </c>
      <c r="K77" s="10"/>
      <c r="L77" s="13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5"/>
      <c r="C78" s="10"/>
      <c r="D78" s="136" t="s">
        <v>136</v>
      </c>
      <c r="E78" s="137"/>
      <c r="F78" s="137"/>
      <c r="G78" s="137"/>
      <c r="H78" s="137"/>
      <c r="I78" s="137"/>
      <c r="J78" s="138">
        <f>J894</f>
        <v>0</v>
      </c>
      <c r="K78" s="10"/>
      <c r="L78" s="13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5"/>
      <c r="C79" s="10"/>
      <c r="D79" s="136" t="s">
        <v>137</v>
      </c>
      <c r="E79" s="137"/>
      <c r="F79" s="137"/>
      <c r="G79" s="137"/>
      <c r="H79" s="137"/>
      <c r="I79" s="137"/>
      <c r="J79" s="138">
        <f>J906</f>
        <v>0</v>
      </c>
      <c r="K79" s="10"/>
      <c r="L79" s="13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35"/>
      <c r="C80" s="10"/>
      <c r="D80" s="136" t="s">
        <v>138</v>
      </c>
      <c r="E80" s="137"/>
      <c r="F80" s="137"/>
      <c r="G80" s="137"/>
      <c r="H80" s="137"/>
      <c r="I80" s="137"/>
      <c r="J80" s="138">
        <f>J959</f>
        <v>0</v>
      </c>
      <c r="K80" s="10"/>
      <c r="L80" s="13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35"/>
      <c r="C81" s="10"/>
      <c r="D81" s="136" t="s">
        <v>139</v>
      </c>
      <c r="E81" s="137"/>
      <c r="F81" s="137"/>
      <c r="G81" s="137"/>
      <c r="H81" s="137"/>
      <c r="I81" s="137"/>
      <c r="J81" s="138">
        <f>J1073</f>
        <v>0</v>
      </c>
      <c r="K81" s="10"/>
      <c r="L81" s="13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35"/>
      <c r="C82" s="10"/>
      <c r="D82" s="136" t="s">
        <v>140</v>
      </c>
      <c r="E82" s="137"/>
      <c r="F82" s="137"/>
      <c r="G82" s="137"/>
      <c r="H82" s="137"/>
      <c r="I82" s="137"/>
      <c r="J82" s="138">
        <f>J1121</f>
        <v>0</v>
      </c>
      <c r="K82" s="10"/>
      <c r="L82" s="13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35"/>
      <c r="C83" s="10"/>
      <c r="D83" s="136" t="s">
        <v>141</v>
      </c>
      <c r="E83" s="137"/>
      <c r="F83" s="137"/>
      <c r="G83" s="137"/>
      <c r="H83" s="137"/>
      <c r="I83" s="137"/>
      <c r="J83" s="138">
        <f>J1130</f>
        <v>0</v>
      </c>
      <c r="K83" s="10"/>
      <c r="L83" s="13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35"/>
      <c r="C84" s="10"/>
      <c r="D84" s="136" t="s">
        <v>142</v>
      </c>
      <c r="E84" s="137"/>
      <c r="F84" s="137"/>
      <c r="G84" s="137"/>
      <c r="H84" s="137"/>
      <c r="I84" s="137"/>
      <c r="J84" s="138">
        <f>J1142</f>
        <v>0</v>
      </c>
      <c r="K84" s="10"/>
      <c r="L84" s="13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35"/>
      <c r="C85" s="10"/>
      <c r="D85" s="136" t="s">
        <v>143</v>
      </c>
      <c r="E85" s="137"/>
      <c r="F85" s="137"/>
      <c r="G85" s="137"/>
      <c r="H85" s="137"/>
      <c r="I85" s="137"/>
      <c r="J85" s="138">
        <f>J1147</f>
        <v>0</v>
      </c>
      <c r="K85" s="10"/>
      <c r="L85" s="13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9" customFormat="1" ht="24.95" customHeight="1">
      <c r="A86" s="9"/>
      <c r="B86" s="131"/>
      <c r="C86" s="9"/>
      <c r="D86" s="132" t="s">
        <v>144</v>
      </c>
      <c r="E86" s="133"/>
      <c r="F86" s="133"/>
      <c r="G86" s="133"/>
      <c r="H86" s="133"/>
      <c r="I86" s="133"/>
      <c r="J86" s="134">
        <f>J1182</f>
        <v>0</v>
      </c>
      <c r="K86" s="9"/>
      <c r="L86" s="131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9" customFormat="1" ht="24.95" customHeight="1">
      <c r="A87" s="9"/>
      <c r="B87" s="131"/>
      <c r="C87" s="9"/>
      <c r="D87" s="132" t="s">
        <v>145</v>
      </c>
      <c r="E87" s="133"/>
      <c r="F87" s="133"/>
      <c r="G87" s="133"/>
      <c r="H87" s="133"/>
      <c r="I87" s="133"/>
      <c r="J87" s="134">
        <f>J1191</f>
        <v>0</v>
      </c>
      <c r="K87" s="9"/>
      <c r="L87" s="131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s="10" customFormat="1" ht="19.9" customHeight="1">
      <c r="A88" s="10"/>
      <c r="B88" s="135"/>
      <c r="C88" s="10"/>
      <c r="D88" s="136" t="s">
        <v>146</v>
      </c>
      <c r="E88" s="137"/>
      <c r="F88" s="137"/>
      <c r="G88" s="137"/>
      <c r="H88" s="137"/>
      <c r="I88" s="137"/>
      <c r="J88" s="138">
        <f>J1192</f>
        <v>0</v>
      </c>
      <c r="K88" s="10"/>
      <c r="L88" s="13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35"/>
      <c r="C89" s="10"/>
      <c r="D89" s="136" t="s">
        <v>147</v>
      </c>
      <c r="E89" s="137"/>
      <c r="F89" s="137"/>
      <c r="G89" s="137"/>
      <c r="H89" s="137"/>
      <c r="I89" s="137"/>
      <c r="J89" s="138">
        <f>J1199</f>
        <v>0</v>
      </c>
      <c r="K89" s="10"/>
      <c r="L89" s="13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2" customFormat="1" ht="21.8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11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11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5" spans="1:31" s="2" customFormat="1" ht="6.95" customHeight="1">
      <c r="A95" s="39"/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11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4.95" customHeight="1">
      <c r="A96" s="39"/>
      <c r="B96" s="40"/>
      <c r="C96" s="24" t="s">
        <v>148</v>
      </c>
      <c r="D96" s="39"/>
      <c r="E96" s="39"/>
      <c r="F96" s="39"/>
      <c r="G96" s="39"/>
      <c r="H96" s="39"/>
      <c r="I96" s="39"/>
      <c r="J96" s="39"/>
      <c r="K96" s="39"/>
      <c r="L96" s="11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39"/>
      <c r="D97" s="39"/>
      <c r="E97" s="39"/>
      <c r="F97" s="39"/>
      <c r="G97" s="39"/>
      <c r="H97" s="39"/>
      <c r="I97" s="39"/>
      <c r="J97" s="39"/>
      <c r="K97" s="39"/>
      <c r="L97" s="11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2" customHeight="1">
      <c r="A98" s="39"/>
      <c r="B98" s="40"/>
      <c r="C98" s="33" t="s">
        <v>17</v>
      </c>
      <c r="D98" s="39"/>
      <c r="E98" s="39"/>
      <c r="F98" s="39"/>
      <c r="G98" s="39"/>
      <c r="H98" s="39"/>
      <c r="I98" s="39"/>
      <c r="J98" s="39"/>
      <c r="K98" s="39"/>
      <c r="L98" s="11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6.5" customHeight="1">
      <c r="A99" s="39"/>
      <c r="B99" s="40"/>
      <c r="C99" s="39"/>
      <c r="D99" s="39"/>
      <c r="E99" s="113" t="str">
        <f>E7</f>
        <v>ZATEPLENÍ A STAVEBNÍ ÚPRAVY DĚTSKÉHO PAVILONU C VČTNĚ PŘILEHLÉ TERASY</v>
      </c>
      <c r="F99" s="33"/>
      <c r="G99" s="33"/>
      <c r="H99" s="33"/>
      <c r="I99" s="39"/>
      <c r="J99" s="39"/>
      <c r="K99" s="39"/>
      <c r="L99" s="11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96</v>
      </c>
      <c r="D100" s="39"/>
      <c r="E100" s="39"/>
      <c r="F100" s="39"/>
      <c r="G100" s="39"/>
      <c r="H100" s="39"/>
      <c r="I100" s="39"/>
      <c r="J100" s="39"/>
      <c r="K100" s="39"/>
      <c r="L100" s="11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6.5" customHeight="1">
      <c r="A101" s="39"/>
      <c r="B101" s="40"/>
      <c r="C101" s="39"/>
      <c r="D101" s="39"/>
      <c r="E101" s="63" t="str">
        <f>E9</f>
        <v>001 - ZATEPLENÍ A STAVEBNÍ ÚPRAVY DĚTSKÉHO PAVILONU C VČ PŘILEHLÉ TERASY</v>
      </c>
      <c r="F101" s="39"/>
      <c r="G101" s="39"/>
      <c r="H101" s="39"/>
      <c r="I101" s="39"/>
      <c r="J101" s="39"/>
      <c r="K101" s="39"/>
      <c r="L101" s="11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11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21</v>
      </c>
      <c r="D103" s="39"/>
      <c r="E103" s="39"/>
      <c r="F103" s="28" t="str">
        <f>F12</f>
        <v>VRCHLABÍ, MŠ LETNÁ</v>
      </c>
      <c r="G103" s="39"/>
      <c r="H103" s="39"/>
      <c r="I103" s="33" t="s">
        <v>23</v>
      </c>
      <c r="J103" s="65" t="str">
        <f>IF(J12="","",J12)</f>
        <v>2. 1. 2023</v>
      </c>
      <c r="K103" s="39"/>
      <c r="L103" s="11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11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5.65" customHeight="1">
      <c r="A105" s="39"/>
      <c r="B105" s="40"/>
      <c r="C105" s="33" t="s">
        <v>25</v>
      </c>
      <c r="D105" s="39"/>
      <c r="E105" s="39"/>
      <c r="F105" s="28" t="str">
        <f>E15</f>
        <v>MĚSTO VRCHLABÍ</v>
      </c>
      <c r="G105" s="39"/>
      <c r="H105" s="39"/>
      <c r="I105" s="33" t="s">
        <v>31</v>
      </c>
      <c r="J105" s="37" t="str">
        <f>E21</f>
        <v>ING. PAVEL STARÝ, VRCHLABÍ</v>
      </c>
      <c r="K105" s="39"/>
      <c r="L105" s="11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5.65" customHeight="1">
      <c r="A106" s="39"/>
      <c r="B106" s="40"/>
      <c r="C106" s="33" t="s">
        <v>29</v>
      </c>
      <c r="D106" s="39"/>
      <c r="E106" s="39"/>
      <c r="F106" s="28" t="str">
        <f>IF(E18="","",E18)</f>
        <v>Vyplň údaj</v>
      </c>
      <c r="G106" s="39"/>
      <c r="H106" s="39"/>
      <c r="I106" s="33" t="s">
        <v>34</v>
      </c>
      <c r="J106" s="37" t="str">
        <f>E24</f>
        <v>ING. LUBOŠ KASPER</v>
      </c>
      <c r="K106" s="39"/>
      <c r="L106" s="11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0.3" customHeight="1">
      <c r="A107" s="39"/>
      <c r="B107" s="40"/>
      <c r="C107" s="39"/>
      <c r="D107" s="39"/>
      <c r="E107" s="39"/>
      <c r="F107" s="39"/>
      <c r="G107" s="39"/>
      <c r="H107" s="39"/>
      <c r="I107" s="39"/>
      <c r="J107" s="39"/>
      <c r="K107" s="39"/>
      <c r="L107" s="11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11" customFormat="1" ht="29.25" customHeight="1">
      <c r="A108" s="139"/>
      <c r="B108" s="140"/>
      <c r="C108" s="141" t="s">
        <v>149</v>
      </c>
      <c r="D108" s="142" t="s">
        <v>57</v>
      </c>
      <c r="E108" s="142" t="s">
        <v>53</v>
      </c>
      <c r="F108" s="142" t="s">
        <v>54</v>
      </c>
      <c r="G108" s="142" t="s">
        <v>150</v>
      </c>
      <c r="H108" s="142" t="s">
        <v>151</v>
      </c>
      <c r="I108" s="142" t="s">
        <v>152</v>
      </c>
      <c r="J108" s="142" t="s">
        <v>116</v>
      </c>
      <c r="K108" s="143" t="s">
        <v>153</v>
      </c>
      <c r="L108" s="144"/>
      <c r="M108" s="81" t="s">
        <v>3</v>
      </c>
      <c r="N108" s="82" t="s">
        <v>42</v>
      </c>
      <c r="O108" s="82" t="s">
        <v>154</v>
      </c>
      <c r="P108" s="82" t="s">
        <v>155</v>
      </c>
      <c r="Q108" s="82" t="s">
        <v>156</v>
      </c>
      <c r="R108" s="82" t="s">
        <v>157</v>
      </c>
      <c r="S108" s="82" t="s">
        <v>158</v>
      </c>
      <c r="T108" s="83" t="s">
        <v>159</v>
      </c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</row>
    <row r="109" spans="1:63" s="2" customFormat="1" ht="22.8" customHeight="1">
      <c r="A109" s="39"/>
      <c r="B109" s="40"/>
      <c r="C109" s="88" t="s">
        <v>160</v>
      </c>
      <c r="D109" s="39"/>
      <c r="E109" s="39"/>
      <c r="F109" s="39"/>
      <c r="G109" s="39"/>
      <c r="H109" s="39"/>
      <c r="I109" s="39"/>
      <c r="J109" s="145">
        <f>BK109</f>
        <v>0</v>
      </c>
      <c r="K109" s="39"/>
      <c r="L109" s="40"/>
      <c r="M109" s="84"/>
      <c r="N109" s="69"/>
      <c r="O109" s="85"/>
      <c r="P109" s="146">
        <f>P110+P770+P1182+P1191</f>
        <v>0</v>
      </c>
      <c r="Q109" s="85"/>
      <c r="R109" s="146">
        <f>R110+R770+R1182+R1191</f>
        <v>183.66024069</v>
      </c>
      <c r="S109" s="85"/>
      <c r="T109" s="147">
        <f>T110+T770+T1182+T1191</f>
        <v>128.31031865000003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71</v>
      </c>
      <c r="AU109" s="20" t="s">
        <v>117</v>
      </c>
      <c r="BK109" s="148">
        <f>BK110+BK770+BK1182+BK1191</f>
        <v>0</v>
      </c>
    </row>
    <row r="110" spans="1:63" s="12" customFormat="1" ht="25.9" customHeight="1">
      <c r="A110" s="12"/>
      <c r="B110" s="149"/>
      <c r="C110" s="12"/>
      <c r="D110" s="150" t="s">
        <v>71</v>
      </c>
      <c r="E110" s="151" t="s">
        <v>161</v>
      </c>
      <c r="F110" s="151" t="s">
        <v>162</v>
      </c>
      <c r="G110" s="12"/>
      <c r="H110" s="12"/>
      <c r="I110" s="152"/>
      <c r="J110" s="153">
        <f>BK110</f>
        <v>0</v>
      </c>
      <c r="K110" s="12"/>
      <c r="L110" s="149"/>
      <c r="M110" s="154"/>
      <c r="N110" s="155"/>
      <c r="O110" s="155"/>
      <c r="P110" s="156">
        <f>P111+P210+P273+P304+P331+P339+P623+P630+P754+P767</f>
        <v>0</v>
      </c>
      <c r="Q110" s="155"/>
      <c r="R110" s="156">
        <f>R111+R210+R273+R304+R331+R339+R623+R630+R754+R767</f>
        <v>180.98370309999999</v>
      </c>
      <c r="S110" s="155"/>
      <c r="T110" s="157">
        <f>T111+T210+T273+T304+T331+T339+T623+T630+T754+T767</f>
        <v>126.66931400000001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0" t="s">
        <v>80</v>
      </c>
      <c r="AT110" s="158" t="s">
        <v>71</v>
      </c>
      <c r="AU110" s="158" t="s">
        <v>72</v>
      </c>
      <c r="AY110" s="150" t="s">
        <v>163</v>
      </c>
      <c r="BK110" s="159">
        <f>BK111+BK210+BK273+BK304+BK331+BK339+BK623+BK630+BK754+BK767</f>
        <v>0</v>
      </c>
    </row>
    <row r="111" spans="1:63" s="12" customFormat="1" ht="22.8" customHeight="1">
      <c r="A111" s="12"/>
      <c r="B111" s="149"/>
      <c r="C111" s="12"/>
      <c r="D111" s="150" t="s">
        <v>71</v>
      </c>
      <c r="E111" s="160" t="s">
        <v>80</v>
      </c>
      <c r="F111" s="160" t="s">
        <v>164</v>
      </c>
      <c r="G111" s="12"/>
      <c r="H111" s="12"/>
      <c r="I111" s="152"/>
      <c r="J111" s="161">
        <f>BK111</f>
        <v>0</v>
      </c>
      <c r="K111" s="12"/>
      <c r="L111" s="149"/>
      <c r="M111" s="154"/>
      <c r="N111" s="155"/>
      <c r="O111" s="155"/>
      <c r="P111" s="156">
        <f>SUM(P112:P209)</f>
        <v>0</v>
      </c>
      <c r="Q111" s="155"/>
      <c r="R111" s="156">
        <f>SUM(R112:R209)</f>
        <v>0</v>
      </c>
      <c r="S111" s="155"/>
      <c r="T111" s="157">
        <f>SUM(T112:T209)</f>
        <v>16.279277999999998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0" t="s">
        <v>80</v>
      </c>
      <c r="AT111" s="158" t="s">
        <v>71</v>
      </c>
      <c r="AU111" s="158" t="s">
        <v>80</v>
      </c>
      <c r="AY111" s="150" t="s">
        <v>163</v>
      </c>
      <c r="BK111" s="159">
        <f>SUM(BK112:BK209)</f>
        <v>0</v>
      </c>
    </row>
    <row r="112" spans="1:65" s="2" customFormat="1" ht="37.8" customHeight="1">
      <c r="A112" s="39"/>
      <c r="B112" s="162"/>
      <c r="C112" s="163" t="s">
        <v>80</v>
      </c>
      <c r="D112" s="163" t="s">
        <v>165</v>
      </c>
      <c r="E112" s="164" t="s">
        <v>166</v>
      </c>
      <c r="F112" s="165" t="s">
        <v>167</v>
      </c>
      <c r="G112" s="166" t="s">
        <v>168</v>
      </c>
      <c r="H112" s="167">
        <v>18.41</v>
      </c>
      <c r="I112" s="168"/>
      <c r="J112" s="169">
        <f>ROUND(I112*H112,2)</f>
        <v>0</v>
      </c>
      <c r="K112" s="165" t="s">
        <v>169</v>
      </c>
      <c r="L112" s="40"/>
      <c r="M112" s="170" t="s">
        <v>3</v>
      </c>
      <c r="N112" s="171" t="s">
        <v>43</v>
      </c>
      <c r="O112" s="73"/>
      <c r="P112" s="172">
        <f>O112*H112</f>
        <v>0</v>
      </c>
      <c r="Q112" s="172">
        <v>0</v>
      </c>
      <c r="R112" s="172">
        <f>Q112*H112</f>
        <v>0</v>
      </c>
      <c r="S112" s="172">
        <v>0.255</v>
      </c>
      <c r="T112" s="173">
        <f>S112*H112</f>
        <v>4.6945500000000004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4" t="s">
        <v>170</v>
      </c>
      <c r="AT112" s="174" t="s">
        <v>165</v>
      </c>
      <c r="AU112" s="174" t="s">
        <v>82</v>
      </c>
      <c r="AY112" s="20" t="s">
        <v>163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20" t="s">
        <v>80</v>
      </c>
      <c r="BK112" s="175">
        <f>ROUND(I112*H112,2)</f>
        <v>0</v>
      </c>
      <c r="BL112" s="20" t="s">
        <v>170</v>
      </c>
      <c r="BM112" s="174" t="s">
        <v>171</v>
      </c>
    </row>
    <row r="113" spans="1:47" s="2" customFormat="1" ht="12">
      <c r="A113" s="39"/>
      <c r="B113" s="40"/>
      <c r="C113" s="39"/>
      <c r="D113" s="176" t="s">
        <v>172</v>
      </c>
      <c r="E113" s="39"/>
      <c r="F113" s="177" t="s">
        <v>173</v>
      </c>
      <c r="G113" s="39"/>
      <c r="H113" s="39"/>
      <c r="I113" s="178"/>
      <c r="J113" s="39"/>
      <c r="K113" s="39"/>
      <c r="L113" s="40"/>
      <c r="M113" s="179"/>
      <c r="N113" s="180"/>
      <c r="O113" s="73"/>
      <c r="P113" s="73"/>
      <c r="Q113" s="73"/>
      <c r="R113" s="73"/>
      <c r="S113" s="73"/>
      <c r="T113" s="7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20" t="s">
        <v>172</v>
      </c>
      <c r="AU113" s="20" t="s">
        <v>82</v>
      </c>
    </row>
    <row r="114" spans="1:51" s="13" customFormat="1" ht="12">
      <c r="A114" s="13"/>
      <c r="B114" s="181"/>
      <c r="C114" s="13"/>
      <c r="D114" s="182" t="s">
        <v>174</v>
      </c>
      <c r="E114" s="183" t="s">
        <v>3</v>
      </c>
      <c r="F114" s="184" t="s">
        <v>175</v>
      </c>
      <c r="G114" s="13"/>
      <c r="H114" s="183" t="s">
        <v>3</v>
      </c>
      <c r="I114" s="185"/>
      <c r="J114" s="13"/>
      <c r="K114" s="13"/>
      <c r="L114" s="181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3" t="s">
        <v>174</v>
      </c>
      <c r="AU114" s="183" t="s">
        <v>82</v>
      </c>
      <c r="AV114" s="13" t="s">
        <v>80</v>
      </c>
      <c r="AW114" s="13" t="s">
        <v>33</v>
      </c>
      <c r="AX114" s="13" t="s">
        <v>72</v>
      </c>
      <c r="AY114" s="183" t="s">
        <v>163</v>
      </c>
    </row>
    <row r="115" spans="1:51" s="14" customFormat="1" ht="12">
      <c r="A115" s="14"/>
      <c r="B115" s="189"/>
      <c r="C115" s="14"/>
      <c r="D115" s="182" t="s">
        <v>174</v>
      </c>
      <c r="E115" s="190" t="s">
        <v>3</v>
      </c>
      <c r="F115" s="191" t="s">
        <v>176</v>
      </c>
      <c r="G115" s="14"/>
      <c r="H115" s="192">
        <v>8.66</v>
      </c>
      <c r="I115" s="193"/>
      <c r="J115" s="14"/>
      <c r="K115" s="14"/>
      <c r="L115" s="189"/>
      <c r="M115" s="194"/>
      <c r="N115" s="195"/>
      <c r="O115" s="195"/>
      <c r="P115" s="195"/>
      <c r="Q115" s="195"/>
      <c r="R115" s="195"/>
      <c r="S115" s="195"/>
      <c r="T115" s="19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0" t="s">
        <v>174</v>
      </c>
      <c r="AU115" s="190" t="s">
        <v>82</v>
      </c>
      <c r="AV115" s="14" t="s">
        <v>82</v>
      </c>
      <c r="AW115" s="14" t="s">
        <v>33</v>
      </c>
      <c r="AX115" s="14" t="s">
        <v>72</v>
      </c>
      <c r="AY115" s="190" t="s">
        <v>163</v>
      </c>
    </row>
    <row r="116" spans="1:51" s="14" customFormat="1" ht="12">
      <c r="A116" s="14"/>
      <c r="B116" s="189"/>
      <c r="C116" s="14"/>
      <c r="D116" s="182" t="s">
        <v>174</v>
      </c>
      <c r="E116" s="190" t="s">
        <v>3</v>
      </c>
      <c r="F116" s="191" t="s">
        <v>177</v>
      </c>
      <c r="G116" s="14"/>
      <c r="H116" s="192">
        <v>9.75</v>
      </c>
      <c r="I116" s="193"/>
      <c r="J116" s="14"/>
      <c r="K116" s="14"/>
      <c r="L116" s="189"/>
      <c r="M116" s="194"/>
      <c r="N116" s="195"/>
      <c r="O116" s="195"/>
      <c r="P116" s="195"/>
      <c r="Q116" s="195"/>
      <c r="R116" s="195"/>
      <c r="S116" s="195"/>
      <c r="T116" s="19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0" t="s">
        <v>174</v>
      </c>
      <c r="AU116" s="190" t="s">
        <v>82</v>
      </c>
      <c r="AV116" s="14" t="s">
        <v>82</v>
      </c>
      <c r="AW116" s="14" t="s">
        <v>33</v>
      </c>
      <c r="AX116" s="14" t="s">
        <v>72</v>
      </c>
      <c r="AY116" s="190" t="s">
        <v>163</v>
      </c>
    </row>
    <row r="117" spans="1:51" s="15" customFormat="1" ht="12">
      <c r="A117" s="15"/>
      <c r="B117" s="197"/>
      <c r="C117" s="15"/>
      <c r="D117" s="182" t="s">
        <v>174</v>
      </c>
      <c r="E117" s="198" t="s">
        <v>3</v>
      </c>
      <c r="F117" s="199" t="s">
        <v>178</v>
      </c>
      <c r="G117" s="15"/>
      <c r="H117" s="200">
        <v>18.41</v>
      </c>
      <c r="I117" s="201"/>
      <c r="J117" s="15"/>
      <c r="K117" s="15"/>
      <c r="L117" s="197"/>
      <c r="M117" s="202"/>
      <c r="N117" s="203"/>
      <c r="O117" s="203"/>
      <c r="P117" s="203"/>
      <c r="Q117" s="203"/>
      <c r="R117" s="203"/>
      <c r="S117" s="203"/>
      <c r="T117" s="20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198" t="s">
        <v>174</v>
      </c>
      <c r="AU117" s="198" t="s">
        <v>82</v>
      </c>
      <c r="AV117" s="15" t="s">
        <v>170</v>
      </c>
      <c r="AW117" s="15" t="s">
        <v>33</v>
      </c>
      <c r="AX117" s="15" t="s">
        <v>80</v>
      </c>
      <c r="AY117" s="198" t="s">
        <v>163</v>
      </c>
    </row>
    <row r="118" spans="1:65" s="2" customFormat="1" ht="37.8" customHeight="1">
      <c r="A118" s="39"/>
      <c r="B118" s="162"/>
      <c r="C118" s="163" t="s">
        <v>82</v>
      </c>
      <c r="D118" s="163" t="s">
        <v>165</v>
      </c>
      <c r="E118" s="164" t="s">
        <v>179</v>
      </c>
      <c r="F118" s="165" t="s">
        <v>180</v>
      </c>
      <c r="G118" s="166" t="s">
        <v>168</v>
      </c>
      <c r="H118" s="167">
        <v>7.5</v>
      </c>
      <c r="I118" s="168"/>
      <c r="J118" s="169">
        <f>ROUND(I118*H118,2)</f>
        <v>0</v>
      </c>
      <c r="K118" s="165" t="s">
        <v>169</v>
      </c>
      <c r="L118" s="40"/>
      <c r="M118" s="170" t="s">
        <v>3</v>
      </c>
      <c r="N118" s="171" t="s">
        <v>43</v>
      </c>
      <c r="O118" s="73"/>
      <c r="P118" s="172">
        <f>O118*H118</f>
        <v>0</v>
      </c>
      <c r="Q118" s="172">
        <v>0</v>
      </c>
      <c r="R118" s="172">
        <f>Q118*H118</f>
        <v>0</v>
      </c>
      <c r="S118" s="172">
        <v>0.235</v>
      </c>
      <c r="T118" s="173">
        <f>S118*H118</f>
        <v>1.7625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4" t="s">
        <v>170</v>
      </c>
      <c r="AT118" s="174" t="s">
        <v>165</v>
      </c>
      <c r="AU118" s="174" t="s">
        <v>82</v>
      </c>
      <c r="AY118" s="20" t="s">
        <v>163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20" t="s">
        <v>80</v>
      </c>
      <c r="BK118" s="175">
        <f>ROUND(I118*H118,2)</f>
        <v>0</v>
      </c>
      <c r="BL118" s="20" t="s">
        <v>170</v>
      </c>
      <c r="BM118" s="174" t="s">
        <v>181</v>
      </c>
    </row>
    <row r="119" spans="1:47" s="2" customFormat="1" ht="12">
      <c r="A119" s="39"/>
      <c r="B119" s="40"/>
      <c r="C119" s="39"/>
      <c r="D119" s="176" t="s">
        <v>172</v>
      </c>
      <c r="E119" s="39"/>
      <c r="F119" s="177" t="s">
        <v>182</v>
      </c>
      <c r="G119" s="39"/>
      <c r="H119" s="39"/>
      <c r="I119" s="178"/>
      <c r="J119" s="39"/>
      <c r="K119" s="39"/>
      <c r="L119" s="40"/>
      <c r="M119" s="179"/>
      <c r="N119" s="180"/>
      <c r="O119" s="73"/>
      <c r="P119" s="73"/>
      <c r="Q119" s="73"/>
      <c r="R119" s="73"/>
      <c r="S119" s="73"/>
      <c r="T119" s="7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20" t="s">
        <v>172</v>
      </c>
      <c r="AU119" s="20" t="s">
        <v>82</v>
      </c>
    </row>
    <row r="120" spans="1:51" s="13" customFormat="1" ht="12">
      <c r="A120" s="13"/>
      <c r="B120" s="181"/>
      <c r="C120" s="13"/>
      <c r="D120" s="182" t="s">
        <v>174</v>
      </c>
      <c r="E120" s="183" t="s">
        <v>3</v>
      </c>
      <c r="F120" s="184" t="s">
        <v>183</v>
      </c>
      <c r="G120" s="13"/>
      <c r="H120" s="183" t="s">
        <v>3</v>
      </c>
      <c r="I120" s="185"/>
      <c r="J120" s="13"/>
      <c r="K120" s="13"/>
      <c r="L120" s="181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3" t="s">
        <v>174</v>
      </c>
      <c r="AU120" s="183" t="s">
        <v>82</v>
      </c>
      <c r="AV120" s="13" t="s">
        <v>80</v>
      </c>
      <c r="AW120" s="13" t="s">
        <v>33</v>
      </c>
      <c r="AX120" s="13" t="s">
        <v>72</v>
      </c>
      <c r="AY120" s="183" t="s">
        <v>163</v>
      </c>
    </row>
    <row r="121" spans="1:51" s="14" customFormat="1" ht="12">
      <c r="A121" s="14"/>
      <c r="B121" s="189"/>
      <c r="C121" s="14"/>
      <c r="D121" s="182" t="s">
        <v>174</v>
      </c>
      <c r="E121" s="190" t="s">
        <v>3</v>
      </c>
      <c r="F121" s="191" t="s">
        <v>184</v>
      </c>
      <c r="G121" s="14"/>
      <c r="H121" s="192">
        <v>1.5</v>
      </c>
      <c r="I121" s="193"/>
      <c r="J121" s="14"/>
      <c r="K121" s="14"/>
      <c r="L121" s="189"/>
      <c r="M121" s="194"/>
      <c r="N121" s="195"/>
      <c r="O121" s="195"/>
      <c r="P121" s="195"/>
      <c r="Q121" s="195"/>
      <c r="R121" s="195"/>
      <c r="S121" s="195"/>
      <c r="T121" s="19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90" t="s">
        <v>174</v>
      </c>
      <c r="AU121" s="190" t="s">
        <v>82</v>
      </c>
      <c r="AV121" s="14" t="s">
        <v>82</v>
      </c>
      <c r="AW121" s="14" t="s">
        <v>33</v>
      </c>
      <c r="AX121" s="14" t="s">
        <v>72</v>
      </c>
      <c r="AY121" s="190" t="s">
        <v>163</v>
      </c>
    </row>
    <row r="122" spans="1:51" s="14" customFormat="1" ht="12">
      <c r="A122" s="14"/>
      <c r="B122" s="189"/>
      <c r="C122" s="14"/>
      <c r="D122" s="182" t="s">
        <v>174</v>
      </c>
      <c r="E122" s="190" t="s">
        <v>3</v>
      </c>
      <c r="F122" s="191" t="s">
        <v>185</v>
      </c>
      <c r="G122" s="14"/>
      <c r="H122" s="192">
        <v>6</v>
      </c>
      <c r="I122" s="193"/>
      <c r="J122" s="14"/>
      <c r="K122" s="14"/>
      <c r="L122" s="189"/>
      <c r="M122" s="194"/>
      <c r="N122" s="195"/>
      <c r="O122" s="195"/>
      <c r="P122" s="195"/>
      <c r="Q122" s="195"/>
      <c r="R122" s="195"/>
      <c r="S122" s="195"/>
      <c r="T122" s="19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0" t="s">
        <v>174</v>
      </c>
      <c r="AU122" s="190" t="s">
        <v>82</v>
      </c>
      <c r="AV122" s="14" t="s">
        <v>82</v>
      </c>
      <c r="AW122" s="14" t="s">
        <v>33</v>
      </c>
      <c r="AX122" s="14" t="s">
        <v>72</v>
      </c>
      <c r="AY122" s="190" t="s">
        <v>163</v>
      </c>
    </row>
    <row r="123" spans="1:51" s="15" customFormat="1" ht="12">
      <c r="A123" s="15"/>
      <c r="B123" s="197"/>
      <c r="C123" s="15"/>
      <c r="D123" s="182" t="s">
        <v>174</v>
      </c>
      <c r="E123" s="198" t="s">
        <v>3</v>
      </c>
      <c r="F123" s="199" t="s">
        <v>178</v>
      </c>
      <c r="G123" s="15"/>
      <c r="H123" s="200">
        <v>7.5</v>
      </c>
      <c r="I123" s="201"/>
      <c r="J123" s="15"/>
      <c r="K123" s="15"/>
      <c r="L123" s="197"/>
      <c r="M123" s="202"/>
      <c r="N123" s="203"/>
      <c r="O123" s="203"/>
      <c r="P123" s="203"/>
      <c r="Q123" s="203"/>
      <c r="R123" s="203"/>
      <c r="S123" s="203"/>
      <c r="T123" s="20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198" t="s">
        <v>174</v>
      </c>
      <c r="AU123" s="198" t="s">
        <v>82</v>
      </c>
      <c r="AV123" s="15" t="s">
        <v>170</v>
      </c>
      <c r="AW123" s="15" t="s">
        <v>33</v>
      </c>
      <c r="AX123" s="15" t="s">
        <v>80</v>
      </c>
      <c r="AY123" s="198" t="s">
        <v>163</v>
      </c>
    </row>
    <row r="124" spans="1:65" s="2" customFormat="1" ht="24.15" customHeight="1">
      <c r="A124" s="39"/>
      <c r="B124" s="162"/>
      <c r="C124" s="163" t="s">
        <v>186</v>
      </c>
      <c r="D124" s="163" t="s">
        <v>165</v>
      </c>
      <c r="E124" s="164" t="s">
        <v>187</v>
      </c>
      <c r="F124" s="165" t="s">
        <v>188</v>
      </c>
      <c r="G124" s="166" t="s">
        <v>168</v>
      </c>
      <c r="H124" s="167">
        <v>31.083</v>
      </c>
      <c r="I124" s="168"/>
      <c r="J124" s="169">
        <f>ROUND(I124*H124,2)</f>
        <v>0</v>
      </c>
      <c r="K124" s="165" t="s">
        <v>169</v>
      </c>
      <c r="L124" s="40"/>
      <c r="M124" s="170" t="s">
        <v>3</v>
      </c>
      <c r="N124" s="171" t="s">
        <v>43</v>
      </c>
      <c r="O124" s="73"/>
      <c r="P124" s="172">
        <f>O124*H124</f>
        <v>0</v>
      </c>
      <c r="Q124" s="172">
        <v>0</v>
      </c>
      <c r="R124" s="172">
        <f>Q124*H124</f>
        <v>0</v>
      </c>
      <c r="S124" s="172">
        <v>0.316</v>
      </c>
      <c r="T124" s="173">
        <f>S124*H124</f>
        <v>9.822227999999999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174" t="s">
        <v>170</v>
      </c>
      <c r="AT124" s="174" t="s">
        <v>165</v>
      </c>
      <c r="AU124" s="174" t="s">
        <v>82</v>
      </c>
      <c r="AY124" s="20" t="s">
        <v>163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20" t="s">
        <v>80</v>
      </c>
      <c r="BK124" s="175">
        <f>ROUND(I124*H124,2)</f>
        <v>0</v>
      </c>
      <c r="BL124" s="20" t="s">
        <v>170</v>
      </c>
      <c r="BM124" s="174" t="s">
        <v>189</v>
      </c>
    </row>
    <row r="125" spans="1:47" s="2" customFormat="1" ht="12">
      <c r="A125" s="39"/>
      <c r="B125" s="40"/>
      <c r="C125" s="39"/>
      <c r="D125" s="176" t="s">
        <v>172</v>
      </c>
      <c r="E125" s="39"/>
      <c r="F125" s="177" t="s">
        <v>190</v>
      </c>
      <c r="G125" s="39"/>
      <c r="H125" s="39"/>
      <c r="I125" s="178"/>
      <c r="J125" s="39"/>
      <c r="K125" s="39"/>
      <c r="L125" s="40"/>
      <c r="M125" s="179"/>
      <c r="N125" s="180"/>
      <c r="O125" s="73"/>
      <c r="P125" s="73"/>
      <c r="Q125" s="73"/>
      <c r="R125" s="73"/>
      <c r="S125" s="73"/>
      <c r="T125" s="74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20" t="s">
        <v>172</v>
      </c>
      <c r="AU125" s="20" t="s">
        <v>82</v>
      </c>
    </row>
    <row r="126" spans="1:51" s="13" customFormat="1" ht="12">
      <c r="A126" s="13"/>
      <c r="B126" s="181"/>
      <c r="C126" s="13"/>
      <c r="D126" s="182" t="s">
        <v>174</v>
      </c>
      <c r="E126" s="183" t="s">
        <v>3</v>
      </c>
      <c r="F126" s="184" t="s">
        <v>191</v>
      </c>
      <c r="G126" s="13"/>
      <c r="H126" s="183" t="s">
        <v>3</v>
      </c>
      <c r="I126" s="185"/>
      <c r="J126" s="13"/>
      <c r="K126" s="13"/>
      <c r="L126" s="181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3" t="s">
        <v>174</v>
      </c>
      <c r="AU126" s="183" t="s">
        <v>82</v>
      </c>
      <c r="AV126" s="13" t="s">
        <v>80</v>
      </c>
      <c r="AW126" s="13" t="s">
        <v>33</v>
      </c>
      <c r="AX126" s="13" t="s">
        <v>72</v>
      </c>
      <c r="AY126" s="183" t="s">
        <v>163</v>
      </c>
    </row>
    <row r="127" spans="1:51" s="14" customFormat="1" ht="12">
      <c r="A127" s="14"/>
      <c r="B127" s="189"/>
      <c r="C127" s="14"/>
      <c r="D127" s="182" t="s">
        <v>174</v>
      </c>
      <c r="E127" s="190" t="s">
        <v>3</v>
      </c>
      <c r="F127" s="191" t="s">
        <v>192</v>
      </c>
      <c r="G127" s="14"/>
      <c r="H127" s="192">
        <v>21.591</v>
      </c>
      <c r="I127" s="193"/>
      <c r="J127" s="14"/>
      <c r="K127" s="14"/>
      <c r="L127" s="189"/>
      <c r="M127" s="194"/>
      <c r="N127" s="195"/>
      <c r="O127" s="195"/>
      <c r="P127" s="195"/>
      <c r="Q127" s="195"/>
      <c r="R127" s="195"/>
      <c r="S127" s="195"/>
      <c r="T127" s="19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0" t="s">
        <v>174</v>
      </c>
      <c r="AU127" s="190" t="s">
        <v>82</v>
      </c>
      <c r="AV127" s="14" t="s">
        <v>82</v>
      </c>
      <c r="AW127" s="14" t="s">
        <v>33</v>
      </c>
      <c r="AX127" s="14" t="s">
        <v>72</v>
      </c>
      <c r="AY127" s="190" t="s">
        <v>163</v>
      </c>
    </row>
    <row r="128" spans="1:51" s="14" customFormat="1" ht="12">
      <c r="A128" s="14"/>
      <c r="B128" s="189"/>
      <c r="C128" s="14"/>
      <c r="D128" s="182" t="s">
        <v>174</v>
      </c>
      <c r="E128" s="190" t="s">
        <v>3</v>
      </c>
      <c r="F128" s="191" t="s">
        <v>193</v>
      </c>
      <c r="G128" s="14"/>
      <c r="H128" s="192">
        <v>9.492</v>
      </c>
      <c r="I128" s="193"/>
      <c r="J128" s="14"/>
      <c r="K128" s="14"/>
      <c r="L128" s="189"/>
      <c r="M128" s="194"/>
      <c r="N128" s="195"/>
      <c r="O128" s="195"/>
      <c r="P128" s="195"/>
      <c r="Q128" s="195"/>
      <c r="R128" s="195"/>
      <c r="S128" s="195"/>
      <c r="T128" s="19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0" t="s">
        <v>174</v>
      </c>
      <c r="AU128" s="190" t="s">
        <v>82</v>
      </c>
      <c r="AV128" s="14" t="s">
        <v>82</v>
      </c>
      <c r="AW128" s="14" t="s">
        <v>33</v>
      </c>
      <c r="AX128" s="14" t="s">
        <v>72</v>
      </c>
      <c r="AY128" s="190" t="s">
        <v>163</v>
      </c>
    </row>
    <row r="129" spans="1:51" s="15" customFormat="1" ht="12">
      <c r="A129" s="15"/>
      <c r="B129" s="197"/>
      <c r="C129" s="15"/>
      <c r="D129" s="182" t="s">
        <v>174</v>
      </c>
      <c r="E129" s="198" t="s">
        <v>3</v>
      </c>
      <c r="F129" s="199" t="s">
        <v>178</v>
      </c>
      <c r="G129" s="15"/>
      <c r="H129" s="200">
        <v>31.083</v>
      </c>
      <c r="I129" s="201"/>
      <c r="J129" s="15"/>
      <c r="K129" s="15"/>
      <c r="L129" s="197"/>
      <c r="M129" s="202"/>
      <c r="N129" s="203"/>
      <c r="O129" s="203"/>
      <c r="P129" s="203"/>
      <c r="Q129" s="203"/>
      <c r="R129" s="203"/>
      <c r="S129" s="203"/>
      <c r="T129" s="20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198" t="s">
        <v>174</v>
      </c>
      <c r="AU129" s="198" t="s">
        <v>82</v>
      </c>
      <c r="AV129" s="15" t="s">
        <v>170</v>
      </c>
      <c r="AW129" s="15" t="s">
        <v>33</v>
      </c>
      <c r="AX129" s="15" t="s">
        <v>80</v>
      </c>
      <c r="AY129" s="198" t="s">
        <v>163</v>
      </c>
    </row>
    <row r="130" spans="1:65" s="2" customFormat="1" ht="24.15" customHeight="1">
      <c r="A130" s="39"/>
      <c r="B130" s="162"/>
      <c r="C130" s="163" t="s">
        <v>170</v>
      </c>
      <c r="D130" s="163" t="s">
        <v>165</v>
      </c>
      <c r="E130" s="164" t="s">
        <v>194</v>
      </c>
      <c r="F130" s="165" t="s">
        <v>195</v>
      </c>
      <c r="G130" s="166" t="s">
        <v>196</v>
      </c>
      <c r="H130" s="167">
        <v>53.016</v>
      </c>
      <c r="I130" s="168"/>
      <c r="J130" s="169">
        <f>ROUND(I130*H130,2)</f>
        <v>0</v>
      </c>
      <c r="K130" s="165" t="s">
        <v>169</v>
      </c>
      <c r="L130" s="40"/>
      <c r="M130" s="170" t="s">
        <v>3</v>
      </c>
      <c r="N130" s="171" t="s">
        <v>43</v>
      </c>
      <c r="O130" s="73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74" t="s">
        <v>170</v>
      </c>
      <c r="AT130" s="174" t="s">
        <v>165</v>
      </c>
      <c r="AU130" s="174" t="s">
        <v>82</v>
      </c>
      <c r="AY130" s="20" t="s">
        <v>163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20" t="s">
        <v>80</v>
      </c>
      <c r="BK130" s="175">
        <f>ROUND(I130*H130,2)</f>
        <v>0</v>
      </c>
      <c r="BL130" s="20" t="s">
        <v>170</v>
      </c>
      <c r="BM130" s="174" t="s">
        <v>197</v>
      </c>
    </row>
    <row r="131" spans="1:47" s="2" customFormat="1" ht="12">
      <c r="A131" s="39"/>
      <c r="B131" s="40"/>
      <c r="C131" s="39"/>
      <c r="D131" s="176" t="s">
        <v>172</v>
      </c>
      <c r="E131" s="39"/>
      <c r="F131" s="177" t="s">
        <v>198</v>
      </c>
      <c r="G131" s="39"/>
      <c r="H131" s="39"/>
      <c r="I131" s="178"/>
      <c r="J131" s="39"/>
      <c r="K131" s="39"/>
      <c r="L131" s="40"/>
      <c r="M131" s="179"/>
      <c r="N131" s="180"/>
      <c r="O131" s="73"/>
      <c r="P131" s="73"/>
      <c r="Q131" s="73"/>
      <c r="R131" s="73"/>
      <c r="S131" s="73"/>
      <c r="T131" s="74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20" t="s">
        <v>172</v>
      </c>
      <c r="AU131" s="20" t="s">
        <v>82</v>
      </c>
    </row>
    <row r="132" spans="1:51" s="13" customFormat="1" ht="12">
      <c r="A132" s="13"/>
      <c r="B132" s="181"/>
      <c r="C132" s="13"/>
      <c r="D132" s="182" t="s">
        <v>174</v>
      </c>
      <c r="E132" s="183" t="s">
        <v>3</v>
      </c>
      <c r="F132" s="184" t="s">
        <v>199</v>
      </c>
      <c r="G132" s="13"/>
      <c r="H132" s="183" t="s">
        <v>3</v>
      </c>
      <c r="I132" s="185"/>
      <c r="J132" s="13"/>
      <c r="K132" s="13"/>
      <c r="L132" s="181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3" t="s">
        <v>174</v>
      </c>
      <c r="AU132" s="183" t="s">
        <v>82</v>
      </c>
      <c r="AV132" s="13" t="s">
        <v>80</v>
      </c>
      <c r="AW132" s="13" t="s">
        <v>33</v>
      </c>
      <c r="AX132" s="13" t="s">
        <v>72</v>
      </c>
      <c r="AY132" s="183" t="s">
        <v>163</v>
      </c>
    </row>
    <row r="133" spans="1:51" s="14" customFormat="1" ht="12">
      <c r="A133" s="14"/>
      <c r="B133" s="189"/>
      <c r="C133" s="14"/>
      <c r="D133" s="182" t="s">
        <v>174</v>
      </c>
      <c r="E133" s="190" t="s">
        <v>3</v>
      </c>
      <c r="F133" s="191" t="s">
        <v>200</v>
      </c>
      <c r="G133" s="14"/>
      <c r="H133" s="192">
        <v>5.542</v>
      </c>
      <c r="I133" s="193"/>
      <c r="J133" s="14"/>
      <c r="K133" s="14"/>
      <c r="L133" s="189"/>
      <c r="M133" s="194"/>
      <c r="N133" s="195"/>
      <c r="O133" s="195"/>
      <c r="P133" s="195"/>
      <c r="Q133" s="195"/>
      <c r="R133" s="195"/>
      <c r="S133" s="195"/>
      <c r="T133" s="19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0" t="s">
        <v>174</v>
      </c>
      <c r="AU133" s="190" t="s">
        <v>82</v>
      </c>
      <c r="AV133" s="14" t="s">
        <v>82</v>
      </c>
      <c r="AW133" s="14" t="s">
        <v>33</v>
      </c>
      <c r="AX133" s="14" t="s">
        <v>72</v>
      </c>
      <c r="AY133" s="190" t="s">
        <v>163</v>
      </c>
    </row>
    <row r="134" spans="1:51" s="14" customFormat="1" ht="12">
      <c r="A134" s="14"/>
      <c r="B134" s="189"/>
      <c r="C134" s="14"/>
      <c r="D134" s="182" t="s">
        <v>174</v>
      </c>
      <c r="E134" s="190" t="s">
        <v>3</v>
      </c>
      <c r="F134" s="191" t="s">
        <v>201</v>
      </c>
      <c r="G134" s="14"/>
      <c r="H134" s="192">
        <v>4.8</v>
      </c>
      <c r="I134" s="193"/>
      <c r="J134" s="14"/>
      <c r="K134" s="14"/>
      <c r="L134" s="189"/>
      <c r="M134" s="194"/>
      <c r="N134" s="195"/>
      <c r="O134" s="195"/>
      <c r="P134" s="195"/>
      <c r="Q134" s="195"/>
      <c r="R134" s="195"/>
      <c r="S134" s="195"/>
      <c r="T134" s="19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0" t="s">
        <v>174</v>
      </c>
      <c r="AU134" s="190" t="s">
        <v>82</v>
      </c>
      <c r="AV134" s="14" t="s">
        <v>82</v>
      </c>
      <c r="AW134" s="14" t="s">
        <v>33</v>
      </c>
      <c r="AX134" s="14" t="s">
        <v>72</v>
      </c>
      <c r="AY134" s="190" t="s">
        <v>163</v>
      </c>
    </row>
    <row r="135" spans="1:51" s="14" customFormat="1" ht="12">
      <c r="A135" s="14"/>
      <c r="B135" s="189"/>
      <c r="C135" s="14"/>
      <c r="D135" s="182" t="s">
        <v>174</v>
      </c>
      <c r="E135" s="190" t="s">
        <v>3</v>
      </c>
      <c r="F135" s="191" t="s">
        <v>202</v>
      </c>
      <c r="G135" s="14"/>
      <c r="H135" s="192">
        <v>6.24</v>
      </c>
      <c r="I135" s="193"/>
      <c r="J135" s="14"/>
      <c r="K135" s="14"/>
      <c r="L135" s="189"/>
      <c r="M135" s="194"/>
      <c r="N135" s="195"/>
      <c r="O135" s="195"/>
      <c r="P135" s="195"/>
      <c r="Q135" s="195"/>
      <c r="R135" s="195"/>
      <c r="S135" s="195"/>
      <c r="T135" s="19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0" t="s">
        <v>174</v>
      </c>
      <c r="AU135" s="190" t="s">
        <v>82</v>
      </c>
      <c r="AV135" s="14" t="s">
        <v>82</v>
      </c>
      <c r="AW135" s="14" t="s">
        <v>33</v>
      </c>
      <c r="AX135" s="14" t="s">
        <v>72</v>
      </c>
      <c r="AY135" s="190" t="s">
        <v>163</v>
      </c>
    </row>
    <row r="136" spans="1:51" s="14" customFormat="1" ht="12">
      <c r="A136" s="14"/>
      <c r="B136" s="189"/>
      <c r="C136" s="14"/>
      <c r="D136" s="182" t="s">
        <v>174</v>
      </c>
      <c r="E136" s="190" t="s">
        <v>3</v>
      </c>
      <c r="F136" s="191" t="s">
        <v>203</v>
      </c>
      <c r="G136" s="14"/>
      <c r="H136" s="192">
        <v>16.416</v>
      </c>
      <c r="I136" s="193"/>
      <c r="J136" s="14"/>
      <c r="K136" s="14"/>
      <c r="L136" s="189"/>
      <c r="M136" s="194"/>
      <c r="N136" s="195"/>
      <c r="O136" s="195"/>
      <c r="P136" s="195"/>
      <c r="Q136" s="195"/>
      <c r="R136" s="195"/>
      <c r="S136" s="195"/>
      <c r="T136" s="19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0" t="s">
        <v>174</v>
      </c>
      <c r="AU136" s="190" t="s">
        <v>82</v>
      </c>
      <c r="AV136" s="14" t="s">
        <v>82</v>
      </c>
      <c r="AW136" s="14" t="s">
        <v>33</v>
      </c>
      <c r="AX136" s="14" t="s">
        <v>72</v>
      </c>
      <c r="AY136" s="190" t="s">
        <v>163</v>
      </c>
    </row>
    <row r="137" spans="1:51" s="14" customFormat="1" ht="12">
      <c r="A137" s="14"/>
      <c r="B137" s="189"/>
      <c r="C137" s="14"/>
      <c r="D137" s="182" t="s">
        <v>174</v>
      </c>
      <c r="E137" s="190" t="s">
        <v>3</v>
      </c>
      <c r="F137" s="191" t="s">
        <v>204</v>
      </c>
      <c r="G137" s="14"/>
      <c r="H137" s="192">
        <v>16.832</v>
      </c>
      <c r="I137" s="193"/>
      <c r="J137" s="14"/>
      <c r="K137" s="14"/>
      <c r="L137" s="189"/>
      <c r="M137" s="194"/>
      <c r="N137" s="195"/>
      <c r="O137" s="195"/>
      <c r="P137" s="195"/>
      <c r="Q137" s="195"/>
      <c r="R137" s="195"/>
      <c r="S137" s="195"/>
      <c r="T137" s="19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0" t="s">
        <v>174</v>
      </c>
      <c r="AU137" s="190" t="s">
        <v>82</v>
      </c>
      <c r="AV137" s="14" t="s">
        <v>82</v>
      </c>
      <c r="AW137" s="14" t="s">
        <v>33</v>
      </c>
      <c r="AX137" s="14" t="s">
        <v>72</v>
      </c>
      <c r="AY137" s="190" t="s">
        <v>163</v>
      </c>
    </row>
    <row r="138" spans="1:51" s="14" customFormat="1" ht="12">
      <c r="A138" s="14"/>
      <c r="B138" s="189"/>
      <c r="C138" s="14"/>
      <c r="D138" s="182" t="s">
        <v>174</v>
      </c>
      <c r="E138" s="190" t="s">
        <v>3</v>
      </c>
      <c r="F138" s="191" t="s">
        <v>205</v>
      </c>
      <c r="G138" s="14"/>
      <c r="H138" s="192">
        <v>2.25</v>
      </c>
      <c r="I138" s="193"/>
      <c r="J138" s="14"/>
      <c r="K138" s="14"/>
      <c r="L138" s="189"/>
      <c r="M138" s="194"/>
      <c r="N138" s="195"/>
      <c r="O138" s="195"/>
      <c r="P138" s="195"/>
      <c r="Q138" s="195"/>
      <c r="R138" s="195"/>
      <c r="S138" s="195"/>
      <c r="T138" s="19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0" t="s">
        <v>174</v>
      </c>
      <c r="AU138" s="190" t="s">
        <v>82</v>
      </c>
      <c r="AV138" s="14" t="s">
        <v>82</v>
      </c>
      <c r="AW138" s="14" t="s">
        <v>33</v>
      </c>
      <c r="AX138" s="14" t="s">
        <v>72</v>
      </c>
      <c r="AY138" s="190" t="s">
        <v>163</v>
      </c>
    </row>
    <row r="139" spans="1:51" s="14" customFormat="1" ht="12">
      <c r="A139" s="14"/>
      <c r="B139" s="189"/>
      <c r="C139" s="14"/>
      <c r="D139" s="182" t="s">
        <v>174</v>
      </c>
      <c r="E139" s="190" t="s">
        <v>3</v>
      </c>
      <c r="F139" s="191" t="s">
        <v>206</v>
      </c>
      <c r="G139" s="14"/>
      <c r="H139" s="192">
        <v>0.936</v>
      </c>
      <c r="I139" s="193"/>
      <c r="J139" s="14"/>
      <c r="K139" s="14"/>
      <c r="L139" s="189"/>
      <c r="M139" s="194"/>
      <c r="N139" s="195"/>
      <c r="O139" s="195"/>
      <c r="P139" s="195"/>
      <c r="Q139" s="195"/>
      <c r="R139" s="195"/>
      <c r="S139" s="195"/>
      <c r="T139" s="19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0" t="s">
        <v>174</v>
      </c>
      <c r="AU139" s="190" t="s">
        <v>82</v>
      </c>
      <c r="AV139" s="14" t="s">
        <v>82</v>
      </c>
      <c r="AW139" s="14" t="s">
        <v>33</v>
      </c>
      <c r="AX139" s="14" t="s">
        <v>72</v>
      </c>
      <c r="AY139" s="190" t="s">
        <v>163</v>
      </c>
    </row>
    <row r="140" spans="1:51" s="15" customFormat="1" ht="12">
      <c r="A140" s="15"/>
      <c r="B140" s="197"/>
      <c r="C140" s="15"/>
      <c r="D140" s="182" t="s">
        <v>174</v>
      </c>
      <c r="E140" s="198" t="s">
        <v>100</v>
      </c>
      <c r="F140" s="199" t="s">
        <v>178</v>
      </c>
      <c r="G140" s="15"/>
      <c r="H140" s="200">
        <v>53.016</v>
      </c>
      <c r="I140" s="201"/>
      <c r="J140" s="15"/>
      <c r="K140" s="15"/>
      <c r="L140" s="197"/>
      <c r="M140" s="202"/>
      <c r="N140" s="203"/>
      <c r="O140" s="203"/>
      <c r="P140" s="203"/>
      <c r="Q140" s="203"/>
      <c r="R140" s="203"/>
      <c r="S140" s="203"/>
      <c r="T140" s="20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198" t="s">
        <v>174</v>
      </c>
      <c r="AU140" s="198" t="s">
        <v>82</v>
      </c>
      <c r="AV140" s="15" t="s">
        <v>170</v>
      </c>
      <c r="AW140" s="15" t="s">
        <v>33</v>
      </c>
      <c r="AX140" s="15" t="s">
        <v>80</v>
      </c>
      <c r="AY140" s="198" t="s">
        <v>163</v>
      </c>
    </row>
    <row r="141" spans="1:65" s="2" customFormat="1" ht="24.15" customHeight="1">
      <c r="A141" s="39"/>
      <c r="B141" s="162"/>
      <c r="C141" s="163" t="s">
        <v>207</v>
      </c>
      <c r="D141" s="163" t="s">
        <v>165</v>
      </c>
      <c r="E141" s="164" t="s">
        <v>208</v>
      </c>
      <c r="F141" s="165" t="s">
        <v>209</v>
      </c>
      <c r="G141" s="166" t="s">
        <v>196</v>
      </c>
      <c r="H141" s="167">
        <v>6.37</v>
      </c>
      <c r="I141" s="168"/>
      <c r="J141" s="169">
        <f>ROUND(I141*H141,2)</f>
        <v>0</v>
      </c>
      <c r="K141" s="165" t="s">
        <v>169</v>
      </c>
      <c r="L141" s="40"/>
      <c r="M141" s="170" t="s">
        <v>3</v>
      </c>
      <c r="N141" s="171" t="s">
        <v>43</v>
      </c>
      <c r="O141" s="73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74" t="s">
        <v>170</v>
      </c>
      <c r="AT141" s="174" t="s">
        <v>165</v>
      </c>
      <c r="AU141" s="174" t="s">
        <v>82</v>
      </c>
      <c r="AY141" s="20" t="s">
        <v>163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20" t="s">
        <v>80</v>
      </c>
      <c r="BK141" s="175">
        <f>ROUND(I141*H141,2)</f>
        <v>0</v>
      </c>
      <c r="BL141" s="20" t="s">
        <v>170</v>
      </c>
      <c r="BM141" s="174" t="s">
        <v>210</v>
      </c>
    </row>
    <row r="142" spans="1:47" s="2" customFormat="1" ht="12">
      <c r="A142" s="39"/>
      <c r="B142" s="40"/>
      <c r="C142" s="39"/>
      <c r="D142" s="176" t="s">
        <v>172</v>
      </c>
      <c r="E142" s="39"/>
      <c r="F142" s="177" t="s">
        <v>211</v>
      </c>
      <c r="G142" s="39"/>
      <c r="H142" s="39"/>
      <c r="I142" s="178"/>
      <c r="J142" s="39"/>
      <c r="K142" s="39"/>
      <c r="L142" s="40"/>
      <c r="M142" s="179"/>
      <c r="N142" s="180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172</v>
      </c>
      <c r="AU142" s="20" t="s">
        <v>82</v>
      </c>
    </row>
    <row r="143" spans="1:51" s="13" customFormat="1" ht="12">
      <c r="A143" s="13"/>
      <c r="B143" s="181"/>
      <c r="C143" s="13"/>
      <c r="D143" s="182" t="s">
        <v>174</v>
      </c>
      <c r="E143" s="183" t="s">
        <v>3</v>
      </c>
      <c r="F143" s="184" t="s">
        <v>212</v>
      </c>
      <c r="G143" s="13"/>
      <c r="H143" s="183" t="s">
        <v>3</v>
      </c>
      <c r="I143" s="185"/>
      <c r="J143" s="13"/>
      <c r="K143" s="13"/>
      <c r="L143" s="181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3" t="s">
        <v>174</v>
      </c>
      <c r="AU143" s="183" t="s">
        <v>82</v>
      </c>
      <c r="AV143" s="13" t="s">
        <v>80</v>
      </c>
      <c r="AW143" s="13" t="s">
        <v>33</v>
      </c>
      <c r="AX143" s="13" t="s">
        <v>72</v>
      </c>
      <c r="AY143" s="183" t="s">
        <v>163</v>
      </c>
    </row>
    <row r="144" spans="1:51" s="14" customFormat="1" ht="12">
      <c r="A144" s="14"/>
      <c r="B144" s="189"/>
      <c r="C144" s="14"/>
      <c r="D144" s="182" t="s">
        <v>174</v>
      </c>
      <c r="E144" s="190" t="s">
        <v>3</v>
      </c>
      <c r="F144" s="191" t="s">
        <v>213</v>
      </c>
      <c r="G144" s="14"/>
      <c r="H144" s="192">
        <v>0.816</v>
      </c>
      <c r="I144" s="193"/>
      <c r="J144" s="14"/>
      <c r="K144" s="14"/>
      <c r="L144" s="189"/>
      <c r="M144" s="194"/>
      <c r="N144" s="195"/>
      <c r="O144" s="195"/>
      <c r="P144" s="195"/>
      <c r="Q144" s="195"/>
      <c r="R144" s="195"/>
      <c r="S144" s="195"/>
      <c r="T144" s="19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0" t="s">
        <v>174</v>
      </c>
      <c r="AU144" s="190" t="s">
        <v>82</v>
      </c>
      <c r="AV144" s="14" t="s">
        <v>82</v>
      </c>
      <c r="AW144" s="14" t="s">
        <v>33</v>
      </c>
      <c r="AX144" s="14" t="s">
        <v>72</v>
      </c>
      <c r="AY144" s="190" t="s">
        <v>163</v>
      </c>
    </row>
    <row r="145" spans="1:51" s="14" customFormat="1" ht="12">
      <c r="A145" s="14"/>
      <c r="B145" s="189"/>
      <c r="C145" s="14"/>
      <c r="D145" s="182" t="s">
        <v>174</v>
      </c>
      <c r="E145" s="190" t="s">
        <v>3</v>
      </c>
      <c r="F145" s="191" t="s">
        <v>213</v>
      </c>
      <c r="G145" s="14"/>
      <c r="H145" s="192">
        <v>0.816</v>
      </c>
      <c r="I145" s="193"/>
      <c r="J145" s="14"/>
      <c r="K145" s="14"/>
      <c r="L145" s="189"/>
      <c r="M145" s="194"/>
      <c r="N145" s="195"/>
      <c r="O145" s="195"/>
      <c r="P145" s="195"/>
      <c r="Q145" s="195"/>
      <c r="R145" s="195"/>
      <c r="S145" s="195"/>
      <c r="T145" s="19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0" t="s">
        <v>174</v>
      </c>
      <c r="AU145" s="190" t="s">
        <v>82</v>
      </c>
      <c r="AV145" s="14" t="s">
        <v>82</v>
      </c>
      <c r="AW145" s="14" t="s">
        <v>33</v>
      </c>
      <c r="AX145" s="14" t="s">
        <v>72</v>
      </c>
      <c r="AY145" s="190" t="s">
        <v>163</v>
      </c>
    </row>
    <row r="146" spans="1:51" s="13" customFormat="1" ht="12">
      <c r="A146" s="13"/>
      <c r="B146" s="181"/>
      <c r="C146" s="13"/>
      <c r="D146" s="182" t="s">
        <v>174</v>
      </c>
      <c r="E146" s="183" t="s">
        <v>3</v>
      </c>
      <c r="F146" s="184" t="s">
        <v>214</v>
      </c>
      <c r="G146" s="13"/>
      <c r="H146" s="183" t="s">
        <v>3</v>
      </c>
      <c r="I146" s="185"/>
      <c r="J146" s="13"/>
      <c r="K146" s="13"/>
      <c r="L146" s="181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3" t="s">
        <v>174</v>
      </c>
      <c r="AU146" s="183" t="s">
        <v>82</v>
      </c>
      <c r="AV146" s="13" t="s">
        <v>80</v>
      </c>
      <c r="AW146" s="13" t="s">
        <v>33</v>
      </c>
      <c r="AX146" s="13" t="s">
        <v>72</v>
      </c>
      <c r="AY146" s="183" t="s">
        <v>163</v>
      </c>
    </row>
    <row r="147" spans="1:51" s="14" customFormat="1" ht="12">
      <c r="A147" s="14"/>
      <c r="B147" s="189"/>
      <c r="C147" s="14"/>
      <c r="D147" s="182" t="s">
        <v>174</v>
      </c>
      <c r="E147" s="190" t="s">
        <v>3</v>
      </c>
      <c r="F147" s="191" t="s">
        <v>215</v>
      </c>
      <c r="G147" s="14"/>
      <c r="H147" s="192">
        <v>0.879</v>
      </c>
      <c r="I147" s="193"/>
      <c r="J147" s="14"/>
      <c r="K147" s="14"/>
      <c r="L147" s="189"/>
      <c r="M147" s="194"/>
      <c r="N147" s="195"/>
      <c r="O147" s="195"/>
      <c r="P147" s="195"/>
      <c r="Q147" s="195"/>
      <c r="R147" s="195"/>
      <c r="S147" s="195"/>
      <c r="T147" s="19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0" t="s">
        <v>174</v>
      </c>
      <c r="AU147" s="190" t="s">
        <v>82</v>
      </c>
      <c r="AV147" s="14" t="s">
        <v>82</v>
      </c>
      <c r="AW147" s="14" t="s">
        <v>33</v>
      </c>
      <c r="AX147" s="14" t="s">
        <v>72</v>
      </c>
      <c r="AY147" s="190" t="s">
        <v>163</v>
      </c>
    </row>
    <row r="148" spans="1:51" s="14" customFormat="1" ht="12">
      <c r="A148" s="14"/>
      <c r="B148" s="189"/>
      <c r="C148" s="14"/>
      <c r="D148" s="182" t="s">
        <v>174</v>
      </c>
      <c r="E148" s="190" t="s">
        <v>3</v>
      </c>
      <c r="F148" s="191" t="s">
        <v>216</v>
      </c>
      <c r="G148" s="14"/>
      <c r="H148" s="192">
        <v>0.36</v>
      </c>
      <c r="I148" s="193"/>
      <c r="J148" s="14"/>
      <c r="K148" s="14"/>
      <c r="L148" s="189"/>
      <c r="M148" s="194"/>
      <c r="N148" s="195"/>
      <c r="O148" s="195"/>
      <c r="P148" s="195"/>
      <c r="Q148" s="195"/>
      <c r="R148" s="195"/>
      <c r="S148" s="195"/>
      <c r="T148" s="19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0" t="s">
        <v>174</v>
      </c>
      <c r="AU148" s="190" t="s">
        <v>82</v>
      </c>
      <c r="AV148" s="14" t="s">
        <v>82</v>
      </c>
      <c r="AW148" s="14" t="s">
        <v>33</v>
      </c>
      <c r="AX148" s="14" t="s">
        <v>72</v>
      </c>
      <c r="AY148" s="190" t="s">
        <v>163</v>
      </c>
    </row>
    <row r="149" spans="1:51" s="14" customFormat="1" ht="12">
      <c r="A149" s="14"/>
      <c r="B149" s="189"/>
      <c r="C149" s="14"/>
      <c r="D149" s="182" t="s">
        <v>174</v>
      </c>
      <c r="E149" s="190" t="s">
        <v>3</v>
      </c>
      <c r="F149" s="191" t="s">
        <v>217</v>
      </c>
      <c r="G149" s="14"/>
      <c r="H149" s="192">
        <v>0.338</v>
      </c>
      <c r="I149" s="193"/>
      <c r="J149" s="14"/>
      <c r="K149" s="14"/>
      <c r="L149" s="189"/>
      <c r="M149" s="194"/>
      <c r="N149" s="195"/>
      <c r="O149" s="195"/>
      <c r="P149" s="195"/>
      <c r="Q149" s="195"/>
      <c r="R149" s="195"/>
      <c r="S149" s="195"/>
      <c r="T149" s="19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0" t="s">
        <v>174</v>
      </c>
      <c r="AU149" s="190" t="s">
        <v>82</v>
      </c>
      <c r="AV149" s="14" t="s">
        <v>82</v>
      </c>
      <c r="AW149" s="14" t="s">
        <v>33</v>
      </c>
      <c r="AX149" s="14" t="s">
        <v>72</v>
      </c>
      <c r="AY149" s="190" t="s">
        <v>163</v>
      </c>
    </row>
    <row r="150" spans="1:51" s="14" customFormat="1" ht="12">
      <c r="A150" s="14"/>
      <c r="B150" s="189"/>
      <c r="C150" s="14"/>
      <c r="D150" s="182" t="s">
        <v>174</v>
      </c>
      <c r="E150" s="190" t="s">
        <v>3</v>
      </c>
      <c r="F150" s="191" t="s">
        <v>218</v>
      </c>
      <c r="G150" s="14"/>
      <c r="H150" s="192">
        <v>0.506</v>
      </c>
      <c r="I150" s="193"/>
      <c r="J150" s="14"/>
      <c r="K150" s="14"/>
      <c r="L150" s="189"/>
      <c r="M150" s="194"/>
      <c r="N150" s="195"/>
      <c r="O150" s="195"/>
      <c r="P150" s="195"/>
      <c r="Q150" s="195"/>
      <c r="R150" s="195"/>
      <c r="S150" s="195"/>
      <c r="T150" s="19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0" t="s">
        <v>174</v>
      </c>
      <c r="AU150" s="190" t="s">
        <v>82</v>
      </c>
      <c r="AV150" s="14" t="s">
        <v>82</v>
      </c>
      <c r="AW150" s="14" t="s">
        <v>33</v>
      </c>
      <c r="AX150" s="14" t="s">
        <v>72</v>
      </c>
      <c r="AY150" s="190" t="s">
        <v>163</v>
      </c>
    </row>
    <row r="151" spans="1:51" s="13" customFormat="1" ht="12">
      <c r="A151" s="13"/>
      <c r="B151" s="181"/>
      <c r="C151" s="13"/>
      <c r="D151" s="182" t="s">
        <v>174</v>
      </c>
      <c r="E151" s="183" t="s">
        <v>3</v>
      </c>
      <c r="F151" s="184" t="s">
        <v>219</v>
      </c>
      <c r="G151" s="13"/>
      <c r="H151" s="183" t="s">
        <v>3</v>
      </c>
      <c r="I151" s="185"/>
      <c r="J151" s="13"/>
      <c r="K151" s="13"/>
      <c r="L151" s="181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3" t="s">
        <v>174</v>
      </c>
      <c r="AU151" s="183" t="s">
        <v>82</v>
      </c>
      <c r="AV151" s="13" t="s">
        <v>80</v>
      </c>
      <c r="AW151" s="13" t="s">
        <v>33</v>
      </c>
      <c r="AX151" s="13" t="s">
        <v>72</v>
      </c>
      <c r="AY151" s="183" t="s">
        <v>163</v>
      </c>
    </row>
    <row r="152" spans="1:51" s="14" customFormat="1" ht="12">
      <c r="A152" s="14"/>
      <c r="B152" s="189"/>
      <c r="C152" s="14"/>
      <c r="D152" s="182" t="s">
        <v>174</v>
      </c>
      <c r="E152" s="190" t="s">
        <v>3</v>
      </c>
      <c r="F152" s="191" t="s">
        <v>220</v>
      </c>
      <c r="G152" s="14"/>
      <c r="H152" s="192">
        <v>1.215</v>
      </c>
      <c r="I152" s="193"/>
      <c r="J152" s="14"/>
      <c r="K152" s="14"/>
      <c r="L152" s="189"/>
      <c r="M152" s="194"/>
      <c r="N152" s="195"/>
      <c r="O152" s="195"/>
      <c r="P152" s="195"/>
      <c r="Q152" s="195"/>
      <c r="R152" s="195"/>
      <c r="S152" s="195"/>
      <c r="T152" s="19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0" t="s">
        <v>174</v>
      </c>
      <c r="AU152" s="190" t="s">
        <v>82</v>
      </c>
      <c r="AV152" s="14" t="s">
        <v>82</v>
      </c>
      <c r="AW152" s="14" t="s">
        <v>33</v>
      </c>
      <c r="AX152" s="14" t="s">
        <v>72</v>
      </c>
      <c r="AY152" s="190" t="s">
        <v>163</v>
      </c>
    </row>
    <row r="153" spans="1:51" s="14" customFormat="1" ht="12">
      <c r="A153" s="14"/>
      <c r="B153" s="189"/>
      <c r="C153" s="14"/>
      <c r="D153" s="182" t="s">
        <v>174</v>
      </c>
      <c r="E153" s="190" t="s">
        <v>3</v>
      </c>
      <c r="F153" s="191" t="s">
        <v>221</v>
      </c>
      <c r="G153" s="14"/>
      <c r="H153" s="192">
        <v>0.191</v>
      </c>
      <c r="I153" s="193"/>
      <c r="J153" s="14"/>
      <c r="K153" s="14"/>
      <c r="L153" s="189"/>
      <c r="M153" s="194"/>
      <c r="N153" s="195"/>
      <c r="O153" s="195"/>
      <c r="P153" s="195"/>
      <c r="Q153" s="195"/>
      <c r="R153" s="195"/>
      <c r="S153" s="195"/>
      <c r="T153" s="19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0" t="s">
        <v>174</v>
      </c>
      <c r="AU153" s="190" t="s">
        <v>82</v>
      </c>
      <c r="AV153" s="14" t="s">
        <v>82</v>
      </c>
      <c r="AW153" s="14" t="s">
        <v>33</v>
      </c>
      <c r="AX153" s="14" t="s">
        <v>72</v>
      </c>
      <c r="AY153" s="190" t="s">
        <v>163</v>
      </c>
    </row>
    <row r="154" spans="1:51" s="14" customFormat="1" ht="12">
      <c r="A154" s="14"/>
      <c r="B154" s="189"/>
      <c r="C154" s="14"/>
      <c r="D154" s="182" t="s">
        <v>174</v>
      </c>
      <c r="E154" s="190" t="s">
        <v>3</v>
      </c>
      <c r="F154" s="191" t="s">
        <v>222</v>
      </c>
      <c r="G154" s="14"/>
      <c r="H154" s="192">
        <v>0.188</v>
      </c>
      <c r="I154" s="193"/>
      <c r="J154" s="14"/>
      <c r="K154" s="14"/>
      <c r="L154" s="189"/>
      <c r="M154" s="194"/>
      <c r="N154" s="195"/>
      <c r="O154" s="195"/>
      <c r="P154" s="195"/>
      <c r="Q154" s="195"/>
      <c r="R154" s="195"/>
      <c r="S154" s="195"/>
      <c r="T154" s="1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0" t="s">
        <v>174</v>
      </c>
      <c r="AU154" s="190" t="s">
        <v>82</v>
      </c>
      <c r="AV154" s="14" t="s">
        <v>82</v>
      </c>
      <c r="AW154" s="14" t="s">
        <v>33</v>
      </c>
      <c r="AX154" s="14" t="s">
        <v>72</v>
      </c>
      <c r="AY154" s="190" t="s">
        <v>163</v>
      </c>
    </row>
    <row r="155" spans="1:51" s="14" customFormat="1" ht="12">
      <c r="A155" s="14"/>
      <c r="B155" s="189"/>
      <c r="C155" s="14"/>
      <c r="D155" s="182" t="s">
        <v>174</v>
      </c>
      <c r="E155" s="190" t="s">
        <v>3</v>
      </c>
      <c r="F155" s="191" t="s">
        <v>223</v>
      </c>
      <c r="G155" s="14"/>
      <c r="H155" s="192">
        <v>0.344</v>
      </c>
      <c r="I155" s="193"/>
      <c r="J155" s="14"/>
      <c r="K155" s="14"/>
      <c r="L155" s="189"/>
      <c r="M155" s="194"/>
      <c r="N155" s="195"/>
      <c r="O155" s="195"/>
      <c r="P155" s="195"/>
      <c r="Q155" s="195"/>
      <c r="R155" s="195"/>
      <c r="S155" s="195"/>
      <c r="T155" s="19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0" t="s">
        <v>174</v>
      </c>
      <c r="AU155" s="190" t="s">
        <v>82</v>
      </c>
      <c r="AV155" s="14" t="s">
        <v>82</v>
      </c>
      <c r="AW155" s="14" t="s">
        <v>33</v>
      </c>
      <c r="AX155" s="14" t="s">
        <v>72</v>
      </c>
      <c r="AY155" s="190" t="s">
        <v>163</v>
      </c>
    </row>
    <row r="156" spans="1:51" s="14" customFormat="1" ht="12">
      <c r="A156" s="14"/>
      <c r="B156" s="189"/>
      <c r="C156" s="14"/>
      <c r="D156" s="182" t="s">
        <v>174</v>
      </c>
      <c r="E156" s="190" t="s">
        <v>3</v>
      </c>
      <c r="F156" s="191" t="s">
        <v>224</v>
      </c>
      <c r="G156" s="14"/>
      <c r="H156" s="192">
        <v>0.404</v>
      </c>
      <c r="I156" s="193"/>
      <c r="J156" s="14"/>
      <c r="K156" s="14"/>
      <c r="L156" s="189"/>
      <c r="M156" s="194"/>
      <c r="N156" s="195"/>
      <c r="O156" s="195"/>
      <c r="P156" s="195"/>
      <c r="Q156" s="195"/>
      <c r="R156" s="195"/>
      <c r="S156" s="195"/>
      <c r="T156" s="1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0" t="s">
        <v>174</v>
      </c>
      <c r="AU156" s="190" t="s">
        <v>82</v>
      </c>
      <c r="AV156" s="14" t="s">
        <v>82</v>
      </c>
      <c r="AW156" s="14" t="s">
        <v>33</v>
      </c>
      <c r="AX156" s="14" t="s">
        <v>72</v>
      </c>
      <c r="AY156" s="190" t="s">
        <v>163</v>
      </c>
    </row>
    <row r="157" spans="1:51" s="14" customFormat="1" ht="12">
      <c r="A157" s="14"/>
      <c r="B157" s="189"/>
      <c r="C157" s="14"/>
      <c r="D157" s="182" t="s">
        <v>174</v>
      </c>
      <c r="E157" s="190" t="s">
        <v>3</v>
      </c>
      <c r="F157" s="191" t="s">
        <v>225</v>
      </c>
      <c r="G157" s="14"/>
      <c r="H157" s="192">
        <v>0.313</v>
      </c>
      <c r="I157" s="193"/>
      <c r="J157" s="14"/>
      <c r="K157" s="14"/>
      <c r="L157" s="189"/>
      <c r="M157" s="194"/>
      <c r="N157" s="195"/>
      <c r="O157" s="195"/>
      <c r="P157" s="195"/>
      <c r="Q157" s="195"/>
      <c r="R157" s="195"/>
      <c r="S157" s="195"/>
      <c r="T157" s="19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0" t="s">
        <v>174</v>
      </c>
      <c r="AU157" s="190" t="s">
        <v>82</v>
      </c>
      <c r="AV157" s="14" t="s">
        <v>82</v>
      </c>
      <c r="AW157" s="14" t="s">
        <v>33</v>
      </c>
      <c r="AX157" s="14" t="s">
        <v>72</v>
      </c>
      <c r="AY157" s="190" t="s">
        <v>163</v>
      </c>
    </row>
    <row r="158" spans="1:51" s="15" customFormat="1" ht="12">
      <c r="A158" s="15"/>
      <c r="B158" s="197"/>
      <c r="C158" s="15"/>
      <c r="D158" s="182" t="s">
        <v>174</v>
      </c>
      <c r="E158" s="198" t="s">
        <v>106</v>
      </c>
      <c r="F158" s="199" t="s">
        <v>178</v>
      </c>
      <c r="G158" s="15"/>
      <c r="H158" s="200">
        <v>6.37</v>
      </c>
      <c r="I158" s="201"/>
      <c r="J158" s="15"/>
      <c r="K158" s="15"/>
      <c r="L158" s="197"/>
      <c r="M158" s="202"/>
      <c r="N158" s="203"/>
      <c r="O158" s="203"/>
      <c r="P158" s="203"/>
      <c r="Q158" s="203"/>
      <c r="R158" s="203"/>
      <c r="S158" s="203"/>
      <c r="T158" s="20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198" t="s">
        <v>174</v>
      </c>
      <c r="AU158" s="198" t="s">
        <v>82</v>
      </c>
      <c r="AV158" s="15" t="s">
        <v>170</v>
      </c>
      <c r="AW158" s="15" t="s">
        <v>33</v>
      </c>
      <c r="AX158" s="15" t="s">
        <v>80</v>
      </c>
      <c r="AY158" s="198" t="s">
        <v>163</v>
      </c>
    </row>
    <row r="159" spans="1:65" s="2" customFormat="1" ht="24.15" customHeight="1">
      <c r="A159" s="39"/>
      <c r="B159" s="162"/>
      <c r="C159" s="163" t="s">
        <v>226</v>
      </c>
      <c r="D159" s="163" t="s">
        <v>165</v>
      </c>
      <c r="E159" s="164" t="s">
        <v>227</v>
      </c>
      <c r="F159" s="165" t="s">
        <v>228</v>
      </c>
      <c r="G159" s="166" t="s">
        <v>196</v>
      </c>
      <c r="H159" s="167">
        <v>80.451</v>
      </c>
      <c r="I159" s="168"/>
      <c r="J159" s="169">
        <f>ROUND(I159*H159,2)</f>
        <v>0</v>
      </c>
      <c r="K159" s="165" t="s">
        <v>169</v>
      </c>
      <c r="L159" s="40"/>
      <c r="M159" s="170" t="s">
        <v>3</v>
      </c>
      <c r="N159" s="171" t="s">
        <v>43</v>
      </c>
      <c r="O159" s="73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4" t="s">
        <v>170</v>
      </c>
      <c r="AT159" s="174" t="s">
        <v>165</v>
      </c>
      <c r="AU159" s="174" t="s">
        <v>82</v>
      </c>
      <c r="AY159" s="20" t="s">
        <v>163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20" t="s">
        <v>80</v>
      </c>
      <c r="BK159" s="175">
        <f>ROUND(I159*H159,2)</f>
        <v>0</v>
      </c>
      <c r="BL159" s="20" t="s">
        <v>170</v>
      </c>
      <c r="BM159" s="174" t="s">
        <v>229</v>
      </c>
    </row>
    <row r="160" spans="1:47" s="2" customFormat="1" ht="12">
      <c r="A160" s="39"/>
      <c r="B160" s="40"/>
      <c r="C160" s="39"/>
      <c r="D160" s="176" t="s">
        <v>172</v>
      </c>
      <c r="E160" s="39"/>
      <c r="F160" s="177" t="s">
        <v>230</v>
      </c>
      <c r="G160" s="39"/>
      <c r="H160" s="39"/>
      <c r="I160" s="178"/>
      <c r="J160" s="39"/>
      <c r="K160" s="39"/>
      <c r="L160" s="40"/>
      <c r="M160" s="179"/>
      <c r="N160" s="180"/>
      <c r="O160" s="73"/>
      <c r="P160" s="73"/>
      <c r="Q160" s="73"/>
      <c r="R160" s="73"/>
      <c r="S160" s="73"/>
      <c r="T160" s="74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20" t="s">
        <v>172</v>
      </c>
      <c r="AU160" s="20" t="s">
        <v>82</v>
      </c>
    </row>
    <row r="161" spans="1:51" s="13" customFormat="1" ht="12">
      <c r="A161" s="13"/>
      <c r="B161" s="181"/>
      <c r="C161" s="13"/>
      <c r="D161" s="182" t="s">
        <v>174</v>
      </c>
      <c r="E161" s="183" t="s">
        <v>3</v>
      </c>
      <c r="F161" s="184" t="s">
        <v>231</v>
      </c>
      <c r="G161" s="13"/>
      <c r="H161" s="183" t="s">
        <v>3</v>
      </c>
      <c r="I161" s="185"/>
      <c r="J161" s="13"/>
      <c r="K161" s="13"/>
      <c r="L161" s="181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3" t="s">
        <v>174</v>
      </c>
      <c r="AU161" s="183" t="s">
        <v>82</v>
      </c>
      <c r="AV161" s="13" t="s">
        <v>80</v>
      </c>
      <c r="AW161" s="13" t="s">
        <v>33</v>
      </c>
      <c r="AX161" s="13" t="s">
        <v>72</v>
      </c>
      <c r="AY161" s="183" t="s">
        <v>163</v>
      </c>
    </row>
    <row r="162" spans="1:51" s="14" customFormat="1" ht="12">
      <c r="A162" s="14"/>
      <c r="B162" s="189"/>
      <c r="C162" s="14"/>
      <c r="D162" s="182" t="s">
        <v>174</v>
      </c>
      <c r="E162" s="190" t="s">
        <v>3</v>
      </c>
      <c r="F162" s="191" t="s">
        <v>232</v>
      </c>
      <c r="G162" s="14"/>
      <c r="H162" s="192">
        <v>6.682</v>
      </c>
      <c r="I162" s="193"/>
      <c r="J162" s="14"/>
      <c r="K162" s="14"/>
      <c r="L162" s="189"/>
      <c r="M162" s="194"/>
      <c r="N162" s="195"/>
      <c r="O162" s="195"/>
      <c r="P162" s="195"/>
      <c r="Q162" s="195"/>
      <c r="R162" s="195"/>
      <c r="S162" s="195"/>
      <c r="T162" s="1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0" t="s">
        <v>174</v>
      </c>
      <c r="AU162" s="190" t="s">
        <v>82</v>
      </c>
      <c r="AV162" s="14" t="s">
        <v>82</v>
      </c>
      <c r="AW162" s="14" t="s">
        <v>33</v>
      </c>
      <c r="AX162" s="14" t="s">
        <v>72</v>
      </c>
      <c r="AY162" s="190" t="s">
        <v>163</v>
      </c>
    </row>
    <row r="163" spans="1:51" s="14" customFormat="1" ht="12">
      <c r="A163" s="14"/>
      <c r="B163" s="189"/>
      <c r="C163" s="14"/>
      <c r="D163" s="182" t="s">
        <v>174</v>
      </c>
      <c r="E163" s="190" t="s">
        <v>3</v>
      </c>
      <c r="F163" s="191" t="s">
        <v>233</v>
      </c>
      <c r="G163" s="14"/>
      <c r="H163" s="192">
        <v>26.093</v>
      </c>
      <c r="I163" s="193"/>
      <c r="J163" s="14"/>
      <c r="K163" s="14"/>
      <c r="L163" s="189"/>
      <c r="M163" s="194"/>
      <c r="N163" s="195"/>
      <c r="O163" s="195"/>
      <c r="P163" s="195"/>
      <c r="Q163" s="195"/>
      <c r="R163" s="195"/>
      <c r="S163" s="195"/>
      <c r="T163" s="19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0" t="s">
        <v>174</v>
      </c>
      <c r="AU163" s="190" t="s">
        <v>82</v>
      </c>
      <c r="AV163" s="14" t="s">
        <v>82</v>
      </c>
      <c r="AW163" s="14" t="s">
        <v>33</v>
      </c>
      <c r="AX163" s="14" t="s">
        <v>72</v>
      </c>
      <c r="AY163" s="190" t="s">
        <v>163</v>
      </c>
    </row>
    <row r="164" spans="1:51" s="14" customFormat="1" ht="12">
      <c r="A164" s="14"/>
      <c r="B164" s="189"/>
      <c r="C164" s="14"/>
      <c r="D164" s="182" t="s">
        <v>174</v>
      </c>
      <c r="E164" s="190" t="s">
        <v>3</v>
      </c>
      <c r="F164" s="191" t="s">
        <v>234</v>
      </c>
      <c r="G164" s="14"/>
      <c r="H164" s="192">
        <v>14.576</v>
      </c>
      <c r="I164" s="193"/>
      <c r="J164" s="14"/>
      <c r="K164" s="14"/>
      <c r="L164" s="189"/>
      <c r="M164" s="194"/>
      <c r="N164" s="195"/>
      <c r="O164" s="195"/>
      <c r="P164" s="195"/>
      <c r="Q164" s="195"/>
      <c r="R164" s="195"/>
      <c r="S164" s="195"/>
      <c r="T164" s="19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0" t="s">
        <v>174</v>
      </c>
      <c r="AU164" s="190" t="s">
        <v>82</v>
      </c>
      <c r="AV164" s="14" t="s">
        <v>82</v>
      </c>
      <c r="AW164" s="14" t="s">
        <v>33</v>
      </c>
      <c r="AX164" s="14" t="s">
        <v>72</v>
      </c>
      <c r="AY164" s="190" t="s">
        <v>163</v>
      </c>
    </row>
    <row r="165" spans="1:51" s="14" customFormat="1" ht="12">
      <c r="A165" s="14"/>
      <c r="B165" s="189"/>
      <c r="C165" s="14"/>
      <c r="D165" s="182" t="s">
        <v>174</v>
      </c>
      <c r="E165" s="190" t="s">
        <v>3</v>
      </c>
      <c r="F165" s="191" t="s">
        <v>235</v>
      </c>
      <c r="G165" s="14"/>
      <c r="H165" s="192">
        <v>1.978</v>
      </c>
      <c r="I165" s="193"/>
      <c r="J165" s="14"/>
      <c r="K165" s="14"/>
      <c r="L165" s="189"/>
      <c r="M165" s="194"/>
      <c r="N165" s="195"/>
      <c r="O165" s="195"/>
      <c r="P165" s="195"/>
      <c r="Q165" s="195"/>
      <c r="R165" s="195"/>
      <c r="S165" s="195"/>
      <c r="T165" s="19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0" t="s">
        <v>174</v>
      </c>
      <c r="AU165" s="190" t="s">
        <v>82</v>
      </c>
      <c r="AV165" s="14" t="s">
        <v>82</v>
      </c>
      <c r="AW165" s="14" t="s">
        <v>33</v>
      </c>
      <c r="AX165" s="14" t="s">
        <v>72</v>
      </c>
      <c r="AY165" s="190" t="s">
        <v>163</v>
      </c>
    </row>
    <row r="166" spans="1:51" s="14" customFormat="1" ht="12">
      <c r="A166" s="14"/>
      <c r="B166" s="189"/>
      <c r="C166" s="14"/>
      <c r="D166" s="182" t="s">
        <v>174</v>
      </c>
      <c r="E166" s="190" t="s">
        <v>3</v>
      </c>
      <c r="F166" s="191" t="s">
        <v>236</v>
      </c>
      <c r="G166" s="14"/>
      <c r="H166" s="192">
        <v>8.228</v>
      </c>
      <c r="I166" s="193"/>
      <c r="J166" s="14"/>
      <c r="K166" s="14"/>
      <c r="L166" s="189"/>
      <c r="M166" s="194"/>
      <c r="N166" s="195"/>
      <c r="O166" s="195"/>
      <c r="P166" s="195"/>
      <c r="Q166" s="195"/>
      <c r="R166" s="195"/>
      <c r="S166" s="195"/>
      <c r="T166" s="19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0" t="s">
        <v>174</v>
      </c>
      <c r="AU166" s="190" t="s">
        <v>82</v>
      </c>
      <c r="AV166" s="14" t="s">
        <v>82</v>
      </c>
      <c r="AW166" s="14" t="s">
        <v>33</v>
      </c>
      <c r="AX166" s="14" t="s">
        <v>72</v>
      </c>
      <c r="AY166" s="190" t="s">
        <v>163</v>
      </c>
    </row>
    <row r="167" spans="1:51" s="14" customFormat="1" ht="12">
      <c r="A167" s="14"/>
      <c r="B167" s="189"/>
      <c r="C167" s="14"/>
      <c r="D167" s="182" t="s">
        <v>174</v>
      </c>
      <c r="E167" s="190" t="s">
        <v>3</v>
      </c>
      <c r="F167" s="191" t="s">
        <v>237</v>
      </c>
      <c r="G167" s="14"/>
      <c r="H167" s="192">
        <v>17.568</v>
      </c>
      <c r="I167" s="193"/>
      <c r="J167" s="14"/>
      <c r="K167" s="14"/>
      <c r="L167" s="189"/>
      <c r="M167" s="194"/>
      <c r="N167" s="195"/>
      <c r="O167" s="195"/>
      <c r="P167" s="195"/>
      <c r="Q167" s="195"/>
      <c r="R167" s="195"/>
      <c r="S167" s="195"/>
      <c r="T167" s="19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0" t="s">
        <v>174</v>
      </c>
      <c r="AU167" s="190" t="s">
        <v>82</v>
      </c>
      <c r="AV167" s="14" t="s">
        <v>82</v>
      </c>
      <c r="AW167" s="14" t="s">
        <v>33</v>
      </c>
      <c r="AX167" s="14" t="s">
        <v>72</v>
      </c>
      <c r="AY167" s="190" t="s">
        <v>163</v>
      </c>
    </row>
    <row r="168" spans="1:51" s="14" customFormat="1" ht="12">
      <c r="A168" s="14"/>
      <c r="B168" s="189"/>
      <c r="C168" s="14"/>
      <c r="D168" s="182" t="s">
        <v>174</v>
      </c>
      <c r="E168" s="190" t="s">
        <v>3</v>
      </c>
      <c r="F168" s="191" t="s">
        <v>238</v>
      </c>
      <c r="G168" s="14"/>
      <c r="H168" s="192">
        <v>2.623</v>
      </c>
      <c r="I168" s="193"/>
      <c r="J168" s="14"/>
      <c r="K168" s="14"/>
      <c r="L168" s="189"/>
      <c r="M168" s="194"/>
      <c r="N168" s="195"/>
      <c r="O168" s="195"/>
      <c r="P168" s="195"/>
      <c r="Q168" s="195"/>
      <c r="R168" s="195"/>
      <c r="S168" s="195"/>
      <c r="T168" s="19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0" t="s">
        <v>174</v>
      </c>
      <c r="AU168" s="190" t="s">
        <v>82</v>
      </c>
      <c r="AV168" s="14" t="s">
        <v>82</v>
      </c>
      <c r="AW168" s="14" t="s">
        <v>33</v>
      </c>
      <c r="AX168" s="14" t="s">
        <v>72</v>
      </c>
      <c r="AY168" s="190" t="s">
        <v>163</v>
      </c>
    </row>
    <row r="169" spans="1:51" s="14" customFormat="1" ht="12">
      <c r="A169" s="14"/>
      <c r="B169" s="189"/>
      <c r="C169" s="14"/>
      <c r="D169" s="182" t="s">
        <v>174</v>
      </c>
      <c r="E169" s="190" t="s">
        <v>3</v>
      </c>
      <c r="F169" s="191" t="s">
        <v>239</v>
      </c>
      <c r="G169" s="14"/>
      <c r="H169" s="192">
        <v>1.771</v>
      </c>
      <c r="I169" s="193"/>
      <c r="J169" s="14"/>
      <c r="K169" s="14"/>
      <c r="L169" s="189"/>
      <c r="M169" s="194"/>
      <c r="N169" s="195"/>
      <c r="O169" s="195"/>
      <c r="P169" s="195"/>
      <c r="Q169" s="195"/>
      <c r="R169" s="195"/>
      <c r="S169" s="195"/>
      <c r="T169" s="19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0" t="s">
        <v>174</v>
      </c>
      <c r="AU169" s="190" t="s">
        <v>82</v>
      </c>
      <c r="AV169" s="14" t="s">
        <v>82</v>
      </c>
      <c r="AW169" s="14" t="s">
        <v>33</v>
      </c>
      <c r="AX169" s="14" t="s">
        <v>72</v>
      </c>
      <c r="AY169" s="190" t="s">
        <v>163</v>
      </c>
    </row>
    <row r="170" spans="1:51" s="14" customFormat="1" ht="12">
      <c r="A170" s="14"/>
      <c r="B170" s="189"/>
      <c r="C170" s="14"/>
      <c r="D170" s="182" t="s">
        <v>174</v>
      </c>
      <c r="E170" s="190" t="s">
        <v>3</v>
      </c>
      <c r="F170" s="191" t="s">
        <v>240</v>
      </c>
      <c r="G170" s="14"/>
      <c r="H170" s="192">
        <v>0.932</v>
      </c>
      <c r="I170" s="193"/>
      <c r="J170" s="14"/>
      <c r="K170" s="14"/>
      <c r="L170" s="189"/>
      <c r="M170" s="194"/>
      <c r="N170" s="195"/>
      <c r="O170" s="195"/>
      <c r="P170" s="195"/>
      <c r="Q170" s="195"/>
      <c r="R170" s="195"/>
      <c r="S170" s="195"/>
      <c r="T170" s="1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0" t="s">
        <v>174</v>
      </c>
      <c r="AU170" s="190" t="s">
        <v>82</v>
      </c>
      <c r="AV170" s="14" t="s">
        <v>82</v>
      </c>
      <c r="AW170" s="14" t="s">
        <v>33</v>
      </c>
      <c r="AX170" s="14" t="s">
        <v>72</v>
      </c>
      <c r="AY170" s="190" t="s">
        <v>163</v>
      </c>
    </row>
    <row r="171" spans="1:51" s="15" customFormat="1" ht="12">
      <c r="A171" s="15"/>
      <c r="B171" s="197"/>
      <c r="C171" s="15"/>
      <c r="D171" s="182" t="s">
        <v>174</v>
      </c>
      <c r="E171" s="198" t="s">
        <v>102</v>
      </c>
      <c r="F171" s="199" t="s">
        <v>178</v>
      </c>
      <c r="G171" s="15"/>
      <c r="H171" s="200">
        <v>80.451</v>
      </c>
      <c r="I171" s="201"/>
      <c r="J171" s="15"/>
      <c r="K171" s="15"/>
      <c r="L171" s="197"/>
      <c r="M171" s="202"/>
      <c r="N171" s="203"/>
      <c r="O171" s="203"/>
      <c r="P171" s="203"/>
      <c r="Q171" s="203"/>
      <c r="R171" s="203"/>
      <c r="S171" s="203"/>
      <c r="T171" s="20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198" t="s">
        <v>174</v>
      </c>
      <c r="AU171" s="198" t="s">
        <v>82</v>
      </c>
      <c r="AV171" s="15" t="s">
        <v>170</v>
      </c>
      <c r="AW171" s="15" t="s">
        <v>33</v>
      </c>
      <c r="AX171" s="15" t="s">
        <v>80</v>
      </c>
      <c r="AY171" s="198" t="s">
        <v>163</v>
      </c>
    </row>
    <row r="172" spans="1:65" s="2" customFormat="1" ht="33" customHeight="1">
      <c r="A172" s="39"/>
      <c r="B172" s="162"/>
      <c r="C172" s="163" t="s">
        <v>241</v>
      </c>
      <c r="D172" s="163" t="s">
        <v>165</v>
      </c>
      <c r="E172" s="164" t="s">
        <v>242</v>
      </c>
      <c r="F172" s="165" t="s">
        <v>243</v>
      </c>
      <c r="G172" s="166" t="s">
        <v>196</v>
      </c>
      <c r="H172" s="167">
        <v>66.734</v>
      </c>
      <c r="I172" s="168"/>
      <c r="J172" s="169">
        <f>ROUND(I172*H172,2)</f>
        <v>0</v>
      </c>
      <c r="K172" s="165" t="s">
        <v>169</v>
      </c>
      <c r="L172" s="40"/>
      <c r="M172" s="170" t="s">
        <v>3</v>
      </c>
      <c r="N172" s="171" t="s">
        <v>43</v>
      </c>
      <c r="O172" s="73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74" t="s">
        <v>170</v>
      </c>
      <c r="AT172" s="174" t="s">
        <v>165</v>
      </c>
      <c r="AU172" s="174" t="s">
        <v>82</v>
      </c>
      <c r="AY172" s="20" t="s">
        <v>163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20" t="s">
        <v>80</v>
      </c>
      <c r="BK172" s="175">
        <f>ROUND(I172*H172,2)</f>
        <v>0</v>
      </c>
      <c r="BL172" s="20" t="s">
        <v>170</v>
      </c>
      <c r="BM172" s="174" t="s">
        <v>244</v>
      </c>
    </row>
    <row r="173" spans="1:47" s="2" customFormat="1" ht="12">
      <c r="A173" s="39"/>
      <c r="B173" s="40"/>
      <c r="C173" s="39"/>
      <c r="D173" s="176" t="s">
        <v>172</v>
      </c>
      <c r="E173" s="39"/>
      <c r="F173" s="177" t="s">
        <v>245</v>
      </c>
      <c r="G173" s="39"/>
      <c r="H173" s="39"/>
      <c r="I173" s="178"/>
      <c r="J173" s="39"/>
      <c r="K173" s="39"/>
      <c r="L173" s="40"/>
      <c r="M173" s="179"/>
      <c r="N173" s="180"/>
      <c r="O173" s="73"/>
      <c r="P173" s="73"/>
      <c r="Q173" s="73"/>
      <c r="R173" s="73"/>
      <c r="S173" s="73"/>
      <c r="T173" s="74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20" t="s">
        <v>172</v>
      </c>
      <c r="AU173" s="20" t="s">
        <v>82</v>
      </c>
    </row>
    <row r="174" spans="1:51" s="14" customFormat="1" ht="12">
      <c r="A174" s="14"/>
      <c r="B174" s="189"/>
      <c r="C174" s="14"/>
      <c r="D174" s="182" t="s">
        <v>174</v>
      </c>
      <c r="E174" s="190" t="s">
        <v>3</v>
      </c>
      <c r="F174" s="191" t="s">
        <v>246</v>
      </c>
      <c r="G174" s="14"/>
      <c r="H174" s="192">
        <v>26.508</v>
      </c>
      <c r="I174" s="193"/>
      <c r="J174" s="14"/>
      <c r="K174" s="14"/>
      <c r="L174" s="189"/>
      <c r="M174" s="194"/>
      <c r="N174" s="195"/>
      <c r="O174" s="195"/>
      <c r="P174" s="195"/>
      <c r="Q174" s="195"/>
      <c r="R174" s="195"/>
      <c r="S174" s="195"/>
      <c r="T174" s="19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0" t="s">
        <v>174</v>
      </c>
      <c r="AU174" s="190" t="s">
        <v>82</v>
      </c>
      <c r="AV174" s="14" t="s">
        <v>82</v>
      </c>
      <c r="AW174" s="14" t="s">
        <v>33</v>
      </c>
      <c r="AX174" s="14" t="s">
        <v>72</v>
      </c>
      <c r="AY174" s="190" t="s">
        <v>163</v>
      </c>
    </row>
    <row r="175" spans="1:51" s="14" customFormat="1" ht="12">
      <c r="A175" s="14"/>
      <c r="B175" s="189"/>
      <c r="C175" s="14"/>
      <c r="D175" s="182" t="s">
        <v>174</v>
      </c>
      <c r="E175" s="190" t="s">
        <v>3</v>
      </c>
      <c r="F175" s="191" t="s">
        <v>247</v>
      </c>
      <c r="G175" s="14"/>
      <c r="H175" s="192">
        <v>40.226</v>
      </c>
      <c r="I175" s="193"/>
      <c r="J175" s="14"/>
      <c r="K175" s="14"/>
      <c r="L175" s="189"/>
      <c r="M175" s="194"/>
      <c r="N175" s="195"/>
      <c r="O175" s="195"/>
      <c r="P175" s="195"/>
      <c r="Q175" s="195"/>
      <c r="R175" s="195"/>
      <c r="S175" s="195"/>
      <c r="T175" s="19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0" t="s">
        <v>174</v>
      </c>
      <c r="AU175" s="190" t="s">
        <v>82</v>
      </c>
      <c r="AV175" s="14" t="s">
        <v>82</v>
      </c>
      <c r="AW175" s="14" t="s">
        <v>33</v>
      </c>
      <c r="AX175" s="14" t="s">
        <v>72</v>
      </c>
      <c r="AY175" s="190" t="s">
        <v>163</v>
      </c>
    </row>
    <row r="176" spans="1:51" s="15" customFormat="1" ht="12">
      <c r="A176" s="15"/>
      <c r="B176" s="197"/>
      <c r="C176" s="15"/>
      <c r="D176" s="182" t="s">
        <v>174</v>
      </c>
      <c r="E176" s="198" t="s">
        <v>3</v>
      </c>
      <c r="F176" s="199" t="s">
        <v>178</v>
      </c>
      <c r="G176" s="15"/>
      <c r="H176" s="200">
        <v>66.734</v>
      </c>
      <c r="I176" s="201"/>
      <c r="J176" s="15"/>
      <c r="K176" s="15"/>
      <c r="L176" s="197"/>
      <c r="M176" s="202"/>
      <c r="N176" s="203"/>
      <c r="O176" s="203"/>
      <c r="P176" s="203"/>
      <c r="Q176" s="203"/>
      <c r="R176" s="203"/>
      <c r="S176" s="203"/>
      <c r="T176" s="20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198" t="s">
        <v>174</v>
      </c>
      <c r="AU176" s="198" t="s">
        <v>82</v>
      </c>
      <c r="AV176" s="15" t="s">
        <v>170</v>
      </c>
      <c r="AW176" s="15" t="s">
        <v>33</v>
      </c>
      <c r="AX176" s="15" t="s">
        <v>80</v>
      </c>
      <c r="AY176" s="198" t="s">
        <v>163</v>
      </c>
    </row>
    <row r="177" spans="1:65" s="2" customFormat="1" ht="33" customHeight="1">
      <c r="A177" s="39"/>
      <c r="B177" s="162"/>
      <c r="C177" s="163" t="s">
        <v>248</v>
      </c>
      <c r="D177" s="163" t="s">
        <v>165</v>
      </c>
      <c r="E177" s="164" t="s">
        <v>249</v>
      </c>
      <c r="F177" s="165" t="s">
        <v>250</v>
      </c>
      <c r="G177" s="166" t="s">
        <v>196</v>
      </c>
      <c r="H177" s="167">
        <v>73.104</v>
      </c>
      <c r="I177" s="168"/>
      <c r="J177" s="169">
        <f>ROUND(I177*H177,2)</f>
        <v>0</v>
      </c>
      <c r="K177" s="165" t="s">
        <v>169</v>
      </c>
      <c r="L177" s="40"/>
      <c r="M177" s="170" t="s">
        <v>3</v>
      </c>
      <c r="N177" s="171" t="s">
        <v>43</v>
      </c>
      <c r="O177" s="73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174" t="s">
        <v>170</v>
      </c>
      <c r="AT177" s="174" t="s">
        <v>165</v>
      </c>
      <c r="AU177" s="174" t="s">
        <v>82</v>
      </c>
      <c r="AY177" s="20" t="s">
        <v>163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20" t="s">
        <v>80</v>
      </c>
      <c r="BK177" s="175">
        <f>ROUND(I177*H177,2)</f>
        <v>0</v>
      </c>
      <c r="BL177" s="20" t="s">
        <v>170</v>
      </c>
      <c r="BM177" s="174" t="s">
        <v>251</v>
      </c>
    </row>
    <row r="178" spans="1:47" s="2" customFormat="1" ht="12">
      <c r="A178" s="39"/>
      <c r="B178" s="40"/>
      <c r="C178" s="39"/>
      <c r="D178" s="176" t="s">
        <v>172</v>
      </c>
      <c r="E178" s="39"/>
      <c r="F178" s="177" t="s">
        <v>252</v>
      </c>
      <c r="G178" s="39"/>
      <c r="H178" s="39"/>
      <c r="I178" s="178"/>
      <c r="J178" s="39"/>
      <c r="K178" s="39"/>
      <c r="L178" s="40"/>
      <c r="M178" s="179"/>
      <c r="N178" s="180"/>
      <c r="O178" s="73"/>
      <c r="P178" s="73"/>
      <c r="Q178" s="73"/>
      <c r="R178" s="73"/>
      <c r="S178" s="73"/>
      <c r="T178" s="74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20" t="s">
        <v>172</v>
      </c>
      <c r="AU178" s="20" t="s">
        <v>82</v>
      </c>
    </row>
    <row r="179" spans="1:51" s="14" customFormat="1" ht="12">
      <c r="A179" s="14"/>
      <c r="B179" s="189"/>
      <c r="C179" s="14"/>
      <c r="D179" s="182" t="s">
        <v>174</v>
      </c>
      <c r="E179" s="190" t="s">
        <v>3</v>
      </c>
      <c r="F179" s="191" t="s">
        <v>246</v>
      </c>
      <c r="G179" s="14"/>
      <c r="H179" s="192">
        <v>26.508</v>
      </c>
      <c r="I179" s="193"/>
      <c r="J179" s="14"/>
      <c r="K179" s="14"/>
      <c r="L179" s="189"/>
      <c r="M179" s="194"/>
      <c r="N179" s="195"/>
      <c r="O179" s="195"/>
      <c r="P179" s="195"/>
      <c r="Q179" s="195"/>
      <c r="R179" s="195"/>
      <c r="S179" s="195"/>
      <c r="T179" s="19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0" t="s">
        <v>174</v>
      </c>
      <c r="AU179" s="190" t="s">
        <v>82</v>
      </c>
      <c r="AV179" s="14" t="s">
        <v>82</v>
      </c>
      <c r="AW179" s="14" t="s">
        <v>33</v>
      </c>
      <c r="AX179" s="14" t="s">
        <v>72</v>
      </c>
      <c r="AY179" s="190" t="s">
        <v>163</v>
      </c>
    </row>
    <row r="180" spans="1:51" s="14" customFormat="1" ht="12">
      <c r="A180" s="14"/>
      <c r="B180" s="189"/>
      <c r="C180" s="14"/>
      <c r="D180" s="182" t="s">
        <v>174</v>
      </c>
      <c r="E180" s="190" t="s">
        <v>3</v>
      </c>
      <c r="F180" s="191" t="s">
        <v>247</v>
      </c>
      <c r="G180" s="14"/>
      <c r="H180" s="192">
        <v>40.226</v>
      </c>
      <c r="I180" s="193"/>
      <c r="J180" s="14"/>
      <c r="K180" s="14"/>
      <c r="L180" s="189"/>
      <c r="M180" s="194"/>
      <c r="N180" s="195"/>
      <c r="O180" s="195"/>
      <c r="P180" s="195"/>
      <c r="Q180" s="195"/>
      <c r="R180" s="195"/>
      <c r="S180" s="195"/>
      <c r="T180" s="19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0" t="s">
        <v>174</v>
      </c>
      <c r="AU180" s="190" t="s">
        <v>82</v>
      </c>
      <c r="AV180" s="14" t="s">
        <v>82</v>
      </c>
      <c r="AW180" s="14" t="s">
        <v>33</v>
      </c>
      <c r="AX180" s="14" t="s">
        <v>72</v>
      </c>
      <c r="AY180" s="190" t="s">
        <v>163</v>
      </c>
    </row>
    <row r="181" spans="1:51" s="14" customFormat="1" ht="12">
      <c r="A181" s="14"/>
      <c r="B181" s="189"/>
      <c r="C181" s="14"/>
      <c r="D181" s="182" t="s">
        <v>174</v>
      </c>
      <c r="E181" s="190" t="s">
        <v>3</v>
      </c>
      <c r="F181" s="191" t="s">
        <v>106</v>
      </c>
      <c r="G181" s="14"/>
      <c r="H181" s="192">
        <v>6.37</v>
      </c>
      <c r="I181" s="193"/>
      <c r="J181" s="14"/>
      <c r="K181" s="14"/>
      <c r="L181" s="189"/>
      <c r="M181" s="194"/>
      <c r="N181" s="195"/>
      <c r="O181" s="195"/>
      <c r="P181" s="195"/>
      <c r="Q181" s="195"/>
      <c r="R181" s="195"/>
      <c r="S181" s="195"/>
      <c r="T181" s="19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0" t="s">
        <v>174</v>
      </c>
      <c r="AU181" s="190" t="s">
        <v>82</v>
      </c>
      <c r="AV181" s="14" t="s">
        <v>82</v>
      </c>
      <c r="AW181" s="14" t="s">
        <v>33</v>
      </c>
      <c r="AX181" s="14" t="s">
        <v>72</v>
      </c>
      <c r="AY181" s="190" t="s">
        <v>163</v>
      </c>
    </row>
    <row r="182" spans="1:51" s="15" customFormat="1" ht="12">
      <c r="A182" s="15"/>
      <c r="B182" s="197"/>
      <c r="C182" s="15"/>
      <c r="D182" s="182" t="s">
        <v>174</v>
      </c>
      <c r="E182" s="198" t="s">
        <v>3</v>
      </c>
      <c r="F182" s="199" t="s">
        <v>178</v>
      </c>
      <c r="G182" s="15"/>
      <c r="H182" s="200">
        <v>73.104</v>
      </c>
      <c r="I182" s="201"/>
      <c r="J182" s="15"/>
      <c r="K182" s="15"/>
      <c r="L182" s="197"/>
      <c r="M182" s="202"/>
      <c r="N182" s="203"/>
      <c r="O182" s="203"/>
      <c r="P182" s="203"/>
      <c r="Q182" s="203"/>
      <c r="R182" s="203"/>
      <c r="S182" s="203"/>
      <c r="T182" s="20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198" t="s">
        <v>174</v>
      </c>
      <c r="AU182" s="198" t="s">
        <v>82</v>
      </c>
      <c r="AV182" s="15" t="s">
        <v>170</v>
      </c>
      <c r="AW182" s="15" t="s">
        <v>33</v>
      </c>
      <c r="AX182" s="15" t="s">
        <v>80</v>
      </c>
      <c r="AY182" s="198" t="s">
        <v>163</v>
      </c>
    </row>
    <row r="183" spans="1:65" s="2" customFormat="1" ht="37.8" customHeight="1">
      <c r="A183" s="39"/>
      <c r="B183" s="162"/>
      <c r="C183" s="163" t="s">
        <v>253</v>
      </c>
      <c r="D183" s="163" t="s">
        <v>165</v>
      </c>
      <c r="E183" s="164" t="s">
        <v>254</v>
      </c>
      <c r="F183" s="165" t="s">
        <v>255</v>
      </c>
      <c r="G183" s="166" t="s">
        <v>196</v>
      </c>
      <c r="H183" s="167">
        <v>73.104</v>
      </c>
      <c r="I183" s="168"/>
      <c r="J183" s="169">
        <f>ROUND(I183*H183,2)</f>
        <v>0</v>
      </c>
      <c r="K183" s="165" t="s">
        <v>169</v>
      </c>
      <c r="L183" s="40"/>
      <c r="M183" s="170" t="s">
        <v>3</v>
      </c>
      <c r="N183" s="171" t="s">
        <v>43</v>
      </c>
      <c r="O183" s="73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74" t="s">
        <v>170</v>
      </c>
      <c r="AT183" s="174" t="s">
        <v>165</v>
      </c>
      <c r="AU183" s="174" t="s">
        <v>82</v>
      </c>
      <c r="AY183" s="20" t="s">
        <v>163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20" t="s">
        <v>80</v>
      </c>
      <c r="BK183" s="175">
        <f>ROUND(I183*H183,2)</f>
        <v>0</v>
      </c>
      <c r="BL183" s="20" t="s">
        <v>170</v>
      </c>
      <c r="BM183" s="174" t="s">
        <v>256</v>
      </c>
    </row>
    <row r="184" spans="1:47" s="2" customFormat="1" ht="12">
      <c r="A184" s="39"/>
      <c r="B184" s="40"/>
      <c r="C184" s="39"/>
      <c r="D184" s="176" t="s">
        <v>172</v>
      </c>
      <c r="E184" s="39"/>
      <c r="F184" s="177" t="s">
        <v>257</v>
      </c>
      <c r="G184" s="39"/>
      <c r="H184" s="39"/>
      <c r="I184" s="178"/>
      <c r="J184" s="39"/>
      <c r="K184" s="39"/>
      <c r="L184" s="40"/>
      <c r="M184" s="179"/>
      <c r="N184" s="180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172</v>
      </c>
      <c r="AU184" s="20" t="s">
        <v>82</v>
      </c>
    </row>
    <row r="185" spans="1:51" s="14" customFormat="1" ht="12">
      <c r="A185" s="14"/>
      <c r="B185" s="189"/>
      <c r="C185" s="14"/>
      <c r="D185" s="182" t="s">
        <v>174</v>
      </c>
      <c r="E185" s="190" t="s">
        <v>3</v>
      </c>
      <c r="F185" s="191" t="s">
        <v>246</v>
      </c>
      <c r="G185" s="14"/>
      <c r="H185" s="192">
        <v>26.508</v>
      </c>
      <c r="I185" s="193"/>
      <c r="J185" s="14"/>
      <c r="K185" s="14"/>
      <c r="L185" s="189"/>
      <c r="M185" s="194"/>
      <c r="N185" s="195"/>
      <c r="O185" s="195"/>
      <c r="P185" s="195"/>
      <c r="Q185" s="195"/>
      <c r="R185" s="195"/>
      <c r="S185" s="195"/>
      <c r="T185" s="19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0" t="s">
        <v>174</v>
      </c>
      <c r="AU185" s="190" t="s">
        <v>82</v>
      </c>
      <c r="AV185" s="14" t="s">
        <v>82</v>
      </c>
      <c r="AW185" s="14" t="s">
        <v>33</v>
      </c>
      <c r="AX185" s="14" t="s">
        <v>72</v>
      </c>
      <c r="AY185" s="190" t="s">
        <v>163</v>
      </c>
    </row>
    <row r="186" spans="1:51" s="14" customFormat="1" ht="12">
      <c r="A186" s="14"/>
      <c r="B186" s="189"/>
      <c r="C186" s="14"/>
      <c r="D186" s="182" t="s">
        <v>174</v>
      </c>
      <c r="E186" s="190" t="s">
        <v>3</v>
      </c>
      <c r="F186" s="191" t="s">
        <v>247</v>
      </c>
      <c r="G186" s="14"/>
      <c r="H186" s="192">
        <v>40.226</v>
      </c>
      <c r="I186" s="193"/>
      <c r="J186" s="14"/>
      <c r="K186" s="14"/>
      <c r="L186" s="189"/>
      <c r="M186" s="194"/>
      <c r="N186" s="195"/>
      <c r="O186" s="195"/>
      <c r="P186" s="195"/>
      <c r="Q186" s="195"/>
      <c r="R186" s="195"/>
      <c r="S186" s="195"/>
      <c r="T186" s="19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0" t="s">
        <v>174</v>
      </c>
      <c r="AU186" s="190" t="s">
        <v>82</v>
      </c>
      <c r="AV186" s="14" t="s">
        <v>82</v>
      </c>
      <c r="AW186" s="14" t="s">
        <v>33</v>
      </c>
      <c r="AX186" s="14" t="s">
        <v>72</v>
      </c>
      <c r="AY186" s="190" t="s">
        <v>163</v>
      </c>
    </row>
    <row r="187" spans="1:51" s="14" customFormat="1" ht="12">
      <c r="A187" s="14"/>
      <c r="B187" s="189"/>
      <c r="C187" s="14"/>
      <c r="D187" s="182" t="s">
        <v>174</v>
      </c>
      <c r="E187" s="190" t="s">
        <v>3</v>
      </c>
      <c r="F187" s="191" t="s">
        <v>106</v>
      </c>
      <c r="G187" s="14"/>
      <c r="H187" s="192">
        <v>6.37</v>
      </c>
      <c r="I187" s="193"/>
      <c r="J187" s="14"/>
      <c r="K187" s="14"/>
      <c r="L187" s="189"/>
      <c r="M187" s="194"/>
      <c r="N187" s="195"/>
      <c r="O187" s="195"/>
      <c r="P187" s="195"/>
      <c r="Q187" s="195"/>
      <c r="R187" s="195"/>
      <c r="S187" s="195"/>
      <c r="T187" s="19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0" t="s">
        <v>174</v>
      </c>
      <c r="AU187" s="190" t="s">
        <v>82</v>
      </c>
      <c r="AV187" s="14" t="s">
        <v>82</v>
      </c>
      <c r="AW187" s="14" t="s">
        <v>33</v>
      </c>
      <c r="AX187" s="14" t="s">
        <v>72</v>
      </c>
      <c r="AY187" s="190" t="s">
        <v>163</v>
      </c>
    </row>
    <row r="188" spans="1:51" s="15" customFormat="1" ht="12">
      <c r="A188" s="15"/>
      <c r="B188" s="197"/>
      <c r="C188" s="15"/>
      <c r="D188" s="182" t="s">
        <v>174</v>
      </c>
      <c r="E188" s="198" t="s">
        <v>3</v>
      </c>
      <c r="F188" s="199" t="s">
        <v>178</v>
      </c>
      <c r="G188" s="15"/>
      <c r="H188" s="200">
        <v>73.104</v>
      </c>
      <c r="I188" s="201"/>
      <c r="J188" s="15"/>
      <c r="K188" s="15"/>
      <c r="L188" s="197"/>
      <c r="M188" s="202"/>
      <c r="N188" s="203"/>
      <c r="O188" s="203"/>
      <c r="P188" s="203"/>
      <c r="Q188" s="203"/>
      <c r="R188" s="203"/>
      <c r="S188" s="203"/>
      <c r="T188" s="20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198" t="s">
        <v>174</v>
      </c>
      <c r="AU188" s="198" t="s">
        <v>82</v>
      </c>
      <c r="AV188" s="15" t="s">
        <v>170</v>
      </c>
      <c r="AW188" s="15" t="s">
        <v>33</v>
      </c>
      <c r="AX188" s="15" t="s">
        <v>80</v>
      </c>
      <c r="AY188" s="198" t="s">
        <v>163</v>
      </c>
    </row>
    <row r="189" spans="1:65" s="2" customFormat="1" ht="24.15" customHeight="1">
      <c r="A189" s="39"/>
      <c r="B189" s="162"/>
      <c r="C189" s="163" t="s">
        <v>258</v>
      </c>
      <c r="D189" s="163" t="s">
        <v>165</v>
      </c>
      <c r="E189" s="164" t="s">
        <v>259</v>
      </c>
      <c r="F189" s="165" t="s">
        <v>260</v>
      </c>
      <c r="G189" s="166" t="s">
        <v>261</v>
      </c>
      <c r="H189" s="167">
        <v>131.586</v>
      </c>
      <c r="I189" s="168"/>
      <c r="J189" s="169">
        <f>ROUND(I189*H189,2)</f>
        <v>0</v>
      </c>
      <c r="K189" s="165" t="s">
        <v>169</v>
      </c>
      <c r="L189" s="40"/>
      <c r="M189" s="170" t="s">
        <v>3</v>
      </c>
      <c r="N189" s="171" t="s">
        <v>43</v>
      </c>
      <c r="O189" s="73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74" t="s">
        <v>170</v>
      </c>
      <c r="AT189" s="174" t="s">
        <v>165</v>
      </c>
      <c r="AU189" s="174" t="s">
        <v>82</v>
      </c>
      <c r="AY189" s="20" t="s">
        <v>163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20" t="s">
        <v>80</v>
      </c>
      <c r="BK189" s="175">
        <f>ROUND(I189*H189,2)</f>
        <v>0</v>
      </c>
      <c r="BL189" s="20" t="s">
        <v>170</v>
      </c>
      <c r="BM189" s="174" t="s">
        <v>262</v>
      </c>
    </row>
    <row r="190" spans="1:47" s="2" customFormat="1" ht="12">
      <c r="A190" s="39"/>
      <c r="B190" s="40"/>
      <c r="C190" s="39"/>
      <c r="D190" s="176" t="s">
        <v>172</v>
      </c>
      <c r="E190" s="39"/>
      <c r="F190" s="177" t="s">
        <v>263</v>
      </c>
      <c r="G190" s="39"/>
      <c r="H190" s="39"/>
      <c r="I190" s="178"/>
      <c r="J190" s="39"/>
      <c r="K190" s="39"/>
      <c r="L190" s="40"/>
      <c r="M190" s="179"/>
      <c r="N190" s="180"/>
      <c r="O190" s="73"/>
      <c r="P190" s="73"/>
      <c r="Q190" s="73"/>
      <c r="R190" s="73"/>
      <c r="S190" s="73"/>
      <c r="T190" s="74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20" t="s">
        <v>172</v>
      </c>
      <c r="AU190" s="20" t="s">
        <v>82</v>
      </c>
    </row>
    <row r="191" spans="1:51" s="14" customFormat="1" ht="12">
      <c r="A191" s="14"/>
      <c r="B191" s="189"/>
      <c r="C191" s="14"/>
      <c r="D191" s="182" t="s">
        <v>174</v>
      </c>
      <c r="E191" s="190" t="s">
        <v>3</v>
      </c>
      <c r="F191" s="191" t="s">
        <v>264</v>
      </c>
      <c r="G191" s="14"/>
      <c r="H191" s="192">
        <v>47.714</v>
      </c>
      <c r="I191" s="193"/>
      <c r="J191" s="14"/>
      <c r="K191" s="14"/>
      <c r="L191" s="189"/>
      <c r="M191" s="194"/>
      <c r="N191" s="195"/>
      <c r="O191" s="195"/>
      <c r="P191" s="195"/>
      <c r="Q191" s="195"/>
      <c r="R191" s="195"/>
      <c r="S191" s="195"/>
      <c r="T191" s="19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0" t="s">
        <v>174</v>
      </c>
      <c r="AU191" s="190" t="s">
        <v>82</v>
      </c>
      <c r="AV191" s="14" t="s">
        <v>82</v>
      </c>
      <c r="AW191" s="14" t="s">
        <v>33</v>
      </c>
      <c r="AX191" s="14" t="s">
        <v>72</v>
      </c>
      <c r="AY191" s="190" t="s">
        <v>163</v>
      </c>
    </row>
    <row r="192" spans="1:51" s="14" customFormat="1" ht="12">
      <c r="A192" s="14"/>
      <c r="B192" s="189"/>
      <c r="C192" s="14"/>
      <c r="D192" s="182" t="s">
        <v>174</v>
      </c>
      <c r="E192" s="190" t="s">
        <v>3</v>
      </c>
      <c r="F192" s="191" t="s">
        <v>265</v>
      </c>
      <c r="G192" s="14"/>
      <c r="H192" s="192">
        <v>72.406</v>
      </c>
      <c r="I192" s="193"/>
      <c r="J192" s="14"/>
      <c r="K192" s="14"/>
      <c r="L192" s="189"/>
      <c r="M192" s="194"/>
      <c r="N192" s="195"/>
      <c r="O192" s="195"/>
      <c r="P192" s="195"/>
      <c r="Q192" s="195"/>
      <c r="R192" s="195"/>
      <c r="S192" s="195"/>
      <c r="T192" s="19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0" t="s">
        <v>174</v>
      </c>
      <c r="AU192" s="190" t="s">
        <v>82</v>
      </c>
      <c r="AV192" s="14" t="s">
        <v>82</v>
      </c>
      <c r="AW192" s="14" t="s">
        <v>33</v>
      </c>
      <c r="AX192" s="14" t="s">
        <v>72</v>
      </c>
      <c r="AY192" s="190" t="s">
        <v>163</v>
      </c>
    </row>
    <row r="193" spans="1:51" s="14" customFormat="1" ht="12">
      <c r="A193" s="14"/>
      <c r="B193" s="189"/>
      <c r="C193" s="14"/>
      <c r="D193" s="182" t="s">
        <v>174</v>
      </c>
      <c r="E193" s="190" t="s">
        <v>3</v>
      </c>
      <c r="F193" s="191" t="s">
        <v>266</v>
      </c>
      <c r="G193" s="14"/>
      <c r="H193" s="192">
        <v>11.466</v>
      </c>
      <c r="I193" s="193"/>
      <c r="J193" s="14"/>
      <c r="K193" s="14"/>
      <c r="L193" s="189"/>
      <c r="M193" s="194"/>
      <c r="N193" s="195"/>
      <c r="O193" s="195"/>
      <c r="P193" s="195"/>
      <c r="Q193" s="195"/>
      <c r="R193" s="195"/>
      <c r="S193" s="195"/>
      <c r="T193" s="19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0" t="s">
        <v>174</v>
      </c>
      <c r="AU193" s="190" t="s">
        <v>82</v>
      </c>
      <c r="AV193" s="14" t="s">
        <v>82</v>
      </c>
      <c r="AW193" s="14" t="s">
        <v>33</v>
      </c>
      <c r="AX193" s="14" t="s">
        <v>72</v>
      </c>
      <c r="AY193" s="190" t="s">
        <v>163</v>
      </c>
    </row>
    <row r="194" spans="1:51" s="15" customFormat="1" ht="12">
      <c r="A194" s="15"/>
      <c r="B194" s="197"/>
      <c r="C194" s="15"/>
      <c r="D194" s="182" t="s">
        <v>174</v>
      </c>
      <c r="E194" s="198" t="s">
        <v>3</v>
      </c>
      <c r="F194" s="199" t="s">
        <v>178</v>
      </c>
      <c r="G194" s="15"/>
      <c r="H194" s="200">
        <v>131.586</v>
      </c>
      <c r="I194" s="201"/>
      <c r="J194" s="15"/>
      <c r="K194" s="15"/>
      <c r="L194" s="197"/>
      <c r="M194" s="202"/>
      <c r="N194" s="203"/>
      <c r="O194" s="203"/>
      <c r="P194" s="203"/>
      <c r="Q194" s="203"/>
      <c r="R194" s="203"/>
      <c r="S194" s="203"/>
      <c r="T194" s="20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198" t="s">
        <v>174</v>
      </c>
      <c r="AU194" s="198" t="s">
        <v>82</v>
      </c>
      <c r="AV194" s="15" t="s">
        <v>170</v>
      </c>
      <c r="AW194" s="15" t="s">
        <v>33</v>
      </c>
      <c r="AX194" s="15" t="s">
        <v>80</v>
      </c>
      <c r="AY194" s="198" t="s">
        <v>163</v>
      </c>
    </row>
    <row r="195" spans="1:65" s="2" customFormat="1" ht="24.15" customHeight="1">
      <c r="A195" s="39"/>
      <c r="B195" s="162"/>
      <c r="C195" s="163" t="s">
        <v>267</v>
      </c>
      <c r="D195" s="163" t="s">
        <v>165</v>
      </c>
      <c r="E195" s="164" t="s">
        <v>268</v>
      </c>
      <c r="F195" s="165" t="s">
        <v>269</v>
      </c>
      <c r="G195" s="166" t="s">
        <v>196</v>
      </c>
      <c r="H195" s="167">
        <v>26.508</v>
      </c>
      <c r="I195" s="168"/>
      <c r="J195" s="169">
        <f>ROUND(I195*H195,2)</f>
        <v>0</v>
      </c>
      <c r="K195" s="165" t="s">
        <v>169</v>
      </c>
      <c r="L195" s="40"/>
      <c r="M195" s="170" t="s">
        <v>3</v>
      </c>
      <c r="N195" s="171" t="s">
        <v>43</v>
      </c>
      <c r="O195" s="73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74" t="s">
        <v>170</v>
      </c>
      <c r="AT195" s="174" t="s">
        <v>165</v>
      </c>
      <c r="AU195" s="174" t="s">
        <v>82</v>
      </c>
      <c r="AY195" s="20" t="s">
        <v>163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20" t="s">
        <v>80</v>
      </c>
      <c r="BK195" s="175">
        <f>ROUND(I195*H195,2)</f>
        <v>0</v>
      </c>
      <c r="BL195" s="20" t="s">
        <v>170</v>
      </c>
      <c r="BM195" s="174" t="s">
        <v>270</v>
      </c>
    </row>
    <row r="196" spans="1:47" s="2" customFormat="1" ht="12">
      <c r="A196" s="39"/>
      <c r="B196" s="40"/>
      <c r="C196" s="39"/>
      <c r="D196" s="176" t="s">
        <v>172</v>
      </c>
      <c r="E196" s="39"/>
      <c r="F196" s="177" t="s">
        <v>271</v>
      </c>
      <c r="G196" s="39"/>
      <c r="H196" s="39"/>
      <c r="I196" s="178"/>
      <c r="J196" s="39"/>
      <c r="K196" s="39"/>
      <c r="L196" s="40"/>
      <c r="M196" s="179"/>
      <c r="N196" s="180"/>
      <c r="O196" s="73"/>
      <c r="P196" s="73"/>
      <c r="Q196" s="73"/>
      <c r="R196" s="73"/>
      <c r="S196" s="73"/>
      <c r="T196" s="74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20" t="s">
        <v>172</v>
      </c>
      <c r="AU196" s="20" t="s">
        <v>82</v>
      </c>
    </row>
    <row r="197" spans="1:51" s="14" customFormat="1" ht="12">
      <c r="A197" s="14"/>
      <c r="B197" s="189"/>
      <c r="C197" s="14"/>
      <c r="D197" s="182" t="s">
        <v>174</v>
      </c>
      <c r="E197" s="190" t="s">
        <v>3</v>
      </c>
      <c r="F197" s="191" t="s">
        <v>246</v>
      </c>
      <c r="G197" s="14"/>
      <c r="H197" s="192">
        <v>26.508</v>
      </c>
      <c r="I197" s="193"/>
      <c r="J197" s="14"/>
      <c r="K197" s="14"/>
      <c r="L197" s="189"/>
      <c r="M197" s="194"/>
      <c r="N197" s="195"/>
      <c r="O197" s="195"/>
      <c r="P197" s="195"/>
      <c r="Q197" s="195"/>
      <c r="R197" s="195"/>
      <c r="S197" s="195"/>
      <c r="T197" s="19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0" t="s">
        <v>174</v>
      </c>
      <c r="AU197" s="190" t="s">
        <v>82</v>
      </c>
      <c r="AV197" s="14" t="s">
        <v>82</v>
      </c>
      <c r="AW197" s="14" t="s">
        <v>33</v>
      </c>
      <c r="AX197" s="14" t="s">
        <v>80</v>
      </c>
      <c r="AY197" s="190" t="s">
        <v>163</v>
      </c>
    </row>
    <row r="198" spans="1:65" s="2" customFormat="1" ht="24.15" customHeight="1">
      <c r="A198" s="39"/>
      <c r="B198" s="162"/>
      <c r="C198" s="163" t="s">
        <v>272</v>
      </c>
      <c r="D198" s="163" t="s">
        <v>165</v>
      </c>
      <c r="E198" s="164" t="s">
        <v>273</v>
      </c>
      <c r="F198" s="165" t="s">
        <v>274</v>
      </c>
      <c r="G198" s="166" t="s">
        <v>196</v>
      </c>
      <c r="H198" s="167">
        <v>40.226</v>
      </c>
      <c r="I198" s="168"/>
      <c r="J198" s="169">
        <f>ROUND(I198*H198,2)</f>
        <v>0</v>
      </c>
      <c r="K198" s="165" t="s">
        <v>169</v>
      </c>
      <c r="L198" s="40"/>
      <c r="M198" s="170" t="s">
        <v>3</v>
      </c>
      <c r="N198" s="171" t="s">
        <v>43</v>
      </c>
      <c r="O198" s="73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74" t="s">
        <v>170</v>
      </c>
      <c r="AT198" s="174" t="s">
        <v>165</v>
      </c>
      <c r="AU198" s="174" t="s">
        <v>82</v>
      </c>
      <c r="AY198" s="20" t="s">
        <v>163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20" t="s">
        <v>80</v>
      </c>
      <c r="BK198" s="175">
        <f>ROUND(I198*H198,2)</f>
        <v>0</v>
      </c>
      <c r="BL198" s="20" t="s">
        <v>170</v>
      </c>
      <c r="BM198" s="174" t="s">
        <v>275</v>
      </c>
    </row>
    <row r="199" spans="1:47" s="2" customFormat="1" ht="12">
      <c r="A199" s="39"/>
      <c r="B199" s="40"/>
      <c r="C199" s="39"/>
      <c r="D199" s="176" t="s">
        <v>172</v>
      </c>
      <c r="E199" s="39"/>
      <c r="F199" s="177" t="s">
        <v>276</v>
      </c>
      <c r="G199" s="39"/>
      <c r="H199" s="39"/>
      <c r="I199" s="178"/>
      <c r="J199" s="39"/>
      <c r="K199" s="39"/>
      <c r="L199" s="40"/>
      <c r="M199" s="179"/>
      <c r="N199" s="180"/>
      <c r="O199" s="73"/>
      <c r="P199" s="73"/>
      <c r="Q199" s="73"/>
      <c r="R199" s="73"/>
      <c r="S199" s="73"/>
      <c r="T199" s="74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20" t="s">
        <v>172</v>
      </c>
      <c r="AU199" s="20" t="s">
        <v>82</v>
      </c>
    </row>
    <row r="200" spans="1:51" s="14" customFormat="1" ht="12">
      <c r="A200" s="14"/>
      <c r="B200" s="189"/>
      <c r="C200" s="14"/>
      <c r="D200" s="182" t="s">
        <v>174</v>
      </c>
      <c r="E200" s="190" t="s">
        <v>3</v>
      </c>
      <c r="F200" s="191" t="s">
        <v>247</v>
      </c>
      <c r="G200" s="14"/>
      <c r="H200" s="192">
        <v>40.226</v>
      </c>
      <c r="I200" s="193"/>
      <c r="J200" s="14"/>
      <c r="K200" s="14"/>
      <c r="L200" s="189"/>
      <c r="M200" s="194"/>
      <c r="N200" s="195"/>
      <c r="O200" s="195"/>
      <c r="P200" s="195"/>
      <c r="Q200" s="195"/>
      <c r="R200" s="195"/>
      <c r="S200" s="195"/>
      <c r="T200" s="19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90" t="s">
        <v>174</v>
      </c>
      <c r="AU200" s="190" t="s">
        <v>82</v>
      </c>
      <c r="AV200" s="14" t="s">
        <v>82</v>
      </c>
      <c r="AW200" s="14" t="s">
        <v>33</v>
      </c>
      <c r="AX200" s="14" t="s">
        <v>80</v>
      </c>
      <c r="AY200" s="190" t="s">
        <v>163</v>
      </c>
    </row>
    <row r="201" spans="1:65" s="2" customFormat="1" ht="33" customHeight="1">
      <c r="A201" s="39"/>
      <c r="B201" s="162"/>
      <c r="C201" s="163" t="s">
        <v>277</v>
      </c>
      <c r="D201" s="163" t="s">
        <v>165</v>
      </c>
      <c r="E201" s="164" t="s">
        <v>278</v>
      </c>
      <c r="F201" s="165" t="s">
        <v>279</v>
      </c>
      <c r="G201" s="166" t="s">
        <v>168</v>
      </c>
      <c r="H201" s="167">
        <v>66.376</v>
      </c>
      <c r="I201" s="168"/>
      <c r="J201" s="169">
        <f>ROUND(I201*H201,2)</f>
        <v>0</v>
      </c>
      <c r="K201" s="165" t="s">
        <v>169</v>
      </c>
      <c r="L201" s="40"/>
      <c r="M201" s="170" t="s">
        <v>3</v>
      </c>
      <c r="N201" s="171" t="s">
        <v>43</v>
      </c>
      <c r="O201" s="73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74" t="s">
        <v>170</v>
      </c>
      <c r="AT201" s="174" t="s">
        <v>165</v>
      </c>
      <c r="AU201" s="174" t="s">
        <v>82</v>
      </c>
      <c r="AY201" s="20" t="s">
        <v>163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20" t="s">
        <v>80</v>
      </c>
      <c r="BK201" s="175">
        <f>ROUND(I201*H201,2)</f>
        <v>0</v>
      </c>
      <c r="BL201" s="20" t="s">
        <v>170</v>
      </c>
      <c r="BM201" s="174" t="s">
        <v>280</v>
      </c>
    </row>
    <row r="202" spans="1:47" s="2" customFormat="1" ht="12">
      <c r="A202" s="39"/>
      <c r="B202" s="40"/>
      <c r="C202" s="39"/>
      <c r="D202" s="176" t="s">
        <v>172</v>
      </c>
      <c r="E202" s="39"/>
      <c r="F202" s="177" t="s">
        <v>281</v>
      </c>
      <c r="G202" s="39"/>
      <c r="H202" s="39"/>
      <c r="I202" s="178"/>
      <c r="J202" s="39"/>
      <c r="K202" s="39"/>
      <c r="L202" s="40"/>
      <c r="M202" s="179"/>
      <c r="N202" s="180"/>
      <c r="O202" s="73"/>
      <c r="P202" s="73"/>
      <c r="Q202" s="73"/>
      <c r="R202" s="73"/>
      <c r="S202" s="73"/>
      <c r="T202" s="74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20" t="s">
        <v>172</v>
      </c>
      <c r="AU202" s="20" t="s">
        <v>82</v>
      </c>
    </row>
    <row r="203" spans="1:51" s="13" customFormat="1" ht="12">
      <c r="A203" s="13"/>
      <c r="B203" s="181"/>
      <c r="C203" s="13"/>
      <c r="D203" s="182" t="s">
        <v>174</v>
      </c>
      <c r="E203" s="183" t="s">
        <v>3</v>
      </c>
      <c r="F203" s="184" t="s">
        <v>282</v>
      </c>
      <c r="G203" s="13"/>
      <c r="H203" s="183" t="s">
        <v>3</v>
      </c>
      <c r="I203" s="185"/>
      <c r="J203" s="13"/>
      <c r="K203" s="13"/>
      <c r="L203" s="181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3" t="s">
        <v>174</v>
      </c>
      <c r="AU203" s="183" t="s">
        <v>82</v>
      </c>
      <c r="AV203" s="13" t="s">
        <v>80</v>
      </c>
      <c r="AW203" s="13" t="s">
        <v>33</v>
      </c>
      <c r="AX203" s="13" t="s">
        <v>72</v>
      </c>
      <c r="AY203" s="183" t="s">
        <v>163</v>
      </c>
    </row>
    <row r="204" spans="1:51" s="14" customFormat="1" ht="12">
      <c r="A204" s="14"/>
      <c r="B204" s="189"/>
      <c r="C204" s="14"/>
      <c r="D204" s="182" t="s">
        <v>174</v>
      </c>
      <c r="E204" s="190" t="s">
        <v>3</v>
      </c>
      <c r="F204" s="191" t="s">
        <v>283</v>
      </c>
      <c r="G204" s="14"/>
      <c r="H204" s="192">
        <v>13.856</v>
      </c>
      <c r="I204" s="193"/>
      <c r="J204" s="14"/>
      <c r="K204" s="14"/>
      <c r="L204" s="189"/>
      <c r="M204" s="194"/>
      <c r="N204" s="195"/>
      <c r="O204" s="195"/>
      <c r="P204" s="195"/>
      <c r="Q204" s="195"/>
      <c r="R204" s="195"/>
      <c r="S204" s="195"/>
      <c r="T204" s="19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0" t="s">
        <v>174</v>
      </c>
      <c r="AU204" s="190" t="s">
        <v>82</v>
      </c>
      <c r="AV204" s="14" t="s">
        <v>82</v>
      </c>
      <c r="AW204" s="14" t="s">
        <v>33</v>
      </c>
      <c r="AX204" s="14" t="s">
        <v>72</v>
      </c>
      <c r="AY204" s="190" t="s">
        <v>163</v>
      </c>
    </row>
    <row r="205" spans="1:51" s="14" customFormat="1" ht="12">
      <c r="A205" s="14"/>
      <c r="B205" s="189"/>
      <c r="C205" s="14"/>
      <c r="D205" s="182" t="s">
        <v>174</v>
      </c>
      <c r="E205" s="190" t="s">
        <v>3</v>
      </c>
      <c r="F205" s="191" t="s">
        <v>284</v>
      </c>
      <c r="G205" s="14"/>
      <c r="H205" s="192">
        <v>12</v>
      </c>
      <c r="I205" s="193"/>
      <c r="J205" s="14"/>
      <c r="K205" s="14"/>
      <c r="L205" s="189"/>
      <c r="M205" s="194"/>
      <c r="N205" s="195"/>
      <c r="O205" s="195"/>
      <c r="P205" s="195"/>
      <c r="Q205" s="195"/>
      <c r="R205" s="195"/>
      <c r="S205" s="195"/>
      <c r="T205" s="19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0" t="s">
        <v>174</v>
      </c>
      <c r="AU205" s="190" t="s">
        <v>82</v>
      </c>
      <c r="AV205" s="14" t="s">
        <v>82</v>
      </c>
      <c r="AW205" s="14" t="s">
        <v>33</v>
      </c>
      <c r="AX205" s="14" t="s">
        <v>72</v>
      </c>
      <c r="AY205" s="190" t="s">
        <v>163</v>
      </c>
    </row>
    <row r="206" spans="1:51" s="14" customFormat="1" ht="12">
      <c r="A206" s="14"/>
      <c r="B206" s="189"/>
      <c r="C206" s="14"/>
      <c r="D206" s="182" t="s">
        <v>174</v>
      </c>
      <c r="E206" s="190" t="s">
        <v>3</v>
      </c>
      <c r="F206" s="191" t="s">
        <v>285</v>
      </c>
      <c r="G206" s="14"/>
      <c r="H206" s="192">
        <v>15.6</v>
      </c>
      <c r="I206" s="193"/>
      <c r="J206" s="14"/>
      <c r="K206" s="14"/>
      <c r="L206" s="189"/>
      <c r="M206" s="194"/>
      <c r="N206" s="195"/>
      <c r="O206" s="195"/>
      <c r="P206" s="195"/>
      <c r="Q206" s="195"/>
      <c r="R206" s="195"/>
      <c r="S206" s="195"/>
      <c r="T206" s="19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0" t="s">
        <v>174</v>
      </c>
      <c r="AU206" s="190" t="s">
        <v>82</v>
      </c>
      <c r="AV206" s="14" t="s">
        <v>82</v>
      </c>
      <c r="AW206" s="14" t="s">
        <v>33</v>
      </c>
      <c r="AX206" s="14" t="s">
        <v>72</v>
      </c>
      <c r="AY206" s="190" t="s">
        <v>163</v>
      </c>
    </row>
    <row r="207" spans="1:51" s="14" customFormat="1" ht="12">
      <c r="A207" s="14"/>
      <c r="B207" s="189"/>
      <c r="C207" s="14"/>
      <c r="D207" s="182" t="s">
        <v>174</v>
      </c>
      <c r="E207" s="190" t="s">
        <v>3</v>
      </c>
      <c r="F207" s="191" t="s">
        <v>286</v>
      </c>
      <c r="G207" s="14"/>
      <c r="H207" s="192">
        <v>19.92</v>
      </c>
      <c r="I207" s="193"/>
      <c r="J207" s="14"/>
      <c r="K207" s="14"/>
      <c r="L207" s="189"/>
      <c r="M207" s="194"/>
      <c r="N207" s="195"/>
      <c r="O207" s="195"/>
      <c r="P207" s="195"/>
      <c r="Q207" s="195"/>
      <c r="R207" s="195"/>
      <c r="S207" s="195"/>
      <c r="T207" s="19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0" t="s">
        <v>174</v>
      </c>
      <c r="AU207" s="190" t="s">
        <v>82</v>
      </c>
      <c r="AV207" s="14" t="s">
        <v>82</v>
      </c>
      <c r="AW207" s="14" t="s">
        <v>33</v>
      </c>
      <c r="AX207" s="14" t="s">
        <v>72</v>
      </c>
      <c r="AY207" s="190" t="s">
        <v>163</v>
      </c>
    </row>
    <row r="208" spans="1:51" s="14" customFormat="1" ht="12">
      <c r="A208" s="14"/>
      <c r="B208" s="189"/>
      <c r="C208" s="14"/>
      <c r="D208" s="182" t="s">
        <v>174</v>
      </c>
      <c r="E208" s="190" t="s">
        <v>3</v>
      </c>
      <c r="F208" s="191" t="s">
        <v>287</v>
      </c>
      <c r="G208" s="14"/>
      <c r="H208" s="192">
        <v>5</v>
      </c>
      <c r="I208" s="193"/>
      <c r="J208" s="14"/>
      <c r="K208" s="14"/>
      <c r="L208" s="189"/>
      <c r="M208" s="194"/>
      <c r="N208" s="195"/>
      <c r="O208" s="195"/>
      <c r="P208" s="195"/>
      <c r="Q208" s="195"/>
      <c r="R208" s="195"/>
      <c r="S208" s="195"/>
      <c r="T208" s="1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0" t="s">
        <v>174</v>
      </c>
      <c r="AU208" s="190" t="s">
        <v>82</v>
      </c>
      <c r="AV208" s="14" t="s">
        <v>82</v>
      </c>
      <c r="AW208" s="14" t="s">
        <v>33</v>
      </c>
      <c r="AX208" s="14" t="s">
        <v>72</v>
      </c>
      <c r="AY208" s="190" t="s">
        <v>163</v>
      </c>
    </row>
    <row r="209" spans="1:51" s="15" customFormat="1" ht="12">
      <c r="A209" s="15"/>
      <c r="B209" s="197"/>
      <c r="C209" s="15"/>
      <c r="D209" s="182" t="s">
        <v>174</v>
      </c>
      <c r="E209" s="198" t="s">
        <v>3</v>
      </c>
      <c r="F209" s="199" t="s">
        <v>178</v>
      </c>
      <c r="G209" s="15"/>
      <c r="H209" s="200">
        <v>66.376</v>
      </c>
      <c r="I209" s="201"/>
      <c r="J209" s="15"/>
      <c r="K209" s="15"/>
      <c r="L209" s="197"/>
      <c r="M209" s="202"/>
      <c r="N209" s="203"/>
      <c r="O209" s="203"/>
      <c r="P209" s="203"/>
      <c r="Q209" s="203"/>
      <c r="R209" s="203"/>
      <c r="S209" s="203"/>
      <c r="T209" s="20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198" t="s">
        <v>174</v>
      </c>
      <c r="AU209" s="198" t="s">
        <v>82</v>
      </c>
      <c r="AV209" s="15" t="s">
        <v>170</v>
      </c>
      <c r="AW209" s="15" t="s">
        <v>33</v>
      </c>
      <c r="AX209" s="15" t="s">
        <v>80</v>
      </c>
      <c r="AY209" s="198" t="s">
        <v>163</v>
      </c>
    </row>
    <row r="210" spans="1:63" s="12" customFormat="1" ht="22.8" customHeight="1">
      <c r="A210" s="12"/>
      <c r="B210" s="149"/>
      <c r="C210" s="12"/>
      <c r="D210" s="150" t="s">
        <v>71</v>
      </c>
      <c r="E210" s="160" t="s">
        <v>82</v>
      </c>
      <c r="F210" s="160" t="s">
        <v>288</v>
      </c>
      <c r="G210" s="12"/>
      <c r="H210" s="12"/>
      <c r="I210" s="152"/>
      <c r="J210" s="161">
        <f>BK210</f>
        <v>0</v>
      </c>
      <c r="K210" s="12"/>
      <c r="L210" s="149"/>
      <c r="M210" s="154"/>
      <c r="N210" s="155"/>
      <c r="O210" s="155"/>
      <c r="P210" s="156">
        <f>SUM(P211:P272)</f>
        <v>0</v>
      </c>
      <c r="Q210" s="155"/>
      <c r="R210" s="156">
        <f>SUM(R211:R272)</f>
        <v>51.714742189999996</v>
      </c>
      <c r="S210" s="155"/>
      <c r="T210" s="157">
        <f>SUM(T211:T272)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50" t="s">
        <v>80</v>
      </c>
      <c r="AT210" s="158" t="s">
        <v>71</v>
      </c>
      <c r="AU210" s="158" t="s">
        <v>80</v>
      </c>
      <c r="AY210" s="150" t="s">
        <v>163</v>
      </c>
      <c r="BK210" s="159">
        <f>SUM(BK211:BK272)</f>
        <v>0</v>
      </c>
    </row>
    <row r="211" spans="1:65" s="2" customFormat="1" ht="24.15" customHeight="1">
      <c r="A211" s="39"/>
      <c r="B211" s="162"/>
      <c r="C211" s="163" t="s">
        <v>289</v>
      </c>
      <c r="D211" s="163" t="s">
        <v>165</v>
      </c>
      <c r="E211" s="164" t="s">
        <v>290</v>
      </c>
      <c r="F211" s="165" t="s">
        <v>291</v>
      </c>
      <c r="G211" s="166" t="s">
        <v>168</v>
      </c>
      <c r="H211" s="167">
        <v>126.621</v>
      </c>
      <c r="I211" s="168"/>
      <c r="J211" s="169">
        <f>ROUND(I211*H211,2)</f>
        <v>0</v>
      </c>
      <c r="K211" s="165" t="s">
        <v>169</v>
      </c>
      <c r="L211" s="40"/>
      <c r="M211" s="170" t="s">
        <v>3</v>
      </c>
      <c r="N211" s="171" t="s">
        <v>43</v>
      </c>
      <c r="O211" s="73"/>
      <c r="P211" s="172">
        <f>O211*H211</f>
        <v>0</v>
      </c>
      <c r="Q211" s="172">
        <v>0.00017</v>
      </c>
      <c r="R211" s="172">
        <f>Q211*H211</f>
        <v>0.02152557</v>
      </c>
      <c r="S211" s="172">
        <v>0</v>
      </c>
      <c r="T211" s="17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74" t="s">
        <v>170</v>
      </c>
      <c r="AT211" s="174" t="s">
        <v>165</v>
      </c>
      <c r="AU211" s="174" t="s">
        <v>82</v>
      </c>
      <c r="AY211" s="20" t="s">
        <v>163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20" t="s">
        <v>80</v>
      </c>
      <c r="BK211" s="175">
        <f>ROUND(I211*H211,2)</f>
        <v>0</v>
      </c>
      <c r="BL211" s="20" t="s">
        <v>170</v>
      </c>
      <c r="BM211" s="174" t="s">
        <v>292</v>
      </c>
    </row>
    <row r="212" spans="1:47" s="2" customFormat="1" ht="12">
      <c r="A212" s="39"/>
      <c r="B212" s="40"/>
      <c r="C212" s="39"/>
      <c r="D212" s="176" t="s">
        <v>172</v>
      </c>
      <c r="E212" s="39"/>
      <c r="F212" s="177" t="s">
        <v>293</v>
      </c>
      <c r="G212" s="39"/>
      <c r="H212" s="39"/>
      <c r="I212" s="178"/>
      <c r="J212" s="39"/>
      <c r="K212" s="39"/>
      <c r="L212" s="40"/>
      <c r="M212" s="179"/>
      <c r="N212" s="180"/>
      <c r="O212" s="73"/>
      <c r="P212" s="73"/>
      <c r="Q212" s="73"/>
      <c r="R212" s="73"/>
      <c r="S212" s="73"/>
      <c r="T212" s="74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20" t="s">
        <v>172</v>
      </c>
      <c r="AU212" s="20" t="s">
        <v>82</v>
      </c>
    </row>
    <row r="213" spans="1:51" s="14" customFormat="1" ht="12">
      <c r="A213" s="14"/>
      <c r="B213" s="189"/>
      <c r="C213" s="14"/>
      <c r="D213" s="182" t="s">
        <v>174</v>
      </c>
      <c r="E213" s="190" t="s">
        <v>3</v>
      </c>
      <c r="F213" s="191" t="s">
        <v>294</v>
      </c>
      <c r="G213" s="14"/>
      <c r="H213" s="192">
        <v>126.621</v>
      </c>
      <c r="I213" s="193"/>
      <c r="J213" s="14"/>
      <c r="K213" s="14"/>
      <c r="L213" s="189"/>
      <c r="M213" s="194"/>
      <c r="N213" s="195"/>
      <c r="O213" s="195"/>
      <c r="P213" s="195"/>
      <c r="Q213" s="195"/>
      <c r="R213" s="195"/>
      <c r="S213" s="195"/>
      <c r="T213" s="19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0" t="s">
        <v>174</v>
      </c>
      <c r="AU213" s="190" t="s">
        <v>82</v>
      </c>
      <c r="AV213" s="14" t="s">
        <v>82</v>
      </c>
      <c r="AW213" s="14" t="s">
        <v>33</v>
      </c>
      <c r="AX213" s="14" t="s">
        <v>80</v>
      </c>
      <c r="AY213" s="190" t="s">
        <v>163</v>
      </c>
    </row>
    <row r="214" spans="1:65" s="2" customFormat="1" ht="16.5" customHeight="1">
      <c r="A214" s="39"/>
      <c r="B214" s="162"/>
      <c r="C214" s="205" t="s">
        <v>9</v>
      </c>
      <c r="D214" s="205" t="s">
        <v>295</v>
      </c>
      <c r="E214" s="206" t="s">
        <v>296</v>
      </c>
      <c r="F214" s="207" t="s">
        <v>297</v>
      </c>
      <c r="G214" s="208" t="s">
        <v>168</v>
      </c>
      <c r="H214" s="209">
        <v>149.983</v>
      </c>
      <c r="I214" s="210"/>
      <c r="J214" s="211">
        <f>ROUND(I214*H214,2)</f>
        <v>0</v>
      </c>
      <c r="K214" s="207" t="s">
        <v>169</v>
      </c>
      <c r="L214" s="212"/>
      <c r="M214" s="213" t="s">
        <v>3</v>
      </c>
      <c r="N214" s="214" t="s">
        <v>43</v>
      </c>
      <c r="O214" s="73"/>
      <c r="P214" s="172">
        <f>O214*H214</f>
        <v>0</v>
      </c>
      <c r="Q214" s="172">
        <v>0.0003</v>
      </c>
      <c r="R214" s="172">
        <f>Q214*H214</f>
        <v>0.0449949</v>
      </c>
      <c r="S214" s="172">
        <v>0</v>
      </c>
      <c r="T214" s="17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74" t="s">
        <v>248</v>
      </c>
      <c r="AT214" s="174" t="s">
        <v>295</v>
      </c>
      <c r="AU214" s="174" t="s">
        <v>82</v>
      </c>
      <c r="AY214" s="20" t="s">
        <v>163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20" t="s">
        <v>80</v>
      </c>
      <c r="BK214" s="175">
        <f>ROUND(I214*H214,2)</f>
        <v>0</v>
      </c>
      <c r="BL214" s="20" t="s">
        <v>170</v>
      </c>
      <c r="BM214" s="174" t="s">
        <v>298</v>
      </c>
    </row>
    <row r="215" spans="1:51" s="14" customFormat="1" ht="12">
      <c r="A215" s="14"/>
      <c r="B215" s="189"/>
      <c r="C215" s="14"/>
      <c r="D215" s="182" t="s">
        <v>174</v>
      </c>
      <c r="E215" s="14"/>
      <c r="F215" s="191" t="s">
        <v>299</v>
      </c>
      <c r="G215" s="14"/>
      <c r="H215" s="192">
        <v>149.983</v>
      </c>
      <c r="I215" s="193"/>
      <c r="J215" s="14"/>
      <c r="K215" s="14"/>
      <c r="L215" s="189"/>
      <c r="M215" s="194"/>
      <c r="N215" s="195"/>
      <c r="O215" s="195"/>
      <c r="P215" s="195"/>
      <c r="Q215" s="195"/>
      <c r="R215" s="195"/>
      <c r="S215" s="195"/>
      <c r="T215" s="19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0" t="s">
        <v>174</v>
      </c>
      <c r="AU215" s="190" t="s">
        <v>82</v>
      </c>
      <c r="AV215" s="14" t="s">
        <v>82</v>
      </c>
      <c r="AW215" s="14" t="s">
        <v>4</v>
      </c>
      <c r="AX215" s="14" t="s">
        <v>80</v>
      </c>
      <c r="AY215" s="190" t="s">
        <v>163</v>
      </c>
    </row>
    <row r="216" spans="1:65" s="2" customFormat="1" ht="37.8" customHeight="1">
      <c r="A216" s="39"/>
      <c r="B216" s="162"/>
      <c r="C216" s="163" t="s">
        <v>300</v>
      </c>
      <c r="D216" s="163" t="s">
        <v>165</v>
      </c>
      <c r="E216" s="164" t="s">
        <v>301</v>
      </c>
      <c r="F216" s="165" t="s">
        <v>302</v>
      </c>
      <c r="G216" s="166" t="s">
        <v>303</v>
      </c>
      <c r="H216" s="167">
        <v>76.74</v>
      </c>
      <c r="I216" s="168"/>
      <c r="J216" s="169">
        <f>ROUND(I216*H216,2)</f>
        <v>0</v>
      </c>
      <c r="K216" s="165" t="s">
        <v>169</v>
      </c>
      <c r="L216" s="40"/>
      <c r="M216" s="170" t="s">
        <v>3</v>
      </c>
      <c r="N216" s="171" t="s">
        <v>43</v>
      </c>
      <c r="O216" s="73"/>
      <c r="P216" s="172">
        <f>O216*H216</f>
        <v>0</v>
      </c>
      <c r="Q216" s="172">
        <v>0.2044</v>
      </c>
      <c r="R216" s="172">
        <f>Q216*H216</f>
        <v>15.685655999999998</v>
      </c>
      <c r="S216" s="172">
        <v>0</v>
      </c>
      <c r="T216" s="17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74" t="s">
        <v>170</v>
      </c>
      <c r="AT216" s="174" t="s">
        <v>165</v>
      </c>
      <c r="AU216" s="174" t="s">
        <v>82</v>
      </c>
      <c r="AY216" s="20" t="s">
        <v>163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20" t="s">
        <v>80</v>
      </c>
      <c r="BK216" s="175">
        <f>ROUND(I216*H216,2)</f>
        <v>0</v>
      </c>
      <c r="BL216" s="20" t="s">
        <v>170</v>
      </c>
      <c r="BM216" s="174" t="s">
        <v>304</v>
      </c>
    </row>
    <row r="217" spans="1:47" s="2" customFormat="1" ht="12">
      <c r="A217" s="39"/>
      <c r="B217" s="40"/>
      <c r="C217" s="39"/>
      <c r="D217" s="176" t="s">
        <v>172</v>
      </c>
      <c r="E217" s="39"/>
      <c r="F217" s="177" t="s">
        <v>305</v>
      </c>
      <c r="G217" s="39"/>
      <c r="H217" s="39"/>
      <c r="I217" s="178"/>
      <c r="J217" s="39"/>
      <c r="K217" s="39"/>
      <c r="L217" s="40"/>
      <c r="M217" s="179"/>
      <c r="N217" s="180"/>
      <c r="O217" s="73"/>
      <c r="P217" s="73"/>
      <c r="Q217" s="73"/>
      <c r="R217" s="73"/>
      <c r="S217" s="73"/>
      <c r="T217" s="74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20" t="s">
        <v>172</v>
      </c>
      <c r="AU217" s="20" t="s">
        <v>82</v>
      </c>
    </row>
    <row r="218" spans="1:51" s="13" customFormat="1" ht="12">
      <c r="A218" s="13"/>
      <c r="B218" s="181"/>
      <c r="C218" s="13"/>
      <c r="D218" s="182" t="s">
        <v>174</v>
      </c>
      <c r="E218" s="183" t="s">
        <v>3</v>
      </c>
      <c r="F218" s="184" t="s">
        <v>306</v>
      </c>
      <c r="G218" s="13"/>
      <c r="H218" s="183" t="s">
        <v>3</v>
      </c>
      <c r="I218" s="185"/>
      <c r="J218" s="13"/>
      <c r="K218" s="13"/>
      <c r="L218" s="181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3" t="s">
        <v>174</v>
      </c>
      <c r="AU218" s="183" t="s">
        <v>82</v>
      </c>
      <c r="AV218" s="13" t="s">
        <v>80</v>
      </c>
      <c r="AW218" s="13" t="s">
        <v>33</v>
      </c>
      <c r="AX218" s="13" t="s">
        <v>72</v>
      </c>
      <c r="AY218" s="183" t="s">
        <v>163</v>
      </c>
    </row>
    <row r="219" spans="1:51" s="14" customFormat="1" ht="12">
      <c r="A219" s="14"/>
      <c r="B219" s="189"/>
      <c r="C219" s="14"/>
      <c r="D219" s="182" t="s">
        <v>174</v>
      </c>
      <c r="E219" s="190" t="s">
        <v>3</v>
      </c>
      <c r="F219" s="191" t="s">
        <v>307</v>
      </c>
      <c r="G219" s="14"/>
      <c r="H219" s="192">
        <v>17.32</v>
      </c>
      <c r="I219" s="193"/>
      <c r="J219" s="14"/>
      <c r="K219" s="14"/>
      <c r="L219" s="189"/>
      <c r="M219" s="194"/>
      <c r="N219" s="195"/>
      <c r="O219" s="195"/>
      <c r="P219" s="195"/>
      <c r="Q219" s="195"/>
      <c r="R219" s="195"/>
      <c r="S219" s="195"/>
      <c r="T219" s="19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0" t="s">
        <v>174</v>
      </c>
      <c r="AU219" s="190" t="s">
        <v>82</v>
      </c>
      <c r="AV219" s="14" t="s">
        <v>82</v>
      </c>
      <c r="AW219" s="14" t="s">
        <v>33</v>
      </c>
      <c r="AX219" s="14" t="s">
        <v>72</v>
      </c>
      <c r="AY219" s="190" t="s">
        <v>163</v>
      </c>
    </row>
    <row r="220" spans="1:51" s="14" customFormat="1" ht="12">
      <c r="A220" s="14"/>
      <c r="B220" s="189"/>
      <c r="C220" s="14"/>
      <c r="D220" s="182" t="s">
        <v>174</v>
      </c>
      <c r="E220" s="190" t="s">
        <v>3</v>
      </c>
      <c r="F220" s="191" t="s">
        <v>308</v>
      </c>
      <c r="G220" s="14"/>
      <c r="H220" s="192">
        <v>15</v>
      </c>
      <c r="I220" s="193"/>
      <c r="J220" s="14"/>
      <c r="K220" s="14"/>
      <c r="L220" s="189"/>
      <c r="M220" s="194"/>
      <c r="N220" s="195"/>
      <c r="O220" s="195"/>
      <c r="P220" s="195"/>
      <c r="Q220" s="195"/>
      <c r="R220" s="195"/>
      <c r="S220" s="195"/>
      <c r="T220" s="1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0" t="s">
        <v>174</v>
      </c>
      <c r="AU220" s="190" t="s">
        <v>82</v>
      </c>
      <c r="AV220" s="14" t="s">
        <v>82</v>
      </c>
      <c r="AW220" s="14" t="s">
        <v>33</v>
      </c>
      <c r="AX220" s="14" t="s">
        <v>72</v>
      </c>
      <c r="AY220" s="190" t="s">
        <v>163</v>
      </c>
    </row>
    <row r="221" spans="1:51" s="14" customFormat="1" ht="12">
      <c r="A221" s="14"/>
      <c r="B221" s="189"/>
      <c r="C221" s="14"/>
      <c r="D221" s="182" t="s">
        <v>174</v>
      </c>
      <c r="E221" s="190" t="s">
        <v>3</v>
      </c>
      <c r="F221" s="191" t="s">
        <v>309</v>
      </c>
      <c r="G221" s="14"/>
      <c r="H221" s="192">
        <v>19.5</v>
      </c>
      <c r="I221" s="193"/>
      <c r="J221" s="14"/>
      <c r="K221" s="14"/>
      <c r="L221" s="189"/>
      <c r="M221" s="194"/>
      <c r="N221" s="195"/>
      <c r="O221" s="195"/>
      <c r="P221" s="195"/>
      <c r="Q221" s="195"/>
      <c r="R221" s="195"/>
      <c r="S221" s="195"/>
      <c r="T221" s="19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0" t="s">
        <v>174</v>
      </c>
      <c r="AU221" s="190" t="s">
        <v>82</v>
      </c>
      <c r="AV221" s="14" t="s">
        <v>82</v>
      </c>
      <c r="AW221" s="14" t="s">
        <v>33</v>
      </c>
      <c r="AX221" s="14" t="s">
        <v>72</v>
      </c>
      <c r="AY221" s="190" t="s">
        <v>163</v>
      </c>
    </row>
    <row r="222" spans="1:51" s="14" customFormat="1" ht="12">
      <c r="A222" s="14"/>
      <c r="B222" s="189"/>
      <c r="C222" s="14"/>
      <c r="D222" s="182" t="s">
        <v>174</v>
      </c>
      <c r="E222" s="190" t="s">
        <v>3</v>
      </c>
      <c r="F222" s="191" t="s">
        <v>310</v>
      </c>
      <c r="G222" s="14"/>
      <c r="H222" s="192">
        <v>19.92</v>
      </c>
      <c r="I222" s="193"/>
      <c r="J222" s="14"/>
      <c r="K222" s="14"/>
      <c r="L222" s="189"/>
      <c r="M222" s="194"/>
      <c r="N222" s="195"/>
      <c r="O222" s="195"/>
      <c r="P222" s="195"/>
      <c r="Q222" s="195"/>
      <c r="R222" s="195"/>
      <c r="S222" s="195"/>
      <c r="T222" s="19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0" t="s">
        <v>174</v>
      </c>
      <c r="AU222" s="190" t="s">
        <v>82</v>
      </c>
      <c r="AV222" s="14" t="s">
        <v>82</v>
      </c>
      <c r="AW222" s="14" t="s">
        <v>33</v>
      </c>
      <c r="AX222" s="14" t="s">
        <v>72</v>
      </c>
      <c r="AY222" s="190" t="s">
        <v>163</v>
      </c>
    </row>
    <row r="223" spans="1:51" s="14" customFormat="1" ht="12">
      <c r="A223" s="14"/>
      <c r="B223" s="189"/>
      <c r="C223" s="14"/>
      <c r="D223" s="182" t="s">
        <v>174</v>
      </c>
      <c r="E223" s="190" t="s">
        <v>3</v>
      </c>
      <c r="F223" s="191" t="s">
        <v>311</v>
      </c>
      <c r="G223" s="14"/>
      <c r="H223" s="192">
        <v>5</v>
      </c>
      <c r="I223" s="193"/>
      <c r="J223" s="14"/>
      <c r="K223" s="14"/>
      <c r="L223" s="189"/>
      <c r="M223" s="194"/>
      <c r="N223" s="195"/>
      <c r="O223" s="195"/>
      <c r="P223" s="195"/>
      <c r="Q223" s="195"/>
      <c r="R223" s="195"/>
      <c r="S223" s="195"/>
      <c r="T223" s="19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90" t="s">
        <v>174</v>
      </c>
      <c r="AU223" s="190" t="s">
        <v>82</v>
      </c>
      <c r="AV223" s="14" t="s">
        <v>82</v>
      </c>
      <c r="AW223" s="14" t="s">
        <v>33</v>
      </c>
      <c r="AX223" s="14" t="s">
        <v>72</v>
      </c>
      <c r="AY223" s="190" t="s">
        <v>163</v>
      </c>
    </row>
    <row r="224" spans="1:51" s="15" customFormat="1" ht="12">
      <c r="A224" s="15"/>
      <c r="B224" s="197"/>
      <c r="C224" s="15"/>
      <c r="D224" s="182" t="s">
        <v>174</v>
      </c>
      <c r="E224" s="198" t="s">
        <v>3</v>
      </c>
      <c r="F224" s="199" t="s">
        <v>178</v>
      </c>
      <c r="G224" s="15"/>
      <c r="H224" s="200">
        <v>76.74</v>
      </c>
      <c r="I224" s="201"/>
      <c r="J224" s="15"/>
      <c r="K224" s="15"/>
      <c r="L224" s="197"/>
      <c r="M224" s="202"/>
      <c r="N224" s="203"/>
      <c r="O224" s="203"/>
      <c r="P224" s="203"/>
      <c r="Q224" s="203"/>
      <c r="R224" s="203"/>
      <c r="S224" s="203"/>
      <c r="T224" s="20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198" t="s">
        <v>174</v>
      </c>
      <c r="AU224" s="198" t="s">
        <v>82</v>
      </c>
      <c r="AV224" s="15" t="s">
        <v>170</v>
      </c>
      <c r="AW224" s="15" t="s">
        <v>33</v>
      </c>
      <c r="AX224" s="15" t="s">
        <v>80</v>
      </c>
      <c r="AY224" s="198" t="s">
        <v>163</v>
      </c>
    </row>
    <row r="225" spans="1:65" s="2" customFormat="1" ht="16.5" customHeight="1">
      <c r="A225" s="39"/>
      <c r="B225" s="162"/>
      <c r="C225" s="163" t="s">
        <v>312</v>
      </c>
      <c r="D225" s="163" t="s">
        <v>165</v>
      </c>
      <c r="E225" s="164" t="s">
        <v>313</v>
      </c>
      <c r="F225" s="165" t="s">
        <v>314</v>
      </c>
      <c r="G225" s="166" t="s">
        <v>196</v>
      </c>
      <c r="H225" s="167">
        <v>5.873</v>
      </c>
      <c r="I225" s="168"/>
      <c r="J225" s="169">
        <f>ROUND(I225*H225,2)</f>
        <v>0</v>
      </c>
      <c r="K225" s="165" t="s">
        <v>169</v>
      </c>
      <c r="L225" s="40"/>
      <c r="M225" s="170" t="s">
        <v>3</v>
      </c>
      <c r="N225" s="171" t="s">
        <v>43</v>
      </c>
      <c r="O225" s="73"/>
      <c r="P225" s="172">
        <f>O225*H225</f>
        <v>0</v>
      </c>
      <c r="Q225" s="172">
        <v>2.50187</v>
      </c>
      <c r="R225" s="172">
        <f>Q225*H225</f>
        <v>14.693482509999999</v>
      </c>
      <c r="S225" s="172">
        <v>0</v>
      </c>
      <c r="T225" s="17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174" t="s">
        <v>170</v>
      </c>
      <c r="AT225" s="174" t="s">
        <v>165</v>
      </c>
      <c r="AU225" s="174" t="s">
        <v>82</v>
      </c>
      <c r="AY225" s="20" t="s">
        <v>163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20" t="s">
        <v>80</v>
      </c>
      <c r="BK225" s="175">
        <f>ROUND(I225*H225,2)</f>
        <v>0</v>
      </c>
      <c r="BL225" s="20" t="s">
        <v>170</v>
      </c>
      <c r="BM225" s="174" t="s">
        <v>315</v>
      </c>
    </row>
    <row r="226" spans="1:47" s="2" customFormat="1" ht="12">
      <c r="A226" s="39"/>
      <c r="B226" s="40"/>
      <c r="C226" s="39"/>
      <c r="D226" s="176" t="s">
        <v>172</v>
      </c>
      <c r="E226" s="39"/>
      <c r="F226" s="177" t="s">
        <v>316</v>
      </c>
      <c r="G226" s="39"/>
      <c r="H226" s="39"/>
      <c r="I226" s="178"/>
      <c r="J226" s="39"/>
      <c r="K226" s="39"/>
      <c r="L226" s="40"/>
      <c r="M226" s="179"/>
      <c r="N226" s="180"/>
      <c r="O226" s="73"/>
      <c r="P226" s="73"/>
      <c r="Q226" s="73"/>
      <c r="R226" s="73"/>
      <c r="S226" s="73"/>
      <c r="T226" s="74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20" t="s">
        <v>172</v>
      </c>
      <c r="AU226" s="20" t="s">
        <v>82</v>
      </c>
    </row>
    <row r="227" spans="1:51" s="13" customFormat="1" ht="12">
      <c r="A227" s="13"/>
      <c r="B227" s="181"/>
      <c r="C227" s="13"/>
      <c r="D227" s="182" t="s">
        <v>174</v>
      </c>
      <c r="E227" s="183" t="s">
        <v>3</v>
      </c>
      <c r="F227" s="184" t="s">
        <v>317</v>
      </c>
      <c r="G227" s="13"/>
      <c r="H227" s="183" t="s">
        <v>3</v>
      </c>
      <c r="I227" s="185"/>
      <c r="J227" s="13"/>
      <c r="K227" s="13"/>
      <c r="L227" s="181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3" t="s">
        <v>174</v>
      </c>
      <c r="AU227" s="183" t="s">
        <v>82</v>
      </c>
      <c r="AV227" s="13" t="s">
        <v>80</v>
      </c>
      <c r="AW227" s="13" t="s">
        <v>33</v>
      </c>
      <c r="AX227" s="13" t="s">
        <v>72</v>
      </c>
      <c r="AY227" s="183" t="s">
        <v>163</v>
      </c>
    </row>
    <row r="228" spans="1:51" s="13" customFormat="1" ht="12">
      <c r="A228" s="13"/>
      <c r="B228" s="181"/>
      <c r="C228" s="13"/>
      <c r="D228" s="182" t="s">
        <v>174</v>
      </c>
      <c r="E228" s="183" t="s">
        <v>3</v>
      </c>
      <c r="F228" s="184" t="s">
        <v>214</v>
      </c>
      <c r="G228" s="13"/>
      <c r="H228" s="183" t="s">
        <v>3</v>
      </c>
      <c r="I228" s="185"/>
      <c r="J228" s="13"/>
      <c r="K228" s="13"/>
      <c r="L228" s="181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3" t="s">
        <v>174</v>
      </c>
      <c r="AU228" s="183" t="s">
        <v>82</v>
      </c>
      <c r="AV228" s="13" t="s">
        <v>80</v>
      </c>
      <c r="AW228" s="13" t="s">
        <v>33</v>
      </c>
      <c r="AX228" s="13" t="s">
        <v>72</v>
      </c>
      <c r="AY228" s="183" t="s">
        <v>163</v>
      </c>
    </row>
    <row r="229" spans="1:51" s="14" customFormat="1" ht="12">
      <c r="A229" s="14"/>
      <c r="B229" s="189"/>
      <c r="C229" s="14"/>
      <c r="D229" s="182" t="s">
        <v>174</v>
      </c>
      <c r="E229" s="190" t="s">
        <v>3</v>
      </c>
      <c r="F229" s="191" t="s">
        <v>215</v>
      </c>
      <c r="G229" s="14"/>
      <c r="H229" s="192">
        <v>0.879</v>
      </c>
      <c r="I229" s="193"/>
      <c r="J229" s="14"/>
      <c r="K229" s="14"/>
      <c r="L229" s="189"/>
      <c r="M229" s="194"/>
      <c r="N229" s="195"/>
      <c r="O229" s="195"/>
      <c r="P229" s="195"/>
      <c r="Q229" s="195"/>
      <c r="R229" s="195"/>
      <c r="S229" s="195"/>
      <c r="T229" s="1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0" t="s">
        <v>174</v>
      </c>
      <c r="AU229" s="190" t="s">
        <v>82</v>
      </c>
      <c r="AV229" s="14" t="s">
        <v>82</v>
      </c>
      <c r="AW229" s="14" t="s">
        <v>33</v>
      </c>
      <c r="AX229" s="14" t="s">
        <v>72</v>
      </c>
      <c r="AY229" s="190" t="s">
        <v>163</v>
      </c>
    </row>
    <row r="230" spans="1:51" s="14" customFormat="1" ht="12">
      <c r="A230" s="14"/>
      <c r="B230" s="189"/>
      <c r="C230" s="14"/>
      <c r="D230" s="182" t="s">
        <v>174</v>
      </c>
      <c r="E230" s="190" t="s">
        <v>3</v>
      </c>
      <c r="F230" s="191" t="s">
        <v>216</v>
      </c>
      <c r="G230" s="14"/>
      <c r="H230" s="192">
        <v>0.36</v>
      </c>
      <c r="I230" s="193"/>
      <c r="J230" s="14"/>
      <c r="K230" s="14"/>
      <c r="L230" s="189"/>
      <c r="M230" s="194"/>
      <c r="N230" s="195"/>
      <c r="O230" s="195"/>
      <c r="P230" s="195"/>
      <c r="Q230" s="195"/>
      <c r="R230" s="195"/>
      <c r="S230" s="195"/>
      <c r="T230" s="19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0" t="s">
        <v>174</v>
      </c>
      <c r="AU230" s="190" t="s">
        <v>82</v>
      </c>
      <c r="AV230" s="14" t="s">
        <v>82</v>
      </c>
      <c r="AW230" s="14" t="s">
        <v>33</v>
      </c>
      <c r="AX230" s="14" t="s">
        <v>72</v>
      </c>
      <c r="AY230" s="190" t="s">
        <v>163</v>
      </c>
    </row>
    <row r="231" spans="1:51" s="14" customFormat="1" ht="12">
      <c r="A231" s="14"/>
      <c r="B231" s="189"/>
      <c r="C231" s="14"/>
      <c r="D231" s="182" t="s">
        <v>174</v>
      </c>
      <c r="E231" s="190" t="s">
        <v>3</v>
      </c>
      <c r="F231" s="191" t="s">
        <v>217</v>
      </c>
      <c r="G231" s="14"/>
      <c r="H231" s="192">
        <v>0.338</v>
      </c>
      <c r="I231" s="193"/>
      <c r="J231" s="14"/>
      <c r="K231" s="14"/>
      <c r="L231" s="189"/>
      <c r="M231" s="194"/>
      <c r="N231" s="195"/>
      <c r="O231" s="195"/>
      <c r="P231" s="195"/>
      <c r="Q231" s="195"/>
      <c r="R231" s="195"/>
      <c r="S231" s="195"/>
      <c r="T231" s="1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0" t="s">
        <v>174</v>
      </c>
      <c r="AU231" s="190" t="s">
        <v>82</v>
      </c>
      <c r="AV231" s="14" t="s">
        <v>82</v>
      </c>
      <c r="AW231" s="14" t="s">
        <v>33</v>
      </c>
      <c r="AX231" s="14" t="s">
        <v>72</v>
      </c>
      <c r="AY231" s="190" t="s">
        <v>163</v>
      </c>
    </row>
    <row r="232" spans="1:51" s="14" customFormat="1" ht="12">
      <c r="A232" s="14"/>
      <c r="B232" s="189"/>
      <c r="C232" s="14"/>
      <c r="D232" s="182" t="s">
        <v>174</v>
      </c>
      <c r="E232" s="190" t="s">
        <v>3</v>
      </c>
      <c r="F232" s="191" t="s">
        <v>218</v>
      </c>
      <c r="G232" s="14"/>
      <c r="H232" s="192">
        <v>0.506</v>
      </c>
      <c r="I232" s="193"/>
      <c r="J232" s="14"/>
      <c r="K232" s="14"/>
      <c r="L232" s="189"/>
      <c r="M232" s="194"/>
      <c r="N232" s="195"/>
      <c r="O232" s="195"/>
      <c r="P232" s="195"/>
      <c r="Q232" s="195"/>
      <c r="R232" s="195"/>
      <c r="S232" s="195"/>
      <c r="T232" s="19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0" t="s">
        <v>174</v>
      </c>
      <c r="AU232" s="190" t="s">
        <v>82</v>
      </c>
      <c r="AV232" s="14" t="s">
        <v>82</v>
      </c>
      <c r="AW232" s="14" t="s">
        <v>33</v>
      </c>
      <c r="AX232" s="14" t="s">
        <v>72</v>
      </c>
      <c r="AY232" s="190" t="s">
        <v>163</v>
      </c>
    </row>
    <row r="233" spans="1:51" s="13" customFormat="1" ht="12">
      <c r="A233" s="13"/>
      <c r="B233" s="181"/>
      <c r="C233" s="13"/>
      <c r="D233" s="182" t="s">
        <v>174</v>
      </c>
      <c r="E233" s="183" t="s">
        <v>3</v>
      </c>
      <c r="F233" s="184" t="s">
        <v>219</v>
      </c>
      <c r="G233" s="13"/>
      <c r="H233" s="183" t="s">
        <v>3</v>
      </c>
      <c r="I233" s="185"/>
      <c r="J233" s="13"/>
      <c r="K233" s="13"/>
      <c r="L233" s="181"/>
      <c r="M233" s="186"/>
      <c r="N233" s="187"/>
      <c r="O233" s="187"/>
      <c r="P233" s="187"/>
      <c r="Q233" s="187"/>
      <c r="R233" s="187"/>
      <c r="S233" s="187"/>
      <c r="T233" s="18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3" t="s">
        <v>174</v>
      </c>
      <c r="AU233" s="183" t="s">
        <v>82</v>
      </c>
      <c r="AV233" s="13" t="s">
        <v>80</v>
      </c>
      <c r="AW233" s="13" t="s">
        <v>33</v>
      </c>
      <c r="AX233" s="13" t="s">
        <v>72</v>
      </c>
      <c r="AY233" s="183" t="s">
        <v>163</v>
      </c>
    </row>
    <row r="234" spans="1:51" s="14" customFormat="1" ht="12">
      <c r="A234" s="14"/>
      <c r="B234" s="189"/>
      <c r="C234" s="14"/>
      <c r="D234" s="182" t="s">
        <v>174</v>
      </c>
      <c r="E234" s="190" t="s">
        <v>3</v>
      </c>
      <c r="F234" s="191" t="s">
        <v>220</v>
      </c>
      <c r="G234" s="14"/>
      <c r="H234" s="192">
        <v>1.215</v>
      </c>
      <c r="I234" s="193"/>
      <c r="J234" s="14"/>
      <c r="K234" s="14"/>
      <c r="L234" s="189"/>
      <c r="M234" s="194"/>
      <c r="N234" s="195"/>
      <c r="O234" s="195"/>
      <c r="P234" s="195"/>
      <c r="Q234" s="195"/>
      <c r="R234" s="195"/>
      <c r="S234" s="195"/>
      <c r="T234" s="19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0" t="s">
        <v>174</v>
      </c>
      <c r="AU234" s="190" t="s">
        <v>82</v>
      </c>
      <c r="AV234" s="14" t="s">
        <v>82</v>
      </c>
      <c r="AW234" s="14" t="s">
        <v>33</v>
      </c>
      <c r="AX234" s="14" t="s">
        <v>72</v>
      </c>
      <c r="AY234" s="190" t="s">
        <v>163</v>
      </c>
    </row>
    <row r="235" spans="1:51" s="14" customFormat="1" ht="12">
      <c r="A235" s="14"/>
      <c r="B235" s="189"/>
      <c r="C235" s="14"/>
      <c r="D235" s="182" t="s">
        <v>174</v>
      </c>
      <c r="E235" s="190" t="s">
        <v>3</v>
      </c>
      <c r="F235" s="191" t="s">
        <v>221</v>
      </c>
      <c r="G235" s="14"/>
      <c r="H235" s="192">
        <v>0.191</v>
      </c>
      <c r="I235" s="193"/>
      <c r="J235" s="14"/>
      <c r="K235" s="14"/>
      <c r="L235" s="189"/>
      <c r="M235" s="194"/>
      <c r="N235" s="195"/>
      <c r="O235" s="195"/>
      <c r="P235" s="195"/>
      <c r="Q235" s="195"/>
      <c r="R235" s="195"/>
      <c r="S235" s="195"/>
      <c r="T235" s="19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0" t="s">
        <v>174</v>
      </c>
      <c r="AU235" s="190" t="s">
        <v>82</v>
      </c>
      <c r="AV235" s="14" t="s">
        <v>82</v>
      </c>
      <c r="AW235" s="14" t="s">
        <v>33</v>
      </c>
      <c r="AX235" s="14" t="s">
        <v>72</v>
      </c>
      <c r="AY235" s="190" t="s">
        <v>163</v>
      </c>
    </row>
    <row r="236" spans="1:51" s="14" customFormat="1" ht="12">
      <c r="A236" s="14"/>
      <c r="B236" s="189"/>
      <c r="C236" s="14"/>
      <c r="D236" s="182" t="s">
        <v>174</v>
      </c>
      <c r="E236" s="190" t="s">
        <v>3</v>
      </c>
      <c r="F236" s="191" t="s">
        <v>222</v>
      </c>
      <c r="G236" s="14"/>
      <c r="H236" s="192">
        <v>0.188</v>
      </c>
      <c r="I236" s="193"/>
      <c r="J236" s="14"/>
      <c r="K236" s="14"/>
      <c r="L236" s="189"/>
      <c r="M236" s="194"/>
      <c r="N236" s="195"/>
      <c r="O236" s="195"/>
      <c r="P236" s="195"/>
      <c r="Q236" s="195"/>
      <c r="R236" s="195"/>
      <c r="S236" s="195"/>
      <c r="T236" s="19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0" t="s">
        <v>174</v>
      </c>
      <c r="AU236" s="190" t="s">
        <v>82</v>
      </c>
      <c r="AV236" s="14" t="s">
        <v>82</v>
      </c>
      <c r="AW236" s="14" t="s">
        <v>33</v>
      </c>
      <c r="AX236" s="14" t="s">
        <v>72</v>
      </c>
      <c r="AY236" s="190" t="s">
        <v>163</v>
      </c>
    </row>
    <row r="237" spans="1:51" s="14" customFormat="1" ht="12">
      <c r="A237" s="14"/>
      <c r="B237" s="189"/>
      <c r="C237" s="14"/>
      <c r="D237" s="182" t="s">
        <v>174</v>
      </c>
      <c r="E237" s="190" t="s">
        <v>3</v>
      </c>
      <c r="F237" s="191" t="s">
        <v>223</v>
      </c>
      <c r="G237" s="14"/>
      <c r="H237" s="192">
        <v>0.344</v>
      </c>
      <c r="I237" s="193"/>
      <c r="J237" s="14"/>
      <c r="K237" s="14"/>
      <c r="L237" s="189"/>
      <c r="M237" s="194"/>
      <c r="N237" s="195"/>
      <c r="O237" s="195"/>
      <c r="P237" s="195"/>
      <c r="Q237" s="195"/>
      <c r="R237" s="195"/>
      <c r="S237" s="195"/>
      <c r="T237" s="19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0" t="s">
        <v>174</v>
      </c>
      <c r="AU237" s="190" t="s">
        <v>82</v>
      </c>
      <c r="AV237" s="14" t="s">
        <v>82</v>
      </c>
      <c r="AW237" s="14" t="s">
        <v>33</v>
      </c>
      <c r="AX237" s="14" t="s">
        <v>72</v>
      </c>
      <c r="AY237" s="190" t="s">
        <v>163</v>
      </c>
    </row>
    <row r="238" spans="1:51" s="14" customFormat="1" ht="12">
      <c r="A238" s="14"/>
      <c r="B238" s="189"/>
      <c r="C238" s="14"/>
      <c r="D238" s="182" t="s">
        <v>174</v>
      </c>
      <c r="E238" s="190" t="s">
        <v>3</v>
      </c>
      <c r="F238" s="191" t="s">
        <v>224</v>
      </c>
      <c r="G238" s="14"/>
      <c r="H238" s="192">
        <v>0.404</v>
      </c>
      <c r="I238" s="193"/>
      <c r="J238" s="14"/>
      <c r="K238" s="14"/>
      <c r="L238" s="189"/>
      <c r="M238" s="194"/>
      <c r="N238" s="195"/>
      <c r="O238" s="195"/>
      <c r="P238" s="195"/>
      <c r="Q238" s="195"/>
      <c r="R238" s="195"/>
      <c r="S238" s="195"/>
      <c r="T238" s="19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0" t="s">
        <v>174</v>
      </c>
      <c r="AU238" s="190" t="s">
        <v>82</v>
      </c>
      <c r="AV238" s="14" t="s">
        <v>82</v>
      </c>
      <c r="AW238" s="14" t="s">
        <v>33</v>
      </c>
      <c r="AX238" s="14" t="s">
        <v>72</v>
      </c>
      <c r="AY238" s="190" t="s">
        <v>163</v>
      </c>
    </row>
    <row r="239" spans="1:51" s="14" customFormat="1" ht="12">
      <c r="A239" s="14"/>
      <c r="B239" s="189"/>
      <c r="C239" s="14"/>
      <c r="D239" s="182" t="s">
        <v>174</v>
      </c>
      <c r="E239" s="190" t="s">
        <v>3</v>
      </c>
      <c r="F239" s="191" t="s">
        <v>225</v>
      </c>
      <c r="G239" s="14"/>
      <c r="H239" s="192">
        <v>0.313</v>
      </c>
      <c r="I239" s="193"/>
      <c r="J239" s="14"/>
      <c r="K239" s="14"/>
      <c r="L239" s="189"/>
      <c r="M239" s="194"/>
      <c r="N239" s="195"/>
      <c r="O239" s="195"/>
      <c r="P239" s="195"/>
      <c r="Q239" s="195"/>
      <c r="R239" s="195"/>
      <c r="S239" s="195"/>
      <c r="T239" s="19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0" t="s">
        <v>174</v>
      </c>
      <c r="AU239" s="190" t="s">
        <v>82</v>
      </c>
      <c r="AV239" s="14" t="s">
        <v>82</v>
      </c>
      <c r="AW239" s="14" t="s">
        <v>33</v>
      </c>
      <c r="AX239" s="14" t="s">
        <v>72</v>
      </c>
      <c r="AY239" s="190" t="s">
        <v>163</v>
      </c>
    </row>
    <row r="240" spans="1:51" s="14" customFormat="1" ht="12">
      <c r="A240" s="14"/>
      <c r="B240" s="189"/>
      <c r="C240" s="14"/>
      <c r="D240" s="182" t="s">
        <v>174</v>
      </c>
      <c r="E240" s="190" t="s">
        <v>3</v>
      </c>
      <c r="F240" s="191" t="s">
        <v>318</v>
      </c>
      <c r="G240" s="14"/>
      <c r="H240" s="192">
        <v>0.936</v>
      </c>
      <c r="I240" s="193"/>
      <c r="J240" s="14"/>
      <c r="K240" s="14"/>
      <c r="L240" s="189"/>
      <c r="M240" s="194"/>
      <c r="N240" s="195"/>
      <c r="O240" s="195"/>
      <c r="P240" s="195"/>
      <c r="Q240" s="195"/>
      <c r="R240" s="195"/>
      <c r="S240" s="195"/>
      <c r="T240" s="19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0" t="s">
        <v>174</v>
      </c>
      <c r="AU240" s="190" t="s">
        <v>82</v>
      </c>
      <c r="AV240" s="14" t="s">
        <v>82</v>
      </c>
      <c r="AW240" s="14" t="s">
        <v>33</v>
      </c>
      <c r="AX240" s="14" t="s">
        <v>72</v>
      </c>
      <c r="AY240" s="190" t="s">
        <v>163</v>
      </c>
    </row>
    <row r="241" spans="1:51" s="16" customFormat="1" ht="12">
      <c r="A241" s="16"/>
      <c r="B241" s="215"/>
      <c r="C241" s="16"/>
      <c r="D241" s="182" t="s">
        <v>174</v>
      </c>
      <c r="E241" s="216" t="s">
        <v>3</v>
      </c>
      <c r="F241" s="217" t="s">
        <v>319</v>
      </c>
      <c r="G241" s="16"/>
      <c r="H241" s="218">
        <v>5.674</v>
      </c>
      <c r="I241" s="219"/>
      <c r="J241" s="16"/>
      <c r="K241" s="16"/>
      <c r="L241" s="215"/>
      <c r="M241" s="220"/>
      <c r="N241" s="221"/>
      <c r="O241" s="221"/>
      <c r="P241" s="221"/>
      <c r="Q241" s="221"/>
      <c r="R241" s="221"/>
      <c r="S241" s="221"/>
      <c r="T241" s="222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16" t="s">
        <v>174</v>
      </c>
      <c r="AU241" s="216" t="s">
        <v>82</v>
      </c>
      <c r="AV241" s="16" t="s">
        <v>186</v>
      </c>
      <c r="AW241" s="16" t="s">
        <v>33</v>
      </c>
      <c r="AX241" s="16" t="s">
        <v>72</v>
      </c>
      <c r="AY241" s="216" t="s">
        <v>163</v>
      </c>
    </row>
    <row r="242" spans="1:51" s="14" customFormat="1" ht="12">
      <c r="A242" s="14"/>
      <c r="B242" s="189"/>
      <c r="C242" s="14"/>
      <c r="D242" s="182" t="s">
        <v>174</v>
      </c>
      <c r="E242" s="190" t="s">
        <v>3</v>
      </c>
      <c r="F242" s="191" t="s">
        <v>320</v>
      </c>
      <c r="G242" s="14"/>
      <c r="H242" s="192">
        <v>0.199</v>
      </c>
      <c r="I242" s="193"/>
      <c r="J242" s="14"/>
      <c r="K242" s="14"/>
      <c r="L242" s="189"/>
      <c r="M242" s="194"/>
      <c r="N242" s="195"/>
      <c r="O242" s="195"/>
      <c r="P242" s="195"/>
      <c r="Q242" s="195"/>
      <c r="R242" s="195"/>
      <c r="S242" s="195"/>
      <c r="T242" s="1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0" t="s">
        <v>174</v>
      </c>
      <c r="AU242" s="190" t="s">
        <v>82</v>
      </c>
      <c r="AV242" s="14" t="s">
        <v>82</v>
      </c>
      <c r="AW242" s="14" t="s">
        <v>33</v>
      </c>
      <c r="AX242" s="14" t="s">
        <v>72</v>
      </c>
      <c r="AY242" s="190" t="s">
        <v>163</v>
      </c>
    </row>
    <row r="243" spans="1:51" s="15" customFormat="1" ht="12">
      <c r="A243" s="15"/>
      <c r="B243" s="197"/>
      <c r="C243" s="15"/>
      <c r="D243" s="182" t="s">
        <v>174</v>
      </c>
      <c r="E243" s="198" t="s">
        <v>3</v>
      </c>
      <c r="F243" s="199" t="s">
        <v>178</v>
      </c>
      <c r="G243" s="15"/>
      <c r="H243" s="200">
        <v>5.873</v>
      </c>
      <c r="I243" s="201"/>
      <c r="J243" s="15"/>
      <c r="K243" s="15"/>
      <c r="L243" s="197"/>
      <c r="M243" s="202"/>
      <c r="N243" s="203"/>
      <c r="O243" s="203"/>
      <c r="P243" s="203"/>
      <c r="Q243" s="203"/>
      <c r="R243" s="203"/>
      <c r="S243" s="203"/>
      <c r="T243" s="20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198" t="s">
        <v>174</v>
      </c>
      <c r="AU243" s="198" t="s">
        <v>82</v>
      </c>
      <c r="AV243" s="15" t="s">
        <v>170</v>
      </c>
      <c r="AW243" s="15" t="s">
        <v>33</v>
      </c>
      <c r="AX243" s="15" t="s">
        <v>80</v>
      </c>
      <c r="AY243" s="198" t="s">
        <v>163</v>
      </c>
    </row>
    <row r="244" spans="1:65" s="2" customFormat="1" ht="24.15" customHeight="1">
      <c r="A244" s="39"/>
      <c r="B244" s="162"/>
      <c r="C244" s="163" t="s">
        <v>321</v>
      </c>
      <c r="D244" s="163" t="s">
        <v>165</v>
      </c>
      <c r="E244" s="164" t="s">
        <v>322</v>
      </c>
      <c r="F244" s="165" t="s">
        <v>323</v>
      </c>
      <c r="G244" s="166" t="s">
        <v>168</v>
      </c>
      <c r="H244" s="167">
        <v>8.357</v>
      </c>
      <c r="I244" s="168"/>
      <c r="J244" s="169">
        <f>ROUND(I244*H244,2)</f>
        <v>0</v>
      </c>
      <c r="K244" s="165" t="s">
        <v>169</v>
      </c>
      <c r="L244" s="40"/>
      <c r="M244" s="170" t="s">
        <v>3</v>
      </c>
      <c r="N244" s="171" t="s">
        <v>43</v>
      </c>
      <c r="O244" s="73"/>
      <c r="P244" s="172">
        <f>O244*H244</f>
        <v>0</v>
      </c>
      <c r="Q244" s="172">
        <v>0.49689</v>
      </c>
      <c r="R244" s="172">
        <f>Q244*H244</f>
        <v>4.152509729999999</v>
      </c>
      <c r="S244" s="172">
        <v>0</v>
      </c>
      <c r="T244" s="17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74" t="s">
        <v>170</v>
      </c>
      <c r="AT244" s="174" t="s">
        <v>165</v>
      </c>
      <c r="AU244" s="174" t="s">
        <v>82</v>
      </c>
      <c r="AY244" s="20" t="s">
        <v>163</v>
      </c>
      <c r="BE244" s="175">
        <f>IF(N244="základní",J244,0)</f>
        <v>0</v>
      </c>
      <c r="BF244" s="175">
        <f>IF(N244="snížená",J244,0)</f>
        <v>0</v>
      </c>
      <c r="BG244" s="175">
        <f>IF(N244="zákl. přenesená",J244,0)</f>
        <v>0</v>
      </c>
      <c r="BH244" s="175">
        <f>IF(N244="sníž. přenesená",J244,0)</f>
        <v>0</v>
      </c>
      <c r="BI244" s="175">
        <f>IF(N244="nulová",J244,0)</f>
        <v>0</v>
      </c>
      <c r="BJ244" s="20" t="s">
        <v>80</v>
      </c>
      <c r="BK244" s="175">
        <f>ROUND(I244*H244,2)</f>
        <v>0</v>
      </c>
      <c r="BL244" s="20" t="s">
        <v>170</v>
      </c>
      <c r="BM244" s="174" t="s">
        <v>324</v>
      </c>
    </row>
    <row r="245" spans="1:47" s="2" customFormat="1" ht="12">
      <c r="A245" s="39"/>
      <c r="B245" s="40"/>
      <c r="C245" s="39"/>
      <c r="D245" s="176" t="s">
        <v>172</v>
      </c>
      <c r="E245" s="39"/>
      <c r="F245" s="177" t="s">
        <v>325</v>
      </c>
      <c r="G245" s="39"/>
      <c r="H245" s="39"/>
      <c r="I245" s="178"/>
      <c r="J245" s="39"/>
      <c r="K245" s="39"/>
      <c r="L245" s="40"/>
      <c r="M245" s="179"/>
      <c r="N245" s="180"/>
      <c r="O245" s="73"/>
      <c r="P245" s="73"/>
      <c r="Q245" s="73"/>
      <c r="R245" s="73"/>
      <c r="S245" s="73"/>
      <c r="T245" s="74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20" t="s">
        <v>172</v>
      </c>
      <c r="AU245" s="20" t="s">
        <v>82</v>
      </c>
    </row>
    <row r="246" spans="1:51" s="13" customFormat="1" ht="12">
      <c r="A246" s="13"/>
      <c r="B246" s="181"/>
      <c r="C246" s="13"/>
      <c r="D246" s="182" t="s">
        <v>174</v>
      </c>
      <c r="E246" s="183" t="s">
        <v>3</v>
      </c>
      <c r="F246" s="184" t="s">
        <v>219</v>
      </c>
      <c r="G246" s="13"/>
      <c r="H246" s="183" t="s">
        <v>3</v>
      </c>
      <c r="I246" s="185"/>
      <c r="J246" s="13"/>
      <c r="K246" s="13"/>
      <c r="L246" s="181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3" t="s">
        <v>174</v>
      </c>
      <c r="AU246" s="183" t="s">
        <v>82</v>
      </c>
      <c r="AV246" s="13" t="s">
        <v>80</v>
      </c>
      <c r="AW246" s="13" t="s">
        <v>33</v>
      </c>
      <c r="AX246" s="13" t="s">
        <v>72</v>
      </c>
      <c r="AY246" s="183" t="s">
        <v>163</v>
      </c>
    </row>
    <row r="247" spans="1:51" s="14" customFormat="1" ht="12">
      <c r="A247" s="14"/>
      <c r="B247" s="189"/>
      <c r="C247" s="14"/>
      <c r="D247" s="182" t="s">
        <v>174</v>
      </c>
      <c r="E247" s="190" t="s">
        <v>3</v>
      </c>
      <c r="F247" s="191" t="s">
        <v>326</v>
      </c>
      <c r="G247" s="14"/>
      <c r="H247" s="192">
        <v>0.499</v>
      </c>
      <c r="I247" s="193"/>
      <c r="J247" s="14"/>
      <c r="K247" s="14"/>
      <c r="L247" s="189"/>
      <c r="M247" s="194"/>
      <c r="N247" s="195"/>
      <c r="O247" s="195"/>
      <c r="P247" s="195"/>
      <c r="Q247" s="195"/>
      <c r="R247" s="195"/>
      <c r="S247" s="195"/>
      <c r="T247" s="19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0" t="s">
        <v>174</v>
      </c>
      <c r="AU247" s="190" t="s">
        <v>82</v>
      </c>
      <c r="AV247" s="14" t="s">
        <v>82</v>
      </c>
      <c r="AW247" s="14" t="s">
        <v>33</v>
      </c>
      <c r="AX247" s="14" t="s">
        <v>72</v>
      </c>
      <c r="AY247" s="190" t="s">
        <v>163</v>
      </c>
    </row>
    <row r="248" spans="1:51" s="14" customFormat="1" ht="12">
      <c r="A248" s="14"/>
      <c r="B248" s="189"/>
      <c r="C248" s="14"/>
      <c r="D248" s="182" t="s">
        <v>174</v>
      </c>
      <c r="E248" s="190" t="s">
        <v>3</v>
      </c>
      <c r="F248" s="191" t="s">
        <v>327</v>
      </c>
      <c r="G248" s="14"/>
      <c r="H248" s="192">
        <v>0.75</v>
      </c>
      <c r="I248" s="193"/>
      <c r="J248" s="14"/>
      <c r="K248" s="14"/>
      <c r="L248" s="189"/>
      <c r="M248" s="194"/>
      <c r="N248" s="195"/>
      <c r="O248" s="195"/>
      <c r="P248" s="195"/>
      <c r="Q248" s="195"/>
      <c r="R248" s="195"/>
      <c r="S248" s="195"/>
      <c r="T248" s="19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0" t="s">
        <v>174</v>
      </c>
      <c r="AU248" s="190" t="s">
        <v>82</v>
      </c>
      <c r="AV248" s="14" t="s">
        <v>82</v>
      </c>
      <c r="AW248" s="14" t="s">
        <v>33</v>
      </c>
      <c r="AX248" s="14" t="s">
        <v>72</v>
      </c>
      <c r="AY248" s="190" t="s">
        <v>163</v>
      </c>
    </row>
    <row r="249" spans="1:51" s="14" customFormat="1" ht="12">
      <c r="A249" s="14"/>
      <c r="B249" s="189"/>
      <c r="C249" s="14"/>
      <c r="D249" s="182" t="s">
        <v>174</v>
      </c>
      <c r="E249" s="190" t="s">
        <v>3</v>
      </c>
      <c r="F249" s="191" t="s">
        <v>328</v>
      </c>
      <c r="G249" s="14"/>
      <c r="H249" s="192">
        <v>1.759</v>
      </c>
      <c r="I249" s="193"/>
      <c r="J249" s="14"/>
      <c r="K249" s="14"/>
      <c r="L249" s="189"/>
      <c r="M249" s="194"/>
      <c r="N249" s="195"/>
      <c r="O249" s="195"/>
      <c r="P249" s="195"/>
      <c r="Q249" s="195"/>
      <c r="R249" s="195"/>
      <c r="S249" s="195"/>
      <c r="T249" s="19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0" t="s">
        <v>174</v>
      </c>
      <c r="AU249" s="190" t="s">
        <v>82</v>
      </c>
      <c r="AV249" s="14" t="s">
        <v>82</v>
      </c>
      <c r="AW249" s="14" t="s">
        <v>33</v>
      </c>
      <c r="AX249" s="14" t="s">
        <v>72</v>
      </c>
      <c r="AY249" s="190" t="s">
        <v>163</v>
      </c>
    </row>
    <row r="250" spans="1:51" s="14" customFormat="1" ht="12">
      <c r="A250" s="14"/>
      <c r="B250" s="189"/>
      <c r="C250" s="14"/>
      <c r="D250" s="182" t="s">
        <v>174</v>
      </c>
      <c r="E250" s="190" t="s">
        <v>3</v>
      </c>
      <c r="F250" s="191" t="s">
        <v>329</v>
      </c>
      <c r="G250" s="14"/>
      <c r="H250" s="192">
        <v>2.018</v>
      </c>
      <c r="I250" s="193"/>
      <c r="J250" s="14"/>
      <c r="K250" s="14"/>
      <c r="L250" s="189"/>
      <c r="M250" s="194"/>
      <c r="N250" s="195"/>
      <c r="O250" s="195"/>
      <c r="P250" s="195"/>
      <c r="Q250" s="195"/>
      <c r="R250" s="195"/>
      <c r="S250" s="195"/>
      <c r="T250" s="19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0" t="s">
        <v>174</v>
      </c>
      <c r="AU250" s="190" t="s">
        <v>82</v>
      </c>
      <c r="AV250" s="14" t="s">
        <v>82</v>
      </c>
      <c r="AW250" s="14" t="s">
        <v>33</v>
      </c>
      <c r="AX250" s="14" t="s">
        <v>72</v>
      </c>
      <c r="AY250" s="190" t="s">
        <v>163</v>
      </c>
    </row>
    <row r="251" spans="1:51" s="14" customFormat="1" ht="12">
      <c r="A251" s="14"/>
      <c r="B251" s="189"/>
      <c r="C251" s="14"/>
      <c r="D251" s="182" t="s">
        <v>174</v>
      </c>
      <c r="E251" s="190" t="s">
        <v>3</v>
      </c>
      <c r="F251" s="191" t="s">
        <v>330</v>
      </c>
      <c r="G251" s="14"/>
      <c r="H251" s="192">
        <v>0.919</v>
      </c>
      <c r="I251" s="193"/>
      <c r="J251" s="14"/>
      <c r="K251" s="14"/>
      <c r="L251" s="189"/>
      <c r="M251" s="194"/>
      <c r="N251" s="195"/>
      <c r="O251" s="195"/>
      <c r="P251" s="195"/>
      <c r="Q251" s="195"/>
      <c r="R251" s="195"/>
      <c r="S251" s="195"/>
      <c r="T251" s="19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0" t="s">
        <v>174</v>
      </c>
      <c r="AU251" s="190" t="s">
        <v>82</v>
      </c>
      <c r="AV251" s="14" t="s">
        <v>82</v>
      </c>
      <c r="AW251" s="14" t="s">
        <v>33</v>
      </c>
      <c r="AX251" s="14" t="s">
        <v>72</v>
      </c>
      <c r="AY251" s="190" t="s">
        <v>163</v>
      </c>
    </row>
    <row r="252" spans="1:51" s="13" customFormat="1" ht="12">
      <c r="A252" s="13"/>
      <c r="B252" s="181"/>
      <c r="C252" s="13"/>
      <c r="D252" s="182" t="s">
        <v>174</v>
      </c>
      <c r="E252" s="183" t="s">
        <v>3</v>
      </c>
      <c r="F252" s="184" t="s">
        <v>214</v>
      </c>
      <c r="G252" s="13"/>
      <c r="H252" s="183" t="s">
        <v>3</v>
      </c>
      <c r="I252" s="185"/>
      <c r="J252" s="13"/>
      <c r="K252" s="13"/>
      <c r="L252" s="181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3" t="s">
        <v>174</v>
      </c>
      <c r="AU252" s="183" t="s">
        <v>82</v>
      </c>
      <c r="AV252" s="13" t="s">
        <v>80</v>
      </c>
      <c r="AW252" s="13" t="s">
        <v>33</v>
      </c>
      <c r="AX252" s="13" t="s">
        <v>72</v>
      </c>
      <c r="AY252" s="183" t="s">
        <v>163</v>
      </c>
    </row>
    <row r="253" spans="1:51" s="14" customFormat="1" ht="12">
      <c r="A253" s="14"/>
      <c r="B253" s="189"/>
      <c r="C253" s="14"/>
      <c r="D253" s="182" t="s">
        <v>174</v>
      </c>
      <c r="E253" s="190" t="s">
        <v>3</v>
      </c>
      <c r="F253" s="191" t="s">
        <v>331</v>
      </c>
      <c r="G253" s="14"/>
      <c r="H253" s="192">
        <v>0.874</v>
      </c>
      <c r="I253" s="193"/>
      <c r="J253" s="14"/>
      <c r="K253" s="14"/>
      <c r="L253" s="189"/>
      <c r="M253" s="194"/>
      <c r="N253" s="195"/>
      <c r="O253" s="195"/>
      <c r="P253" s="195"/>
      <c r="Q253" s="195"/>
      <c r="R253" s="195"/>
      <c r="S253" s="195"/>
      <c r="T253" s="19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0" t="s">
        <v>174</v>
      </c>
      <c r="AU253" s="190" t="s">
        <v>82</v>
      </c>
      <c r="AV253" s="14" t="s">
        <v>82</v>
      </c>
      <c r="AW253" s="14" t="s">
        <v>33</v>
      </c>
      <c r="AX253" s="14" t="s">
        <v>72</v>
      </c>
      <c r="AY253" s="190" t="s">
        <v>163</v>
      </c>
    </row>
    <row r="254" spans="1:51" s="14" customFormat="1" ht="12">
      <c r="A254" s="14"/>
      <c r="B254" s="189"/>
      <c r="C254" s="14"/>
      <c r="D254" s="182" t="s">
        <v>174</v>
      </c>
      <c r="E254" s="190" t="s">
        <v>3</v>
      </c>
      <c r="F254" s="191" t="s">
        <v>332</v>
      </c>
      <c r="G254" s="14"/>
      <c r="H254" s="192">
        <v>0.6</v>
      </c>
      <c r="I254" s="193"/>
      <c r="J254" s="14"/>
      <c r="K254" s="14"/>
      <c r="L254" s="189"/>
      <c r="M254" s="194"/>
      <c r="N254" s="195"/>
      <c r="O254" s="195"/>
      <c r="P254" s="195"/>
      <c r="Q254" s="195"/>
      <c r="R254" s="195"/>
      <c r="S254" s="195"/>
      <c r="T254" s="19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0" t="s">
        <v>174</v>
      </c>
      <c r="AU254" s="190" t="s">
        <v>82</v>
      </c>
      <c r="AV254" s="14" t="s">
        <v>82</v>
      </c>
      <c r="AW254" s="14" t="s">
        <v>33</v>
      </c>
      <c r="AX254" s="14" t="s">
        <v>72</v>
      </c>
      <c r="AY254" s="190" t="s">
        <v>163</v>
      </c>
    </row>
    <row r="255" spans="1:51" s="14" customFormat="1" ht="12">
      <c r="A255" s="14"/>
      <c r="B255" s="189"/>
      <c r="C255" s="14"/>
      <c r="D255" s="182" t="s">
        <v>174</v>
      </c>
      <c r="E255" s="190" t="s">
        <v>3</v>
      </c>
      <c r="F255" s="191" t="s">
        <v>333</v>
      </c>
      <c r="G255" s="14"/>
      <c r="H255" s="192">
        <v>0.938</v>
      </c>
      <c r="I255" s="193"/>
      <c r="J255" s="14"/>
      <c r="K255" s="14"/>
      <c r="L255" s="189"/>
      <c r="M255" s="194"/>
      <c r="N255" s="195"/>
      <c r="O255" s="195"/>
      <c r="P255" s="195"/>
      <c r="Q255" s="195"/>
      <c r="R255" s="195"/>
      <c r="S255" s="195"/>
      <c r="T255" s="19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0" t="s">
        <v>174</v>
      </c>
      <c r="AU255" s="190" t="s">
        <v>82</v>
      </c>
      <c r="AV255" s="14" t="s">
        <v>82</v>
      </c>
      <c r="AW255" s="14" t="s">
        <v>33</v>
      </c>
      <c r="AX255" s="14" t="s">
        <v>72</v>
      </c>
      <c r="AY255" s="190" t="s">
        <v>163</v>
      </c>
    </row>
    <row r="256" spans="1:51" s="15" customFormat="1" ht="12">
      <c r="A256" s="15"/>
      <c r="B256" s="197"/>
      <c r="C256" s="15"/>
      <c r="D256" s="182" t="s">
        <v>174</v>
      </c>
      <c r="E256" s="198" t="s">
        <v>3</v>
      </c>
      <c r="F256" s="199" t="s">
        <v>178</v>
      </c>
      <c r="G256" s="15"/>
      <c r="H256" s="200">
        <v>8.357</v>
      </c>
      <c r="I256" s="201"/>
      <c r="J256" s="15"/>
      <c r="K256" s="15"/>
      <c r="L256" s="197"/>
      <c r="M256" s="202"/>
      <c r="N256" s="203"/>
      <c r="O256" s="203"/>
      <c r="P256" s="203"/>
      <c r="Q256" s="203"/>
      <c r="R256" s="203"/>
      <c r="S256" s="203"/>
      <c r="T256" s="20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198" t="s">
        <v>174</v>
      </c>
      <c r="AU256" s="198" t="s">
        <v>82</v>
      </c>
      <c r="AV256" s="15" t="s">
        <v>170</v>
      </c>
      <c r="AW256" s="15" t="s">
        <v>33</v>
      </c>
      <c r="AX256" s="15" t="s">
        <v>80</v>
      </c>
      <c r="AY256" s="198" t="s">
        <v>163</v>
      </c>
    </row>
    <row r="257" spans="1:65" s="2" customFormat="1" ht="24.15" customHeight="1">
      <c r="A257" s="39"/>
      <c r="B257" s="162"/>
      <c r="C257" s="163" t="s">
        <v>334</v>
      </c>
      <c r="D257" s="163" t="s">
        <v>165</v>
      </c>
      <c r="E257" s="164" t="s">
        <v>335</v>
      </c>
      <c r="F257" s="165" t="s">
        <v>336</v>
      </c>
      <c r="G257" s="166" t="s">
        <v>168</v>
      </c>
      <c r="H257" s="167">
        <v>21.152</v>
      </c>
      <c r="I257" s="168"/>
      <c r="J257" s="169">
        <f>ROUND(I257*H257,2)</f>
        <v>0</v>
      </c>
      <c r="K257" s="165" t="s">
        <v>169</v>
      </c>
      <c r="L257" s="40"/>
      <c r="M257" s="170" t="s">
        <v>3</v>
      </c>
      <c r="N257" s="171" t="s">
        <v>43</v>
      </c>
      <c r="O257" s="73"/>
      <c r="P257" s="172">
        <f>O257*H257</f>
        <v>0</v>
      </c>
      <c r="Q257" s="172">
        <v>0.73404</v>
      </c>
      <c r="R257" s="172">
        <f>Q257*H257</f>
        <v>15.526414080000002</v>
      </c>
      <c r="S257" s="172">
        <v>0</v>
      </c>
      <c r="T257" s="17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74" t="s">
        <v>170</v>
      </c>
      <c r="AT257" s="174" t="s">
        <v>165</v>
      </c>
      <c r="AU257" s="174" t="s">
        <v>82</v>
      </c>
      <c r="AY257" s="20" t="s">
        <v>163</v>
      </c>
      <c r="BE257" s="175">
        <f>IF(N257="základní",J257,0)</f>
        <v>0</v>
      </c>
      <c r="BF257" s="175">
        <f>IF(N257="snížená",J257,0)</f>
        <v>0</v>
      </c>
      <c r="BG257" s="175">
        <f>IF(N257="zákl. přenesená",J257,0)</f>
        <v>0</v>
      </c>
      <c r="BH257" s="175">
        <f>IF(N257="sníž. přenesená",J257,0)</f>
        <v>0</v>
      </c>
      <c r="BI257" s="175">
        <f>IF(N257="nulová",J257,0)</f>
        <v>0</v>
      </c>
      <c r="BJ257" s="20" t="s">
        <v>80</v>
      </c>
      <c r="BK257" s="175">
        <f>ROUND(I257*H257,2)</f>
        <v>0</v>
      </c>
      <c r="BL257" s="20" t="s">
        <v>170</v>
      </c>
      <c r="BM257" s="174" t="s">
        <v>337</v>
      </c>
    </row>
    <row r="258" spans="1:47" s="2" customFormat="1" ht="12">
      <c r="A258" s="39"/>
      <c r="B258" s="40"/>
      <c r="C258" s="39"/>
      <c r="D258" s="176" t="s">
        <v>172</v>
      </c>
      <c r="E258" s="39"/>
      <c r="F258" s="177" t="s">
        <v>338</v>
      </c>
      <c r="G258" s="39"/>
      <c r="H258" s="39"/>
      <c r="I258" s="178"/>
      <c r="J258" s="39"/>
      <c r="K258" s="39"/>
      <c r="L258" s="40"/>
      <c r="M258" s="179"/>
      <c r="N258" s="180"/>
      <c r="O258" s="73"/>
      <c r="P258" s="73"/>
      <c r="Q258" s="73"/>
      <c r="R258" s="73"/>
      <c r="S258" s="73"/>
      <c r="T258" s="74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20" t="s">
        <v>172</v>
      </c>
      <c r="AU258" s="20" t="s">
        <v>82</v>
      </c>
    </row>
    <row r="259" spans="1:51" s="13" customFormat="1" ht="12">
      <c r="A259" s="13"/>
      <c r="B259" s="181"/>
      <c r="C259" s="13"/>
      <c r="D259" s="182" t="s">
        <v>174</v>
      </c>
      <c r="E259" s="183" t="s">
        <v>3</v>
      </c>
      <c r="F259" s="184" t="s">
        <v>219</v>
      </c>
      <c r="G259" s="13"/>
      <c r="H259" s="183" t="s">
        <v>3</v>
      </c>
      <c r="I259" s="185"/>
      <c r="J259" s="13"/>
      <c r="K259" s="13"/>
      <c r="L259" s="181"/>
      <c r="M259" s="186"/>
      <c r="N259" s="187"/>
      <c r="O259" s="187"/>
      <c r="P259" s="187"/>
      <c r="Q259" s="187"/>
      <c r="R259" s="187"/>
      <c r="S259" s="187"/>
      <c r="T259" s="18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3" t="s">
        <v>174</v>
      </c>
      <c r="AU259" s="183" t="s">
        <v>82</v>
      </c>
      <c r="AV259" s="13" t="s">
        <v>80</v>
      </c>
      <c r="AW259" s="13" t="s">
        <v>33</v>
      </c>
      <c r="AX259" s="13" t="s">
        <v>72</v>
      </c>
      <c r="AY259" s="183" t="s">
        <v>163</v>
      </c>
    </row>
    <row r="260" spans="1:51" s="14" customFormat="1" ht="12">
      <c r="A260" s="14"/>
      <c r="B260" s="189"/>
      <c r="C260" s="14"/>
      <c r="D260" s="182" t="s">
        <v>174</v>
      </c>
      <c r="E260" s="190" t="s">
        <v>3</v>
      </c>
      <c r="F260" s="191" t="s">
        <v>339</v>
      </c>
      <c r="G260" s="14"/>
      <c r="H260" s="192">
        <v>12.653</v>
      </c>
      <c r="I260" s="193"/>
      <c r="J260" s="14"/>
      <c r="K260" s="14"/>
      <c r="L260" s="189"/>
      <c r="M260" s="194"/>
      <c r="N260" s="195"/>
      <c r="O260" s="195"/>
      <c r="P260" s="195"/>
      <c r="Q260" s="195"/>
      <c r="R260" s="195"/>
      <c r="S260" s="195"/>
      <c r="T260" s="19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190" t="s">
        <v>174</v>
      </c>
      <c r="AU260" s="190" t="s">
        <v>82</v>
      </c>
      <c r="AV260" s="14" t="s">
        <v>82</v>
      </c>
      <c r="AW260" s="14" t="s">
        <v>33</v>
      </c>
      <c r="AX260" s="14" t="s">
        <v>72</v>
      </c>
      <c r="AY260" s="190" t="s">
        <v>163</v>
      </c>
    </row>
    <row r="261" spans="1:51" s="14" customFormat="1" ht="12">
      <c r="A261" s="14"/>
      <c r="B261" s="189"/>
      <c r="C261" s="14"/>
      <c r="D261" s="182" t="s">
        <v>174</v>
      </c>
      <c r="E261" s="190" t="s">
        <v>3</v>
      </c>
      <c r="F261" s="191" t="s">
        <v>340</v>
      </c>
      <c r="G261" s="14"/>
      <c r="H261" s="192">
        <v>0.625</v>
      </c>
      <c r="I261" s="193"/>
      <c r="J261" s="14"/>
      <c r="K261" s="14"/>
      <c r="L261" s="189"/>
      <c r="M261" s="194"/>
      <c r="N261" s="195"/>
      <c r="O261" s="195"/>
      <c r="P261" s="195"/>
      <c r="Q261" s="195"/>
      <c r="R261" s="195"/>
      <c r="S261" s="195"/>
      <c r="T261" s="19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0" t="s">
        <v>174</v>
      </c>
      <c r="AU261" s="190" t="s">
        <v>82</v>
      </c>
      <c r="AV261" s="14" t="s">
        <v>82</v>
      </c>
      <c r="AW261" s="14" t="s">
        <v>33</v>
      </c>
      <c r="AX261" s="14" t="s">
        <v>72</v>
      </c>
      <c r="AY261" s="190" t="s">
        <v>163</v>
      </c>
    </row>
    <row r="262" spans="1:51" s="14" customFormat="1" ht="12">
      <c r="A262" s="14"/>
      <c r="B262" s="189"/>
      <c r="C262" s="14"/>
      <c r="D262" s="182" t="s">
        <v>174</v>
      </c>
      <c r="E262" s="190" t="s">
        <v>3</v>
      </c>
      <c r="F262" s="191" t="s">
        <v>341</v>
      </c>
      <c r="G262" s="14"/>
      <c r="H262" s="192">
        <v>0.613</v>
      </c>
      <c r="I262" s="193"/>
      <c r="J262" s="14"/>
      <c r="K262" s="14"/>
      <c r="L262" s="189"/>
      <c r="M262" s="194"/>
      <c r="N262" s="195"/>
      <c r="O262" s="195"/>
      <c r="P262" s="195"/>
      <c r="Q262" s="195"/>
      <c r="R262" s="195"/>
      <c r="S262" s="195"/>
      <c r="T262" s="19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90" t="s">
        <v>174</v>
      </c>
      <c r="AU262" s="190" t="s">
        <v>82</v>
      </c>
      <c r="AV262" s="14" t="s">
        <v>82</v>
      </c>
      <c r="AW262" s="14" t="s">
        <v>33</v>
      </c>
      <c r="AX262" s="14" t="s">
        <v>72</v>
      </c>
      <c r="AY262" s="190" t="s">
        <v>163</v>
      </c>
    </row>
    <row r="263" spans="1:51" s="13" customFormat="1" ht="12">
      <c r="A263" s="13"/>
      <c r="B263" s="181"/>
      <c r="C263" s="13"/>
      <c r="D263" s="182" t="s">
        <v>174</v>
      </c>
      <c r="E263" s="183" t="s">
        <v>3</v>
      </c>
      <c r="F263" s="184" t="s">
        <v>214</v>
      </c>
      <c r="G263" s="13"/>
      <c r="H263" s="183" t="s">
        <v>3</v>
      </c>
      <c r="I263" s="185"/>
      <c r="J263" s="13"/>
      <c r="K263" s="13"/>
      <c r="L263" s="181"/>
      <c r="M263" s="186"/>
      <c r="N263" s="187"/>
      <c r="O263" s="187"/>
      <c r="P263" s="187"/>
      <c r="Q263" s="187"/>
      <c r="R263" s="187"/>
      <c r="S263" s="187"/>
      <c r="T263" s="18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3" t="s">
        <v>174</v>
      </c>
      <c r="AU263" s="183" t="s">
        <v>82</v>
      </c>
      <c r="AV263" s="13" t="s">
        <v>80</v>
      </c>
      <c r="AW263" s="13" t="s">
        <v>33</v>
      </c>
      <c r="AX263" s="13" t="s">
        <v>72</v>
      </c>
      <c r="AY263" s="183" t="s">
        <v>163</v>
      </c>
    </row>
    <row r="264" spans="1:51" s="14" customFormat="1" ht="12">
      <c r="A264" s="14"/>
      <c r="B264" s="189"/>
      <c r="C264" s="14"/>
      <c r="D264" s="182" t="s">
        <v>174</v>
      </c>
      <c r="E264" s="190" t="s">
        <v>3</v>
      </c>
      <c r="F264" s="191" t="s">
        <v>342</v>
      </c>
      <c r="G264" s="14"/>
      <c r="H264" s="192">
        <v>1.748</v>
      </c>
      <c r="I264" s="193"/>
      <c r="J264" s="14"/>
      <c r="K264" s="14"/>
      <c r="L264" s="189"/>
      <c r="M264" s="194"/>
      <c r="N264" s="195"/>
      <c r="O264" s="195"/>
      <c r="P264" s="195"/>
      <c r="Q264" s="195"/>
      <c r="R264" s="195"/>
      <c r="S264" s="195"/>
      <c r="T264" s="19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190" t="s">
        <v>174</v>
      </c>
      <c r="AU264" s="190" t="s">
        <v>82</v>
      </c>
      <c r="AV264" s="14" t="s">
        <v>82</v>
      </c>
      <c r="AW264" s="14" t="s">
        <v>33</v>
      </c>
      <c r="AX264" s="14" t="s">
        <v>72</v>
      </c>
      <c r="AY264" s="190" t="s">
        <v>163</v>
      </c>
    </row>
    <row r="265" spans="1:51" s="14" customFormat="1" ht="12">
      <c r="A265" s="14"/>
      <c r="B265" s="189"/>
      <c r="C265" s="14"/>
      <c r="D265" s="182" t="s">
        <v>174</v>
      </c>
      <c r="E265" s="190" t="s">
        <v>3</v>
      </c>
      <c r="F265" s="191" t="s">
        <v>343</v>
      </c>
      <c r="G265" s="14"/>
      <c r="H265" s="192">
        <v>1.2</v>
      </c>
      <c r="I265" s="193"/>
      <c r="J265" s="14"/>
      <c r="K265" s="14"/>
      <c r="L265" s="189"/>
      <c r="M265" s="194"/>
      <c r="N265" s="195"/>
      <c r="O265" s="195"/>
      <c r="P265" s="195"/>
      <c r="Q265" s="195"/>
      <c r="R265" s="195"/>
      <c r="S265" s="195"/>
      <c r="T265" s="19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0" t="s">
        <v>174</v>
      </c>
      <c r="AU265" s="190" t="s">
        <v>82</v>
      </c>
      <c r="AV265" s="14" t="s">
        <v>82</v>
      </c>
      <c r="AW265" s="14" t="s">
        <v>33</v>
      </c>
      <c r="AX265" s="14" t="s">
        <v>72</v>
      </c>
      <c r="AY265" s="190" t="s">
        <v>163</v>
      </c>
    </row>
    <row r="266" spans="1:51" s="14" customFormat="1" ht="12">
      <c r="A266" s="14"/>
      <c r="B266" s="189"/>
      <c r="C266" s="14"/>
      <c r="D266" s="182" t="s">
        <v>174</v>
      </c>
      <c r="E266" s="190" t="s">
        <v>3</v>
      </c>
      <c r="F266" s="191" t="s">
        <v>344</v>
      </c>
      <c r="G266" s="14"/>
      <c r="H266" s="192">
        <v>1.5</v>
      </c>
      <c r="I266" s="193"/>
      <c r="J266" s="14"/>
      <c r="K266" s="14"/>
      <c r="L266" s="189"/>
      <c r="M266" s="194"/>
      <c r="N266" s="195"/>
      <c r="O266" s="195"/>
      <c r="P266" s="195"/>
      <c r="Q266" s="195"/>
      <c r="R266" s="195"/>
      <c r="S266" s="195"/>
      <c r="T266" s="19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90" t="s">
        <v>174</v>
      </c>
      <c r="AU266" s="190" t="s">
        <v>82</v>
      </c>
      <c r="AV266" s="14" t="s">
        <v>82</v>
      </c>
      <c r="AW266" s="14" t="s">
        <v>33</v>
      </c>
      <c r="AX266" s="14" t="s">
        <v>72</v>
      </c>
      <c r="AY266" s="190" t="s">
        <v>163</v>
      </c>
    </row>
    <row r="267" spans="1:51" s="14" customFormat="1" ht="12">
      <c r="A267" s="14"/>
      <c r="B267" s="189"/>
      <c r="C267" s="14"/>
      <c r="D267" s="182" t="s">
        <v>174</v>
      </c>
      <c r="E267" s="190" t="s">
        <v>3</v>
      </c>
      <c r="F267" s="191" t="s">
        <v>345</v>
      </c>
      <c r="G267" s="14"/>
      <c r="H267" s="192">
        <v>2.813</v>
      </c>
      <c r="I267" s="193"/>
      <c r="J267" s="14"/>
      <c r="K267" s="14"/>
      <c r="L267" s="189"/>
      <c r="M267" s="194"/>
      <c r="N267" s="195"/>
      <c r="O267" s="195"/>
      <c r="P267" s="195"/>
      <c r="Q267" s="195"/>
      <c r="R267" s="195"/>
      <c r="S267" s="195"/>
      <c r="T267" s="19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0" t="s">
        <v>174</v>
      </c>
      <c r="AU267" s="190" t="s">
        <v>82</v>
      </c>
      <c r="AV267" s="14" t="s">
        <v>82</v>
      </c>
      <c r="AW267" s="14" t="s">
        <v>33</v>
      </c>
      <c r="AX267" s="14" t="s">
        <v>72</v>
      </c>
      <c r="AY267" s="190" t="s">
        <v>163</v>
      </c>
    </row>
    <row r="268" spans="1:51" s="15" customFormat="1" ht="12">
      <c r="A268" s="15"/>
      <c r="B268" s="197"/>
      <c r="C268" s="15"/>
      <c r="D268" s="182" t="s">
        <v>174</v>
      </c>
      <c r="E268" s="198" t="s">
        <v>3</v>
      </c>
      <c r="F268" s="199" t="s">
        <v>178</v>
      </c>
      <c r="G268" s="15"/>
      <c r="H268" s="200">
        <v>21.152</v>
      </c>
      <c r="I268" s="201"/>
      <c r="J268" s="15"/>
      <c r="K268" s="15"/>
      <c r="L268" s="197"/>
      <c r="M268" s="202"/>
      <c r="N268" s="203"/>
      <c r="O268" s="203"/>
      <c r="P268" s="203"/>
      <c r="Q268" s="203"/>
      <c r="R268" s="203"/>
      <c r="S268" s="203"/>
      <c r="T268" s="2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198" t="s">
        <v>174</v>
      </c>
      <c r="AU268" s="198" t="s">
        <v>82</v>
      </c>
      <c r="AV268" s="15" t="s">
        <v>170</v>
      </c>
      <c r="AW268" s="15" t="s">
        <v>33</v>
      </c>
      <c r="AX268" s="15" t="s">
        <v>80</v>
      </c>
      <c r="AY268" s="198" t="s">
        <v>163</v>
      </c>
    </row>
    <row r="269" spans="1:65" s="2" customFormat="1" ht="33" customHeight="1">
      <c r="A269" s="39"/>
      <c r="B269" s="162"/>
      <c r="C269" s="163" t="s">
        <v>346</v>
      </c>
      <c r="D269" s="163" t="s">
        <v>165</v>
      </c>
      <c r="E269" s="164" t="s">
        <v>347</v>
      </c>
      <c r="F269" s="165" t="s">
        <v>348</v>
      </c>
      <c r="G269" s="166" t="s">
        <v>261</v>
      </c>
      <c r="H269" s="167">
        <v>1.501</v>
      </c>
      <c r="I269" s="168"/>
      <c r="J269" s="169">
        <f>ROUND(I269*H269,2)</f>
        <v>0</v>
      </c>
      <c r="K269" s="165" t="s">
        <v>169</v>
      </c>
      <c r="L269" s="40"/>
      <c r="M269" s="170" t="s">
        <v>3</v>
      </c>
      <c r="N269" s="171" t="s">
        <v>43</v>
      </c>
      <c r="O269" s="73"/>
      <c r="P269" s="172">
        <f>O269*H269</f>
        <v>0</v>
      </c>
      <c r="Q269" s="172">
        <v>1.0594</v>
      </c>
      <c r="R269" s="172">
        <f>Q269*H269</f>
        <v>1.5901593999999997</v>
      </c>
      <c r="S269" s="172">
        <v>0</v>
      </c>
      <c r="T269" s="17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74" t="s">
        <v>170</v>
      </c>
      <c r="AT269" s="174" t="s">
        <v>165</v>
      </c>
      <c r="AU269" s="174" t="s">
        <v>82</v>
      </c>
      <c r="AY269" s="20" t="s">
        <v>163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20" t="s">
        <v>80</v>
      </c>
      <c r="BK269" s="175">
        <f>ROUND(I269*H269,2)</f>
        <v>0</v>
      </c>
      <c r="BL269" s="20" t="s">
        <v>170</v>
      </c>
      <c r="BM269" s="174" t="s">
        <v>349</v>
      </c>
    </row>
    <row r="270" spans="1:47" s="2" customFormat="1" ht="12">
      <c r="A270" s="39"/>
      <c r="B270" s="40"/>
      <c r="C270" s="39"/>
      <c r="D270" s="176" t="s">
        <v>172</v>
      </c>
      <c r="E270" s="39"/>
      <c r="F270" s="177" t="s">
        <v>350</v>
      </c>
      <c r="G270" s="39"/>
      <c r="H270" s="39"/>
      <c r="I270" s="178"/>
      <c r="J270" s="39"/>
      <c r="K270" s="39"/>
      <c r="L270" s="40"/>
      <c r="M270" s="179"/>
      <c r="N270" s="180"/>
      <c r="O270" s="73"/>
      <c r="P270" s="73"/>
      <c r="Q270" s="73"/>
      <c r="R270" s="73"/>
      <c r="S270" s="73"/>
      <c r="T270" s="74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20" t="s">
        <v>172</v>
      </c>
      <c r="AU270" s="20" t="s">
        <v>82</v>
      </c>
    </row>
    <row r="271" spans="1:51" s="14" customFormat="1" ht="12">
      <c r="A271" s="14"/>
      <c r="B271" s="189"/>
      <c r="C271" s="14"/>
      <c r="D271" s="182" t="s">
        <v>174</v>
      </c>
      <c r="E271" s="190" t="s">
        <v>3</v>
      </c>
      <c r="F271" s="191" t="s">
        <v>351</v>
      </c>
      <c r="G271" s="14"/>
      <c r="H271" s="192">
        <v>1.501</v>
      </c>
      <c r="I271" s="193"/>
      <c r="J271" s="14"/>
      <c r="K271" s="14"/>
      <c r="L271" s="189"/>
      <c r="M271" s="194"/>
      <c r="N271" s="195"/>
      <c r="O271" s="195"/>
      <c r="P271" s="195"/>
      <c r="Q271" s="195"/>
      <c r="R271" s="195"/>
      <c r="S271" s="195"/>
      <c r="T271" s="19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0" t="s">
        <v>174</v>
      </c>
      <c r="AU271" s="190" t="s">
        <v>82</v>
      </c>
      <c r="AV271" s="14" t="s">
        <v>82</v>
      </c>
      <c r="AW271" s="14" t="s">
        <v>33</v>
      </c>
      <c r="AX271" s="14" t="s">
        <v>72</v>
      </c>
      <c r="AY271" s="190" t="s">
        <v>163</v>
      </c>
    </row>
    <row r="272" spans="1:51" s="15" customFormat="1" ht="12">
      <c r="A272" s="15"/>
      <c r="B272" s="197"/>
      <c r="C272" s="15"/>
      <c r="D272" s="182" t="s">
        <v>174</v>
      </c>
      <c r="E272" s="198" t="s">
        <v>3</v>
      </c>
      <c r="F272" s="199" t="s">
        <v>178</v>
      </c>
      <c r="G272" s="15"/>
      <c r="H272" s="200">
        <v>1.501</v>
      </c>
      <c r="I272" s="201"/>
      <c r="J272" s="15"/>
      <c r="K272" s="15"/>
      <c r="L272" s="197"/>
      <c r="M272" s="202"/>
      <c r="N272" s="203"/>
      <c r="O272" s="203"/>
      <c r="P272" s="203"/>
      <c r="Q272" s="203"/>
      <c r="R272" s="203"/>
      <c r="S272" s="203"/>
      <c r="T272" s="20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198" t="s">
        <v>174</v>
      </c>
      <c r="AU272" s="198" t="s">
        <v>82</v>
      </c>
      <c r="AV272" s="15" t="s">
        <v>170</v>
      </c>
      <c r="AW272" s="15" t="s">
        <v>33</v>
      </c>
      <c r="AX272" s="15" t="s">
        <v>80</v>
      </c>
      <c r="AY272" s="198" t="s">
        <v>163</v>
      </c>
    </row>
    <row r="273" spans="1:63" s="12" customFormat="1" ht="22.8" customHeight="1">
      <c r="A273" s="12"/>
      <c r="B273" s="149"/>
      <c r="C273" s="12"/>
      <c r="D273" s="150" t="s">
        <v>71</v>
      </c>
      <c r="E273" s="160" t="s">
        <v>186</v>
      </c>
      <c r="F273" s="160" t="s">
        <v>352</v>
      </c>
      <c r="G273" s="12"/>
      <c r="H273" s="12"/>
      <c r="I273" s="152"/>
      <c r="J273" s="161">
        <f>BK273</f>
        <v>0</v>
      </c>
      <c r="K273" s="12"/>
      <c r="L273" s="149"/>
      <c r="M273" s="154"/>
      <c r="N273" s="155"/>
      <c r="O273" s="155"/>
      <c r="P273" s="156">
        <f>SUM(P274:P303)</f>
        <v>0</v>
      </c>
      <c r="Q273" s="155"/>
      <c r="R273" s="156">
        <f>SUM(R274:R303)</f>
        <v>29.954170989999998</v>
      </c>
      <c r="S273" s="155"/>
      <c r="T273" s="157">
        <f>SUM(T274:T303)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50" t="s">
        <v>80</v>
      </c>
      <c r="AT273" s="158" t="s">
        <v>71</v>
      </c>
      <c r="AU273" s="158" t="s">
        <v>80</v>
      </c>
      <c r="AY273" s="150" t="s">
        <v>163</v>
      </c>
      <c r="BK273" s="159">
        <f>SUM(BK274:BK303)</f>
        <v>0</v>
      </c>
    </row>
    <row r="274" spans="1:65" s="2" customFormat="1" ht="24.15" customHeight="1">
      <c r="A274" s="39"/>
      <c r="B274" s="162"/>
      <c r="C274" s="163" t="s">
        <v>8</v>
      </c>
      <c r="D274" s="163" t="s">
        <v>165</v>
      </c>
      <c r="E274" s="164" t="s">
        <v>353</v>
      </c>
      <c r="F274" s="165" t="s">
        <v>354</v>
      </c>
      <c r="G274" s="166" t="s">
        <v>196</v>
      </c>
      <c r="H274" s="167">
        <v>1.027</v>
      </c>
      <c r="I274" s="168"/>
      <c r="J274" s="169">
        <f>ROUND(I274*H274,2)</f>
        <v>0</v>
      </c>
      <c r="K274" s="165" t="s">
        <v>169</v>
      </c>
      <c r="L274" s="40"/>
      <c r="M274" s="170" t="s">
        <v>3</v>
      </c>
      <c r="N274" s="171" t="s">
        <v>43</v>
      </c>
      <c r="O274" s="73"/>
      <c r="P274" s="172">
        <f>O274*H274</f>
        <v>0</v>
      </c>
      <c r="Q274" s="172">
        <v>1.32715</v>
      </c>
      <c r="R274" s="172">
        <f>Q274*H274</f>
        <v>1.36298305</v>
      </c>
      <c r="S274" s="172">
        <v>0</v>
      </c>
      <c r="T274" s="17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174" t="s">
        <v>170</v>
      </c>
      <c r="AT274" s="174" t="s">
        <v>165</v>
      </c>
      <c r="AU274" s="174" t="s">
        <v>82</v>
      </c>
      <c r="AY274" s="20" t="s">
        <v>163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20" t="s">
        <v>80</v>
      </c>
      <c r="BK274" s="175">
        <f>ROUND(I274*H274,2)</f>
        <v>0</v>
      </c>
      <c r="BL274" s="20" t="s">
        <v>170</v>
      </c>
      <c r="BM274" s="174" t="s">
        <v>355</v>
      </c>
    </row>
    <row r="275" spans="1:47" s="2" customFormat="1" ht="12">
      <c r="A275" s="39"/>
      <c r="B275" s="40"/>
      <c r="C275" s="39"/>
      <c r="D275" s="176" t="s">
        <v>172</v>
      </c>
      <c r="E275" s="39"/>
      <c r="F275" s="177" t="s">
        <v>356</v>
      </c>
      <c r="G275" s="39"/>
      <c r="H275" s="39"/>
      <c r="I275" s="178"/>
      <c r="J275" s="39"/>
      <c r="K275" s="39"/>
      <c r="L275" s="40"/>
      <c r="M275" s="179"/>
      <c r="N275" s="180"/>
      <c r="O275" s="73"/>
      <c r="P275" s="73"/>
      <c r="Q275" s="73"/>
      <c r="R275" s="73"/>
      <c r="S275" s="73"/>
      <c r="T275" s="74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20" t="s">
        <v>172</v>
      </c>
      <c r="AU275" s="20" t="s">
        <v>82</v>
      </c>
    </row>
    <row r="276" spans="1:51" s="13" customFormat="1" ht="12">
      <c r="A276" s="13"/>
      <c r="B276" s="181"/>
      <c r="C276" s="13"/>
      <c r="D276" s="182" t="s">
        <v>174</v>
      </c>
      <c r="E276" s="183" t="s">
        <v>3</v>
      </c>
      <c r="F276" s="184" t="s">
        <v>357</v>
      </c>
      <c r="G276" s="13"/>
      <c r="H276" s="183" t="s">
        <v>3</v>
      </c>
      <c r="I276" s="185"/>
      <c r="J276" s="13"/>
      <c r="K276" s="13"/>
      <c r="L276" s="181"/>
      <c r="M276" s="186"/>
      <c r="N276" s="187"/>
      <c r="O276" s="187"/>
      <c r="P276" s="187"/>
      <c r="Q276" s="187"/>
      <c r="R276" s="187"/>
      <c r="S276" s="187"/>
      <c r="T276" s="18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3" t="s">
        <v>174</v>
      </c>
      <c r="AU276" s="183" t="s">
        <v>82</v>
      </c>
      <c r="AV276" s="13" t="s">
        <v>80</v>
      </c>
      <c r="AW276" s="13" t="s">
        <v>33</v>
      </c>
      <c r="AX276" s="13" t="s">
        <v>72</v>
      </c>
      <c r="AY276" s="183" t="s">
        <v>163</v>
      </c>
    </row>
    <row r="277" spans="1:51" s="14" customFormat="1" ht="12">
      <c r="A277" s="14"/>
      <c r="B277" s="189"/>
      <c r="C277" s="14"/>
      <c r="D277" s="182" t="s">
        <v>174</v>
      </c>
      <c r="E277" s="190" t="s">
        <v>3</v>
      </c>
      <c r="F277" s="191" t="s">
        <v>358</v>
      </c>
      <c r="G277" s="14"/>
      <c r="H277" s="192">
        <v>1.027</v>
      </c>
      <c r="I277" s="193"/>
      <c r="J277" s="14"/>
      <c r="K277" s="14"/>
      <c r="L277" s="189"/>
      <c r="M277" s="194"/>
      <c r="N277" s="195"/>
      <c r="O277" s="195"/>
      <c r="P277" s="195"/>
      <c r="Q277" s="195"/>
      <c r="R277" s="195"/>
      <c r="S277" s="195"/>
      <c r="T277" s="19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0" t="s">
        <v>174</v>
      </c>
      <c r="AU277" s="190" t="s">
        <v>82</v>
      </c>
      <c r="AV277" s="14" t="s">
        <v>82</v>
      </c>
      <c r="AW277" s="14" t="s">
        <v>33</v>
      </c>
      <c r="AX277" s="14" t="s">
        <v>80</v>
      </c>
      <c r="AY277" s="190" t="s">
        <v>163</v>
      </c>
    </row>
    <row r="278" spans="1:65" s="2" customFormat="1" ht="24.15" customHeight="1">
      <c r="A278" s="39"/>
      <c r="B278" s="162"/>
      <c r="C278" s="163" t="s">
        <v>359</v>
      </c>
      <c r="D278" s="163" t="s">
        <v>165</v>
      </c>
      <c r="E278" s="164" t="s">
        <v>360</v>
      </c>
      <c r="F278" s="165" t="s">
        <v>361</v>
      </c>
      <c r="G278" s="166" t="s">
        <v>196</v>
      </c>
      <c r="H278" s="167">
        <v>11.262</v>
      </c>
      <c r="I278" s="168"/>
      <c r="J278" s="169">
        <f>ROUND(I278*H278,2)</f>
        <v>0</v>
      </c>
      <c r="K278" s="165" t="s">
        <v>169</v>
      </c>
      <c r="L278" s="40"/>
      <c r="M278" s="170" t="s">
        <v>3</v>
      </c>
      <c r="N278" s="171" t="s">
        <v>43</v>
      </c>
      <c r="O278" s="73"/>
      <c r="P278" s="172">
        <f>O278*H278</f>
        <v>0</v>
      </c>
      <c r="Q278" s="172">
        <v>2.50187</v>
      </c>
      <c r="R278" s="172">
        <f>Q278*H278</f>
        <v>28.17605994</v>
      </c>
      <c r="S278" s="172">
        <v>0</v>
      </c>
      <c r="T278" s="17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174" t="s">
        <v>170</v>
      </c>
      <c r="AT278" s="174" t="s">
        <v>165</v>
      </c>
      <c r="AU278" s="174" t="s">
        <v>82</v>
      </c>
      <c r="AY278" s="20" t="s">
        <v>163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20" t="s">
        <v>80</v>
      </c>
      <c r="BK278" s="175">
        <f>ROUND(I278*H278,2)</f>
        <v>0</v>
      </c>
      <c r="BL278" s="20" t="s">
        <v>170</v>
      </c>
      <c r="BM278" s="174" t="s">
        <v>362</v>
      </c>
    </row>
    <row r="279" spans="1:47" s="2" customFormat="1" ht="12">
      <c r="A279" s="39"/>
      <c r="B279" s="40"/>
      <c r="C279" s="39"/>
      <c r="D279" s="176" t="s">
        <v>172</v>
      </c>
      <c r="E279" s="39"/>
      <c r="F279" s="177" t="s">
        <v>363</v>
      </c>
      <c r="G279" s="39"/>
      <c r="H279" s="39"/>
      <c r="I279" s="178"/>
      <c r="J279" s="39"/>
      <c r="K279" s="39"/>
      <c r="L279" s="40"/>
      <c r="M279" s="179"/>
      <c r="N279" s="180"/>
      <c r="O279" s="73"/>
      <c r="P279" s="73"/>
      <c r="Q279" s="73"/>
      <c r="R279" s="73"/>
      <c r="S279" s="73"/>
      <c r="T279" s="74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20" t="s">
        <v>172</v>
      </c>
      <c r="AU279" s="20" t="s">
        <v>82</v>
      </c>
    </row>
    <row r="280" spans="1:51" s="13" customFormat="1" ht="12">
      <c r="A280" s="13"/>
      <c r="B280" s="181"/>
      <c r="C280" s="13"/>
      <c r="D280" s="182" t="s">
        <v>174</v>
      </c>
      <c r="E280" s="183" t="s">
        <v>3</v>
      </c>
      <c r="F280" s="184" t="s">
        <v>364</v>
      </c>
      <c r="G280" s="13"/>
      <c r="H280" s="183" t="s">
        <v>3</v>
      </c>
      <c r="I280" s="185"/>
      <c r="J280" s="13"/>
      <c r="K280" s="13"/>
      <c r="L280" s="181"/>
      <c r="M280" s="186"/>
      <c r="N280" s="187"/>
      <c r="O280" s="187"/>
      <c r="P280" s="187"/>
      <c r="Q280" s="187"/>
      <c r="R280" s="187"/>
      <c r="S280" s="187"/>
      <c r="T280" s="18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3" t="s">
        <v>174</v>
      </c>
      <c r="AU280" s="183" t="s">
        <v>82</v>
      </c>
      <c r="AV280" s="13" t="s">
        <v>80</v>
      </c>
      <c r="AW280" s="13" t="s">
        <v>33</v>
      </c>
      <c r="AX280" s="13" t="s">
        <v>72</v>
      </c>
      <c r="AY280" s="183" t="s">
        <v>163</v>
      </c>
    </row>
    <row r="281" spans="1:51" s="14" customFormat="1" ht="12">
      <c r="A281" s="14"/>
      <c r="B281" s="189"/>
      <c r="C281" s="14"/>
      <c r="D281" s="182" t="s">
        <v>174</v>
      </c>
      <c r="E281" s="190" t="s">
        <v>3</v>
      </c>
      <c r="F281" s="191" t="s">
        <v>365</v>
      </c>
      <c r="G281" s="14"/>
      <c r="H281" s="192">
        <v>0.792</v>
      </c>
      <c r="I281" s="193"/>
      <c r="J281" s="14"/>
      <c r="K281" s="14"/>
      <c r="L281" s="189"/>
      <c r="M281" s="194"/>
      <c r="N281" s="195"/>
      <c r="O281" s="195"/>
      <c r="P281" s="195"/>
      <c r="Q281" s="195"/>
      <c r="R281" s="195"/>
      <c r="S281" s="195"/>
      <c r="T281" s="19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90" t="s">
        <v>174</v>
      </c>
      <c r="AU281" s="190" t="s">
        <v>82</v>
      </c>
      <c r="AV281" s="14" t="s">
        <v>82</v>
      </c>
      <c r="AW281" s="14" t="s">
        <v>33</v>
      </c>
      <c r="AX281" s="14" t="s">
        <v>72</v>
      </c>
      <c r="AY281" s="190" t="s">
        <v>163</v>
      </c>
    </row>
    <row r="282" spans="1:51" s="14" customFormat="1" ht="12">
      <c r="A282" s="14"/>
      <c r="B282" s="189"/>
      <c r="C282" s="14"/>
      <c r="D282" s="182" t="s">
        <v>174</v>
      </c>
      <c r="E282" s="190" t="s">
        <v>3</v>
      </c>
      <c r="F282" s="191" t="s">
        <v>366</v>
      </c>
      <c r="G282" s="14"/>
      <c r="H282" s="192">
        <v>0.748</v>
      </c>
      <c r="I282" s="193"/>
      <c r="J282" s="14"/>
      <c r="K282" s="14"/>
      <c r="L282" s="189"/>
      <c r="M282" s="194"/>
      <c r="N282" s="195"/>
      <c r="O282" s="195"/>
      <c r="P282" s="195"/>
      <c r="Q282" s="195"/>
      <c r="R282" s="195"/>
      <c r="S282" s="195"/>
      <c r="T282" s="19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90" t="s">
        <v>174</v>
      </c>
      <c r="AU282" s="190" t="s">
        <v>82</v>
      </c>
      <c r="AV282" s="14" t="s">
        <v>82</v>
      </c>
      <c r="AW282" s="14" t="s">
        <v>33</v>
      </c>
      <c r="AX282" s="14" t="s">
        <v>72</v>
      </c>
      <c r="AY282" s="190" t="s">
        <v>163</v>
      </c>
    </row>
    <row r="283" spans="1:51" s="14" customFormat="1" ht="12">
      <c r="A283" s="14"/>
      <c r="B283" s="189"/>
      <c r="C283" s="14"/>
      <c r="D283" s="182" t="s">
        <v>174</v>
      </c>
      <c r="E283" s="190" t="s">
        <v>3</v>
      </c>
      <c r="F283" s="191" t="s">
        <v>367</v>
      </c>
      <c r="G283" s="14"/>
      <c r="H283" s="192">
        <v>0.527</v>
      </c>
      <c r="I283" s="193"/>
      <c r="J283" s="14"/>
      <c r="K283" s="14"/>
      <c r="L283" s="189"/>
      <c r="M283" s="194"/>
      <c r="N283" s="195"/>
      <c r="O283" s="195"/>
      <c r="P283" s="195"/>
      <c r="Q283" s="195"/>
      <c r="R283" s="195"/>
      <c r="S283" s="195"/>
      <c r="T283" s="19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0" t="s">
        <v>174</v>
      </c>
      <c r="AU283" s="190" t="s">
        <v>82</v>
      </c>
      <c r="AV283" s="14" t="s">
        <v>82</v>
      </c>
      <c r="AW283" s="14" t="s">
        <v>33</v>
      </c>
      <c r="AX283" s="14" t="s">
        <v>72</v>
      </c>
      <c r="AY283" s="190" t="s">
        <v>163</v>
      </c>
    </row>
    <row r="284" spans="1:51" s="14" customFormat="1" ht="12">
      <c r="A284" s="14"/>
      <c r="B284" s="189"/>
      <c r="C284" s="14"/>
      <c r="D284" s="182" t="s">
        <v>174</v>
      </c>
      <c r="E284" s="190" t="s">
        <v>3</v>
      </c>
      <c r="F284" s="191" t="s">
        <v>368</v>
      </c>
      <c r="G284" s="14"/>
      <c r="H284" s="192">
        <v>1.056</v>
      </c>
      <c r="I284" s="193"/>
      <c r="J284" s="14"/>
      <c r="K284" s="14"/>
      <c r="L284" s="189"/>
      <c r="M284" s="194"/>
      <c r="N284" s="195"/>
      <c r="O284" s="195"/>
      <c r="P284" s="195"/>
      <c r="Q284" s="195"/>
      <c r="R284" s="195"/>
      <c r="S284" s="195"/>
      <c r="T284" s="19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90" t="s">
        <v>174</v>
      </c>
      <c r="AU284" s="190" t="s">
        <v>82</v>
      </c>
      <c r="AV284" s="14" t="s">
        <v>82</v>
      </c>
      <c r="AW284" s="14" t="s">
        <v>33</v>
      </c>
      <c r="AX284" s="14" t="s">
        <v>72</v>
      </c>
      <c r="AY284" s="190" t="s">
        <v>163</v>
      </c>
    </row>
    <row r="285" spans="1:51" s="14" customFormat="1" ht="12">
      <c r="A285" s="14"/>
      <c r="B285" s="189"/>
      <c r="C285" s="14"/>
      <c r="D285" s="182" t="s">
        <v>174</v>
      </c>
      <c r="E285" s="190" t="s">
        <v>3</v>
      </c>
      <c r="F285" s="191" t="s">
        <v>369</v>
      </c>
      <c r="G285" s="14"/>
      <c r="H285" s="192">
        <v>7.202</v>
      </c>
      <c r="I285" s="193"/>
      <c r="J285" s="14"/>
      <c r="K285" s="14"/>
      <c r="L285" s="189"/>
      <c r="M285" s="194"/>
      <c r="N285" s="195"/>
      <c r="O285" s="195"/>
      <c r="P285" s="195"/>
      <c r="Q285" s="195"/>
      <c r="R285" s="195"/>
      <c r="S285" s="195"/>
      <c r="T285" s="19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190" t="s">
        <v>174</v>
      </c>
      <c r="AU285" s="190" t="s">
        <v>82</v>
      </c>
      <c r="AV285" s="14" t="s">
        <v>82</v>
      </c>
      <c r="AW285" s="14" t="s">
        <v>33</v>
      </c>
      <c r="AX285" s="14" t="s">
        <v>72</v>
      </c>
      <c r="AY285" s="190" t="s">
        <v>163</v>
      </c>
    </row>
    <row r="286" spans="1:51" s="14" customFormat="1" ht="12">
      <c r="A286" s="14"/>
      <c r="B286" s="189"/>
      <c r="C286" s="14"/>
      <c r="D286" s="182" t="s">
        <v>174</v>
      </c>
      <c r="E286" s="190" t="s">
        <v>3</v>
      </c>
      <c r="F286" s="191" t="s">
        <v>370</v>
      </c>
      <c r="G286" s="14"/>
      <c r="H286" s="192">
        <v>0.937</v>
      </c>
      <c r="I286" s="193"/>
      <c r="J286" s="14"/>
      <c r="K286" s="14"/>
      <c r="L286" s="189"/>
      <c r="M286" s="194"/>
      <c r="N286" s="195"/>
      <c r="O286" s="195"/>
      <c r="P286" s="195"/>
      <c r="Q286" s="195"/>
      <c r="R286" s="195"/>
      <c r="S286" s="195"/>
      <c r="T286" s="19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90" t="s">
        <v>174</v>
      </c>
      <c r="AU286" s="190" t="s">
        <v>82</v>
      </c>
      <c r="AV286" s="14" t="s">
        <v>82</v>
      </c>
      <c r="AW286" s="14" t="s">
        <v>33</v>
      </c>
      <c r="AX286" s="14" t="s">
        <v>72</v>
      </c>
      <c r="AY286" s="190" t="s">
        <v>163</v>
      </c>
    </row>
    <row r="287" spans="1:51" s="15" customFormat="1" ht="12">
      <c r="A287" s="15"/>
      <c r="B287" s="197"/>
      <c r="C287" s="15"/>
      <c r="D287" s="182" t="s">
        <v>174</v>
      </c>
      <c r="E287" s="198" t="s">
        <v>3</v>
      </c>
      <c r="F287" s="199" t="s">
        <v>178</v>
      </c>
      <c r="G287" s="15"/>
      <c r="H287" s="200">
        <v>11.262</v>
      </c>
      <c r="I287" s="201"/>
      <c r="J287" s="15"/>
      <c r="K287" s="15"/>
      <c r="L287" s="197"/>
      <c r="M287" s="202"/>
      <c r="N287" s="203"/>
      <c r="O287" s="203"/>
      <c r="P287" s="203"/>
      <c r="Q287" s="203"/>
      <c r="R287" s="203"/>
      <c r="S287" s="203"/>
      <c r="T287" s="20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198" t="s">
        <v>174</v>
      </c>
      <c r="AU287" s="198" t="s">
        <v>82</v>
      </c>
      <c r="AV287" s="15" t="s">
        <v>170</v>
      </c>
      <c r="AW287" s="15" t="s">
        <v>33</v>
      </c>
      <c r="AX287" s="15" t="s">
        <v>80</v>
      </c>
      <c r="AY287" s="198" t="s">
        <v>163</v>
      </c>
    </row>
    <row r="288" spans="1:65" s="2" customFormat="1" ht="16.5" customHeight="1">
      <c r="A288" s="39"/>
      <c r="B288" s="162"/>
      <c r="C288" s="163" t="s">
        <v>371</v>
      </c>
      <c r="D288" s="163" t="s">
        <v>165</v>
      </c>
      <c r="E288" s="164" t="s">
        <v>372</v>
      </c>
      <c r="F288" s="165" t="s">
        <v>373</v>
      </c>
      <c r="G288" s="166" t="s">
        <v>168</v>
      </c>
      <c r="H288" s="167">
        <v>79.072</v>
      </c>
      <c r="I288" s="168"/>
      <c r="J288" s="169">
        <f>ROUND(I288*H288,2)</f>
        <v>0</v>
      </c>
      <c r="K288" s="165" t="s">
        <v>169</v>
      </c>
      <c r="L288" s="40"/>
      <c r="M288" s="170" t="s">
        <v>3</v>
      </c>
      <c r="N288" s="171" t="s">
        <v>43</v>
      </c>
      <c r="O288" s="73"/>
      <c r="P288" s="172">
        <f>O288*H288</f>
        <v>0</v>
      </c>
      <c r="Q288" s="172">
        <v>0.00275</v>
      </c>
      <c r="R288" s="172">
        <f>Q288*H288</f>
        <v>0.217448</v>
      </c>
      <c r="S288" s="172">
        <v>0</v>
      </c>
      <c r="T288" s="17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74" t="s">
        <v>170</v>
      </c>
      <c r="AT288" s="174" t="s">
        <v>165</v>
      </c>
      <c r="AU288" s="174" t="s">
        <v>82</v>
      </c>
      <c r="AY288" s="20" t="s">
        <v>163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20" t="s">
        <v>80</v>
      </c>
      <c r="BK288" s="175">
        <f>ROUND(I288*H288,2)</f>
        <v>0</v>
      </c>
      <c r="BL288" s="20" t="s">
        <v>170</v>
      </c>
      <c r="BM288" s="174" t="s">
        <v>374</v>
      </c>
    </row>
    <row r="289" spans="1:47" s="2" customFormat="1" ht="12">
      <c r="A289" s="39"/>
      <c r="B289" s="40"/>
      <c r="C289" s="39"/>
      <c r="D289" s="176" t="s">
        <v>172</v>
      </c>
      <c r="E289" s="39"/>
      <c r="F289" s="177" t="s">
        <v>375</v>
      </c>
      <c r="G289" s="39"/>
      <c r="H289" s="39"/>
      <c r="I289" s="178"/>
      <c r="J289" s="39"/>
      <c r="K289" s="39"/>
      <c r="L289" s="40"/>
      <c r="M289" s="179"/>
      <c r="N289" s="180"/>
      <c r="O289" s="73"/>
      <c r="P289" s="73"/>
      <c r="Q289" s="73"/>
      <c r="R289" s="73"/>
      <c r="S289" s="73"/>
      <c r="T289" s="74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20" t="s">
        <v>172</v>
      </c>
      <c r="AU289" s="20" t="s">
        <v>82</v>
      </c>
    </row>
    <row r="290" spans="1:51" s="14" customFormat="1" ht="12">
      <c r="A290" s="14"/>
      <c r="B290" s="189"/>
      <c r="C290" s="14"/>
      <c r="D290" s="182" t="s">
        <v>174</v>
      </c>
      <c r="E290" s="190" t="s">
        <v>3</v>
      </c>
      <c r="F290" s="191" t="s">
        <v>376</v>
      </c>
      <c r="G290" s="14"/>
      <c r="H290" s="192">
        <v>79.072</v>
      </c>
      <c r="I290" s="193"/>
      <c r="J290" s="14"/>
      <c r="K290" s="14"/>
      <c r="L290" s="189"/>
      <c r="M290" s="194"/>
      <c r="N290" s="195"/>
      <c r="O290" s="195"/>
      <c r="P290" s="195"/>
      <c r="Q290" s="195"/>
      <c r="R290" s="195"/>
      <c r="S290" s="195"/>
      <c r="T290" s="19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190" t="s">
        <v>174</v>
      </c>
      <c r="AU290" s="190" t="s">
        <v>82</v>
      </c>
      <c r="AV290" s="14" t="s">
        <v>82</v>
      </c>
      <c r="AW290" s="14" t="s">
        <v>33</v>
      </c>
      <c r="AX290" s="14" t="s">
        <v>80</v>
      </c>
      <c r="AY290" s="190" t="s">
        <v>163</v>
      </c>
    </row>
    <row r="291" spans="1:65" s="2" customFormat="1" ht="16.5" customHeight="1">
      <c r="A291" s="39"/>
      <c r="B291" s="162"/>
      <c r="C291" s="163" t="s">
        <v>377</v>
      </c>
      <c r="D291" s="163" t="s">
        <v>165</v>
      </c>
      <c r="E291" s="164" t="s">
        <v>378</v>
      </c>
      <c r="F291" s="165" t="s">
        <v>379</v>
      </c>
      <c r="G291" s="166" t="s">
        <v>168</v>
      </c>
      <c r="H291" s="167">
        <v>79.072</v>
      </c>
      <c r="I291" s="168"/>
      <c r="J291" s="169">
        <f>ROUND(I291*H291,2)</f>
        <v>0</v>
      </c>
      <c r="K291" s="165" t="s">
        <v>169</v>
      </c>
      <c r="L291" s="40"/>
      <c r="M291" s="170" t="s">
        <v>3</v>
      </c>
      <c r="N291" s="171" t="s">
        <v>43</v>
      </c>
      <c r="O291" s="73"/>
      <c r="P291" s="172">
        <f>O291*H291</f>
        <v>0</v>
      </c>
      <c r="Q291" s="172">
        <v>0</v>
      </c>
      <c r="R291" s="172">
        <f>Q291*H291</f>
        <v>0</v>
      </c>
      <c r="S291" s="172">
        <v>0</v>
      </c>
      <c r="T291" s="17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174" t="s">
        <v>170</v>
      </c>
      <c r="AT291" s="174" t="s">
        <v>165</v>
      </c>
      <c r="AU291" s="174" t="s">
        <v>82</v>
      </c>
      <c r="AY291" s="20" t="s">
        <v>163</v>
      </c>
      <c r="BE291" s="175">
        <f>IF(N291="základní",J291,0)</f>
        <v>0</v>
      </c>
      <c r="BF291" s="175">
        <f>IF(N291="snížená",J291,0)</f>
        <v>0</v>
      </c>
      <c r="BG291" s="175">
        <f>IF(N291="zákl. přenesená",J291,0)</f>
        <v>0</v>
      </c>
      <c r="BH291" s="175">
        <f>IF(N291="sníž. přenesená",J291,0)</f>
        <v>0</v>
      </c>
      <c r="BI291" s="175">
        <f>IF(N291="nulová",J291,0)</f>
        <v>0</v>
      </c>
      <c r="BJ291" s="20" t="s">
        <v>80</v>
      </c>
      <c r="BK291" s="175">
        <f>ROUND(I291*H291,2)</f>
        <v>0</v>
      </c>
      <c r="BL291" s="20" t="s">
        <v>170</v>
      </c>
      <c r="BM291" s="174" t="s">
        <v>380</v>
      </c>
    </row>
    <row r="292" spans="1:47" s="2" customFormat="1" ht="12">
      <c r="A292" s="39"/>
      <c r="B292" s="40"/>
      <c r="C292" s="39"/>
      <c r="D292" s="176" t="s">
        <v>172</v>
      </c>
      <c r="E292" s="39"/>
      <c r="F292" s="177" t="s">
        <v>381</v>
      </c>
      <c r="G292" s="39"/>
      <c r="H292" s="39"/>
      <c r="I292" s="178"/>
      <c r="J292" s="39"/>
      <c r="K292" s="39"/>
      <c r="L292" s="40"/>
      <c r="M292" s="179"/>
      <c r="N292" s="180"/>
      <c r="O292" s="73"/>
      <c r="P292" s="73"/>
      <c r="Q292" s="73"/>
      <c r="R292" s="73"/>
      <c r="S292" s="73"/>
      <c r="T292" s="74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20" t="s">
        <v>172</v>
      </c>
      <c r="AU292" s="20" t="s">
        <v>82</v>
      </c>
    </row>
    <row r="293" spans="1:65" s="2" customFormat="1" ht="16.5" customHeight="1">
      <c r="A293" s="39"/>
      <c r="B293" s="162"/>
      <c r="C293" s="163" t="s">
        <v>382</v>
      </c>
      <c r="D293" s="163" t="s">
        <v>165</v>
      </c>
      <c r="E293" s="164" t="s">
        <v>383</v>
      </c>
      <c r="F293" s="165" t="s">
        <v>384</v>
      </c>
      <c r="G293" s="166" t="s">
        <v>168</v>
      </c>
      <c r="H293" s="167">
        <v>79.072</v>
      </c>
      <c r="I293" s="168"/>
      <c r="J293" s="169">
        <f>ROUND(I293*H293,2)</f>
        <v>0</v>
      </c>
      <c r="K293" s="165" t="s">
        <v>169</v>
      </c>
      <c r="L293" s="40"/>
      <c r="M293" s="170" t="s">
        <v>3</v>
      </c>
      <c r="N293" s="171" t="s">
        <v>43</v>
      </c>
      <c r="O293" s="73"/>
      <c r="P293" s="172">
        <f>O293*H293</f>
        <v>0</v>
      </c>
      <c r="Q293" s="172">
        <v>0.0025</v>
      </c>
      <c r="R293" s="172">
        <f>Q293*H293</f>
        <v>0.19768000000000002</v>
      </c>
      <c r="S293" s="172">
        <v>0</v>
      </c>
      <c r="T293" s="17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74" t="s">
        <v>170</v>
      </c>
      <c r="AT293" s="174" t="s">
        <v>165</v>
      </c>
      <c r="AU293" s="174" t="s">
        <v>82</v>
      </c>
      <c r="AY293" s="20" t="s">
        <v>163</v>
      </c>
      <c r="BE293" s="175">
        <f>IF(N293="základní",J293,0)</f>
        <v>0</v>
      </c>
      <c r="BF293" s="175">
        <f>IF(N293="snížená",J293,0)</f>
        <v>0</v>
      </c>
      <c r="BG293" s="175">
        <f>IF(N293="zákl. přenesená",J293,0)</f>
        <v>0</v>
      </c>
      <c r="BH293" s="175">
        <f>IF(N293="sníž. přenesená",J293,0)</f>
        <v>0</v>
      </c>
      <c r="BI293" s="175">
        <f>IF(N293="nulová",J293,0)</f>
        <v>0</v>
      </c>
      <c r="BJ293" s="20" t="s">
        <v>80</v>
      </c>
      <c r="BK293" s="175">
        <f>ROUND(I293*H293,2)</f>
        <v>0</v>
      </c>
      <c r="BL293" s="20" t="s">
        <v>170</v>
      </c>
      <c r="BM293" s="174" t="s">
        <v>385</v>
      </c>
    </row>
    <row r="294" spans="1:47" s="2" customFormat="1" ht="12">
      <c r="A294" s="39"/>
      <c r="B294" s="40"/>
      <c r="C294" s="39"/>
      <c r="D294" s="176" t="s">
        <v>172</v>
      </c>
      <c r="E294" s="39"/>
      <c r="F294" s="177" t="s">
        <v>386</v>
      </c>
      <c r="G294" s="39"/>
      <c r="H294" s="39"/>
      <c r="I294" s="178"/>
      <c r="J294" s="39"/>
      <c r="K294" s="39"/>
      <c r="L294" s="40"/>
      <c r="M294" s="179"/>
      <c r="N294" s="180"/>
      <c r="O294" s="73"/>
      <c r="P294" s="73"/>
      <c r="Q294" s="73"/>
      <c r="R294" s="73"/>
      <c r="S294" s="73"/>
      <c r="T294" s="74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20" t="s">
        <v>172</v>
      </c>
      <c r="AU294" s="20" t="s">
        <v>82</v>
      </c>
    </row>
    <row r="295" spans="1:51" s="13" customFormat="1" ht="12">
      <c r="A295" s="13"/>
      <c r="B295" s="181"/>
      <c r="C295" s="13"/>
      <c r="D295" s="182" t="s">
        <v>174</v>
      </c>
      <c r="E295" s="183" t="s">
        <v>3</v>
      </c>
      <c r="F295" s="184" t="s">
        <v>364</v>
      </c>
      <c r="G295" s="13"/>
      <c r="H295" s="183" t="s">
        <v>3</v>
      </c>
      <c r="I295" s="185"/>
      <c r="J295" s="13"/>
      <c r="K295" s="13"/>
      <c r="L295" s="181"/>
      <c r="M295" s="186"/>
      <c r="N295" s="187"/>
      <c r="O295" s="187"/>
      <c r="P295" s="187"/>
      <c r="Q295" s="187"/>
      <c r="R295" s="187"/>
      <c r="S295" s="187"/>
      <c r="T295" s="18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3" t="s">
        <v>174</v>
      </c>
      <c r="AU295" s="183" t="s">
        <v>82</v>
      </c>
      <c r="AV295" s="13" t="s">
        <v>80</v>
      </c>
      <c r="AW295" s="13" t="s">
        <v>33</v>
      </c>
      <c r="AX295" s="13" t="s">
        <v>72</v>
      </c>
      <c r="AY295" s="183" t="s">
        <v>163</v>
      </c>
    </row>
    <row r="296" spans="1:51" s="14" customFormat="1" ht="12">
      <c r="A296" s="14"/>
      <c r="B296" s="189"/>
      <c r="C296" s="14"/>
      <c r="D296" s="182" t="s">
        <v>174</v>
      </c>
      <c r="E296" s="190" t="s">
        <v>3</v>
      </c>
      <c r="F296" s="191" t="s">
        <v>387</v>
      </c>
      <c r="G296" s="14"/>
      <c r="H296" s="192">
        <v>5.277</v>
      </c>
      <c r="I296" s="193"/>
      <c r="J296" s="14"/>
      <c r="K296" s="14"/>
      <c r="L296" s="189"/>
      <c r="M296" s="194"/>
      <c r="N296" s="195"/>
      <c r="O296" s="195"/>
      <c r="P296" s="195"/>
      <c r="Q296" s="195"/>
      <c r="R296" s="195"/>
      <c r="S296" s="195"/>
      <c r="T296" s="19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190" t="s">
        <v>174</v>
      </c>
      <c r="AU296" s="190" t="s">
        <v>82</v>
      </c>
      <c r="AV296" s="14" t="s">
        <v>82</v>
      </c>
      <c r="AW296" s="14" t="s">
        <v>33</v>
      </c>
      <c r="AX296" s="14" t="s">
        <v>72</v>
      </c>
      <c r="AY296" s="190" t="s">
        <v>163</v>
      </c>
    </row>
    <row r="297" spans="1:51" s="14" customFormat="1" ht="12">
      <c r="A297" s="14"/>
      <c r="B297" s="189"/>
      <c r="C297" s="14"/>
      <c r="D297" s="182" t="s">
        <v>174</v>
      </c>
      <c r="E297" s="190" t="s">
        <v>3</v>
      </c>
      <c r="F297" s="191" t="s">
        <v>388</v>
      </c>
      <c r="G297" s="14"/>
      <c r="H297" s="192">
        <v>4.986</v>
      </c>
      <c r="I297" s="193"/>
      <c r="J297" s="14"/>
      <c r="K297" s="14"/>
      <c r="L297" s="189"/>
      <c r="M297" s="194"/>
      <c r="N297" s="195"/>
      <c r="O297" s="195"/>
      <c r="P297" s="195"/>
      <c r="Q297" s="195"/>
      <c r="R297" s="195"/>
      <c r="S297" s="195"/>
      <c r="T297" s="19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190" t="s">
        <v>174</v>
      </c>
      <c r="AU297" s="190" t="s">
        <v>82</v>
      </c>
      <c r="AV297" s="14" t="s">
        <v>82</v>
      </c>
      <c r="AW297" s="14" t="s">
        <v>33</v>
      </c>
      <c r="AX297" s="14" t="s">
        <v>72</v>
      </c>
      <c r="AY297" s="190" t="s">
        <v>163</v>
      </c>
    </row>
    <row r="298" spans="1:51" s="14" customFormat="1" ht="12">
      <c r="A298" s="14"/>
      <c r="B298" s="189"/>
      <c r="C298" s="14"/>
      <c r="D298" s="182" t="s">
        <v>174</v>
      </c>
      <c r="E298" s="190" t="s">
        <v>3</v>
      </c>
      <c r="F298" s="191" t="s">
        <v>389</v>
      </c>
      <c r="G298" s="14"/>
      <c r="H298" s="192">
        <v>3.513</v>
      </c>
      <c r="I298" s="193"/>
      <c r="J298" s="14"/>
      <c r="K298" s="14"/>
      <c r="L298" s="189"/>
      <c r="M298" s="194"/>
      <c r="N298" s="195"/>
      <c r="O298" s="195"/>
      <c r="P298" s="195"/>
      <c r="Q298" s="195"/>
      <c r="R298" s="195"/>
      <c r="S298" s="195"/>
      <c r="T298" s="19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190" t="s">
        <v>174</v>
      </c>
      <c r="AU298" s="190" t="s">
        <v>82</v>
      </c>
      <c r="AV298" s="14" t="s">
        <v>82</v>
      </c>
      <c r="AW298" s="14" t="s">
        <v>33</v>
      </c>
      <c r="AX298" s="14" t="s">
        <v>72</v>
      </c>
      <c r="AY298" s="190" t="s">
        <v>163</v>
      </c>
    </row>
    <row r="299" spans="1:51" s="14" customFormat="1" ht="12">
      <c r="A299" s="14"/>
      <c r="B299" s="189"/>
      <c r="C299" s="14"/>
      <c r="D299" s="182" t="s">
        <v>174</v>
      </c>
      <c r="E299" s="190" t="s">
        <v>3</v>
      </c>
      <c r="F299" s="191" t="s">
        <v>390</v>
      </c>
      <c r="G299" s="14"/>
      <c r="H299" s="192">
        <v>7.038</v>
      </c>
      <c r="I299" s="193"/>
      <c r="J299" s="14"/>
      <c r="K299" s="14"/>
      <c r="L299" s="189"/>
      <c r="M299" s="194"/>
      <c r="N299" s="195"/>
      <c r="O299" s="195"/>
      <c r="P299" s="195"/>
      <c r="Q299" s="195"/>
      <c r="R299" s="195"/>
      <c r="S299" s="195"/>
      <c r="T299" s="19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90" t="s">
        <v>174</v>
      </c>
      <c r="AU299" s="190" t="s">
        <v>82</v>
      </c>
      <c r="AV299" s="14" t="s">
        <v>82</v>
      </c>
      <c r="AW299" s="14" t="s">
        <v>33</v>
      </c>
      <c r="AX299" s="14" t="s">
        <v>72</v>
      </c>
      <c r="AY299" s="190" t="s">
        <v>163</v>
      </c>
    </row>
    <row r="300" spans="1:51" s="14" customFormat="1" ht="12">
      <c r="A300" s="14"/>
      <c r="B300" s="189"/>
      <c r="C300" s="14"/>
      <c r="D300" s="182" t="s">
        <v>174</v>
      </c>
      <c r="E300" s="190" t="s">
        <v>3</v>
      </c>
      <c r="F300" s="191" t="s">
        <v>391</v>
      </c>
      <c r="G300" s="14"/>
      <c r="H300" s="192">
        <v>48.01</v>
      </c>
      <c r="I300" s="193"/>
      <c r="J300" s="14"/>
      <c r="K300" s="14"/>
      <c r="L300" s="189"/>
      <c r="M300" s="194"/>
      <c r="N300" s="195"/>
      <c r="O300" s="195"/>
      <c r="P300" s="195"/>
      <c r="Q300" s="195"/>
      <c r="R300" s="195"/>
      <c r="S300" s="195"/>
      <c r="T300" s="19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190" t="s">
        <v>174</v>
      </c>
      <c r="AU300" s="190" t="s">
        <v>82</v>
      </c>
      <c r="AV300" s="14" t="s">
        <v>82</v>
      </c>
      <c r="AW300" s="14" t="s">
        <v>33</v>
      </c>
      <c r="AX300" s="14" t="s">
        <v>72</v>
      </c>
      <c r="AY300" s="190" t="s">
        <v>163</v>
      </c>
    </row>
    <row r="301" spans="1:51" s="14" customFormat="1" ht="12">
      <c r="A301" s="14"/>
      <c r="B301" s="189"/>
      <c r="C301" s="14"/>
      <c r="D301" s="182" t="s">
        <v>174</v>
      </c>
      <c r="E301" s="190" t="s">
        <v>3</v>
      </c>
      <c r="F301" s="191" t="s">
        <v>392</v>
      </c>
      <c r="G301" s="14"/>
      <c r="H301" s="192">
        <v>6.248</v>
      </c>
      <c r="I301" s="193"/>
      <c r="J301" s="14"/>
      <c r="K301" s="14"/>
      <c r="L301" s="189"/>
      <c r="M301" s="194"/>
      <c r="N301" s="195"/>
      <c r="O301" s="195"/>
      <c r="P301" s="195"/>
      <c r="Q301" s="195"/>
      <c r="R301" s="195"/>
      <c r="S301" s="195"/>
      <c r="T301" s="19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90" t="s">
        <v>174</v>
      </c>
      <c r="AU301" s="190" t="s">
        <v>82</v>
      </c>
      <c r="AV301" s="14" t="s">
        <v>82</v>
      </c>
      <c r="AW301" s="14" t="s">
        <v>33</v>
      </c>
      <c r="AX301" s="14" t="s">
        <v>72</v>
      </c>
      <c r="AY301" s="190" t="s">
        <v>163</v>
      </c>
    </row>
    <row r="302" spans="1:51" s="14" customFormat="1" ht="12">
      <c r="A302" s="14"/>
      <c r="B302" s="189"/>
      <c r="C302" s="14"/>
      <c r="D302" s="182" t="s">
        <v>174</v>
      </c>
      <c r="E302" s="190" t="s">
        <v>3</v>
      </c>
      <c r="F302" s="191" t="s">
        <v>393</v>
      </c>
      <c r="G302" s="14"/>
      <c r="H302" s="192">
        <v>4</v>
      </c>
      <c r="I302" s="193"/>
      <c r="J302" s="14"/>
      <c r="K302" s="14"/>
      <c r="L302" s="189"/>
      <c r="M302" s="194"/>
      <c r="N302" s="195"/>
      <c r="O302" s="195"/>
      <c r="P302" s="195"/>
      <c r="Q302" s="195"/>
      <c r="R302" s="195"/>
      <c r="S302" s="195"/>
      <c r="T302" s="19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190" t="s">
        <v>174</v>
      </c>
      <c r="AU302" s="190" t="s">
        <v>82</v>
      </c>
      <c r="AV302" s="14" t="s">
        <v>82</v>
      </c>
      <c r="AW302" s="14" t="s">
        <v>33</v>
      </c>
      <c r="AX302" s="14" t="s">
        <v>72</v>
      </c>
      <c r="AY302" s="190" t="s">
        <v>163</v>
      </c>
    </row>
    <row r="303" spans="1:51" s="15" customFormat="1" ht="12">
      <c r="A303" s="15"/>
      <c r="B303" s="197"/>
      <c r="C303" s="15"/>
      <c r="D303" s="182" t="s">
        <v>174</v>
      </c>
      <c r="E303" s="198" t="s">
        <v>3</v>
      </c>
      <c r="F303" s="199" t="s">
        <v>178</v>
      </c>
      <c r="G303" s="15"/>
      <c r="H303" s="200">
        <v>79.072</v>
      </c>
      <c r="I303" s="201"/>
      <c r="J303" s="15"/>
      <c r="K303" s="15"/>
      <c r="L303" s="197"/>
      <c r="M303" s="202"/>
      <c r="N303" s="203"/>
      <c r="O303" s="203"/>
      <c r="P303" s="203"/>
      <c r="Q303" s="203"/>
      <c r="R303" s="203"/>
      <c r="S303" s="203"/>
      <c r="T303" s="20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198" t="s">
        <v>174</v>
      </c>
      <c r="AU303" s="198" t="s">
        <v>82</v>
      </c>
      <c r="AV303" s="15" t="s">
        <v>170</v>
      </c>
      <c r="AW303" s="15" t="s">
        <v>33</v>
      </c>
      <c r="AX303" s="15" t="s">
        <v>80</v>
      </c>
      <c r="AY303" s="198" t="s">
        <v>163</v>
      </c>
    </row>
    <row r="304" spans="1:63" s="12" customFormat="1" ht="22.8" customHeight="1">
      <c r="A304" s="12"/>
      <c r="B304" s="149"/>
      <c r="C304" s="12"/>
      <c r="D304" s="150" t="s">
        <v>71</v>
      </c>
      <c r="E304" s="160" t="s">
        <v>170</v>
      </c>
      <c r="F304" s="160" t="s">
        <v>394</v>
      </c>
      <c r="G304" s="12"/>
      <c r="H304" s="12"/>
      <c r="I304" s="152"/>
      <c r="J304" s="161">
        <f>BK304</f>
        <v>0</v>
      </c>
      <c r="K304" s="12"/>
      <c r="L304" s="149"/>
      <c r="M304" s="154"/>
      <c r="N304" s="155"/>
      <c r="O304" s="155"/>
      <c r="P304" s="156">
        <f>SUM(P305:P330)</f>
        <v>0</v>
      </c>
      <c r="Q304" s="155"/>
      <c r="R304" s="156">
        <f>SUM(R305:R330)</f>
        <v>3.8873259499999997</v>
      </c>
      <c r="S304" s="155"/>
      <c r="T304" s="157">
        <f>SUM(T305:T330)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50" t="s">
        <v>80</v>
      </c>
      <c r="AT304" s="158" t="s">
        <v>71</v>
      </c>
      <c r="AU304" s="158" t="s">
        <v>80</v>
      </c>
      <c r="AY304" s="150" t="s">
        <v>163</v>
      </c>
      <c r="BK304" s="159">
        <f>SUM(BK305:BK330)</f>
        <v>0</v>
      </c>
    </row>
    <row r="305" spans="1:65" s="2" customFormat="1" ht="24.15" customHeight="1">
      <c r="A305" s="39"/>
      <c r="B305" s="162"/>
      <c r="C305" s="163" t="s">
        <v>395</v>
      </c>
      <c r="D305" s="163" t="s">
        <v>165</v>
      </c>
      <c r="E305" s="164" t="s">
        <v>396</v>
      </c>
      <c r="F305" s="165" t="s">
        <v>397</v>
      </c>
      <c r="G305" s="166" t="s">
        <v>196</v>
      </c>
      <c r="H305" s="167">
        <v>1.452</v>
      </c>
      <c r="I305" s="168"/>
      <c r="J305" s="169">
        <f>ROUND(I305*H305,2)</f>
        <v>0</v>
      </c>
      <c r="K305" s="165" t="s">
        <v>169</v>
      </c>
      <c r="L305" s="40"/>
      <c r="M305" s="170" t="s">
        <v>3</v>
      </c>
      <c r="N305" s="171" t="s">
        <v>43</v>
      </c>
      <c r="O305" s="73"/>
      <c r="P305" s="172">
        <f>O305*H305</f>
        <v>0</v>
      </c>
      <c r="Q305" s="172">
        <v>2.50195</v>
      </c>
      <c r="R305" s="172">
        <f>Q305*H305</f>
        <v>3.6328313999999997</v>
      </c>
      <c r="S305" s="172">
        <v>0</v>
      </c>
      <c r="T305" s="17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74" t="s">
        <v>170</v>
      </c>
      <c r="AT305" s="174" t="s">
        <v>165</v>
      </c>
      <c r="AU305" s="174" t="s">
        <v>82</v>
      </c>
      <c r="AY305" s="20" t="s">
        <v>163</v>
      </c>
      <c r="BE305" s="175">
        <f>IF(N305="základní",J305,0)</f>
        <v>0</v>
      </c>
      <c r="BF305" s="175">
        <f>IF(N305="snížená",J305,0)</f>
        <v>0</v>
      </c>
      <c r="BG305" s="175">
        <f>IF(N305="zákl. přenesená",J305,0)</f>
        <v>0</v>
      </c>
      <c r="BH305" s="175">
        <f>IF(N305="sníž. přenesená",J305,0)</f>
        <v>0</v>
      </c>
      <c r="BI305" s="175">
        <f>IF(N305="nulová",J305,0)</f>
        <v>0</v>
      </c>
      <c r="BJ305" s="20" t="s">
        <v>80</v>
      </c>
      <c r="BK305" s="175">
        <f>ROUND(I305*H305,2)</f>
        <v>0</v>
      </c>
      <c r="BL305" s="20" t="s">
        <v>170</v>
      </c>
      <c r="BM305" s="174" t="s">
        <v>398</v>
      </c>
    </row>
    <row r="306" spans="1:47" s="2" customFormat="1" ht="12">
      <c r="A306" s="39"/>
      <c r="B306" s="40"/>
      <c r="C306" s="39"/>
      <c r="D306" s="176" t="s">
        <v>172</v>
      </c>
      <c r="E306" s="39"/>
      <c r="F306" s="177" t="s">
        <v>399</v>
      </c>
      <c r="G306" s="39"/>
      <c r="H306" s="39"/>
      <c r="I306" s="178"/>
      <c r="J306" s="39"/>
      <c r="K306" s="39"/>
      <c r="L306" s="40"/>
      <c r="M306" s="179"/>
      <c r="N306" s="180"/>
      <c r="O306" s="73"/>
      <c r="P306" s="73"/>
      <c r="Q306" s="73"/>
      <c r="R306" s="73"/>
      <c r="S306" s="73"/>
      <c r="T306" s="74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20" t="s">
        <v>172</v>
      </c>
      <c r="AU306" s="20" t="s">
        <v>82</v>
      </c>
    </row>
    <row r="307" spans="1:51" s="13" customFormat="1" ht="12">
      <c r="A307" s="13"/>
      <c r="B307" s="181"/>
      <c r="C307" s="13"/>
      <c r="D307" s="182" t="s">
        <v>174</v>
      </c>
      <c r="E307" s="183" t="s">
        <v>3</v>
      </c>
      <c r="F307" s="184" t="s">
        <v>400</v>
      </c>
      <c r="G307" s="13"/>
      <c r="H307" s="183" t="s">
        <v>3</v>
      </c>
      <c r="I307" s="185"/>
      <c r="J307" s="13"/>
      <c r="K307" s="13"/>
      <c r="L307" s="181"/>
      <c r="M307" s="186"/>
      <c r="N307" s="187"/>
      <c r="O307" s="187"/>
      <c r="P307" s="187"/>
      <c r="Q307" s="187"/>
      <c r="R307" s="187"/>
      <c r="S307" s="187"/>
      <c r="T307" s="18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3" t="s">
        <v>174</v>
      </c>
      <c r="AU307" s="183" t="s">
        <v>82</v>
      </c>
      <c r="AV307" s="13" t="s">
        <v>80</v>
      </c>
      <c r="AW307" s="13" t="s">
        <v>33</v>
      </c>
      <c r="AX307" s="13" t="s">
        <v>72</v>
      </c>
      <c r="AY307" s="183" t="s">
        <v>163</v>
      </c>
    </row>
    <row r="308" spans="1:51" s="14" customFormat="1" ht="12">
      <c r="A308" s="14"/>
      <c r="B308" s="189"/>
      <c r="C308" s="14"/>
      <c r="D308" s="182" t="s">
        <v>174</v>
      </c>
      <c r="E308" s="190" t="s">
        <v>3</v>
      </c>
      <c r="F308" s="191" t="s">
        <v>401</v>
      </c>
      <c r="G308" s="14"/>
      <c r="H308" s="192">
        <v>0.48</v>
      </c>
      <c r="I308" s="193"/>
      <c r="J308" s="14"/>
      <c r="K308" s="14"/>
      <c r="L308" s="189"/>
      <c r="M308" s="194"/>
      <c r="N308" s="195"/>
      <c r="O308" s="195"/>
      <c r="P308" s="195"/>
      <c r="Q308" s="195"/>
      <c r="R308" s="195"/>
      <c r="S308" s="195"/>
      <c r="T308" s="19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0" t="s">
        <v>174</v>
      </c>
      <c r="AU308" s="190" t="s">
        <v>82</v>
      </c>
      <c r="AV308" s="14" t="s">
        <v>82</v>
      </c>
      <c r="AW308" s="14" t="s">
        <v>33</v>
      </c>
      <c r="AX308" s="14" t="s">
        <v>72</v>
      </c>
      <c r="AY308" s="190" t="s">
        <v>163</v>
      </c>
    </row>
    <row r="309" spans="1:51" s="14" customFormat="1" ht="12">
      <c r="A309" s="14"/>
      <c r="B309" s="189"/>
      <c r="C309" s="14"/>
      <c r="D309" s="182" t="s">
        <v>174</v>
      </c>
      <c r="E309" s="190" t="s">
        <v>3</v>
      </c>
      <c r="F309" s="191" t="s">
        <v>402</v>
      </c>
      <c r="G309" s="14"/>
      <c r="H309" s="192">
        <v>0.7</v>
      </c>
      <c r="I309" s="193"/>
      <c r="J309" s="14"/>
      <c r="K309" s="14"/>
      <c r="L309" s="189"/>
      <c r="M309" s="194"/>
      <c r="N309" s="195"/>
      <c r="O309" s="195"/>
      <c r="P309" s="195"/>
      <c r="Q309" s="195"/>
      <c r="R309" s="195"/>
      <c r="S309" s="195"/>
      <c r="T309" s="19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0" t="s">
        <v>174</v>
      </c>
      <c r="AU309" s="190" t="s">
        <v>82</v>
      </c>
      <c r="AV309" s="14" t="s">
        <v>82</v>
      </c>
      <c r="AW309" s="14" t="s">
        <v>33</v>
      </c>
      <c r="AX309" s="14" t="s">
        <v>72</v>
      </c>
      <c r="AY309" s="190" t="s">
        <v>163</v>
      </c>
    </row>
    <row r="310" spans="1:51" s="14" customFormat="1" ht="12">
      <c r="A310" s="14"/>
      <c r="B310" s="189"/>
      <c r="C310" s="14"/>
      <c r="D310" s="182" t="s">
        <v>174</v>
      </c>
      <c r="E310" s="190" t="s">
        <v>3</v>
      </c>
      <c r="F310" s="191" t="s">
        <v>403</v>
      </c>
      <c r="G310" s="14"/>
      <c r="H310" s="192">
        <v>0.272</v>
      </c>
      <c r="I310" s="193"/>
      <c r="J310" s="14"/>
      <c r="K310" s="14"/>
      <c r="L310" s="189"/>
      <c r="M310" s="194"/>
      <c r="N310" s="195"/>
      <c r="O310" s="195"/>
      <c r="P310" s="195"/>
      <c r="Q310" s="195"/>
      <c r="R310" s="195"/>
      <c r="S310" s="195"/>
      <c r="T310" s="19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0" t="s">
        <v>174</v>
      </c>
      <c r="AU310" s="190" t="s">
        <v>82</v>
      </c>
      <c r="AV310" s="14" t="s">
        <v>82</v>
      </c>
      <c r="AW310" s="14" t="s">
        <v>33</v>
      </c>
      <c r="AX310" s="14" t="s">
        <v>72</v>
      </c>
      <c r="AY310" s="190" t="s">
        <v>163</v>
      </c>
    </row>
    <row r="311" spans="1:51" s="15" customFormat="1" ht="12">
      <c r="A311" s="15"/>
      <c r="B311" s="197"/>
      <c r="C311" s="15"/>
      <c r="D311" s="182" t="s">
        <v>174</v>
      </c>
      <c r="E311" s="198" t="s">
        <v>3</v>
      </c>
      <c r="F311" s="199" t="s">
        <v>178</v>
      </c>
      <c r="G311" s="15"/>
      <c r="H311" s="200">
        <v>1.452</v>
      </c>
      <c r="I311" s="201"/>
      <c r="J311" s="15"/>
      <c r="K311" s="15"/>
      <c r="L311" s="197"/>
      <c r="M311" s="202"/>
      <c r="N311" s="203"/>
      <c r="O311" s="203"/>
      <c r="P311" s="203"/>
      <c r="Q311" s="203"/>
      <c r="R311" s="203"/>
      <c r="S311" s="203"/>
      <c r="T311" s="20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198" t="s">
        <v>174</v>
      </c>
      <c r="AU311" s="198" t="s">
        <v>82</v>
      </c>
      <c r="AV311" s="15" t="s">
        <v>170</v>
      </c>
      <c r="AW311" s="15" t="s">
        <v>33</v>
      </c>
      <c r="AX311" s="15" t="s">
        <v>80</v>
      </c>
      <c r="AY311" s="198" t="s">
        <v>163</v>
      </c>
    </row>
    <row r="312" spans="1:65" s="2" customFormat="1" ht="24.15" customHeight="1">
      <c r="A312" s="39"/>
      <c r="B312" s="162"/>
      <c r="C312" s="163" t="s">
        <v>404</v>
      </c>
      <c r="D312" s="163" t="s">
        <v>165</v>
      </c>
      <c r="E312" s="164" t="s">
        <v>405</v>
      </c>
      <c r="F312" s="165" t="s">
        <v>406</v>
      </c>
      <c r="G312" s="166" t="s">
        <v>261</v>
      </c>
      <c r="H312" s="167">
        <v>0.145</v>
      </c>
      <c r="I312" s="168"/>
      <c r="J312" s="169">
        <f>ROUND(I312*H312,2)</f>
        <v>0</v>
      </c>
      <c r="K312" s="165" t="s">
        <v>169</v>
      </c>
      <c r="L312" s="40"/>
      <c r="M312" s="170" t="s">
        <v>3</v>
      </c>
      <c r="N312" s="171" t="s">
        <v>43</v>
      </c>
      <c r="O312" s="73"/>
      <c r="P312" s="172">
        <f>O312*H312</f>
        <v>0</v>
      </c>
      <c r="Q312" s="172">
        <v>1.04927</v>
      </c>
      <c r="R312" s="172">
        <f>Q312*H312</f>
        <v>0.15214414999999998</v>
      </c>
      <c r="S312" s="172">
        <v>0</v>
      </c>
      <c r="T312" s="17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174" t="s">
        <v>170</v>
      </c>
      <c r="AT312" s="174" t="s">
        <v>165</v>
      </c>
      <c r="AU312" s="174" t="s">
        <v>82</v>
      </c>
      <c r="AY312" s="20" t="s">
        <v>163</v>
      </c>
      <c r="BE312" s="175">
        <f>IF(N312="základní",J312,0)</f>
        <v>0</v>
      </c>
      <c r="BF312" s="175">
        <f>IF(N312="snížená",J312,0)</f>
        <v>0</v>
      </c>
      <c r="BG312" s="175">
        <f>IF(N312="zákl. přenesená",J312,0)</f>
        <v>0</v>
      </c>
      <c r="BH312" s="175">
        <f>IF(N312="sníž. přenesená",J312,0)</f>
        <v>0</v>
      </c>
      <c r="BI312" s="175">
        <f>IF(N312="nulová",J312,0)</f>
        <v>0</v>
      </c>
      <c r="BJ312" s="20" t="s">
        <v>80</v>
      </c>
      <c r="BK312" s="175">
        <f>ROUND(I312*H312,2)</f>
        <v>0</v>
      </c>
      <c r="BL312" s="20" t="s">
        <v>170</v>
      </c>
      <c r="BM312" s="174" t="s">
        <v>407</v>
      </c>
    </row>
    <row r="313" spans="1:47" s="2" customFormat="1" ht="12">
      <c r="A313" s="39"/>
      <c r="B313" s="40"/>
      <c r="C313" s="39"/>
      <c r="D313" s="176" t="s">
        <v>172</v>
      </c>
      <c r="E313" s="39"/>
      <c r="F313" s="177" t="s">
        <v>408</v>
      </c>
      <c r="G313" s="39"/>
      <c r="H313" s="39"/>
      <c r="I313" s="178"/>
      <c r="J313" s="39"/>
      <c r="K313" s="39"/>
      <c r="L313" s="40"/>
      <c r="M313" s="179"/>
      <c r="N313" s="180"/>
      <c r="O313" s="73"/>
      <c r="P313" s="73"/>
      <c r="Q313" s="73"/>
      <c r="R313" s="73"/>
      <c r="S313" s="73"/>
      <c r="T313" s="74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20" t="s">
        <v>172</v>
      </c>
      <c r="AU313" s="20" t="s">
        <v>82</v>
      </c>
    </row>
    <row r="314" spans="1:51" s="14" customFormat="1" ht="12">
      <c r="A314" s="14"/>
      <c r="B314" s="189"/>
      <c r="C314" s="14"/>
      <c r="D314" s="182" t="s">
        <v>174</v>
      </c>
      <c r="E314" s="190" t="s">
        <v>3</v>
      </c>
      <c r="F314" s="191" t="s">
        <v>409</v>
      </c>
      <c r="G314" s="14"/>
      <c r="H314" s="192">
        <v>0.145</v>
      </c>
      <c r="I314" s="193"/>
      <c r="J314" s="14"/>
      <c r="K314" s="14"/>
      <c r="L314" s="189"/>
      <c r="M314" s="194"/>
      <c r="N314" s="195"/>
      <c r="O314" s="195"/>
      <c r="P314" s="195"/>
      <c r="Q314" s="195"/>
      <c r="R314" s="195"/>
      <c r="S314" s="195"/>
      <c r="T314" s="19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0" t="s">
        <v>174</v>
      </c>
      <c r="AU314" s="190" t="s">
        <v>82</v>
      </c>
      <c r="AV314" s="14" t="s">
        <v>82</v>
      </c>
      <c r="AW314" s="14" t="s">
        <v>33</v>
      </c>
      <c r="AX314" s="14" t="s">
        <v>80</v>
      </c>
      <c r="AY314" s="190" t="s">
        <v>163</v>
      </c>
    </row>
    <row r="315" spans="1:65" s="2" customFormat="1" ht="24.15" customHeight="1">
      <c r="A315" s="39"/>
      <c r="B315" s="162"/>
      <c r="C315" s="163" t="s">
        <v>410</v>
      </c>
      <c r="D315" s="163" t="s">
        <v>165</v>
      </c>
      <c r="E315" s="164" t="s">
        <v>411</v>
      </c>
      <c r="F315" s="165" t="s">
        <v>412</v>
      </c>
      <c r="G315" s="166" t="s">
        <v>168</v>
      </c>
      <c r="H315" s="167">
        <v>5.52</v>
      </c>
      <c r="I315" s="168"/>
      <c r="J315" s="169">
        <f>ROUND(I315*H315,2)</f>
        <v>0</v>
      </c>
      <c r="K315" s="165" t="s">
        <v>169</v>
      </c>
      <c r="L315" s="40"/>
      <c r="M315" s="170" t="s">
        <v>3</v>
      </c>
      <c r="N315" s="171" t="s">
        <v>43</v>
      </c>
      <c r="O315" s="73"/>
      <c r="P315" s="172">
        <f>O315*H315</f>
        <v>0</v>
      </c>
      <c r="Q315" s="172">
        <v>0.01282</v>
      </c>
      <c r="R315" s="172">
        <f>Q315*H315</f>
        <v>0.0707664</v>
      </c>
      <c r="S315" s="172">
        <v>0</v>
      </c>
      <c r="T315" s="17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174" t="s">
        <v>170</v>
      </c>
      <c r="AT315" s="174" t="s">
        <v>165</v>
      </c>
      <c r="AU315" s="174" t="s">
        <v>82</v>
      </c>
      <c r="AY315" s="20" t="s">
        <v>163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20" t="s">
        <v>80</v>
      </c>
      <c r="BK315" s="175">
        <f>ROUND(I315*H315,2)</f>
        <v>0</v>
      </c>
      <c r="BL315" s="20" t="s">
        <v>170</v>
      </c>
      <c r="BM315" s="174" t="s">
        <v>413</v>
      </c>
    </row>
    <row r="316" spans="1:47" s="2" customFormat="1" ht="12">
      <c r="A316" s="39"/>
      <c r="B316" s="40"/>
      <c r="C316" s="39"/>
      <c r="D316" s="176" t="s">
        <v>172</v>
      </c>
      <c r="E316" s="39"/>
      <c r="F316" s="177" t="s">
        <v>414</v>
      </c>
      <c r="G316" s="39"/>
      <c r="H316" s="39"/>
      <c r="I316" s="178"/>
      <c r="J316" s="39"/>
      <c r="K316" s="39"/>
      <c r="L316" s="40"/>
      <c r="M316" s="179"/>
      <c r="N316" s="180"/>
      <c r="O316" s="73"/>
      <c r="P316" s="73"/>
      <c r="Q316" s="73"/>
      <c r="R316" s="73"/>
      <c r="S316" s="73"/>
      <c r="T316" s="74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20" t="s">
        <v>172</v>
      </c>
      <c r="AU316" s="20" t="s">
        <v>82</v>
      </c>
    </row>
    <row r="317" spans="1:51" s="13" customFormat="1" ht="12">
      <c r="A317" s="13"/>
      <c r="B317" s="181"/>
      <c r="C317" s="13"/>
      <c r="D317" s="182" t="s">
        <v>174</v>
      </c>
      <c r="E317" s="183" t="s">
        <v>3</v>
      </c>
      <c r="F317" s="184" t="s">
        <v>400</v>
      </c>
      <c r="G317" s="13"/>
      <c r="H317" s="183" t="s">
        <v>3</v>
      </c>
      <c r="I317" s="185"/>
      <c r="J317" s="13"/>
      <c r="K317" s="13"/>
      <c r="L317" s="181"/>
      <c r="M317" s="186"/>
      <c r="N317" s="187"/>
      <c r="O317" s="187"/>
      <c r="P317" s="187"/>
      <c r="Q317" s="187"/>
      <c r="R317" s="187"/>
      <c r="S317" s="187"/>
      <c r="T317" s="18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3" t="s">
        <v>174</v>
      </c>
      <c r="AU317" s="183" t="s">
        <v>82</v>
      </c>
      <c r="AV317" s="13" t="s">
        <v>80</v>
      </c>
      <c r="AW317" s="13" t="s">
        <v>33</v>
      </c>
      <c r="AX317" s="13" t="s">
        <v>72</v>
      </c>
      <c r="AY317" s="183" t="s">
        <v>163</v>
      </c>
    </row>
    <row r="318" spans="1:51" s="14" customFormat="1" ht="12">
      <c r="A318" s="14"/>
      <c r="B318" s="189"/>
      <c r="C318" s="14"/>
      <c r="D318" s="182" t="s">
        <v>174</v>
      </c>
      <c r="E318" s="190" t="s">
        <v>3</v>
      </c>
      <c r="F318" s="191" t="s">
        <v>415</v>
      </c>
      <c r="G318" s="14"/>
      <c r="H318" s="192">
        <v>1.92</v>
      </c>
      <c r="I318" s="193"/>
      <c r="J318" s="14"/>
      <c r="K318" s="14"/>
      <c r="L318" s="189"/>
      <c r="M318" s="194"/>
      <c r="N318" s="195"/>
      <c r="O318" s="195"/>
      <c r="P318" s="195"/>
      <c r="Q318" s="195"/>
      <c r="R318" s="195"/>
      <c r="S318" s="195"/>
      <c r="T318" s="19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90" t="s">
        <v>174</v>
      </c>
      <c r="AU318" s="190" t="s">
        <v>82</v>
      </c>
      <c r="AV318" s="14" t="s">
        <v>82</v>
      </c>
      <c r="AW318" s="14" t="s">
        <v>33</v>
      </c>
      <c r="AX318" s="14" t="s">
        <v>72</v>
      </c>
      <c r="AY318" s="190" t="s">
        <v>163</v>
      </c>
    </row>
    <row r="319" spans="1:51" s="14" customFormat="1" ht="12">
      <c r="A319" s="14"/>
      <c r="B319" s="189"/>
      <c r="C319" s="14"/>
      <c r="D319" s="182" t="s">
        <v>174</v>
      </c>
      <c r="E319" s="190" t="s">
        <v>3</v>
      </c>
      <c r="F319" s="191" t="s">
        <v>416</v>
      </c>
      <c r="G319" s="14"/>
      <c r="H319" s="192">
        <v>3.6</v>
      </c>
      <c r="I319" s="193"/>
      <c r="J319" s="14"/>
      <c r="K319" s="14"/>
      <c r="L319" s="189"/>
      <c r="M319" s="194"/>
      <c r="N319" s="195"/>
      <c r="O319" s="195"/>
      <c r="P319" s="195"/>
      <c r="Q319" s="195"/>
      <c r="R319" s="195"/>
      <c r="S319" s="195"/>
      <c r="T319" s="19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0" t="s">
        <v>174</v>
      </c>
      <c r="AU319" s="190" t="s">
        <v>82</v>
      </c>
      <c r="AV319" s="14" t="s">
        <v>82</v>
      </c>
      <c r="AW319" s="14" t="s">
        <v>33</v>
      </c>
      <c r="AX319" s="14" t="s">
        <v>72</v>
      </c>
      <c r="AY319" s="190" t="s">
        <v>163</v>
      </c>
    </row>
    <row r="320" spans="1:51" s="15" customFormat="1" ht="12">
      <c r="A320" s="15"/>
      <c r="B320" s="197"/>
      <c r="C320" s="15"/>
      <c r="D320" s="182" t="s">
        <v>174</v>
      </c>
      <c r="E320" s="198" t="s">
        <v>3</v>
      </c>
      <c r="F320" s="199" t="s">
        <v>178</v>
      </c>
      <c r="G320" s="15"/>
      <c r="H320" s="200">
        <v>5.52</v>
      </c>
      <c r="I320" s="201"/>
      <c r="J320" s="15"/>
      <c r="K320" s="15"/>
      <c r="L320" s="197"/>
      <c r="M320" s="202"/>
      <c r="N320" s="203"/>
      <c r="O320" s="203"/>
      <c r="P320" s="203"/>
      <c r="Q320" s="203"/>
      <c r="R320" s="203"/>
      <c r="S320" s="203"/>
      <c r="T320" s="20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198" t="s">
        <v>174</v>
      </c>
      <c r="AU320" s="198" t="s">
        <v>82</v>
      </c>
      <c r="AV320" s="15" t="s">
        <v>170</v>
      </c>
      <c r="AW320" s="15" t="s">
        <v>33</v>
      </c>
      <c r="AX320" s="15" t="s">
        <v>80</v>
      </c>
      <c r="AY320" s="198" t="s">
        <v>163</v>
      </c>
    </row>
    <row r="321" spans="1:65" s="2" customFormat="1" ht="24.15" customHeight="1">
      <c r="A321" s="39"/>
      <c r="B321" s="162"/>
      <c r="C321" s="163" t="s">
        <v>417</v>
      </c>
      <c r="D321" s="163" t="s">
        <v>165</v>
      </c>
      <c r="E321" s="164" t="s">
        <v>418</v>
      </c>
      <c r="F321" s="165" t="s">
        <v>419</v>
      </c>
      <c r="G321" s="166" t="s">
        <v>168</v>
      </c>
      <c r="H321" s="167">
        <v>5.52</v>
      </c>
      <c r="I321" s="168"/>
      <c r="J321" s="169">
        <f>ROUND(I321*H321,2)</f>
        <v>0</v>
      </c>
      <c r="K321" s="165" t="s">
        <v>169</v>
      </c>
      <c r="L321" s="40"/>
      <c r="M321" s="170" t="s">
        <v>3</v>
      </c>
      <c r="N321" s="171" t="s">
        <v>43</v>
      </c>
      <c r="O321" s="73"/>
      <c r="P321" s="172">
        <f>O321*H321</f>
        <v>0</v>
      </c>
      <c r="Q321" s="172">
        <v>0</v>
      </c>
      <c r="R321" s="172">
        <f>Q321*H321</f>
        <v>0</v>
      </c>
      <c r="S321" s="172">
        <v>0</v>
      </c>
      <c r="T321" s="17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174" t="s">
        <v>170</v>
      </c>
      <c r="AT321" s="174" t="s">
        <v>165</v>
      </c>
      <c r="AU321" s="174" t="s">
        <v>82</v>
      </c>
      <c r="AY321" s="20" t="s">
        <v>163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20" t="s">
        <v>80</v>
      </c>
      <c r="BK321" s="175">
        <f>ROUND(I321*H321,2)</f>
        <v>0</v>
      </c>
      <c r="BL321" s="20" t="s">
        <v>170</v>
      </c>
      <c r="BM321" s="174" t="s">
        <v>420</v>
      </c>
    </row>
    <row r="322" spans="1:47" s="2" customFormat="1" ht="12">
      <c r="A322" s="39"/>
      <c r="B322" s="40"/>
      <c r="C322" s="39"/>
      <c r="D322" s="176" t="s">
        <v>172</v>
      </c>
      <c r="E322" s="39"/>
      <c r="F322" s="177" t="s">
        <v>421</v>
      </c>
      <c r="G322" s="39"/>
      <c r="H322" s="39"/>
      <c r="I322" s="178"/>
      <c r="J322" s="39"/>
      <c r="K322" s="39"/>
      <c r="L322" s="40"/>
      <c r="M322" s="179"/>
      <c r="N322" s="180"/>
      <c r="O322" s="73"/>
      <c r="P322" s="73"/>
      <c r="Q322" s="73"/>
      <c r="R322" s="73"/>
      <c r="S322" s="73"/>
      <c r="T322" s="74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20" t="s">
        <v>172</v>
      </c>
      <c r="AU322" s="20" t="s">
        <v>82</v>
      </c>
    </row>
    <row r="323" spans="1:65" s="2" customFormat="1" ht="21.75" customHeight="1">
      <c r="A323" s="39"/>
      <c r="B323" s="162"/>
      <c r="C323" s="163" t="s">
        <v>422</v>
      </c>
      <c r="D323" s="163" t="s">
        <v>165</v>
      </c>
      <c r="E323" s="164" t="s">
        <v>423</v>
      </c>
      <c r="F323" s="165" t="s">
        <v>424</v>
      </c>
      <c r="G323" s="166" t="s">
        <v>168</v>
      </c>
      <c r="H323" s="167">
        <v>4.8</v>
      </c>
      <c r="I323" s="168"/>
      <c r="J323" s="169">
        <f>ROUND(I323*H323,2)</f>
        <v>0</v>
      </c>
      <c r="K323" s="165" t="s">
        <v>169</v>
      </c>
      <c r="L323" s="40"/>
      <c r="M323" s="170" t="s">
        <v>3</v>
      </c>
      <c r="N323" s="171" t="s">
        <v>43</v>
      </c>
      <c r="O323" s="73"/>
      <c r="P323" s="172">
        <f>O323*H323</f>
        <v>0</v>
      </c>
      <c r="Q323" s="172">
        <v>0.00658</v>
      </c>
      <c r="R323" s="172">
        <f>Q323*H323</f>
        <v>0.031584</v>
      </c>
      <c r="S323" s="172">
        <v>0</v>
      </c>
      <c r="T323" s="17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174" t="s">
        <v>170</v>
      </c>
      <c r="AT323" s="174" t="s">
        <v>165</v>
      </c>
      <c r="AU323" s="174" t="s">
        <v>82</v>
      </c>
      <c r="AY323" s="20" t="s">
        <v>163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20" t="s">
        <v>80</v>
      </c>
      <c r="BK323" s="175">
        <f>ROUND(I323*H323,2)</f>
        <v>0</v>
      </c>
      <c r="BL323" s="20" t="s">
        <v>170</v>
      </c>
      <c r="BM323" s="174" t="s">
        <v>425</v>
      </c>
    </row>
    <row r="324" spans="1:47" s="2" customFormat="1" ht="12">
      <c r="A324" s="39"/>
      <c r="B324" s="40"/>
      <c r="C324" s="39"/>
      <c r="D324" s="176" t="s">
        <v>172</v>
      </c>
      <c r="E324" s="39"/>
      <c r="F324" s="177" t="s">
        <v>426</v>
      </c>
      <c r="G324" s="39"/>
      <c r="H324" s="39"/>
      <c r="I324" s="178"/>
      <c r="J324" s="39"/>
      <c r="K324" s="39"/>
      <c r="L324" s="40"/>
      <c r="M324" s="179"/>
      <c r="N324" s="180"/>
      <c r="O324" s="73"/>
      <c r="P324" s="73"/>
      <c r="Q324" s="73"/>
      <c r="R324" s="73"/>
      <c r="S324" s="73"/>
      <c r="T324" s="74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20" t="s">
        <v>172</v>
      </c>
      <c r="AU324" s="20" t="s">
        <v>82</v>
      </c>
    </row>
    <row r="325" spans="1:51" s="14" customFormat="1" ht="12">
      <c r="A325" s="14"/>
      <c r="B325" s="189"/>
      <c r="C325" s="14"/>
      <c r="D325" s="182" t="s">
        <v>174</v>
      </c>
      <c r="E325" s="190" t="s">
        <v>3</v>
      </c>
      <c r="F325" s="191" t="s">
        <v>427</v>
      </c>
      <c r="G325" s="14"/>
      <c r="H325" s="192">
        <v>4.8</v>
      </c>
      <c r="I325" s="193"/>
      <c r="J325" s="14"/>
      <c r="K325" s="14"/>
      <c r="L325" s="189"/>
      <c r="M325" s="194"/>
      <c r="N325" s="195"/>
      <c r="O325" s="195"/>
      <c r="P325" s="195"/>
      <c r="Q325" s="195"/>
      <c r="R325" s="195"/>
      <c r="S325" s="195"/>
      <c r="T325" s="19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0" t="s">
        <v>174</v>
      </c>
      <c r="AU325" s="190" t="s">
        <v>82</v>
      </c>
      <c r="AV325" s="14" t="s">
        <v>82</v>
      </c>
      <c r="AW325" s="14" t="s">
        <v>33</v>
      </c>
      <c r="AX325" s="14" t="s">
        <v>80</v>
      </c>
      <c r="AY325" s="190" t="s">
        <v>163</v>
      </c>
    </row>
    <row r="326" spans="1:65" s="2" customFormat="1" ht="21.75" customHeight="1">
      <c r="A326" s="39"/>
      <c r="B326" s="162"/>
      <c r="C326" s="163" t="s">
        <v>428</v>
      </c>
      <c r="D326" s="163" t="s">
        <v>165</v>
      </c>
      <c r="E326" s="164" t="s">
        <v>429</v>
      </c>
      <c r="F326" s="165" t="s">
        <v>430</v>
      </c>
      <c r="G326" s="166" t="s">
        <v>168</v>
      </c>
      <c r="H326" s="167">
        <v>4.8</v>
      </c>
      <c r="I326" s="168"/>
      <c r="J326" s="169">
        <f>ROUND(I326*H326,2)</f>
        <v>0</v>
      </c>
      <c r="K326" s="165" t="s">
        <v>169</v>
      </c>
      <c r="L326" s="40"/>
      <c r="M326" s="170" t="s">
        <v>3</v>
      </c>
      <c r="N326" s="171" t="s">
        <v>43</v>
      </c>
      <c r="O326" s="73"/>
      <c r="P326" s="172">
        <f>O326*H326</f>
        <v>0</v>
      </c>
      <c r="Q326" s="172">
        <v>0</v>
      </c>
      <c r="R326" s="172">
        <f>Q326*H326</f>
        <v>0</v>
      </c>
      <c r="S326" s="172">
        <v>0</v>
      </c>
      <c r="T326" s="17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74" t="s">
        <v>170</v>
      </c>
      <c r="AT326" s="174" t="s">
        <v>165</v>
      </c>
      <c r="AU326" s="174" t="s">
        <v>82</v>
      </c>
      <c r="AY326" s="20" t="s">
        <v>163</v>
      </c>
      <c r="BE326" s="175">
        <f>IF(N326="základní",J326,0)</f>
        <v>0</v>
      </c>
      <c r="BF326" s="175">
        <f>IF(N326="snížená",J326,0)</f>
        <v>0</v>
      </c>
      <c r="BG326" s="175">
        <f>IF(N326="zákl. přenesená",J326,0)</f>
        <v>0</v>
      </c>
      <c r="BH326" s="175">
        <f>IF(N326="sníž. přenesená",J326,0)</f>
        <v>0</v>
      </c>
      <c r="BI326" s="175">
        <f>IF(N326="nulová",J326,0)</f>
        <v>0</v>
      </c>
      <c r="BJ326" s="20" t="s">
        <v>80</v>
      </c>
      <c r="BK326" s="175">
        <f>ROUND(I326*H326,2)</f>
        <v>0</v>
      </c>
      <c r="BL326" s="20" t="s">
        <v>170</v>
      </c>
      <c r="BM326" s="174" t="s">
        <v>431</v>
      </c>
    </row>
    <row r="327" spans="1:47" s="2" customFormat="1" ht="12">
      <c r="A327" s="39"/>
      <c r="B327" s="40"/>
      <c r="C327" s="39"/>
      <c r="D327" s="176" t="s">
        <v>172</v>
      </c>
      <c r="E327" s="39"/>
      <c r="F327" s="177" t="s">
        <v>432</v>
      </c>
      <c r="G327" s="39"/>
      <c r="H327" s="39"/>
      <c r="I327" s="178"/>
      <c r="J327" s="39"/>
      <c r="K327" s="39"/>
      <c r="L327" s="40"/>
      <c r="M327" s="179"/>
      <c r="N327" s="180"/>
      <c r="O327" s="73"/>
      <c r="P327" s="73"/>
      <c r="Q327" s="73"/>
      <c r="R327" s="73"/>
      <c r="S327" s="73"/>
      <c r="T327" s="74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20" t="s">
        <v>172</v>
      </c>
      <c r="AU327" s="20" t="s">
        <v>82</v>
      </c>
    </row>
    <row r="328" spans="1:65" s="2" customFormat="1" ht="24.15" customHeight="1">
      <c r="A328" s="39"/>
      <c r="B328" s="162"/>
      <c r="C328" s="163" t="s">
        <v>433</v>
      </c>
      <c r="D328" s="163" t="s">
        <v>165</v>
      </c>
      <c r="E328" s="164" t="s">
        <v>434</v>
      </c>
      <c r="F328" s="165" t="s">
        <v>435</v>
      </c>
      <c r="G328" s="166" t="s">
        <v>196</v>
      </c>
      <c r="H328" s="167">
        <v>4.604</v>
      </c>
      <c r="I328" s="168"/>
      <c r="J328" s="169">
        <f>ROUND(I328*H328,2)</f>
        <v>0</v>
      </c>
      <c r="K328" s="165" t="s">
        <v>169</v>
      </c>
      <c r="L328" s="40"/>
      <c r="M328" s="170" t="s">
        <v>3</v>
      </c>
      <c r="N328" s="171" t="s">
        <v>43</v>
      </c>
      <c r="O328" s="73"/>
      <c r="P328" s="172">
        <f>O328*H328</f>
        <v>0</v>
      </c>
      <c r="Q328" s="172">
        <v>0</v>
      </c>
      <c r="R328" s="172">
        <f>Q328*H328</f>
        <v>0</v>
      </c>
      <c r="S328" s="172">
        <v>0</v>
      </c>
      <c r="T328" s="17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174" t="s">
        <v>170</v>
      </c>
      <c r="AT328" s="174" t="s">
        <v>165</v>
      </c>
      <c r="AU328" s="174" t="s">
        <v>82</v>
      </c>
      <c r="AY328" s="20" t="s">
        <v>163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20" t="s">
        <v>80</v>
      </c>
      <c r="BK328" s="175">
        <f>ROUND(I328*H328,2)</f>
        <v>0</v>
      </c>
      <c r="BL328" s="20" t="s">
        <v>170</v>
      </c>
      <c r="BM328" s="174" t="s">
        <v>436</v>
      </c>
    </row>
    <row r="329" spans="1:47" s="2" customFormat="1" ht="12">
      <c r="A329" s="39"/>
      <c r="B329" s="40"/>
      <c r="C329" s="39"/>
      <c r="D329" s="176" t="s">
        <v>172</v>
      </c>
      <c r="E329" s="39"/>
      <c r="F329" s="177" t="s">
        <v>437</v>
      </c>
      <c r="G329" s="39"/>
      <c r="H329" s="39"/>
      <c r="I329" s="178"/>
      <c r="J329" s="39"/>
      <c r="K329" s="39"/>
      <c r="L329" s="40"/>
      <c r="M329" s="179"/>
      <c r="N329" s="180"/>
      <c r="O329" s="73"/>
      <c r="P329" s="73"/>
      <c r="Q329" s="73"/>
      <c r="R329" s="73"/>
      <c r="S329" s="73"/>
      <c r="T329" s="74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20" t="s">
        <v>172</v>
      </c>
      <c r="AU329" s="20" t="s">
        <v>82</v>
      </c>
    </row>
    <row r="330" spans="1:51" s="14" customFormat="1" ht="12">
      <c r="A330" s="14"/>
      <c r="B330" s="189"/>
      <c r="C330" s="14"/>
      <c r="D330" s="182" t="s">
        <v>174</v>
      </c>
      <c r="E330" s="190" t="s">
        <v>3</v>
      </c>
      <c r="F330" s="191" t="s">
        <v>438</v>
      </c>
      <c r="G330" s="14"/>
      <c r="H330" s="192">
        <v>4.604</v>
      </c>
      <c r="I330" s="193"/>
      <c r="J330" s="14"/>
      <c r="K330" s="14"/>
      <c r="L330" s="189"/>
      <c r="M330" s="194"/>
      <c r="N330" s="195"/>
      <c r="O330" s="195"/>
      <c r="P330" s="195"/>
      <c r="Q330" s="195"/>
      <c r="R330" s="195"/>
      <c r="S330" s="195"/>
      <c r="T330" s="19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190" t="s">
        <v>174</v>
      </c>
      <c r="AU330" s="190" t="s">
        <v>82</v>
      </c>
      <c r="AV330" s="14" t="s">
        <v>82</v>
      </c>
      <c r="AW330" s="14" t="s">
        <v>33</v>
      </c>
      <c r="AX330" s="14" t="s">
        <v>80</v>
      </c>
      <c r="AY330" s="190" t="s">
        <v>163</v>
      </c>
    </row>
    <row r="331" spans="1:63" s="12" customFormat="1" ht="22.8" customHeight="1">
      <c r="A331" s="12"/>
      <c r="B331" s="149"/>
      <c r="C331" s="12"/>
      <c r="D331" s="150" t="s">
        <v>71</v>
      </c>
      <c r="E331" s="160" t="s">
        <v>207</v>
      </c>
      <c r="F331" s="160" t="s">
        <v>439</v>
      </c>
      <c r="G331" s="12"/>
      <c r="H331" s="12"/>
      <c r="I331" s="152"/>
      <c r="J331" s="161">
        <f>BK331</f>
        <v>0</v>
      </c>
      <c r="K331" s="12"/>
      <c r="L331" s="149"/>
      <c r="M331" s="154"/>
      <c r="N331" s="155"/>
      <c r="O331" s="155"/>
      <c r="P331" s="156">
        <f>SUM(P332:P338)</f>
        <v>0</v>
      </c>
      <c r="Q331" s="155"/>
      <c r="R331" s="156">
        <f>SUM(R332:R338)</f>
        <v>17.03806883</v>
      </c>
      <c r="S331" s="155"/>
      <c r="T331" s="157">
        <f>SUM(T332:T338)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50" t="s">
        <v>80</v>
      </c>
      <c r="AT331" s="158" t="s">
        <v>71</v>
      </c>
      <c r="AU331" s="158" t="s">
        <v>80</v>
      </c>
      <c r="AY331" s="150" t="s">
        <v>163</v>
      </c>
      <c r="BK331" s="159">
        <f>SUM(BK332:BK338)</f>
        <v>0</v>
      </c>
    </row>
    <row r="332" spans="1:65" s="2" customFormat="1" ht="37.8" customHeight="1">
      <c r="A332" s="39"/>
      <c r="B332" s="162"/>
      <c r="C332" s="163" t="s">
        <v>440</v>
      </c>
      <c r="D332" s="163" t="s">
        <v>165</v>
      </c>
      <c r="E332" s="164" t="s">
        <v>441</v>
      </c>
      <c r="F332" s="165" t="s">
        <v>442</v>
      </c>
      <c r="G332" s="166" t="s">
        <v>168</v>
      </c>
      <c r="H332" s="167">
        <v>73.34</v>
      </c>
      <c r="I332" s="168"/>
      <c r="J332" s="169">
        <f>ROUND(I332*H332,2)</f>
        <v>0</v>
      </c>
      <c r="K332" s="165" t="s">
        <v>169</v>
      </c>
      <c r="L332" s="40"/>
      <c r="M332" s="170" t="s">
        <v>3</v>
      </c>
      <c r="N332" s="171" t="s">
        <v>43</v>
      </c>
      <c r="O332" s="73"/>
      <c r="P332" s="172">
        <f>O332*H332</f>
        <v>0</v>
      </c>
      <c r="Q332" s="172">
        <v>0.08922</v>
      </c>
      <c r="R332" s="172">
        <f>Q332*H332</f>
        <v>6.5433948</v>
      </c>
      <c r="S332" s="172">
        <v>0</v>
      </c>
      <c r="T332" s="17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174" t="s">
        <v>170</v>
      </c>
      <c r="AT332" s="174" t="s">
        <v>165</v>
      </c>
      <c r="AU332" s="174" t="s">
        <v>82</v>
      </c>
      <c r="AY332" s="20" t="s">
        <v>163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20" t="s">
        <v>80</v>
      </c>
      <c r="BK332" s="175">
        <f>ROUND(I332*H332,2)</f>
        <v>0</v>
      </c>
      <c r="BL332" s="20" t="s">
        <v>170</v>
      </c>
      <c r="BM332" s="174" t="s">
        <v>443</v>
      </c>
    </row>
    <row r="333" spans="1:47" s="2" customFormat="1" ht="12">
      <c r="A333" s="39"/>
      <c r="B333" s="40"/>
      <c r="C333" s="39"/>
      <c r="D333" s="176" t="s">
        <v>172</v>
      </c>
      <c r="E333" s="39"/>
      <c r="F333" s="177" t="s">
        <v>444</v>
      </c>
      <c r="G333" s="39"/>
      <c r="H333" s="39"/>
      <c r="I333" s="178"/>
      <c r="J333" s="39"/>
      <c r="K333" s="39"/>
      <c r="L333" s="40"/>
      <c r="M333" s="179"/>
      <c r="N333" s="180"/>
      <c r="O333" s="73"/>
      <c r="P333" s="73"/>
      <c r="Q333" s="73"/>
      <c r="R333" s="73"/>
      <c r="S333" s="73"/>
      <c r="T333" s="74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20" t="s">
        <v>172</v>
      </c>
      <c r="AU333" s="20" t="s">
        <v>82</v>
      </c>
    </row>
    <row r="334" spans="1:51" s="14" customFormat="1" ht="12">
      <c r="A334" s="14"/>
      <c r="B334" s="189"/>
      <c r="C334" s="14"/>
      <c r="D334" s="182" t="s">
        <v>174</v>
      </c>
      <c r="E334" s="190" t="s">
        <v>3</v>
      </c>
      <c r="F334" s="191" t="s">
        <v>445</v>
      </c>
      <c r="G334" s="14"/>
      <c r="H334" s="192">
        <v>67.34</v>
      </c>
      <c r="I334" s="193"/>
      <c r="J334" s="14"/>
      <c r="K334" s="14"/>
      <c r="L334" s="189"/>
      <c r="M334" s="194"/>
      <c r="N334" s="195"/>
      <c r="O334" s="195"/>
      <c r="P334" s="195"/>
      <c r="Q334" s="195"/>
      <c r="R334" s="195"/>
      <c r="S334" s="195"/>
      <c r="T334" s="19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90" t="s">
        <v>174</v>
      </c>
      <c r="AU334" s="190" t="s">
        <v>82</v>
      </c>
      <c r="AV334" s="14" t="s">
        <v>82</v>
      </c>
      <c r="AW334" s="14" t="s">
        <v>33</v>
      </c>
      <c r="AX334" s="14" t="s">
        <v>72</v>
      </c>
      <c r="AY334" s="190" t="s">
        <v>163</v>
      </c>
    </row>
    <row r="335" spans="1:51" s="14" customFormat="1" ht="12">
      <c r="A335" s="14"/>
      <c r="B335" s="189"/>
      <c r="C335" s="14"/>
      <c r="D335" s="182" t="s">
        <v>174</v>
      </c>
      <c r="E335" s="190" t="s">
        <v>3</v>
      </c>
      <c r="F335" s="191" t="s">
        <v>446</v>
      </c>
      <c r="G335" s="14"/>
      <c r="H335" s="192">
        <v>6</v>
      </c>
      <c r="I335" s="193"/>
      <c r="J335" s="14"/>
      <c r="K335" s="14"/>
      <c r="L335" s="189"/>
      <c r="M335" s="194"/>
      <c r="N335" s="195"/>
      <c r="O335" s="195"/>
      <c r="P335" s="195"/>
      <c r="Q335" s="195"/>
      <c r="R335" s="195"/>
      <c r="S335" s="195"/>
      <c r="T335" s="19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190" t="s">
        <v>174</v>
      </c>
      <c r="AU335" s="190" t="s">
        <v>82</v>
      </c>
      <c r="AV335" s="14" t="s">
        <v>82</v>
      </c>
      <c r="AW335" s="14" t="s">
        <v>33</v>
      </c>
      <c r="AX335" s="14" t="s">
        <v>72</v>
      </c>
      <c r="AY335" s="190" t="s">
        <v>163</v>
      </c>
    </row>
    <row r="336" spans="1:51" s="15" customFormat="1" ht="12">
      <c r="A336" s="15"/>
      <c r="B336" s="197"/>
      <c r="C336" s="15"/>
      <c r="D336" s="182" t="s">
        <v>174</v>
      </c>
      <c r="E336" s="198" t="s">
        <v>3</v>
      </c>
      <c r="F336" s="199" t="s">
        <v>178</v>
      </c>
      <c r="G336" s="15"/>
      <c r="H336" s="200">
        <v>73.34</v>
      </c>
      <c r="I336" s="201"/>
      <c r="J336" s="15"/>
      <c r="K336" s="15"/>
      <c r="L336" s="197"/>
      <c r="M336" s="202"/>
      <c r="N336" s="203"/>
      <c r="O336" s="203"/>
      <c r="P336" s="203"/>
      <c r="Q336" s="203"/>
      <c r="R336" s="203"/>
      <c r="S336" s="203"/>
      <c r="T336" s="20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198" t="s">
        <v>174</v>
      </c>
      <c r="AU336" s="198" t="s">
        <v>82</v>
      </c>
      <c r="AV336" s="15" t="s">
        <v>170</v>
      </c>
      <c r="AW336" s="15" t="s">
        <v>33</v>
      </c>
      <c r="AX336" s="15" t="s">
        <v>80</v>
      </c>
      <c r="AY336" s="198" t="s">
        <v>163</v>
      </c>
    </row>
    <row r="337" spans="1:65" s="2" customFormat="1" ht="16.5" customHeight="1">
      <c r="A337" s="39"/>
      <c r="B337" s="162"/>
      <c r="C337" s="205" t="s">
        <v>447</v>
      </c>
      <c r="D337" s="205" t="s">
        <v>295</v>
      </c>
      <c r="E337" s="206" t="s">
        <v>448</v>
      </c>
      <c r="F337" s="207" t="s">
        <v>449</v>
      </c>
      <c r="G337" s="208" t="s">
        <v>168</v>
      </c>
      <c r="H337" s="209">
        <v>74.807</v>
      </c>
      <c r="I337" s="210"/>
      <c r="J337" s="211">
        <f>ROUND(I337*H337,2)</f>
        <v>0</v>
      </c>
      <c r="K337" s="207" t="s">
        <v>169</v>
      </c>
      <c r="L337" s="212"/>
      <c r="M337" s="213" t="s">
        <v>3</v>
      </c>
      <c r="N337" s="214" t="s">
        <v>43</v>
      </c>
      <c r="O337" s="73"/>
      <c r="P337" s="172">
        <f>O337*H337</f>
        <v>0</v>
      </c>
      <c r="Q337" s="172">
        <v>0.14029</v>
      </c>
      <c r="R337" s="172">
        <f>Q337*H337</f>
        <v>10.49467403</v>
      </c>
      <c r="S337" s="172">
        <v>0</v>
      </c>
      <c r="T337" s="17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174" t="s">
        <v>248</v>
      </c>
      <c r="AT337" s="174" t="s">
        <v>295</v>
      </c>
      <c r="AU337" s="174" t="s">
        <v>82</v>
      </c>
      <c r="AY337" s="20" t="s">
        <v>163</v>
      </c>
      <c r="BE337" s="175">
        <f>IF(N337="základní",J337,0)</f>
        <v>0</v>
      </c>
      <c r="BF337" s="175">
        <f>IF(N337="snížená",J337,0)</f>
        <v>0</v>
      </c>
      <c r="BG337" s="175">
        <f>IF(N337="zákl. přenesená",J337,0)</f>
        <v>0</v>
      </c>
      <c r="BH337" s="175">
        <f>IF(N337="sníž. přenesená",J337,0)</f>
        <v>0</v>
      </c>
      <c r="BI337" s="175">
        <f>IF(N337="nulová",J337,0)</f>
        <v>0</v>
      </c>
      <c r="BJ337" s="20" t="s">
        <v>80</v>
      </c>
      <c r="BK337" s="175">
        <f>ROUND(I337*H337,2)</f>
        <v>0</v>
      </c>
      <c r="BL337" s="20" t="s">
        <v>170</v>
      </c>
      <c r="BM337" s="174" t="s">
        <v>450</v>
      </c>
    </row>
    <row r="338" spans="1:51" s="14" customFormat="1" ht="12">
      <c r="A338" s="14"/>
      <c r="B338" s="189"/>
      <c r="C338" s="14"/>
      <c r="D338" s="182" t="s">
        <v>174</v>
      </c>
      <c r="E338" s="14"/>
      <c r="F338" s="191" t="s">
        <v>451</v>
      </c>
      <c r="G338" s="14"/>
      <c r="H338" s="192">
        <v>74.807</v>
      </c>
      <c r="I338" s="193"/>
      <c r="J338" s="14"/>
      <c r="K338" s="14"/>
      <c r="L338" s="189"/>
      <c r="M338" s="194"/>
      <c r="N338" s="195"/>
      <c r="O338" s="195"/>
      <c r="P338" s="195"/>
      <c r="Q338" s="195"/>
      <c r="R338" s="195"/>
      <c r="S338" s="195"/>
      <c r="T338" s="19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190" t="s">
        <v>174</v>
      </c>
      <c r="AU338" s="190" t="s">
        <v>82</v>
      </c>
      <c r="AV338" s="14" t="s">
        <v>82</v>
      </c>
      <c r="AW338" s="14" t="s">
        <v>4</v>
      </c>
      <c r="AX338" s="14" t="s">
        <v>80</v>
      </c>
      <c r="AY338" s="190" t="s">
        <v>163</v>
      </c>
    </row>
    <row r="339" spans="1:63" s="12" customFormat="1" ht="22.8" customHeight="1">
      <c r="A339" s="12"/>
      <c r="B339" s="149"/>
      <c r="C339" s="12"/>
      <c r="D339" s="150" t="s">
        <v>71</v>
      </c>
      <c r="E339" s="160" t="s">
        <v>226</v>
      </c>
      <c r="F339" s="160" t="s">
        <v>452</v>
      </c>
      <c r="G339" s="12"/>
      <c r="H339" s="12"/>
      <c r="I339" s="152"/>
      <c r="J339" s="161">
        <f>BK339</f>
        <v>0</v>
      </c>
      <c r="K339" s="12"/>
      <c r="L339" s="149"/>
      <c r="M339" s="154"/>
      <c r="N339" s="155"/>
      <c r="O339" s="155"/>
      <c r="P339" s="156">
        <f>SUM(P340:P622)</f>
        <v>0</v>
      </c>
      <c r="Q339" s="155"/>
      <c r="R339" s="156">
        <f>SUM(R340:R622)</f>
        <v>76.29380922</v>
      </c>
      <c r="S339" s="155"/>
      <c r="T339" s="157">
        <f>SUM(T340:T622)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50" t="s">
        <v>80</v>
      </c>
      <c r="AT339" s="158" t="s">
        <v>71</v>
      </c>
      <c r="AU339" s="158" t="s">
        <v>80</v>
      </c>
      <c r="AY339" s="150" t="s">
        <v>163</v>
      </c>
      <c r="BK339" s="159">
        <f>SUM(BK340:BK622)</f>
        <v>0</v>
      </c>
    </row>
    <row r="340" spans="1:65" s="2" customFormat="1" ht="16.5" customHeight="1">
      <c r="A340" s="39"/>
      <c r="B340" s="162"/>
      <c r="C340" s="163" t="s">
        <v>453</v>
      </c>
      <c r="D340" s="163" t="s">
        <v>165</v>
      </c>
      <c r="E340" s="164" t="s">
        <v>454</v>
      </c>
      <c r="F340" s="165" t="s">
        <v>455</v>
      </c>
      <c r="G340" s="166" t="s">
        <v>168</v>
      </c>
      <c r="H340" s="167">
        <v>50.809</v>
      </c>
      <c r="I340" s="168"/>
      <c r="J340" s="169">
        <f>ROUND(I340*H340,2)</f>
        <v>0</v>
      </c>
      <c r="K340" s="165" t="s">
        <v>169</v>
      </c>
      <c r="L340" s="40"/>
      <c r="M340" s="170" t="s">
        <v>3</v>
      </c>
      <c r="N340" s="171" t="s">
        <v>43</v>
      </c>
      <c r="O340" s="73"/>
      <c r="P340" s="172">
        <f>O340*H340</f>
        <v>0</v>
      </c>
      <c r="Q340" s="172">
        <v>0.004</v>
      </c>
      <c r="R340" s="172">
        <f>Q340*H340</f>
        <v>0.203236</v>
      </c>
      <c r="S340" s="172">
        <v>0</v>
      </c>
      <c r="T340" s="17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174" t="s">
        <v>170</v>
      </c>
      <c r="AT340" s="174" t="s">
        <v>165</v>
      </c>
      <c r="AU340" s="174" t="s">
        <v>82</v>
      </c>
      <c r="AY340" s="20" t="s">
        <v>163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20" t="s">
        <v>80</v>
      </c>
      <c r="BK340" s="175">
        <f>ROUND(I340*H340,2)</f>
        <v>0</v>
      </c>
      <c r="BL340" s="20" t="s">
        <v>170</v>
      </c>
      <c r="BM340" s="174" t="s">
        <v>456</v>
      </c>
    </row>
    <row r="341" spans="1:47" s="2" customFormat="1" ht="12">
      <c r="A341" s="39"/>
      <c r="B341" s="40"/>
      <c r="C341" s="39"/>
      <c r="D341" s="176" t="s">
        <v>172</v>
      </c>
      <c r="E341" s="39"/>
      <c r="F341" s="177" t="s">
        <v>457</v>
      </c>
      <c r="G341" s="39"/>
      <c r="H341" s="39"/>
      <c r="I341" s="178"/>
      <c r="J341" s="39"/>
      <c r="K341" s="39"/>
      <c r="L341" s="40"/>
      <c r="M341" s="179"/>
      <c r="N341" s="180"/>
      <c r="O341" s="73"/>
      <c r="P341" s="73"/>
      <c r="Q341" s="73"/>
      <c r="R341" s="73"/>
      <c r="S341" s="73"/>
      <c r="T341" s="74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20" t="s">
        <v>172</v>
      </c>
      <c r="AU341" s="20" t="s">
        <v>82</v>
      </c>
    </row>
    <row r="342" spans="1:51" s="13" customFormat="1" ht="12">
      <c r="A342" s="13"/>
      <c r="B342" s="181"/>
      <c r="C342" s="13"/>
      <c r="D342" s="182" t="s">
        <v>174</v>
      </c>
      <c r="E342" s="183" t="s">
        <v>3</v>
      </c>
      <c r="F342" s="184" t="s">
        <v>458</v>
      </c>
      <c r="G342" s="13"/>
      <c r="H342" s="183" t="s">
        <v>3</v>
      </c>
      <c r="I342" s="185"/>
      <c r="J342" s="13"/>
      <c r="K342" s="13"/>
      <c r="L342" s="181"/>
      <c r="M342" s="186"/>
      <c r="N342" s="187"/>
      <c r="O342" s="187"/>
      <c r="P342" s="187"/>
      <c r="Q342" s="187"/>
      <c r="R342" s="187"/>
      <c r="S342" s="187"/>
      <c r="T342" s="18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3" t="s">
        <v>174</v>
      </c>
      <c r="AU342" s="183" t="s">
        <v>82</v>
      </c>
      <c r="AV342" s="13" t="s">
        <v>80</v>
      </c>
      <c r="AW342" s="13" t="s">
        <v>33</v>
      </c>
      <c r="AX342" s="13" t="s">
        <v>72</v>
      </c>
      <c r="AY342" s="183" t="s">
        <v>163</v>
      </c>
    </row>
    <row r="343" spans="1:51" s="14" customFormat="1" ht="12">
      <c r="A343" s="14"/>
      <c r="B343" s="189"/>
      <c r="C343" s="14"/>
      <c r="D343" s="182" t="s">
        <v>174</v>
      </c>
      <c r="E343" s="190" t="s">
        <v>3</v>
      </c>
      <c r="F343" s="191" t="s">
        <v>459</v>
      </c>
      <c r="G343" s="14"/>
      <c r="H343" s="192">
        <v>50.809</v>
      </c>
      <c r="I343" s="193"/>
      <c r="J343" s="14"/>
      <c r="K343" s="14"/>
      <c r="L343" s="189"/>
      <c r="M343" s="194"/>
      <c r="N343" s="195"/>
      <c r="O343" s="195"/>
      <c r="P343" s="195"/>
      <c r="Q343" s="195"/>
      <c r="R343" s="195"/>
      <c r="S343" s="195"/>
      <c r="T343" s="19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190" t="s">
        <v>174</v>
      </c>
      <c r="AU343" s="190" t="s">
        <v>82</v>
      </c>
      <c r="AV343" s="14" t="s">
        <v>82</v>
      </c>
      <c r="AW343" s="14" t="s">
        <v>33</v>
      </c>
      <c r="AX343" s="14" t="s">
        <v>72</v>
      </c>
      <c r="AY343" s="190" t="s">
        <v>163</v>
      </c>
    </row>
    <row r="344" spans="1:51" s="15" customFormat="1" ht="12">
      <c r="A344" s="15"/>
      <c r="B344" s="197"/>
      <c r="C344" s="15"/>
      <c r="D344" s="182" t="s">
        <v>174</v>
      </c>
      <c r="E344" s="198" t="s">
        <v>3</v>
      </c>
      <c r="F344" s="199" t="s">
        <v>178</v>
      </c>
      <c r="G344" s="15"/>
      <c r="H344" s="200">
        <v>50.809</v>
      </c>
      <c r="I344" s="201"/>
      <c r="J344" s="15"/>
      <c r="K344" s="15"/>
      <c r="L344" s="197"/>
      <c r="M344" s="202"/>
      <c r="N344" s="203"/>
      <c r="O344" s="203"/>
      <c r="P344" s="203"/>
      <c r="Q344" s="203"/>
      <c r="R344" s="203"/>
      <c r="S344" s="203"/>
      <c r="T344" s="204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198" t="s">
        <v>174</v>
      </c>
      <c r="AU344" s="198" t="s">
        <v>82</v>
      </c>
      <c r="AV344" s="15" t="s">
        <v>170</v>
      </c>
      <c r="AW344" s="15" t="s">
        <v>33</v>
      </c>
      <c r="AX344" s="15" t="s">
        <v>80</v>
      </c>
      <c r="AY344" s="198" t="s">
        <v>163</v>
      </c>
    </row>
    <row r="345" spans="1:65" s="2" customFormat="1" ht="21.75" customHeight="1">
      <c r="A345" s="39"/>
      <c r="B345" s="162"/>
      <c r="C345" s="163" t="s">
        <v>460</v>
      </c>
      <c r="D345" s="163" t="s">
        <v>165</v>
      </c>
      <c r="E345" s="164" t="s">
        <v>461</v>
      </c>
      <c r="F345" s="165" t="s">
        <v>462</v>
      </c>
      <c r="G345" s="166" t="s">
        <v>463</v>
      </c>
      <c r="H345" s="167">
        <v>1</v>
      </c>
      <c r="I345" s="168"/>
      <c r="J345" s="169">
        <f>ROUND(I345*H345,2)</f>
        <v>0</v>
      </c>
      <c r="K345" s="165" t="s">
        <v>169</v>
      </c>
      <c r="L345" s="40"/>
      <c r="M345" s="170" t="s">
        <v>3</v>
      </c>
      <c r="N345" s="171" t="s">
        <v>43</v>
      </c>
      <c r="O345" s="73"/>
      <c r="P345" s="172">
        <f>O345*H345</f>
        <v>0</v>
      </c>
      <c r="Q345" s="172">
        <v>0.0406</v>
      </c>
      <c r="R345" s="172">
        <f>Q345*H345</f>
        <v>0.0406</v>
      </c>
      <c r="S345" s="172">
        <v>0</v>
      </c>
      <c r="T345" s="17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174" t="s">
        <v>170</v>
      </c>
      <c r="AT345" s="174" t="s">
        <v>165</v>
      </c>
      <c r="AU345" s="174" t="s">
        <v>82</v>
      </c>
      <c r="AY345" s="20" t="s">
        <v>163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20" t="s">
        <v>80</v>
      </c>
      <c r="BK345" s="175">
        <f>ROUND(I345*H345,2)</f>
        <v>0</v>
      </c>
      <c r="BL345" s="20" t="s">
        <v>170</v>
      </c>
      <c r="BM345" s="174" t="s">
        <v>464</v>
      </c>
    </row>
    <row r="346" spans="1:47" s="2" customFormat="1" ht="12">
      <c r="A346" s="39"/>
      <c r="B346" s="40"/>
      <c r="C346" s="39"/>
      <c r="D346" s="176" t="s">
        <v>172</v>
      </c>
      <c r="E346" s="39"/>
      <c r="F346" s="177" t="s">
        <v>465</v>
      </c>
      <c r="G346" s="39"/>
      <c r="H346" s="39"/>
      <c r="I346" s="178"/>
      <c r="J346" s="39"/>
      <c r="K346" s="39"/>
      <c r="L346" s="40"/>
      <c r="M346" s="179"/>
      <c r="N346" s="180"/>
      <c r="O346" s="73"/>
      <c r="P346" s="73"/>
      <c r="Q346" s="73"/>
      <c r="R346" s="73"/>
      <c r="S346" s="73"/>
      <c r="T346" s="74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20" t="s">
        <v>172</v>
      </c>
      <c r="AU346" s="20" t="s">
        <v>82</v>
      </c>
    </row>
    <row r="347" spans="1:51" s="14" customFormat="1" ht="12">
      <c r="A347" s="14"/>
      <c r="B347" s="189"/>
      <c r="C347" s="14"/>
      <c r="D347" s="182" t="s">
        <v>174</v>
      </c>
      <c r="E347" s="190" t="s">
        <v>3</v>
      </c>
      <c r="F347" s="191" t="s">
        <v>466</v>
      </c>
      <c r="G347" s="14"/>
      <c r="H347" s="192">
        <v>1</v>
      </c>
      <c r="I347" s="193"/>
      <c r="J347" s="14"/>
      <c r="K347" s="14"/>
      <c r="L347" s="189"/>
      <c r="M347" s="194"/>
      <c r="N347" s="195"/>
      <c r="O347" s="195"/>
      <c r="P347" s="195"/>
      <c r="Q347" s="195"/>
      <c r="R347" s="195"/>
      <c r="S347" s="195"/>
      <c r="T347" s="19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190" t="s">
        <v>174</v>
      </c>
      <c r="AU347" s="190" t="s">
        <v>82</v>
      </c>
      <c r="AV347" s="14" t="s">
        <v>82</v>
      </c>
      <c r="AW347" s="14" t="s">
        <v>33</v>
      </c>
      <c r="AX347" s="14" t="s">
        <v>80</v>
      </c>
      <c r="AY347" s="190" t="s">
        <v>163</v>
      </c>
    </row>
    <row r="348" spans="1:65" s="2" customFormat="1" ht="21.75" customHeight="1">
      <c r="A348" s="39"/>
      <c r="B348" s="162"/>
      <c r="C348" s="163" t="s">
        <v>467</v>
      </c>
      <c r="D348" s="163" t="s">
        <v>165</v>
      </c>
      <c r="E348" s="164" t="s">
        <v>468</v>
      </c>
      <c r="F348" s="165" t="s">
        <v>469</v>
      </c>
      <c r="G348" s="166" t="s">
        <v>463</v>
      </c>
      <c r="H348" s="167">
        <v>1</v>
      </c>
      <c r="I348" s="168"/>
      <c r="J348" s="169">
        <f>ROUND(I348*H348,2)</f>
        <v>0</v>
      </c>
      <c r="K348" s="165" t="s">
        <v>169</v>
      </c>
      <c r="L348" s="40"/>
      <c r="M348" s="170" t="s">
        <v>3</v>
      </c>
      <c r="N348" s="171" t="s">
        <v>43</v>
      </c>
      <c r="O348" s="73"/>
      <c r="P348" s="172">
        <f>O348*H348</f>
        <v>0</v>
      </c>
      <c r="Q348" s="172">
        <v>0.1541</v>
      </c>
      <c r="R348" s="172">
        <f>Q348*H348</f>
        <v>0.1541</v>
      </c>
      <c r="S348" s="172">
        <v>0</v>
      </c>
      <c r="T348" s="17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174" t="s">
        <v>170</v>
      </c>
      <c r="AT348" s="174" t="s">
        <v>165</v>
      </c>
      <c r="AU348" s="174" t="s">
        <v>82</v>
      </c>
      <c r="AY348" s="20" t="s">
        <v>163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20" t="s">
        <v>80</v>
      </c>
      <c r="BK348" s="175">
        <f>ROUND(I348*H348,2)</f>
        <v>0</v>
      </c>
      <c r="BL348" s="20" t="s">
        <v>170</v>
      </c>
      <c r="BM348" s="174" t="s">
        <v>470</v>
      </c>
    </row>
    <row r="349" spans="1:47" s="2" customFormat="1" ht="12">
      <c r="A349" s="39"/>
      <c r="B349" s="40"/>
      <c r="C349" s="39"/>
      <c r="D349" s="176" t="s">
        <v>172</v>
      </c>
      <c r="E349" s="39"/>
      <c r="F349" s="177" t="s">
        <v>471</v>
      </c>
      <c r="G349" s="39"/>
      <c r="H349" s="39"/>
      <c r="I349" s="178"/>
      <c r="J349" s="39"/>
      <c r="K349" s="39"/>
      <c r="L349" s="40"/>
      <c r="M349" s="179"/>
      <c r="N349" s="180"/>
      <c r="O349" s="73"/>
      <c r="P349" s="73"/>
      <c r="Q349" s="73"/>
      <c r="R349" s="73"/>
      <c r="S349" s="73"/>
      <c r="T349" s="74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20" t="s">
        <v>172</v>
      </c>
      <c r="AU349" s="20" t="s">
        <v>82</v>
      </c>
    </row>
    <row r="350" spans="1:51" s="14" customFormat="1" ht="12">
      <c r="A350" s="14"/>
      <c r="B350" s="189"/>
      <c r="C350" s="14"/>
      <c r="D350" s="182" t="s">
        <v>174</v>
      </c>
      <c r="E350" s="190" t="s">
        <v>3</v>
      </c>
      <c r="F350" s="191" t="s">
        <v>472</v>
      </c>
      <c r="G350" s="14"/>
      <c r="H350" s="192">
        <v>1</v>
      </c>
      <c r="I350" s="193"/>
      <c r="J350" s="14"/>
      <c r="K350" s="14"/>
      <c r="L350" s="189"/>
      <c r="M350" s="194"/>
      <c r="N350" s="195"/>
      <c r="O350" s="195"/>
      <c r="P350" s="195"/>
      <c r="Q350" s="195"/>
      <c r="R350" s="195"/>
      <c r="S350" s="195"/>
      <c r="T350" s="19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190" t="s">
        <v>174</v>
      </c>
      <c r="AU350" s="190" t="s">
        <v>82</v>
      </c>
      <c r="AV350" s="14" t="s">
        <v>82</v>
      </c>
      <c r="AW350" s="14" t="s">
        <v>33</v>
      </c>
      <c r="AX350" s="14" t="s">
        <v>80</v>
      </c>
      <c r="AY350" s="190" t="s">
        <v>163</v>
      </c>
    </row>
    <row r="351" spans="1:65" s="2" customFormat="1" ht="16.5" customHeight="1">
      <c r="A351" s="39"/>
      <c r="B351" s="162"/>
      <c r="C351" s="163" t="s">
        <v>473</v>
      </c>
      <c r="D351" s="163" t="s">
        <v>165</v>
      </c>
      <c r="E351" s="164" t="s">
        <v>474</v>
      </c>
      <c r="F351" s="165" t="s">
        <v>475</v>
      </c>
      <c r="G351" s="166" t="s">
        <v>168</v>
      </c>
      <c r="H351" s="167">
        <v>11.182</v>
      </c>
      <c r="I351" s="168"/>
      <c r="J351" s="169">
        <f>ROUND(I351*H351,2)</f>
        <v>0</v>
      </c>
      <c r="K351" s="165" t="s">
        <v>169</v>
      </c>
      <c r="L351" s="40"/>
      <c r="M351" s="170" t="s">
        <v>3</v>
      </c>
      <c r="N351" s="171" t="s">
        <v>43</v>
      </c>
      <c r="O351" s="73"/>
      <c r="P351" s="172">
        <f>O351*H351</f>
        <v>0</v>
      </c>
      <c r="Q351" s="172">
        <v>0.03273</v>
      </c>
      <c r="R351" s="172">
        <f>Q351*H351</f>
        <v>0.36598686</v>
      </c>
      <c r="S351" s="172">
        <v>0</v>
      </c>
      <c r="T351" s="17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174" t="s">
        <v>170</v>
      </c>
      <c r="AT351" s="174" t="s">
        <v>165</v>
      </c>
      <c r="AU351" s="174" t="s">
        <v>82</v>
      </c>
      <c r="AY351" s="20" t="s">
        <v>163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20" t="s">
        <v>80</v>
      </c>
      <c r="BK351" s="175">
        <f>ROUND(I351*H351,2)</f>
        <v>0</v>
      </c>
      <c r="BL351" s="20" t="s">
        <v>170</v>
      </c>
      <c r="BM351" s="174" t="s">
        <v>476</v>
      </c>
    </row>
    <row r="352" spans="1:47" s="2" customFormat="1" ht="12">
      <c r="A352" s="39"/>
      <c r="B352" s="40"/>
      <c r="C352" s="39"/>
      <c r="D352" s="176" t="s">
        <v>172</v>
      </c>
      <c r="E352" s="39"/>
      <c r="F352" s="177" t="s">
        <v>477</v>
      </c>
      <c r="G352" s="39"/>
      <c r="H352" s="39"/>
      <c r="I352" s="178"/>
      <c r="J352" s="39"/>
      <c r="K352" s="39"/>
      <c r="L352" s="40"/>
      <c r="M352" s="179"/>
      <c r="N352" s="180"/>
      <c r="O352" s="73"/>
      <c r="P352" s="73"/>
      <c r="Q352" s="73"/>
      <c r="R352" s="73"/>
      <c r="S352" s="73"/>
      <c r="T352" s="74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20" t="s">
        <v>172</v>
      </c>
      <c r="AU352" s="20" t="s">
        <v>82</v>
      </c>
    </row>
    <row r="353" spans="1:51" s="13" customFormat="1" ht="12">
      <c r="A353" s="13"/>
      <c r="B353" s="181"/>
      <c r="C353" s="13"/>
      <c r="D353" s="182" t="s">
        <v>174</v>
      </c>
      <c r="E353" s="183" t="s">
        <v>3</v>
      </c>
      <c r="F353" s="184" t="s">
        <v>478</v>
      </c>
      <c r="G353" s="13"/>
      <c r="H353" s="183" t="s">
        <v>3</v>
      </c>
      <c r="I353" s="185"/>
      <c r="J353" s="13"/>
      <c r="K353" s="13"/>
      <c r="L353" s="181"/>
      <c r="M353" s="186"/>
      <c r="N353" s="187"/>
      <c r="O353" s="187"/>
      <c r="P353" s="187"/>
      <c r="Q353" s="187"/>
      <c r="R353" s="187"/>
      <c r="S353" s="187"/>
      <c r="T353" s="18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3" t="s">
        <v>174</v>
      </c>
      <c r="AU353" s="183" t="s">
        <v>82</v>
      </c>
      <c r="AV353" s="13" t="s">
        <v>80</v>
      </c>
      <c r="AW353" s="13" t="s">
        <v>33</v>
      </c>
      <c r="AX353" s="13" t="s">
        <v>72</v>
      </c>
      <c r="AY353" s="183" t="s">
        <v>163</v>
      </c>
    </row>
    <row r="354" spans="1:51" s="14" customFormat="1" ht="12">
      <c r="A354" s="14"/>
      <c r="B354" s="189"/>
      <c r="C354" s="14"/>
      <c r="D354" s="182" t="s">
        <v>174</v>
      </c>
      <c r="E354" s="190" t="s">
        <v>3</v>
      </c>
      <c r="F354" s="191" t="s">
        <v>479</v>
      </c>
      <c r="G354" s="14"/>
      <c r="H354" s="192">
        <v>1.02</v>
      </c>
      <c r="I354" s="193"/>
      <c r="J354" s="14"/>
      <c r="K354" s="14"/>
      <c r="L354" s="189"/>
      <c r="M354" s="194"/>
      <c r="N354" s="195"/>
      <c r="O354" s="195"/>
      <c r="P354" s="195"/>
      <c r="Q354" s="195"/>
      <c r="R354" s="195"/>
      <c r="S354" s="195"/>
      <c r="T354" s="19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90" t="s">
        <v>174</v>
      </c>
      <c r="AU354" s="190" t="s">
        <v>82</v>
      </c>
      <c r="AV354" s="14" t="s">
        <v>82</v>
      </c>
      <c r="AW354" s="14" t="s">
        <v>33</v>
      </c>
      <c r="AX354" s="14" t="s">
        <v>72</v>
      </c>
      <c r="AY354" s="190" t="s">
        <v>163</v>
      </c>
    </row>
    <row r="355" spans="1:51" s="13" customFormat="1" ht="12">
      <c r="A355" s="13"/>
      <c r="B355" s="181"/>
      <c r="C355" s="13"/>
      <c r="D355" s="182" t="s">
        <v>174</v>
      </c>
      <c r="E355" s="183" t="s">
        <v>3</v>
      </c>
      <c r="F355" s="184" t="s">
        <v>480</v>
      </c>
      <c r="G355" s="13"/>
      <c r="H355" s="183" t="s">
        <v>3</v>
      </c>
      <c r="I355" s="185"/>
      <c r="J355" s="13"/>
      <c r="K355" s="13"/>
      <c r="L355" s="181"/>
      <c r="M355" s="186"/>
      <c r="N355" s="187"/>
      <c r="O355" s="187"/>
      <c r="P355" s="187"/>
      <c r="Q355" s="187"/>
      <c r="R355" s="187"/>
      <c r="S355" s="187"/>
      <c r="T355" s="18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3" t="s">
        <v>174</v>
      </c>
      <c r="AU355" s="183" t="s">
        <v>82</v>
      </c>
      <c r="AV355" s="13" t="s">
        <v>80</v>
      </c>
      <c r="AW355" s="13" t="s">
        <v>33</v>
      </c>
      <c r="AX355" s="13" t="s">
        <v>72</v>
      </c>
      <c r="AY355" s="183" t="s">
        <v>163</v>
      </c>
    </row>
    <row r="356" spans="1:51" s="14" customFormat="1" ht="12">
      <c r="A356" s="14"/>
      <c r="B356" s="189"/>
      <c r="C356" s="14"/>
      <c r="D356" s="182" t="s">
        <v>174</v>
      </c>
      <c r="E356" s="190" t="s">
        <v>3</v>
      </c>
      <c r="F356" s="191" t="s">
        <v>481</v>
      </c>
      <c r="G356" s="14"/>
      <c r="H356" s="192">
        <v>10.162</v>
      </c>
      <c r="I356" s="193"/>
      <c r="J356" s="14"/>
      <c r="K356" s="14"/>
      <c r="L356" s="189"/>
      <c r="M356" s="194"/>
      <c r="N356" s="195"/>
      <c r="O356" s="195"/>
      <c r="P356" s="195"/>
      <c r="Q356" s="195"/>
      <c r="R356" s="195"/>
      <c r="S356" s="195"/>
      <c r="T356" s="19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190" t="s">
        <v>174</v>
      </c>
      <c r="AU356" s="190" t="s">
        <v>82</v>
      </c>
      <c r="AV356" s="14" t="s">
        <v>82</v>
      </c>
      <c r="AW356" s="14" t="s">
        <v>33</v>
      </c>
      <c r="AX356" s="14" t="s">
        <v>72</v>
      </c>
      <c r="AY356" s="190" t="s">
        <v>163</v>
      </c>
    </row>
    <row r="357" spans="1:51" s="15" customFormat="1" ht="12">
      <c r="A357" s="15"/>
      <c r="B357" s="197"/>
      <c r="C357" s="15"/>
      <c r="D357" s="182" t="s">
        <v>174</v>
      </c>
      <c r="E357" s="198" t="s">
        <v>3</v>
      </c>
      <c r="F357" s="199" t="s">
        <v>178</v>
      </c>
      <c r="G357" s="15"/>
      <c r="H357" s="200">
        <v>11.182</v>
      </c>
      <c r="I357" s="201"/>
      <c r="J357" s="15"/>
      <c r="K357" s="15"/>
      <c r="L357" s="197"/>
      <c r="M357" s="202"/>
      <c r="N357" s="203"/>
      <c r="O357" s="203"/>
      <c r="P357" s="203"/>
      <c r="Q357" s="203"/>
      <c r="R357" s="203"/>
      <c r="S357" s="203"/>
      <c r="T357" s="20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198" t="s">
        <v>174</v>
      </c>
      <c r="AU357" s="198" t="s">
        <v>82</v>
      </c>
      <c r="AV357" s="15" t="s">
        <v>170</v>
      </c>
      <c r="AW357" s="15" t="s">
        <v>33</v>
      </c>
      <c r="AX357" s="15" t="s">
        <v>80</v>
      </c>
      <c r="AY357" s="198" t="s">
        <v>163</v>
      </c>
    </row>
    <row r="358" spans="1:65" s="2" customFormat="1" ht="21.75" customHeight="1">
      <c r="A358" s="39"/>
      <c r="B358" s="162"/>
      <c r="C358" s="163" t="s">
        <v>482</v>
      </c>
      <c r="D358" s="163" t="s">
        <v>165</v>
      </c>
      <c r="E358" s="164" t="s">
        <v>483</v>
      </c>
      <c r="F358" s="165" t="s">
        <v>484</v>
      </c>
      <c r="G358" s="166" t="s">
        <v>168</v>
      </c>
      <c r="H358" s="167">
        <v>400</v>
      </c>
      <c r="I358" s="168"/>
      <c r="J358" s="169">
        <f>ROUND(I358*H358,2)</f>
        <v>0</v>
      </c>
      <c r="K358" s="165" t="s">
        <v>169</v>
      </c>
      <c r="L358" s="40"/>
      <c r="M358" s="170" t="s">
        <v>3</v>
      </c>
      <c r="N358" s="171" t="s">
        <v>43</v>
      </c>
      <c r="O358" s="73"/>
      <c r="P358" s="172">
        <f>O358*H358</f>
        <v>0</v>
      </c>
      <c r="Q358" s="172">
        <v>0</v>
      </c>
      <c r="R358" s="172">
        <f>Q358*H358</f>
        <v>0</v>
      </c>
      <c r="S358" s="172">
        <v>0</v>
      </c>
      <c r="T358" s="17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174" t="s">
        <v>170</v>
      </c>
      <c r="AT358" s="174" t="s">
        <v>165</v>
      </c>
      <c r="AU358" s="174" t="s">
        <v>82</v>
      </c>
      <c r="AY358" s="20" t="s">
        <v>163</v>
      </c>
      <c r="BE358" s="175">
        <f>IF(N358="základní",J358,0)</f>
        <v>0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20" t="s">
        <v>80</v>
      </c>
      <c r="BK358" s="175">
        <f>ROUND(I358*H358,2)</f>
        <v>0</v>
      </c>
      <c r="BL358" s="20" t="s">
        <v>170</v>
      </c>
      <c r="BM358" s="174" t="s">
        <v>485</v>
      </c>
    </row>
    <row r="359" spans="1:47" s="2" customFormat="1" ht="12">
      <c r="A359" s="39"/>
      <c r="B359" s="40"/>
      <c r="C359" s="39"/>
      <c r="D359" s="176" t="s">
        <v>172</v>
      </c>
      <c r="E359" s="39"/>
      <c r="F359" s="177" t="s">
        <v>486</v>
      </c>
      <c r="G359" s="39"/>
      <c r="H359" s="39"/>
      <c r="I359" s="178"/>
      <c r="J359" s="39"/>
      <c r="K359" s="39"/>
      <c r="L359" s="40"/>
      <c r="M359" s="179"/>
      <c r="N359" s="180"/>
      <c r="O359" s="73"/>
      <c r="P359" s="73"/>
      <c r="Q359" s="73"/>
      <c r="R359" s="73"/>
      <c r="S359" s="73"/>
      <c r="T359" s="74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20" t="s">
        <v>172</v>
      </c>
      <c r="AU359" s="20" t="s">
        <v>82</v>
      </c>
    </row>
    <row r="360" spans="1:51" s="14" customFormat="1" ht="12">
      <c r="A360" s="14"/>
      <c r="B360" s="189"/>
      <c r="C360" s="14"/>
      <c r="D360" s="182" t="s">
        <v>174</v>
      </c>
      <c r="E360" s="190" t="s">
        <v>3</v>
      </c>
      <c r="F360" s="191" t="s">
        <v>487</v>
      </c>
      <c r="G360" s="14"/>
      <c r="H360" s="192">
        <v>400</v>
      </c>
      <c r="I360" s="193"/>
      <c r="J360" s="14"/>
      <c r="K360" s="14"/>
      <c r="L360" s="189"/>
      <c r="M360" s="194"/>
      <c r="N360" s="195"/>
      <c r="O360" s="195"/>
      <c r="P360" s="195"/>
      <c r="Q360" s="195"/>
      <c r="R360" s="195"/>
      <c r="S360" s="195"/>
      <c r="T360" s="19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190" t="s">
        <v>174</v>
      </c>
      <c r="AU360" s="190" t="s">
        <v>82</v>
      </c>
      <c r="AV360" s="14" t="s">
        <v>82</v>
      </c>
      <c r="AW360" s="14" t="s">
        <v>33</v>
      </c>
      <c r="AX360" s="14" t="s">
        <v>80</v>
      </c>
      <c r="AY360" s="190" t="s">
        <v>163</v>
      </c>
    </row>
    <row r="361" spans="1:65" s="2" customFormat="1" ht="24.15" customHeight="1">
      <c r="A361" s="39"/>
      <c r="B361" s="162"/>
      <c r="C361" s="163" t="s">
        <v>488</v>
      </c>
      <c r="D361" s="163" t="s">
        <v>165</v>
      </c>
      <c r="E361" s="164" t="s">
        <v>489</v>
      </c>
      <c r="F361" s="165" t="s">
        <v>490</v>
      </c>
      <c r="G361" s="166" t="s">
        <v>168</v>
      </c>
      <c r="H361" s="167">
        <v>112.346</v>
      </c>
      <c r="I361" s="168"/>
      <c r="J361" s="169">
        <f>ROUND(I361*H361,2)</f>
        <v>0</v>
      </c>
      <c r="K361" s="165" t="s">
        <v>169</v>
      </c>
      <c r="L361" s="40"/>
      <c r="M361" s="170" t="s">
        <v>3</v>
      </c>
      <c r="N361" s="171" t="s">
        <v>43</v>
      </c>
      <c r="O361" s="73"/>
      <c r="P361" s="172">
        <f>O361*H361</f>
        <v>0</v>
      </c>
      <c r="Q361" s="172">
        <v>0</v>
      </c>
      <c r="R361" s="172">
        <f>Q361*H361</f>
        <v>0</v>
      </c>
      <c r="S361" s="172">
        <v>0</v>
      </c>
      <c r="T361" s="17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174" t="s">
        <v>170</v>
      </c>
      <c r="AT361" s="174" t="s">
        <v>165</v>
      </c>
      <c r="AU361" s="174" t="s">
        <v>82</v>
      </c>
      <c r="AY361" s="20" t="s">
        <v>163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20" t="s">
        <v>80</v>
      </c>
      <c r="BK361" s="175">
        <f>ROUND(I361*H361,2)</f>
        <v>0</v>
      </c>
      <c r="BL361" s="20" t="s">
        <v>170</v>
      </c>
      <c r="BM361" s="174" t="s">
        <v>491</v>
      </c>
    </row>
    <row r="362" spans="1:47" s="2" customFormat="1" ht="12">
      <c r="A362" s="39"/>
      <c r="B362" s="40"/>
      <c r="C362" s="39"/>
      <c r="D362" s="176" t="s">
        <v>172</v>
      </c>
      <c r="E362" s="39"/>
      <c r="F362" s="177" t="s">
        <v>492</v>
      </c>
      <c r="G362" s="39"/>
      <c r="H362" s="39"/>
      <c r="I362" s="178"/>
      <c r="J362" s="39"/>
      <c r="K362" s="39"/>
      <c r="L362" s="40"/>
      <c r="M362" s="179"/>
      <c r="N362" s="180"/>
      <c r="O362" s="73"/>
      <c r="P362" s="73"/>
      <c r="Q362" s="73"/>
      <c r="R362" s="73"/>
      <c r="S362" s="73"/>
      <c r="T362" s="74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20" t="s">
        <v>172</v>
      </c>
      <c r="AU362" s="20" t="s">
        <v>82</v>
      </c>
    </row>
    <row r="363" spans="1:51" s="14" customFormat="1" ht="12">
      <c r="A363" s="14"/>
      <c r="B363" s="189"/>
      <c r="C363" s="14"/>
      <c r="D363" s="182" t="s">
        <v>174</v>
      </c>
      <c r="E363" s="190" t="s">
        <v>3</v>
      </c>
      <c r="F363" s="191" t="s">
        <v>94</v>
      </c>
      <c r="G363" s="14"/>
      <c r="H363" s="192">
        <v>112.346</v>
      </c>
      <c r="I363" s="193"/>
      <c r="J363" s="14"/>
      <c r="K363" s="14"/>
      <c r="L363" s="189"/>
      <c r="M363" s="194"/>
      <c r="N363" s="195"/>
      <c r="O363" s="195"/>
      <c r="P363" s="195"/>
      <c r="Q363" s="195"/>
      <c r="R363" s="195"/>
      <c r="S363" s="195"/>
      <c r="T363" s="19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90" t="s">
        <v>174</v>
      </c>
      <c r="AU363" s="190" t="s">
        <v>82</v>
      </c>
      <c r="AV363" s="14" t="s">
        <v>82</v>
      </c>
      <c r="AW363" s="14" t="s">
        <v>33</v>
      </c>
      <c r="AX363" s="14" t="s">
        <v>80</v>
      </c>
      <c r="AY363" s="190" t="s">
        <v>163</v>
      </c>
    </row>
    <row r="364" spans="1:65" s="2" customFormat="1" ht="16.5" customHeight="1">
      <c r="A364" s="39"/>
      <c r="B364" s="162"/>
      <c r="C364" s="163" t="s">
        <v>493</v>
      </c>
      <c r="D364" s="163" t="s">
        <v>165</v>
      </c>
      <c r="E364" s="164" t="s">
        <v>494</v>
      </c>
      <c r="F364" s="165" t="s">
        <v>495</v>
      </c>
      <c r="G364" s="166" t="s">
        <v>303</v>
      </c>
      <c r="H364" s="167">
        <v>254.045</v>
      </c>
      <c r="I364" s="168"/>
      <c r="J364" s="169">
        <f>ROUND(I364*H364,2)</f>
        <v>0</v>
      </c>
      <c r="K364" s="165" t="s">
        <v>169</v>
      </c>
      <c r="L364" s="40"/>
      <c r="M364" s="170" t="s">
        <v>3</v>
      </c>
      <c r="N364" s="171" t="s">
        <v>43</v>
      </c>
      <c r="O364" s="73"/>
      <c r="P364" s="172">
        <f>O364*H364</f>
        <v>0</v>
      </c>
      <c r="Q364" s="172">
        <v>0.0015</v>
      </c>
      <c r="R364" s="172">
        <f>Q364*H364</f>
        <v>0.3810675</v>
      </c>
      <c r="S364" s="172">
        <v>0</v>
      </c>
      <c r="T364" s="17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174" t="s">
        <v>170</v>
      </c>
      <c r="AT364" s="174" t="s">
        <v>165</v>
      </c>
      <c r="AU364" s="174" t="s">
        <v>82</v>
      </c>
      <c r="AY364" s="20" t="s">
        <v>163</v>
      </c>
      <c r="BE364" s="175">
        <f>IF(N364="základní",J364,0)</f>
        <v>0</v>
      </c>
      <c r="BF364" s="175">
        <f>IF(N364="snížená",J364,0)</f>
        <v>0</v>
      </c>
      <c r="BG364" s="175">
        <f>IF(N364="zákl. přenesená",J364,0)</f>
        <v>0</v>
      </c>
      <c r="BH364" s="175">
        <f>IF(N364="sníž. přenesená",J364,0)</f>
        <v>0</v>
      </c>
      <c r="BI364" s="175">
        <f>IF(N364="nulová",J364,0)</f>
        <v>0</v>
      </c>
      <c r="BJ364" s="20" t="s">
        <v>80</v>
      </c>
      <c r="BK364" s="175">
        <f>ROUND(I364*H364,2)</f>
        <v>0</v>
      </c>
      <c r="BL364" s="20" t="s">
        <v>170</v>
      </c>
      <c r="BM364" s="174" t="s">
        <v>496</v>
      </c>
    </row>
    <row r="365" spans="1:47" s="2" customFormat="1" ht="12">
      <c r="A365" s="39"/>
      <c r="B365" s="40"/>
      <c r="C365" s="39"/>
      <c r="D365" s="176" t="s">
        <v>172</v>
      </c>
      <c r="E365" s="39"/>
      <c r="F365" s="177" t="s">
        <v>497</v>
      </c>
      <c r="G365" s="39"/>
      <c r="H365" s="39"/>
      <c r="I365" s="178"/>
      <c r="J365" s="39"/>
      <c r="K365" s="39"/>
      <c r="L365" s="40"/>
      <c r="M365" s="179"/>
      <c r="N365" s="180"/>
      <c r="O365" s="73"/>
      <c r="P365" s="73"/>
      <c r="Q365" s="73"/>
      <c r="R365" s="73"/>
      <c r="S365" s="73"/>
      <c r="T365" s="74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20" t="s">
        <v>172</v>
      </c>
      <c r="AU365" s="20" t="s">
        <v>82</v>
      </c>
    </row>
    <row r="366" spans="1:51" s="13" customFormat="1" ht="12">
      <c r="A366" s="13"/>
      <c r="B366" s="181"/>
      <c r="C366" s="13"/>
      <c r="D366" s="182" t="s">
        <v>174</v>
      </c>
      <c r="E366" s="183" t="s">
        <v>3</v>
      </c>
      <c r="F366" s="184" t="s">
        <v>498</v>
      </c>
      <c r="G366" s="13"/>
      <c r="H366" s="183" t="s">
        <v>3</v>
      </c>
      <c r="I366" s="185"/>
      <c r="J366" s="13"/>
      <c r="K366" s="13"/>
      <c r="L366" s="181"/>
      <c r="M366" s="186"/>
      <c r="N366" s="187"/>
      <c r="O366" s="187"/>
      <c r="P366" s="187"/>
      <c r="Q366" s="187"/>
      <c r="R366" s="187"/>
      <c r="S366" s="187"/>
      <c r="T366" s="18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3" t="s">
        <v>174</v>
      </c>
      <c r="AU366" s="183" t="s">
        <v>82</v>
      </c>
      <c r="AV366" s="13" t="s">
        <v>80</v>
      </c>
      <c r="AW366" s="13" t="s">
        <v>33</v>
      </c>
      <c r="AX366" s="13" t="s">
        <v>72</v>
      </c>
      <c r="AY366" s="183" t="s">
        <v>163</v>
      </c>
    </row>
    <row r="367" spans="1:51" s="14" customFormat="1" ht="12">
      <c r="A367" s="14"/>
      <c r="B367" s="189"/>
      <c r="C367" s="14"/>
      <c r="D367" s="182" t="s">
        <v>174</v>
      </c>
      <c r="E367" s="190" t="s">
        <v>3</v>
      </c>
      <c r="F367" s="191" t="s">
        <v>83</v>
      </c>
      <c r="G367" s="14"/>
      <c r="H367" s="192">
        <v>254.045</v>
      </c>
      <c r="I367" s="193"/>
      <c r="J367" s="14"/>
      <c r="K367" s="14"/>
      <c r="L367" s="189"/>
      <c r="M367" s="194"/>
      <c r="N367" s="195"/>
      <c r="O367" s="195"/>
      <c r="P367" s="195"/>
      <c r="Q367" s="195"/>
      <c r="R367" s="195"/>
      <c r="S367" s="195"/>
      <c r="T367" s="19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90" t="s">
        <v>174</v>
      </c>
      <c r="AU367" s="190" t="s">
        <v>82</v>
      </c>
      <c r="AV367" s="14" t="s">
        <v>82</v>
      </c>
      <c r="AW367" s="14" t="s">
        <v>33</v>
      </c>
      <c r="AX367" s="14" t="s">
        <v>80</v>
      </c>
      <c r="AY367" s="190" t="s">
        <v>163</v>
      </c>
    </row>
    <row r="368" spans="1:65" s="2" customFormat="1" ht="16.5" customHeight="1">
      <c r="A368" s="39"/>
      <c r="B368" s="162"/>
      <c r="C368" s="163" t="s">
        <v>499</v>
      </c>
      <c r="D368" s="163" t="s">
        <v>165</v>
      </c>
      <c r="E368" s="164" t="s">
        <v>500</v>
      </c>
      <c r="F368" s="165" t="s">
        <v>501</v>
      </c>
      <c r="G368" s="166" t="s">
        <v>168</v>
      </c>
      <c r="H368" s="167">
        <v>69.406</v>
      </c>
      <c r="I368" s="168"/>
      <c r="J368" s="169">
        <f>ROUND(I368*H368,2)</f>
        <v>0</v>
      </c>
      <c r="K368" s="165" t="s">
        <v>169</v>
      </c>
      <c r="L368" s="40"/>
      <c r="M368" s="170" t="s">
        <v>3</v>
      </c>
      <c r="N368" s="171" t="s">
        <v>43</v>
      </c>
      <c r="O368" s="73"/>
      <c r="P368" s="172">
        <f>O368*H368</f>
        <v>0</v>
      </c>
      <c r="Q368" s="172">
        <v>0.00014</v>
      </c>
      <c r="R368" s="172">
        <f>Q368*H368</f>
        <v>0.00971684</v>
      </c>
      <c r="S368" s="172">
        <v>0</v>
      </c>
      <c r="T368" s="173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74" t="s">
        <v>170</v>
      </c>
      <c r="AT368" s="174" t="s">
        <v>165</v>
      </c>
      <c r="AU368" s="174" t="s">
        <v>82</v>
      </c>
      <c r="AY368" s="20" t="s">
        <v>163</v>
      </c>
      <c r="BE368" s="175">
        <f>IF(N368="základní",J368,0)</f>
        <v>0</v>
      </c>
      <c r="BF368" s="175">
        <f>IF(N368="snížená",J368,0)</f>
        <v>0</v>
      </c>
      <c r="BG368" s="175">
        <f>IF(N368="zákl. přenesená",J368,0)</f>
        <v>0</v>
      </c>
      <c r="BH368" s="175">
        <f>IF(N368="sníž. přenesená",J368,0)</f>
        <v>0</v>
      </c>
      <c r="BI368" s="175">
        <f>IF(N368="nulová",J368,0)</f>
        <v>0</v>
      </c>
      <c r="BJ368" s="20" t="s">
        <v>80</v>
      </c>
      <c r="BK368" s="175">
        <f>ROUND(I368*H368,2)</f>
        <v>0</v>
      </c>
      <c r="BL368" s="20" t="s">
        <v>170</v>
      </c>
      <c r="BM368" s="174" t="s">
        <v>502</v>
      </c>
    </row>
    <row r="369" spans="1:47" s="2" customFormat="1" ht="12">
      <c r="A369" s="39"/>
      <c r="B369" s="40"/>
      <c r="C369" s="39"/>
      <c r="D369" s="176" t="s">
        <v>172</v>
      </c>
      <c r="E369" s="39"/>
      <c r="F369" s="177" t="s">
        <v>503</v>
      </c>
      <c r="G369" s="39"/>
      <c r="H369" s="39"/>
      <c r="I369" s="178"/>
      <c r="J369" s="39"/>
      <c r="K369" s="39"/>
      <c r="L369" s="40"/>
      <c r="M369" s="179"/>
      <c r="N369" s="180"/>
      <c r="O369" s="73"/>
      <c r="P369" s="73"/>
      <c r="Q369" s="73"/>
      <c r="R369" s="73"/>
      <c r="S369" s="73"/>
      <c r="T369" s="74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20" t="s">
        <v>172</v>
      </c>
      <c r="AU369" s="20" t="s">
        <v>82</v>
      </c>
    </row>
    <row r="370" spans="1:51" s="14" customFormat="1" ht="12">
      <c r="A370" s="14"/>
      <c r="B370" s="189"/>
      <c r="C370" s="14"/>
      <c r="D370" s="182" t="s">
        <v>174</v>
      </c>
      <c r="E370" s="190" t="s">
        <v>3</v>
      </c>
      <c r="F370" s="191" t="s">
        <v>97</v>
      </c>
      <c r="G370" s="14"/>
      <c r="H370" s="192">
        <v>69.406</v>
      </c>
      <c r="I370" s="193"/>
      <c r="J370" s="14"/>
      <c r="K370" s="14"/>
      <c r="L370" s="189"/>
      <c r="M370" s="194"/>
      <c r="N370" s="195"/>
      <c r="O370" s="195"/>
      <c r="P370" s="195"/>
      <c r="Q370" s="195"/>
      <c r="R370" s="195"/>
      <c r="S370" s="195"/>
      <c r="T370" s="19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90" t="s">
        <v>174</v>
      </c>
      <c r="AU370" s="190" t="s">
        <v>82</v>
      </c>
      <c r="AV370" s="14" t="s">
        <v>82</v>
      </c>
      <c r="AW370" s="14" t="s">
        <v>33</v>
      </c>
      <c r="AX370" s="14" t="s">
        <v>80</v>
      </c>
      <c r="AY370" s="190" t="s">
        <v>163</v>
      </c>
    </row>
    <row r="371" spans="1:65" s="2" customFormat="1" ht="37.8" customHeight="1">
      <c r="A371" s="39"/>
      <c r="B371" s="162"/>
      <c r="C371" s="163" t="s">
        <v>504</v>
      </c>
      <c r="D371" s="163" t="s">
        <v>165</v>
      </c>
      <c r="E371" s="164" t="s">
        <v>505</v>
      </c>
      <c r="F371" s="165" t="s">
        <v>506</v>
      </c>
      <c r="G371" s="166" t="s">
        <v>168</v>
      </c>
      <c r="H371" s="167">
        <v>69.406</v>
      </c>
      <c r="I371" s="168"/>
      <c r="J371" s="169">
        <f>ROUND(I371*H371,2)</f>
        <v>0</v>
      </c>
      <c r="K371" s="165" t="s">
        <v>169</v>
      </c>
      <c r="L371" s="40"/>
      <c r="M371" s="170" t="s">
        <v>3</v>
      </c>
      <c r="N371" s="171" t="s">
        <v>43</v>
      </c>
      <c r="O371" s="73"/>
      <c r="P371" s="172">
        <f>O371*H371</f>
        <v>0</v>
      </c>
      <c r="Q371" s="172">
        <v>0.01249</v>
      </c>
      <c r="R371" s="172">
        <f>Q371*H371</f>
        <v>0.86688094</v>
      </c>
      <c r="S371" s="172">
        <v>0</v>
      </c>
      <c r="T371" s="173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174" t="s">
        <v>170</v>
      </c>
      <c r="AT371" s="174" t="s">
        <v>165</v>
      </c>
      <c r="AU371" s="174" t="s">
        <v>82</v>
      </c>
      <c r="AY371" s="20" t="s">
        <v>163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20" t="s">
        <v>80</v>
      </c>
      <c r="BK371" s="175">
        <f>ROUND(I371*H371,2)</f>
        <v>0</v>
      </c>
      <c r="BL371" s="20" t="s">
        <v>170</v>
      </c>
      <c r="BM371" s="174" t="s">
        <v>507</v>
      </c>
    </row>
    <row r="372" spans="1:47" s="2" customFormat="1" ht="12">
      <c r="A372" s="39"/>
      <c r="B372" s="40"/>
      <c r="C372" s="39"/>
      <c r="D372" s="176" t="s">
        <v>172</v>
      </c>
      <c r="E372" s="39"/>
      <c r="F372" s="177" t="s">
        <v>508</v>
      </c>
      <c r="G372" s="39"/>
      <c r="H372" s="39"/>
      <c r="I372" s="178"/>
      <c r="J372" s="39"/>
      <c r="K372" s="39"/>
      <c r="L372" s="40"/>
      <c r="M372" s="179"/>
      <c r="N372" s="180"/>
      <c r="O372" s="73"/>
      <c r="P372" s="73"/>
      <c r="Q372" s="73"/>
      <c r="R372" s="73"/>
      <c r="S372" s="73"/>
      <c r="T372" s="74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20" t="s">
        <v>172</v>
      </c>
      <c r="AU372" s="20" t="s">
        <v>82</v>
      </c>
    </row>
    <row r="373" spans="1:51" s="13" customFormat="1" ht="12">
      <c r="A373" s="13"/>
      <c r="B373" s="181"/>
      <c r="C373" s="13"/>
      <c r="D373" s="182" t="s">
        <v>174</v>
      </c>
      <c r="E373" s="183" t="s">
        <v>3</v>
      </c>
      <c r="F373" s="184" t="s">
        <v>509</v>
      </c>
      <c r="G373" s="13"/>
      <c r="H373" s="183" t="s">
        <v>3</v>
      </c>
      <c r="I373" s="185"/>
      <c r="J373" s="13"/>
      <c r="K373" s="13"/>
      <c r="L373" s="181"/>
      <c r="M373" s="186"/>
      <c r="N373" s="187"/>
      <c r="O373" s="187"/>
      <c r="P373" s="187"/>
      <c r="Q373" s="187"/>
      <c r="R373" s="187"/>
      <c r="S373" s="187"/>
      <c r="T373" s="18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3" t="s">
        <v>174</v>
      </c>
      <c r="AU373" s="183" t="s">
        <v>82</v>
      </c>
      <c r="AV373" s="13" t="s">
        <v>80</v>
      </c>
      <c r="AW373" s="13" t="s">
        <v>33</v>
      </c>
      <c r="AX373" s="13" t="s">
        <v>72</v>
      </c>
      <c r="AY373" s="183" t="s">
        <v>163</v>
      </c>
    </row>
    <row r="374" spans="1:51" s="14" customFormat="1" ht="12">
      <c r="A374" s="14"/>
      <c r="B374" s="189"/>
      <c r="C374" s="14"/>
      <c r="D374" s="182" t="s">
        <v>174</v>
      </c>
      <c r="E374" s="190" t="s">
        <v>3</v>
      </c>
      <c r="F374" s="191" t="s">
        <v>510</v>
      </c>
      <c r="G374" s="14"/>
      <c r="H374" s="192">
        <v>46.256</v>
      </c>
      <c r="I374" s="193"/>
      <c r="J374" s="14"/>
      <c r="K374" s="14"/>
      <c r="L374" s="189"/>
      <c r="M374" s="194"/>
      <c r="N374" s="195"/>
      <c r="O374" s="195"/>
      <c r="P374" s="195"/>
      <c r="Q374" s="195"/>
      <c r="R374" s="195"/>
      <c r="S374" s="195"/>
      <c r="T374" s="19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190" t="s">
        <v>174</v>
      </c>
      <c r="AU374" s="190" t="s">
        <v>82</v>
      </c>
      <c r="AV374" s="14" t="s">
        <v>82</v>
      </c>
      <c r="AW374" s="14" t="s">
        <v>33</v>
      </c>
      <c r="AX374" s="14" t="s">
        <v>72</v>
      </c>
      <c r="AY374" s="190" t="s">
        <v>163</v>
      </c>
    </row>
    <row r="375" spans="1:51" s="13" customFormat="1" ht="12">
      <c r="A375" s="13"/>
      <c r="B375" s="181"/>
      <c r="C375" s="13"/>
      <c r="D375" s="182" t="s">
        <v>174</v>
      </c>
      <c r="E375" s="183" t="s">
        <v>3</v>
      </c>
      <c r="F375" s="184" t="s">
        <v>511</v>
      </c>
      <c r="G375" s="13"/>
      <c r="H375" s="183" t="s">
        <v>3</v>
      </c>
      <c r="I375" s="185"/>
      <c r="J375" s="13"/>
      <c r="K375" s="13"/>
      <c r="L375" s="181"/>
      <c r="M375" s="186"/>
      <c r="N375" s="187"/>
      <c r="O375" s="187"/>
      <c r="P375" s="187"/>
      <c r="Q375" s="187"/>
      <c r="R375" s="187"/>
      <c r="S375" s="187"/>
      <c r="T375" s="18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3" t="s">
        <v>174</v>
      </c>
      <c r="AU375" s="183" t="s">
        <v>82</v>
      </c>
      <c r="AV375" s="13" t="s">
        <v>80</v>
      </c>
      <c r="AW375" s="13" t="s">
        <v>33</v>
      </c>
      <c r="AX375" s="13" t="s">
        <v>72</v>
      </c>
      <c r="AY375" s="183" t="s">
        <v>163</v>
      </c>
    </row>
    <row r="376" spans="1:51" s="14" customFormat="1" ht="12">
      <c r="A376" s="14"/>
      <c r="B376" s="189"/>
      <c r="C376" s="14"/>
      <c r="D376" s="182" t="s">
        <v>174</v>
      </c>
      <c r="E376" s="190" t="s">
        <v>3</v>
      </c>
      <c r="F376" s="191" t="s">
        <v>512</v>
      </c>
      <c r="G376" s="14"/>
      <c r="H376" s="192">
        <v>8.73</v>
      </c>
      <c r="I376" s="193"/>
      <c r="J376" s="14"/>
      <c r="K376" s="14"/>
      <c r="L376" s="189"/>
      <c r="M376" s="194"/>
      <c r="N376" s="195"/>
      <c r="O376" s="195"/>
      <c r="P376" s="195"/>
      <c r="Q376" s="195"/>
      <c r="R376" s="195"/>
      <c r="S376" s="195"/>
      <c r="T376" s="19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190" t="s">
        <v>174</v>
      </c>
      <c r="AU376" s="190" t="s">
        <v>82</v>
      </c>
      <c r="AV376" s="14" t="s">
        <v>82</v>
      </c>
      <c r="AW376" s="14" t="s">
        <v>33</v>
      </c>
      <c r="AX376" s="14" t="s">
        <v>72</v>
      </c>
      <c r="AY376" s="190" t="s">
        <v>163</v>
      </c>
    </row>
    <row r="377" spans="1:51" s="14" customFormat="1" ht="12">
      <c r="A377" s="14"/>
      <c r="B377" s="189"/>
      <c r="C377" s="14"/>
      <c r="D377" s="182" t="s">
        <v>174</v>
      </c>
      <c r="E377" s="190" t="s">
        <v>3</v>
      </c>
      <c r="F377" s="191" t="s">
        <v>513</v>
      </c>
      <c r="G377" s="14"/>
      <c r="H377" s="192">
        <v>14.42</v>
      </c>
      <c r="I377" s="193"/>
      <c r="J377" s="14"/>
      <c r="K377" s="14"/>
      <c r="L377" s="189"/>
      <c r="M377" s="194"/>
      <c r="N377" s="195"/>
      <c r="O377" s="195"/>
      <c r="P377" s="195"/>
      <c r="Q377" s="195"/>
      <c r="R377" s="195"/>
      <c r="S377" s="195"/>
      <c r="T377" s="19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190" t="s">
        <v>174</v>
      </c>
      <c r="AU377" s="190" t="s">
        <v>82</v>
      </c>
      <c r="AV377" s="14" t="s">
        <v>82</v>
      </c>
      <c r="AW377" s="14" t="s">
        <v>33</v>
      </c>
      <c r="AX377" s="14" t="s">
        <v>72</v>
      </c>
      <c r="AY377" s="190" t="s">
        <v>163</v>
      </c>
    </row>
    <row r="378" spans="1:51" s="15" customFormat="1" ht="12">
      <c r="A378" s="15"/>
      <c r="B378" s="197"/>
      <c r="C378" s="15"/>
      <c r="D378" s="182" t="s">
        <v>174</v>
      </c>
      <c r="E378" s="198" t="s">
        <v>97</v>
      </c>
      <c r="F378" s="199" t="s">
        <v>178</v>
      </c>
      <c r="G378" s="15"/>
      <c r="H378" s="200">
        <v>69.406</v>
      </c>
      <c r="I378" s="201"/>
      <c r="J378" s="15"/>
      <c r="K378" s="15"/>
      <c r="L378" s="197"/>
      <c r="M378" s="202"/>
      <c r="N378" s="203"/>
      <c r="O378" s="203"/>
      <c r="P378" s="203"/>
      <c r="Q378" s="203"/>
      <c r="R378" s="203"/>
      <c r="S378" s="203"/>
      <c r="T378" s="20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198" t="s">
        <v>174</v>
      </c>
      <c r="AU378" s="198" t="s">
        <v>82</v>
      </c>
      <c r="AV378" s="15" t="s">
        <v>170</v>
      </c>
      <c r="AW378" s="15" t="s">
        <v>33</v>
      </c>
      <c r="AX378" s="15" t="s">
        <v>80</v>
      </c>
      <c r="AY378" s="198" t="s">
        <v>163</v>
      </c>
    </row>
    <row r="379" spans="1:65" s="2" customFormat="1" ht="16.5" customHeight="1">
      <c r="A379" s="39"/>
      <c r="B379" s="162"/>
      <c r="C379" s="205" t="s">
        <v>514</v>
      </c>
      <c r="D379" s="205" t="s">
        <v>295</v>
      </c>
      <c r="E379" s="206" t="s">
        <v>515</v>
      </c>
      <c r="F379" s="207" t="s">
        <v>516</v>
      </c>
      <c r="G379" s="208" t="s">
        <v>168</v>
      </c>
      <c r="H379" s="209">
        <v>72.876</v>
      </c>
      <c r="I379" s="210"/>
      <c r="J379" s="211">
        <f>ROUND(I379*H379,2)</f>
        <v>0</v>
      </c>
      <c r="K379" s="207" t="s">
        <v>169</v>
      </c>
      <c r="L379" s="212"/>
      <c r="M379" s="213" t="s">
        <v>3</v>
      </c>
      <c r="N379" s="214" t="s">
        <v>43</v>
      </c>
      <c r="O379" s="73"/>
      <c r="P379" s="172">
        <f>O379*H379</f>
        <v>0</v>
      </c>
      <c r="Q379" s="172">
        <v>0.006</v>
      </c>
      <c r="R379" s="172">
        <f>Q379*H379</f>
        <v>0.43725600000000003</v>
      </c>
      <c r="S379" s="172">
        <v>0</v>
      </c>
      <c r="T379" s="17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174" t="s">
        <v>248</v>
      </c>
      <c r="AT379" s="174" t="s">
        <v>295</v>
      </c>
      <c r="AU379" s="174" t="s">
        <v>82</v>
      </c>
      <c r="AY379" s="20" t="s">
        <v>163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20" t="s">
        <v>80</v>
      </c>
      <c r="BK379" s="175">
        <f>ROUND(I379*H379,2)</f>
        <v>0</v>
      </c>
      <c r="BL379" s="20" t="s">
        <v>170</v>
      </c>
      <c r="BM379" s="174" t="s">
        <v>517</v>
      </c>
    </row>
    <row r="380" spans="1:51" s="14" customFormat="1" ht="12">
      <c r="A380" s="14"/>
      <c r="B380" s="189"/>
      <c r="C380" s="14"/>
      <c r="D380" s="182" t="s">
        <v>174</v>
      </c>
      <c r="E380" s="14"/>
      <c r="F380" s="191" t="s">
        <v>518</v>
      </c>
      <c r="G380" s="14"/>
      <c r="H380" s="192">
        <v>72.876</v>
      </c>
      <c r="I380" s="193"/>
      <c r="J380" s="14"/>
      <c r="K380" s="14"/>
      <c r="L380" s="189"/>
      <c r="M380" s="194"/>
      <c r="N380" s="195"/>
      <c r="O380" s="195"/>
      <c r="P380" s="195"/>
      <c r="Q380" s="195"/>
      <c r="R380" s="195"/>
      <c r="S380" s="195"/>
      <c r="T380" s="19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190" t="s">
        <v>174</v>
      </c>
      <c r="AU380" s="190" t="s">
        <v>82</v>
      </c>
      <c r="AV380" s="14" t="s">
        <v>82</v>
      </c>
      <c r="AW380" s="14" t="s">
        <v>4</v>
      </c>
      <c r="AX380" s="14" t="s">
        <v>80</v>
      </c>
      <c r="AY380" s="190" t="s">
        <v>163</v>
      </c>
    </row>
    <row r="381" spans="1:65" s="2" customFormat="1" ht="24.15" customHeight="1">
      <c r="A381" s="39"/>
      <c r="B381" s="162"/>
      <c r="C381" s="163" t="s">
        <v>519</v>
      </c>
      <c r="D381" s="163" t="s">
        <v>165</v>
      </c>
      <c r="E381" s="164" t="s">
        <v>520</v>
      </c>
      <c r="F381" s="165" t="s">
        <v>521</v>
      </c>
      <c r="G381" s="166" t="s">
        <v>168</v>
      </c>
      <c r="H381" s="167">
        <v>69.406</v>
      </c>
      <c r="I381" s="168"/>
      <c r="J381" s="169">
        <f>ROUND(I381*H381,2)</f>
        <v>0</v>
      </c>
      <c r="K381" s="165" t="s">
        <v>169</v>
      </c>
      <c r="L381" s="40"/>
      <c r="M381" s="170" t="s">
        <v>3</v>
      </c>
      <c r="N381" s="171" t="s">
        <v>43</v>
      </c>
      <c r="O381" s="73"/>
      <c r="P381" s="172">
        <f>O381*H381</f>
        <v>0</v>
      </c>
      <c r="Q381" s="172">
        <v>0.00336</v>
      </c>
      <c r="R381" s="172">
        <f>Q381*H381</f>
        <v>0.23320416000000002</v>
      </c>
      <c r="S381" s="172">
        <v>0</v>
      </c>
      <c r="T381" s="17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174" t="s">
        <v>170</v>
      </c>
      <c r="AT381" s="174" t="s">
        <v>165</v>
      </c>
      <c r="AU381" s="174" t="s">
        <v>82</v>
      </c>
      <c r="AY381" s="20" t="s">
        <v>163</v>
      </c>
      <c r="BE381" s="175">
        <f>IF(N381="základní",J381,0)</f>
        <v>0</v>
      </c>
      <c r="BF381" s="175">
        <f>IF(N381="snížená",J381,0)</f>
        <v>0</v>
      </c>
      <c r="BG381" s="175">
        <f>IF(N381="zákl. přenesená",J381,0)</f>
        <v>0</v>
      </c>
      <c r="BH381" s="175">
        <f>IF(N381="sníž. přenesená",J381,0)</f>
        <v>0</v>
      </c>
      <c r="BI381" s="175">
        <f>IF(N381="nulová",J381,0)</f>
        <v>0</v>
      </c>
      <c r="BJ381" s="20" t="s">
        <v>80</v>
      </c>
      <c r="BK381" s="175">
        <f>ROUND(I381*H381,2)</f>
        <v>0</v>
      </c>
      <c r="BL381" s="20" t="s">
        <v>170</v>
      </c>
      <c r="BM381" s="174" t="s">
        <v>522</v>
      </c>
    </row>
    <row r="382" spans="1:47" s="2" customFormat="1" ht="12">
      <c r="A382" s="39"/>
      <c r="B382" s="40"/>
      <c r="C382" s="39"/>
      <c r="D382" s="176" t="s">
        <v>172</v>
      </c>
      <c r="E382" s="39"/>
      <c r="F382" s="177" t="s">
        <v>523</v>
      </c>
      <c r="G382" s="39"/>
      <c r="H382" s="39"/>
      <c r="I382" s="178"/>
      <c r="J382" s="39"/>
      <c r="K382" s="39"/>
      <c r="L382" s="40"/>
      <c r="M382" s="179"/>
      <c r="N382" s="180"/>
      <c r="O382" s="73"/>
      <c r="P382" s="73"/>
      <c r="Q382" s="73"/>
      <c r="R382" s="73"/>
      <c r="S382" s="73"/>
      <c r="T382" s="74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20" t="s">
        <v>172</v>
      </c>
      <c r="AU382" s="20" t="s">
        <v>82</v>
      </c>
    </row>
    <row r="383" spans="1:51" s="14" customFormat="1" ht="12">
      <c r="A383" s="14"/>
      <c r="B383" s="189"/>
      <c r="C383" s="14"/>
      <c r="D383" s="182" t="s">
        <v>174</v>
      </c>
      <c r="E383" s="190" t="s">
        <v>3</v>
      </c>
      <c r="F383" s="191" t="s">
        <v>97</v>
      </c>
      <c r="G383" s="14"/>
      <c r="H383" s="192">
        <v>69.406</v>
      </c>
      <c r="I383" s="193"/>
      <c r="J383" s="14"/>
      <c r="K383" s="14"/>
      <c r="L383" s="189"/>
      <c r="M383" s="194"/>
      <c r="N383" s="195"/>
      <c r="O383" s="195"/>
      <c r="P383" s="195"/>
      <c r="Q383" s="195"/>
      <c r="R383" s="195"/>
      <c r="S383" s="195"/>
      <c r="T383" s="19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190" t="s">
        <v>174</v>
      </c>
      <c r="AU383" s="190" t="s">
        <v>82</v>
      </c>
      <c r="AV383" s="14" t="s">
        <v>82</v>
      </c>
      <c r="AW383" s="14" t="s">
        <v>33</v>
      </c>
      <c r="AX383" s="14" t="s">
        <v>80</v>
      </c>
      <c r="AY383" s="190" t="s">
        <v>163</v>
      </c>
    </row>
    <row r="384" spans="1:65" s="2" customFormat="1" ht="24.15" customHeight="1">
      <c r="A384" s="39"/>
      <c r="B384" s="162"/>
      <c r="C384" s="163" t="s">
        <v>524</v>
      </c>
      <c r="D384" s="163" t="s">
        <v>165</v>
      </c>
      <c r="E384" s="164" t="s">
        <v>525</v>
      </c>
      <c r="F384" s="165" t="s">
        <v>526</v>
      </c>
      <c r="G384" s="166" t="s">
        <v>168</v>
      </c>
      <c r="H384" s="167">
        <v>17.685</v>
      </c>
      <c r="I384" s="168"/>
      <c r="J384" s="169">
        <f>ROUND(I384*H384,2)</f>
        <v>0</v>
      </c>
      <c r="K384" s="165" t="s">
        <v>169</v>
      </c>
      <c r="L384" s="40"/>
      <c r="M384" s="170" t="s">
        <v>3</v>
      </c>
      <c r="N384" s="171" t="s">
        <v>43</v>
      </c>
      <c r="O384" s="73"/>
      <c r="P384" s="172">
        <f>O384*H384</f>
        <v>0</v>
      </c>
      <c r="Q384" s="172">
        <v>0.0014</v>
      </c>
      <c r="R384" s="172">
        <f>Q384*H384</f>
        <v>0.024758999999999996</v>
      </c>
      <c r="S384" s="172">
        <v>0</v>
      </c>
      <c r="T384" s="173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74" t="s">
        <v>170</v>
      </c>
      <c r="AT384" s="174" t="s">
        <v>165</v>
      </c>
      <c r="AU384" s="174" t="s">
        <v>82</v>
      </c>
      <c r="AY384" s="20" t="s">
        <v>163</v>
      </c>
      <c r="BE384" s="175">
        <f>IF(N384="základní",J384,0)</f>
        <v>0</v>
      </c>
      <c r="BF384" s="175">
        <f>IF(N384="snížená",J384,0)</f>
        <v>0</v>
      </c>
      <c r="BG384" s="175">
        <f>IF(N384="zákl. přenesená",J384,0)</f>
        <v>0</v>
      </c>
      <c r="BH384" s="175">
        <f>IF(N384="sníž. přenesená",J384,0)</f>
        <v>0</v>
      </c>
      <c r="BI384" s="175">
        <f>IF(N384="nulová",J384,0)</f>
        <v>0</v>
      </c>
      <c r="BJ384" s="20" t="s">
        <v>80</v>
      </c>
      <c r="BK384" s="175">
        <f>ROUND(I384*H384,2)</f>
        <v>0</v>
      </c>
      <c r="BL384" s="20" t="s">
        <v>170</v>
      </c>
      <c r="BM384" s="174" t="s">
        <v>527</v>
      </c>
    </row>
    <row r="385" spans="1:47" s="2" customFormat="1" ht="12">
      <c r="A385" s="39"/>
      <c r="B385" s="40"/>
      <c r="C385" s="39"/>
      <c r="D385" s="176" t="s">
        <v>172</v>
      </c>
      <c r="E385" s="39"/>
      <c r="F385" s="177" t="s">
        <v>528</v>
      </c>
      <c r="G385" s="39"/>
      <c r="H385" s="39"/>
      <c r="I385" s="178"/>
      <c r="J385" s="39"/>
      <c r="K385" s="39"/>
      <c r="L385" s="40"/>
      <c r="M385" s="179"/>
      <c r="N385" s="180"/>
      <c r="O385" s="73"/>
      <c r="P385" s="73"/>
      <c r="Q385" s="73"/>
      <c r="R385" s="73"/>
      <c r="S385" s="73"/>
      <c r="T385" s="74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20" t="s">
        <v>172</v>
      </c>
      <c r="AU385" s="20" t="s">
        <v>82</v>
      </c>
    </row>
    <row r="386" spans="1:51" s="14" customFormat="1" ht="12">
      <c r="A386" s="14"/>
      <c r="B386" s="189"/>
      <c r="C386" s="14"/>
      <c r="D386" s="182" t="s">
        <v>174</v>
      </c>
      <c r="E386" s="190" t="s">
        <v>3</v>
      </c>
      <c r="F386" s="191" t="s">
        <v>112</v>
      </c>
      <c r="G386" s="14"/>
      <c r="H386" s="192">
        <v>17.685</v>
      </c>
      <c r="I386" s="193"/>
      <c r="J386" s="14"/>
      <c r="K386" s="14"/>
      <c r="L386" s="189"/>
      <c r="M386" s="194"/>
      <c r="N386" s="195"/>
      <c r="O386" s="195"/>
      <c r="P386" s="195"/>
      <c r="Q386" s="195"/>
      <c r="R386" s="195"/>
      <c r="S386" s="195"/>
      <c r="T386" s="19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190" t="s">
        <v>174</v>
      </c>
      <c r="AU386" s="190" t="s">
        <v>82</v>
      </c>
      <c r="AV386" s="14" t="s">
        <v>82</v>
      </c>
      <c r="AW386" s="14" t="s">
        <v>33</v>
      </c>
      <c r="AX386" s="14" t="s">
        <v>80</v>
      </c>
      <c r="AY386" s="190" t="s">
        <v>163</v>
      </c>
    </row>
    <row r="387" spans="1:65" s="2" customFormat="1" ht="16.5" customHeight="1">
      <c r="A387" s="39"/>
      <c r="B387" s="162"/>
      <c r="C387" s="163" t="s">
        <v>529</v>
      </c>
      <c r="D387" s="163" t="s">
        <v>165</v>
      </c>
      <c r="E387" s="164" t="s">
        <v>530</v>
      </c>
      <c r="F387" s="165" t="s">
        <v>531</v>
      </c>
      <c r="G387" s="166" t="s">
        <v>168</v>
      </c>
      <c r="H387" s="167">
        <v>58.512</v>
      </c>
      <c r="I387" s="168"/>
      <c r="J387" s="169">
        <f>ROUND(I387*H387,2)</f>
        <v>0</v>
      </c>
      <c r="K387" s="165" t="s">
        <v>169</v>
      </c>
      <c r="L387" s="40"/>
      <c r="M387" s="170" t="s">
        <v>3</v>
      </c>
      <c r="N387" s="171" t="s">
        <v>43</v>
      </c>
      <c r="O387" s="73"/>
      <c r="P387" s="172">
        <f>O387*H387</f>
        <v>0</v>
      </c>
      <c r="Q387" s="172">
        <v>0.00026</v>
      </c>
      <c r="R387" s="172">
        <f>Q387*H387</f>
        <v>0.015213119999999998</v>
      </c>
      <c r="S387" s="172">
        <v>0</v>
      </c>
      <c r="T387" s="173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174" t="s">
        <v>170</v>
      </c>
      <c r="AT387" s="174" t="s">
        <v>165</v>
      </c>
      <c r="AU387" s="174" t="s">
        <v>82</v>
      </c>
      <c r="AY387" s="20" t="s">
        <v>163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20" t="s">
        <v>80</v>
      </c>
      <c r="BK387" s="175">
        <f>ROUND(I387*H387,2)</f>
        <v>0</v>
      </c>
      <c r="BL387" s="20" t="s">
        <v>170</v>
      </c>
      <c r="BM387" s="174" t="s">
        <v>532</v>
      </c>
    </row>
    <row r="388" spans="1:47" s="2" customFormat="1" ht="12">
      <c r="A388" s="39"/>
      <c r="B388" s="40"/>
      <c r="C388" s="39"/>
      <c r="D388" s="176" t="s">
        <v>172</v>
      </c>
      <c r="E388" s="39"/>
      <c r="F388" s="177" t="s">
        <v>533</v>
      </c>
      <c r="G388" s="39"/>
      <c r="H388" s="39"/>
      <c r="I388" s="178"/>
      <c r="J388" s="39"/>
      <c r="K388" s="39"/>
      <c r="L388" s="40"/>
      <c r="M388" s="179"/>
      <c r="N388" s="180"/>
      <c r="O388" s="73"/>
      <c r="P388" s="73"/>
      <c r="Q388" s="73"/>
      <c r="R388" s="73"/>
      <c r="S388" s="73"/>
      <c r="T388" s="74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20" t="s">
        <v>172</v>
      </c>
      <c r="AU388" s="20" t="s">
        <v>82</v>
      </c>
    </row>
    <row r="389" spans="1:51" s="13" customFormat="1" ht="12">
      <c r="A389" s="13"/>
      <c r="B389" s="181"/>
      <c r="C389" s="13"/>
      <c r="D389" s="182" t="s">
        <v>174</v>
      </c>
      <c r="E389" s="183" t="s">
        <v>3</v>
      </c>
      <c r="F389" s="184" t="s">
        <v>534</v>
      </c>
      <c r="G389" s="13"/>
      <c r="H389" s="183" t="s">
        <v>3</v>
      </c>
      <c r="I389" s="185"/>
      <c r="J389" s="13"/>
      <c r="K389" s="13"/>
      <c r="L389" s="181"/>
      <c r="M389" s="186"/>
      <c r="N389" s="187"/>
      <c r="O389" s="187"/>
      <c r="P389" s="187"/>
      <c r="Q389" s="187"/>
      <c r="R389" s="187"/>
      <c r="S389" s="187"/>
      <c r="T389" s="18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3" t="s">
        <v>174</v>
      </c>
      <c r="AU389" s="183" t="s">
        <v>82</v>
      </c>
      <c r="AV389" s="13" t="s">
        <v>80</v>
      </c>
      <c r="AW389" s="13" t="s">
        <v>33</v>
      </c>
      <c r="AX389" s="13" t="s">
        <v>72</v>
      </c>
      <c r="AY389" s="183" t="s">
        <v>163</v>
      </c>
    </row>
    <row r="390" spans="1:51" s="14" customFormat="1" ht="12">
      <c r="A390" s="14"/>
      <c r="B390" s="189"/>
      <c r="C390" s="14"/>
      <c r="D390" s="182" t="s">
        <v>174</v>
      </c>
      <c r="E390" s="190" t="s">
        <v>3</v>
      </c>
      <c r="F390" s="191" t="s">
        <v>535</v>
      </c>
      <c r="G390" s="14"/>
      <c r="H390" s="192">
        <v>13.856</v>
      </c>
      <c r="I390" s="193"/>
      <c r="J390" s="14"/>
      <c r="K390" s="14"/>
      <c r="L390" s="189"/>
      <c r="M390" s="194"/>
      <c r="N390" s="195"/>
      <c r="O390" s="195"/>
      <c r="P390" s="195"/>
      <c r="Q390" s="195"/>
      <c r="R390" s="195"/>
      <c r="S390" s="195"/>
      <c r="T390" s="19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190" t="s">
        <v>174</v>
      </c>
      <c r="AU390" s="190" t="s">
        <v>82</v>
      </c>
      <c r="AV390" s="14" t="s">
        <v>82</v>
      </c>
      <c r="AW390" s="14" t="s">
        <v>33</v>
      </c>
      <c r="AX390" s="14" t="s">
        <v>72</v>
      </c>
      <c r="AY390" s="190" t="s">
        <v>163</v>
      </c>
    </row>
    <row r="391" spans="1:51" s="14" customFormat="1" ht="12">
      <c r="A391" s="14"/>
      <c r="B391" s="189"/>
      <c r="C391" s="14"/>
      <c r="D391" s="182" t="s">
        <v>174</v>
      </c>
      <c r="E391" s="190" t="s">
        <v>3</v>
      </c>
      <c r="F391" s="191" t="s">
        <v>536</v>
      </c>
      <c r="G391" s="14"/>
      <c r="H391" s="192">
        <v>12</v>
      </c>
      <c r="I391" s="193"/>
      <c r="J391" s="14"/>
      <c r="K391" s="14"/>
      <c r="L391" s="189"/>
      <c r="M391" s="194"/>
      <c r="N391" s="195"/>
      <c r="O391" s="195"/>
      <c r="P391" s="195"/>
      <c r="Q391" s="195"/>
      <c r="R391" s="195"/>
      <c r="S391" s="195"/>
      <c r="T391" s="19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190" t="s">
        <v>174</v>
      </c>
      <c r="AU391" s="190" t="s">
        <v>82</v>
      </c>
      <c r="AV391" s="14" t="s">
        <v>82</v>
      </c>
      <c r="AW391" s="14" t="s">
        <v>33</v>
      </c>
      <c r="AX391" s="14" t="s">
        <v>72</v>
      </c>
      <c r="AY391" s="190" t="s">
        <v>163</v>
      </c>
    </row>
    <row r="392" spans="1:51" s="14" customFormat="1" ht="12">
      <c r="A392" s="14"/>
      <c r="B392" s="189"/>
      <c r="C392" s="14"/>
      <c r="D392" s="182" t="s">
        <v>174</v>
      </c>
      <c r="E392" s="190" t="s">
        <v>3</v>
      </c>
      <c r="F392" s="191" t="s">
        <v>537</v>
      </c>
      <c r="G392" s="14"/>
      <c r="H392" s="192">
        <v>15.6</v>
      </c>
      <c r="I392" s="193"/>
      <c r="J392" s="14"/>
      <c r="K392" s="14"/>
      <c r="L392" s="189"/>
      <c r="M392" s="194"/>
      <c r="N392" s="195"/>
      <c r="O392" s="195"/>
      <c r="P392" s="195"/>
      <c r="Q392" s="195"/>
      <c r="R392" s="195"/>
      <c r="S392" s="195"/>
      <c r="T392" s="19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190" t="s">
        <v>174</v>
      </c>
      <c r="AU392" s="190" t="s">
        <v>82</v>
      </c>
      <c r="AV392" s="14" t="s">
        <v>82</v>
      </c>
      <c r="AW392" s="14" t="s">
        <v>33</v>
      </c>
      <c r="AX392" s="14" t="s">
        <v>72</v>
      </c>
      <c r="AY392" s="190" t="s">
        <v>163</v>
      </c>
    </row>
    <row r="393" spans="1:51" s="14" customFormat="1" ht="12">
      <c r="A393" s="14"/>
      <c r="B393" s="189"/>
      <c r="C393" s="14"/>
      <c r="D393" s="182" t="s">
        <v>174</v>
      </c>
      <c r="E393" s="190" t="s">
        <v>3</v>
      </c>
      <c r="F393" s="191" t="s">
        <v>538</v>
      </c>
      <c r="G393" s="14"/>
      <c r="H393" s="192">
        <v>17.056</v>
      </c>
      <c r="I393" s="193"/>
      <c r="J393" s="14"/>
      <c r="K393" s="14"/>
      <c r="L393" s="189"/>
      <c r="M393" s="194"/>
      <c r="N393" s="195"/>
      <c r="O393" s="195"/>
      <c r="P393" s="195"/>
      <c r="Q393" s="195"/>
      <c r="R393" s="195"/>
      <c r="S393" s="195"/>
      <c r="T393" s="19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190" t="s">
        <v>174</v>
      </c>
      <c r="AU393" s="190" t="s">
        <v>82</v>
      </c>
      <c r="AV393" s="14" t="s">
        <v>82</v>
      </c>
      <c r="AW393" s="14" t="s">
        <v>33</v>
      </c>
      <c r="AX393" s="14" t="s">
        <v>72</v>
      </c>
      <c r="AY393" s="190" t="s">
        <v>163</v>
      </c>
    </row>
    <row r="394" spans="1:51" s="15" customFormat="1" ht="12">
      <c r="A394" s="15"/>
      <c r="B394" s="197"/>
      <c r="C394" s="15"/>
      <c r="D394" s="182" t="s">
        <v>174</v>
      </c>
      <c r="E394" s="198" t="s">
        <v>108</v>
      </c>
      <c r="F394" s="199" t="s">
        <v>178</v>
      </c>
      <c r="G394" s="15"/>
      <c r="H394" s="200">
        <v>58.512</v>
      </c>
      <c r="I394" s="201"/>
      <c r="J394" s="15"/>
      <c r="K394" s="15"/>
      <c r="L394" s="197"/>
      <c r="M394" s="202"/>
      <c r="N394" s="203"/>
      <c r="O394" s="203"/>
      <c r="P394" s="203"/>
      <c r="Q394" s="203"/>
      <c r="R394" s="203"/>
      <c r="S394" s="203"/>
      <c r="T394" s="204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198" t="s">
        <v>174</v>
      </c>
      <c r="AU394" s="198" t="s">
        <v>82</v>
      </c>
      <c r="AV394" s="15" t="s">
        <v>170</v>
      </c>
      <c r="AW394" s="15" t="s">
        <v>33</v>
      </c>
      <c r="AX394" s="15" t="s">
        <v>80</v>
      </c>
      <c r="AY394" s="198" t="s">
        <v>163</v>
      </c>
    </row>
    <row r="395" spans="1:65" s="2" customFormat="1" ht="21.75" customHeight="1">
      <c r="A395" s="39"/>
      <c r="B395" s="162"/>
      <c r="C395" s="163" t="s">
        <v>539</v>
      </c>
      <c r="D395" s="163" t="s">
        <v>165</v>
      </c>
      <c r="E395" s="164" t="s">
        <v>540</v>
      </c>
      <c r="F395" s="165" t="s">
        <v>541</v>
      </c>
      <c r="G395" s="166" t="s">
        <v>168</v>
      </c>
      <c r="H395" s="167">
        <v>58.512</v>
      </c>
      <c r="I395" s="168"/>
      <c r="J395" s="169">
        <f>ROUND(I395*H395,2)</f>
        <v>0</v>
      </c>
      <c r="K395" s="165" t="s">
        <v>169</v>
      </c>
      <c r="L395" s="40"/>
      <c r="M395" s="170" t="s">
        <v>3</v>
      </c>
      <c r="N395" s="171" t="s">
        <v>43</v>
      </c>
      <c r="O395" s="73"/>
      <c r="P395" s="172">
        <f>O395*H395</f>
        <v>0</v>
      </c>
      <c r="Q395" s="172">
        <v>0.0273</v>
      </c>
      <c r="R395" s="172">
        <f>Q395*H395</f>
        <v>1.5973776000000002</v>
      </c>
      <c r="S395" s="172">
        <v>0</v>
      </c>
      <c r="T395" s="173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174" t="s">
        <v>170</v>
      </c>
      <c r="AT395" s="174" t="s">
        <v>165</v>
      </c>
      <c r="AU395" s="174" t="s">
        <v>82</v>
      </c>
      <c r="AY395" s="20" t="s">
        <v>163</v>
      </c>
      <c r="BE395" s="175">
        <f>IF(N395="základní",J395,0)</f>
        <v>0</v>
      </c>
      <c r="BF395" s="175">
        <f>IF(N395="snížená",J395,0)</f>
        <v>0</v>
      </c>
      <c r="BG395" s="175">
        <f>IF(N395="zákl. přenesená",J395,0)</f>
        <v>0</v>
      </c>
      <c r="BH395" s="175">
        <f>IF(N395="sníž. přenesená",J395,0)</f>
        <v>0</v>
      </c>
      <c r="BI395" s="175">
        <f>IF(N395="nulová",J395,0)</f>
        <v>0</v>
      </c>
      <c r="BJ395" s="20" t="s">
        <v>80</v>
      </c>
      <c r="BK395" s="175">
        <f>ROUND(I395*H395,2)</f>
        <v>0</v>
      </c>
      <c r="BL395" s="20" t="s">
        <v>170</v>
      </c>
      <c r="BM395" s="174" t="s">
        <v>542</v>
      </c>
    </row>
    <row r="396" spans="1:47" s="2" customFormat="1" ht="12">
      <c r="A396" s="39"/>
      <c r="B396" s="40"/>
      <c r="C396" s="39"/>
      <c r="D396" s="176" t="s">
        <v>172</v>
      </c>
      <c r="E396" s="39"/>
      <c r="F396" s="177" t="s">
        <v>543</v>
      </c>
      <c r="G396" s="39"/>
      <c r="H396" s="39"/>
      <c r="I396" s="178"/>
      <c r="J396" s="39"/>
      <c r="K396" s="39"/>
      <c r="L396" s="40"/>
      <c r="M396" s="179"/>
      <c r="N396" s="180"/>
      <c r="O396" s="73"/>
      <c r="P396" s="73"/>
      <c r="Q396" s="73"/>
      <c r="R396" s="73"/>
      <c r="S396" s="73"/>
      <c r="T396" s="74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20" t="s">
        <v>172</v>
      </c>
      <c r="AU396" s="20" t="s">
        <v>82</v>
      </c>
    </row>
    <row r="397" spans="1:51" s="14" customFormat="1" ht="12">
      <c r="A397" s="14"/>
      <c r="B397" s="189"/>
      <c r="C397" s="14"/>
      <c r="D397" s="182" t="s">
        <v>174</v>
      </c>
      <c r="E397" s="190" t="s">
        <v>3</v>
      </c>
      <c r="F397" s="191" t="s">
        <v>108</v>
      </c>
      <c r="G397" s="14"/>
      <c r="H397" s="192">
        <v>58.512</v>
      </c>
      <c r="I397" s="193"/>
      <c r="J397" s="14"/>
      <c r="K397" s="14"/>
      <c r="L397" s="189"/>
      <c r="M397" s="194"/>
      <c r="N397" s="195"/>
      <c r="O397" s="195"/>
      <c r="P397" s="195"/>
      <c r="Q397" s="195"/>
      <c r="R397" s="195"/>
      <c r="S397" s="195"/>
      <c r="T397" s="19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90" t="s">
        <v>174</v>
      </c>
      <c r="AU397" s="190" t="s">
        <v>82</v>
      </c>
      <c r="AV397" s="14" t="s">
        <v>82</v>
      </c>
      <c r="AW397" s="14" t="s">
        <v>33</v>
      </c>
      <c r="AX397" s="14" t="s">
        <v>80</v>
      </c>
      <c r="AY397" s="190" t="s">
        <v>163</v>
      </c>
    </row>
    <row r="398" spans="1:65" s="2" customFormat="1" ht="24.15" customHeight="1">
      <c r="A398" s="39"/>
      <c r="B398" s="162"/>
      <c r="C398" s="163" t="s">
        <v>544</v>
      </c>
      <c r="D398" s="163" t="s">
        <v>165</v>
      </c>
      <c r="E398" s="164" t="s">
        <v>545</v>
      </c>
      <c r="F398" s="165" t="s">
        <v>546</v>
      </c>
      <c r="G398" s="166" t="s">
        <v>168</v>
      </c>
      <c r="H398" s="167">
        <v>17.685</v>
      </c>
      <c r="I398" s="168"/>
      <c r="J398" s="169">
        <f>ROUND(I398*H398,2)</f>
        <v>0</v>
      </c>
      <c r="K398" s="165" t="s">
        <v>169</v>
      </c>
      <c r="L398" s="40"/>
      <c r="M398" s="170" t="s">
        <v>3</v>
      </c>
      <c r="N398" s="171" t="s">
        <v>43</v>
      </c>
      <c r="O398" s="73"/>
      <c r="P398" s="172">
        <f>O398*H398</f>
        <v>0</v>
      </c>
      <c r="Q398" s="172">
        <v>0.00438</v>
      </c>
      <c r="R398" s="172">
        <f>Q398*H398</f>
        <v>0.0774603</v>
      </c>
      <c r="S398" s="172">
        <v>0</v>
      </c>
      <c r="T398" s="17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174" t="s">
        <v>170</v>
      </c>
      <c r="AT398" s="174" t="s">
        <v>165</v>
      </c>
      <c r="AU398" s="174" t="s">
        <v>82</v>
      </c>
      <c r="AY398" s="20" t="s">
        <v>163</v>
      </c>
      <c r="BE398" s="175">
        <f>IF(N398="základní",J398,0)</f>
        <v>0</v>
      </c>
      <c r="BF398" s="175">
        <f>IF(N398="snížená",J398,0)</f>
        <v>0</v>
      </c>
      <c r="BG398" s="175">
        <f>IF(N398="zákl. přenesená",J398,0)</f>
        <v>0</v>
      </c>
      <c r="BH398" s="175">
        <f>IF(N398="sníž. přenesená",J398,0)</f>
        <v>0</v>
      </c>
      <c r="BI398" s="175">
        <f>IF(N398="nulová",J398,0)</f>
        <v>0</v>
      </c>
      <c r="BJ398" s="20" t="s">
        <v>80</v>
      </c>
      <c r="BK398" s="175">
        <f>ROUND(I398*H398,2)</f>
        <v>0</v>
      </c>
      <c r="BL398" s="20" t="s">
        <v>170</v>
      </c>
      <c r="BM398" s="174" t="s">
        <v>547</v>
      </c>
    </row>
    <row r="399" spans="1:47" s="2" customFormat="1" ht="12">
      <c r="A399" s="39"/>
      <c r="B399" s="40"/>
      <c r="C399" s="39"/>
      <c r="D399" s="176" t="s">
        <v>172</v>
      </c>
      <c r="E399" s="39"/>
      <c r="F399" s="177" t="s">
        <v>548</v>
      </c>
      <c r="G399" s="39"/>
      <c r="H399" s="39"/>
      <c r="I399" s="178"/>
      <c r="J399" s="39"/>
      <c r="K399" s="39"/>
      <c r="L399" s="40"/>
      <c r="M399" s="179"/>
      <c r="N399" s="180"/>
      <c r="O399" s="73"/>
      <c r="P399" s="73"/>
      <c r="Q399" s="73"/>
      <c r="R399" s="73"/>
      <c r="S399" s="73"/>
      <c r="T399" s="74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20" t="s">
        <v>172</v>
      </c>
      <c r="AU399" s="20" t="s">
        <v>82</v>
      </c>
    </row>
    <row r="400" spans="1:51" s="13" customFormat="1" ht="12">
      <c r="A400" s="13"/>
      <c r="B400" s="181"/>
      <c r="C400" s="13"/>
      <c r="D400" s="182" t="s">
        <v>174</v>
      </c>
      <c r="E400" s="183" t="s">
        <v>3</v>
      </c>
      <c r="F400" s="184" t="s">
        <v>549</v>
      </c>
      <c r="G400" s="13"/>
      <c r="H400" s="183" t="s">
        <v>3</v>
      </c>
      <c r="I400" s="185"/>
      <c r="J400" s="13"/>
      <c r="K400" s="13"/>
      <c r="L400" s="181"/>
      <c r="M400" s="186"/>
      <c r="N400" s="187"/>
      <c r="O400" s="187"/>
      <c r="P400" s="187"/>
      <c r="Q400" s="187"/>
      <c r="R400" s="187"/>
      <c r="S400" s="187"/>
      <c r="T400" s="18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83" t="s">
        <v>174</v>
      </c>
      <c r="AU400" s="183" t="s">
        <v>82</v>
      </c>
      <c r="AV400" s="13" t="s">
        <v>80</v>
      </c>
      <c r="AW400" s="13" t="s">
        <v>33</v>
      </c>
      <c r="AX400" s="13" t="s">
        <v>72</v>
      </c>
      <c r="AY400" s="183" t="s">
        <v>163</v>
      </c>
    </row>
    <row r="401" spans="1:51" s="14" customFormat="1" ht="12">
      <c r="A401" s="14"/>
      <c r="B401" s="189"/>
      <c r="C401" s="14"/>
      <c r="D401" s="182" t="s">
        <v>174</v>
      </c>
      <c r="E401" s="190" t="s">
        <v>3</v>
      </c>
      <c r="F401" s="191" t="s">
        <v>550</v>
      </c>
      <c r="G401" s="14"/>
      <c r="H401" s="192">
        <v>22.779</v>
      </c>
      <c r="I401" s="193"/>
      <c r="J401" s="14"/>
      <c r="K401" s="14"/>
      <c r="L401" s="189"/>
      <c r="M401" s="194"/>
      <c r="N401" s="195"/>
      <c r="O401" s="195"/>
      <c r="P401" s="195"/>
      <c r="Q401" s="195"/>
      <c r="R401" s="195"/>
      <c r="S401" s="195"/>
      <c r="T401" s="19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190" t="s">
        <v>174</v>
      </c>
      <c r="AU401" s="190" t="s">
        <v>82</v>
      </c>
      <c r="AV401" s="14" t="s">
        <v>82</v>
      </c>
      <c r="AW401" s="14" t="s">
        <v>33</v>
      </c>
      <c r="AX401" s="14" t="s">
        <v>72</v>
      </c>
      <c r="AY401" s="190" t="s">
        <v>163</v>
      </c>
    </row>
    <row r="402" spans="1:51" s="14" customFormat="1" ht="12">
      <c r="A402" s="14"/>
      <c r="B402" s="189"/>
      <c r="C402" s="14"/>
      <c r="D402" s="182" t="s">
        <v>174</v>
      </c>
      <c r="E402" s="190" t="s">
        <v>3</v>
      </c>
      <c r="F402" s="191" t="s">
        <v>551</v>
      </c>
      <c r="G402" s="14"/>
      <c r="H402" s="192">
        <v>-7.938</v>
      </c>
      <c r="I402" s="193"/>
      <c r="J402" s="14"/>
      <c r="K402" s="14"/>
      <c r="L402" s="189"/>
      <c r="M402" s="194"/>
      <c r="N402" s="195"/>
      <c r="O402" s="195"/>
      <c r="P402" s="195"/>
      <c r="Q402" s="195"/>
      <c r="R402" s="195"/>
      <c r="S402" s="195"/>
      <c r="T402" s="19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190" t="s">
        <v>174</v>
      </c>
      <c r="AU402" s="190" t="s">
        <v>82</v>
      </c>
      <c r="AV402" s="14" t="s">
        <v>82</v>
      </c>
      <c r="AW402" s="14" t="s">
        <v>33</v>
      </c>
      <c r="AX402" s="14" t="s">
        <v>72</v>
      </c>
      <c r="AY402" s="190" t="s">
        <v>163</v>
      </c>
    </row>
    <row r="403" spans="1:51" s="14" customFormat="1" ht="12">
      <c r="A403" s="14"/>
      <c r="B403" s="189"/>
      <c r="C403" s="14"/>
      <c r="D403" s="182" t="s">
        <v>174</v>
      </c>
      <c r="E403" s="190" t="s">
        <v>3</v>
      </c>
      <c r="F403" s="191" t="s">
        <v>552</v>
      </c>
      <c r="G403" s="14"/>
      <c r="H403" s="192">
        <v>1.42</v>
      </c>
      <c r="I403" s="193"/>
      <c r="J403" s="14"/>
      <c r="K403" s="14"/>
      <c r="L403" s="189"/>
      <c r="M403" s="194"/>
      <c r="N403" s="195"/>
      <c r="O403" s="195"/>
      <c r="P403" s="195"/>
      <c r="Q403" s="195"/>
      <c r="R403" s="195"/>
      <c r="S403" s="195"/>
      <c r="T403" s="19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90" t="s">
        <v>174</v>
      </c>
      <c r="AU403" s="190" t="s">
        <v>82</v>
      </c>
      <c r="AV403" s="14" t="s">
        <v>82</v>
      </c>
      <c r="AW403" s="14" t="s">
        <v>33</v>
      </c>
      <c r="AX403" s="14" t="s">
        <v>72</v>
      </c>
      <c r="AY403" s="190" t="s">
        <v>163</v>
      </c>
    </row>
    <row r="404" spans="1:51" s="14" customFormat="1" ht="12">
      <c r="A404" s="14"/>
      <c r="B404" s="189"/>
      <c r="C404" s="14"/>
      <c r="D404" s="182" t="s">
        <v>174</v>
      </c>
      <c r="E404" s="190" t="s">
        <v>3</v>
      </c>
      <c r="F404" s="191" t="s">
        <v>553</v>
      </c>
      <c r="G404" s="14"/>
      <c r="H404" s="192">
        <v>1.424</v>
      </c>
      <c r="I404" s="193"/>
      <c r="J404" s="14"/>
      <c r="K404" s="14"/>
      <c r="L404" s="189"/>
      <c r="M404" s="194"/>
      <c r="N404" s="195"/>
      <c r="O404" s="195"/>
      <c r="P404" s="195"/>
      <c r="Q404" s="195"/>
      <c r="R404" s="195"/>
      <c r="S404" s="195"/>
      <c r="T404" s="19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190" t="s">
        <v>174</v>
      </c>
      <c r="AU404" s="190" t="s">
        <v>82</v>
      </c>
      <c r="AV404" s="14" t="s">
        <v>82</v>
      </c>
      <c r="AW404" s="14" t="s">
        <v>33</v>
      </c>
      <c r="AX404" s="14" t="s">
        <v>72</v>
      </c>
      <c r="AY404" s="190" t="s">
        <v>163</v>
      </c>
    </row>
    <row r="405" spans="1:51" s="15" customFormat="1" ht="12">
      <c r="A405" s="15"/>
      <c r="B405" s="197"/>
      <c r="C405" s="15"/>
      <c r="D405" s="182" t="s">
        <v>174</v>
      </c>
      <c r="E405" s="198" t="s">
        <v>112</v>
      </c>
      <c r="F405" s="199" t="s">
        <v>178</v>
      </c>
      <c r="G405" s="15"/>
      <c r="H405" s="200">
        <v>17.685</v>
      </c>
      <c r="I405" s="201"/>
      <c r="J405" s="15"/>
      <c r="K405" s="15"/>
      <c r="L405" s="197"/>
      <c r="M405" s="202"/>
      <c r="N405" s="203"/>
      <c r="O405" s="203"/>
      <c r="P405" s="203"/>
      <c r="Q405" s="203"/>
      <c r="R405" s="203"/>
      <c r="S405" s="203"/>
      <c r="T405" s="20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198" t="s">
        <v>174</v>
      </c>
      <c r="AU405" s="198" t="s">
        <v>82</v>
      </c>
      <c r="AV405" s="15" t="s">
        <v>170</v>
      </c>
      <c r="AW405" s="15" t="s">
        <v>33</v>
      </c>
      <c r="AX405" s="15" t="s">
        <v>80</v>
      </c>
      <c r="AY405" s="198" t="s">
        <v>163</v>
      </c>
    </row>
    <row r="406" spans="1:65" s="2" customFormat="1" ht="24.15" customHeight="1">
      <c r="A406" s="39"/>
      <c r="B406" s="162"/>
      <c r="C406" s="163" t="s">
        <v>554</v>
      </c>
      <c r="D406" s="163" t="s">
        <v>165</v>
      </c>
      <c r="E406" s="164" t="s">
        <v>555</v>
      </c>
      <c r="F406" s="165" t="s">
        <v>556</v>
      </c>
      <c r="G406" s="166" t="s">
        <v>303</v>
      </c>
      <c r="H406" s="167">
        <v>55.6</v>
      </c>
      <c r="I406" s="168"/>
      <c r="J406" s="169">
        <f>ROUND(I406*H406,2)</f>
        <v>0</v>
      </c>
      <c r="K406" s="165" t="s">
        <v>169</v>
      </c>
      <c r="L406" s="40"/>
      <c r="M406" s="170" t="s">
        <v>3</v>
      </c>
      <c r="N406" s="171" t="s">
        <v>43</v>
      </c>
      <c r="O406" s="73"/>
      <c r="P406" s="172">
        <f>O406*H406</f>
        <v>0</v>
      </c>
      <c r="Q406" s="172">
        <v>0</v>
      </c>
      <c r="R406" s="172">
        <f>Q406*H406</f>
        <v>0</v>
      </c>
      <c r="S406" s="172">
        <v>0</v>
      </c>
      <c r="T406" s="17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174" t="s">
        <v>170</v>
      </c>
      <c r="AT406" s="174" t="s">
        <v>165</v>
      </c>
      <c r="AU406" s="174" t="s">
        <v>82</v>
      </c>
      <c r="AY406" s="20" t="s">
        <v>163</v>
      </c>
      <c r="BE406" s="175">
        <f>IF(N406="základní",J406,0)</f>
        <v>0</v>
      </c>
      <c r="BF406" s="175">
        <f>IF(N406="snížená",J406,0)</f>
        <v>0</v>
      </c>
      <c r="BG406" s="175">
        <f>IF(N406="zákl. přenesená",J406,0)</f>
        <v>0</v>
      </c>
      <c r="BH406" s="175">
        <f>IF(N406="sníž. přenesená",J406,0)</f>
        <v>0</v>
      </c>
      <c r="BI406" s="175">
        <f>IF(N406="nulová",J406,0)</f>
        <v>0</v>
      </c>
      <c r="BJ406" s="20" t="s">
        <v>80</v>
      </c>
      <c r="BK406" s="175">
        <f>ROUND(I406*H406,2)</f>
        <v>0</v>
      </c>
      <c r="BL406" s="20" t="s">
        <v>170</v>
      </c>
      <c r="BM406" s="174" t="s">
        <v>557</v>
      </c>
    </row>
    <row r="407" spans="1:47" s="2" customFormat="1" ht="12">
      <c r="A407" s="39"/>
      <c r="B407" s="40"/>
      <c r="C407" s="39"/>
      <c r="D407" s="176" t="s">
        <v>172</v>
      </c>
      <c r="E407" s="39"/>
      <c r="F407" s="177" t="s">
        <v>558</v>
      </c>
      <c r="G407" s="39"/>
      <c r="H407" s="39"/>
      <c r="I407" s="178"/>
      <c r="J407" s="39"/>
      <c r="K407" s="39"/>
      <c r="L407" s="40"/>
      <c r="M407" s="179"/>
      <c r="N407" s="180"/>
      <c r="O407" s="73"/>
      <c r="P407" s="73"/>
      <c r="Q407" s="73"/>
      <c r="R407" s="73"/>
      <c r="S407" s="73"/>
      <c r="T407" s="74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20" t="s">
        <v>172</v>
      </c>
      <c r="AU407" s="20" t="s">
        <v>82</v>
      </c>
    </row>
    <row r="408" spans="1:51" s="13" customFormat="1" ht="12">
      <c r="A408" s="13"/>
      <c r="B408" s="181"/>
      <c r="C408" s="13"/>
      <c r="D408" s="182" t="s">
        <v>174</v>
      </c>
      <c r="E408" s="183" t="s">
        <v>3</v>
      </c>
      <c r="F408" s="184" t="s">
        <v>559</v>
      </c>
      <c r="G408" s="13"/>
      <c r="H408" s="183" t="s">
        <v>3</v>
      </c>
      <c r="I408" s="185"/>
      <c r="J408" s="13"/>
      <c r="K408" s="13"/>
      <c r="L408" s="181"/>
      <c r="M408" s="186"/>
      <c r="N408" s="187"/>
      <c r="O408" s="187"/>
      <c r="P408" s="187"/>
      <c r="Q408" s="187"/>
      <c r="R408" s="187"/>
      <c r="S408" s="187"/>
      <c r="T408" s="18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83" t="s">
        <v>174</v>
      </c>
      <c r="AU408" s="183" t="s">
        <v>82</v>
      </c>
      <c r="AV408" s="13" t="s">
        <v>80</v>
      </c>
      <c r="AW408" s="13" t="s">
        <v>33</v>
      </c>
      <c r="AX408" s="13" t="s">
        <v>72</v>
      </c>
      <c r="AY408" s="183" t="s">
        <v>163</v>
      </c>
    </row>
    <row r="409" spans="1:51" s="14" customFormat="1" ht="12">
      <c r="A409" s="14"/>
      <c r="B409" s="189"/>
      <c r="C409" s="14"/>
      <c r="D409" s="182" t="s">
        <v>174</v>
      </c>
      <c r="E409" s="190" t="s">
        <v>3</v>
      </c>
      <c r="F409" s="191" t="s">
        <v>560</v>
      </c>
      <c r="G409" s="14"/>
      <c r="H409" s="192">
        <v>34.6</v>
      </c>
      <c r="I409" s="193"/>
      <c r="J409" s="14"/>
      <c r="K409" s="14"/>
      <c r="L409" s="189"/>
      <c r="M409" s="194"/>
      <c r="N409" s="195"/>
      <c r="O409" s="195"/>
      <c r="P409" s="195"/>
      <c r="Q409" s="195"/>
      <c r="R409" s="195"/>
      <c r="S409" s="195"/>
      <c r="T409" s="19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190" t="s">
        <v>174</v>
      </c>
      <c r="AU409" s="190" t="s">
        <v>82</v>
      </c>
      <c r="AV409" s="14" t="s">
        <v>82</v>
      </c>
      <c r="AW409" s="14" t="s">
        <v>33</v>
      </c>
      <c r="AX409" s="14" t="s">
        <v>72</v>
      </c>
      <c r="AY409" s="190" t="s">
        <v>163</v>
      </c>
    </row>
    <row r="410" spans="1:51" s="14" customFormat="1" ht="12">
      <c r="A410" s="14"/>
      <c r="B410" s="189"/>
      <c r="C410" s="14"/>
      <c r="D410" s="182" t="s">
        <v>174</v>
      </c>
      <c r="E410" s="190" t="s">
        <v>3</v>
      </c>
      <c r="F410" s="191" t="s">
        <v>561</v>
      </c>
      <c r="G410" s="14"/>
      <c r="H410" s="192">
        <v>21</v>
      </c>
      <c r="I410" s="193"/>
      <c r="J410" s="14"/>
      <c r="K410" s="14"/>
      <c r="L410" s="189"/>
      <c r="M410" s="194"/>
      <c r="N410" s="195"/>
      <c r="O410" s="195"/>
      <c r="P410" s="195"/>
      <c r="Q410" s="195"/>
      <c r="R410" s="195"/>
      <c r="S410" s="195"/>
      <c r="T410" s="19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90" t="s">
        <v>174</v>
      </c>
      <c r="AU410" s="190" t="s">
        <v>82</v>
      </c>
      <c r="AV410" s="14" t="s">
        <v>82</v>
      </c>
      <c r="AW410" s="14" t="s">
        <v>33</v>
      </c>
      <c r="AX410" s="14" t="s">
        <v>72</v>
      </c>
      <c r="AY410" s="190" t="s">
        <v>163</v>
      </c>
    </row>
    <row r="411" spans="1:51" s="15" customFormat="1" ht="12">
      <c r="A411" s="15"/>
      <c r="B411" s="197"/>
      <c r="C411" s="15"/>
      <c r="D411" s="182" t="s">
        <v>174</v>
      </c>
      <c r="E411" s="198" t="s">
        <v>3</v>
      </c>
      <c r="F411" s="199" t="s">
        <v>178</v>
      </c>
      <c r="G411" s="15"/>
      <c r="H411" s="200">
        <v>55.6</v>
      </c>
      <c r="I411" s="201"/>
      <c r="J411" s="15"/>
      <c r="K411" s="15"/>
      <c r="L411" s="197"/>
      <c r="M411" s="202"/>
      <c r="N411" s="203"/>
      <c r="O411" s="203"/>
      <c r="P411" s="203"/>
      <c r="Q411" s="203"/>
      <c r="R411" s="203"/>
      <c r="S411" s="203"/>
      <c r="T411" s="20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198" t="s">
        <v>174</v>
      </c>
      <c r="AU411" s="198" t="s">
        <v>82</v>
      </c>
      <c r="AV411" s="15" t="s">
        <v>170</v>
      </c>
      <c r="AW411" s="15" t="s">
        <v>33</v>
      </c>
      <c r="AX411" s="15" t="s">
        <v>80</v>
      </c>
      <c r="AY411" s="198" t="s">
        <v>163</v>
      </c>
    </row>
    <row r="412" spans="1:65" s="2" customFormat="1" ht="16.5" customHeight="1">
      <c r="A412" s="39"/>
      <c r="B412" s="162"/>
      <c r="C412" s="205" t="s">
        <v>562</v>
      </c>
      <c r="D412" s="205" t="s">
        <v>295</v>
      </c>
      <c r="E412" s="206" t="s">
        <v>563</v>
      </c>
      <c r="F412" s="207" t="s">
        <v>564</v>
      </c>
      <c r="G412" s="208" t="s">
        <v>303</v>
      </c>
      <c r="H412" s="209">
        <v>58.38</v>
      </c>
      <c r="I412" s="210"/>
      <c r="J412" s="211">
        <f>ROUND(I412*H412,2)</f>
        <v>0</v>
      </c>
      <c r="K412" s="207" t="s">
        <v>169</v>
      </c>
      <c r="L412" s="212"/>
      <c r="M412" s="213" t="s">
        <v>3</v>
      </c>
      <c r="N412" s="214" t="s">
        <v>43</v>
      </c>
      <c r="O412" s="73"/>
      <c r="P412" s="172">
        <f>O412*H412</f>
        <v>0</v>
      </c>
      <c r="Q412" s="172">
        <v>0.0001</v>
      </c>
      <c r="R412" s="172">
        <f>Q412*H412</f>
        <v>0.005838</v>
      </c>
      <c r="S412" s="172">
        <v>0</v>
      </c>
      <c r="T412" s="17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174" t="s">
        <v>248</v>
      </c>
      <c r="AT412" s="174" t="s">
        <v>295</v>
      </c>
      <c r="AU412" s="174" t="s">
        <v>82</v>
      </c>
      <c r="AY412" s="20" t="s">
        <v>163</v>
      </c>
      <c r="BE412" s="175">
        <f>IF(N412="základní",J412,0)</f>
        <v>0</v>
      </c>
      <c r="BF412" s="175">
        <f>IF(N412="snížená",J412,0)</f>
        <v>0</v>
      </c>
      <c r="BG412" s="175">
        <f>IF(N412="zákl. přenesená",J412,0)</f>
        <v>0</v>
      </c>
      <c r="BH412" s="175">
        <f>IF(N412="sníž. přenesená",J412,0)</f>
        <v>0</v>
      </c>
      <c r="BI412" s="175">
        <f>IF(N412="nulová",J412,0)</f>
        <v>0</v>
      </c>
      <c r="BJ412" s="20" t="s">
        <v>80</v>
      </c>
      <c r="BK412" s="175">
        <f>ROUND(I412*H412,2)</f>
        <v>0</v>
      </c>
      <c r="BL412" s="20" t="s">
        <v>170</v>
      </c>
      <c r="BM412" s="174" t="s">
        <v>565</v>
      </c>
    </row>
    <row r="413" spans="1:51" s="14" customFormat="1" ht="12">
      <c r="A413" s="14"/>
      <c r="B413" s="189"/>
      <c r="C413" s="14"/>
      <c r="D413" s="182" t="s">
        <v>174</v>
      </c>
      <c r="E413" s="14"/>
      <c r="F413" s="191" t="s">
        <v>566</v>
      </c>
      <c r="G413" s="14"/>
      <c r="H413" s="192">
        <v>58.38</v>
      </c>
      <c r="I413" s="193"/>
      <c r="J413" s="14"/>
      <c r="K413" s="14"/>
      <c r="L413" s="189"/>
      <c r="M413" s="194"/>
      <c r="N413" s="195"/>
      <c r="O413" s="195"/>
      <c r="P413" s="195"/>
      <c r="Q413" s="195"/>
      <c r="R413" s="195"/>
      <c r="S413" s="195"/>
      <c r="T413" s="19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190" t="s">
        <v>174</v>
      </c>
      <c r="AU413" s="190" t="s">
        <v>82</v>
      </c>
      <c r="AV413" s="14" t="s">
        <v>82</v>
      </c>
      <c r="AW413" s="14" t="s">
        <v>4</v>
      </c>
      <c r="AX413" s="14" t="s">
        <v>80</v>
      </c>
      <c r="AY413" s="190" t="s">
        <v>163</v>
      </c>
    </row>
    <row r="414" spans="1:65" s="2" customFormat="1" ht="24.15" customHeight="1">
      <c r="A414" s="39"/>
      <c r="B414" s="162"/>
      <c r="C414" s="163" t="s">
        <v>567</v>
      </c>
      <c r="D414" s="163" t="s">
        <v>165</v>
      </c>
      <c r="E414" s="164" t="s">
        <v>568</v>
      </c>
      <c r="F414" s="165" t="s">
        <v>569</v>
      </c>
      <c r="G414" s="166" t="s">
        <v>303</v>
      </c>
      <c r="H414" s="167">
        <v>329.545</v>
      </c>
      <c r="I414" s="168"/>
      <c r="J414" s="169">
        <f>ROUND(I414*H414,2)</f>
        <v>0</v>
      </c>
      <c r="K414" s="165" t="s">
        <v>169</v>
      </c>
      <c r="L414" s="40"/>
      <c r="M414" s="170" t="s">
        <v>3</v>
      </c>
      <c r="N414" s="171" t="s">
        <v>43</v>
      </c>
      <c r="O414" s="73"/>
      <c r="P414" s="172">
        <f>O414*H414</f>
        <v>0</v>
      </c>
      <c r="Q414" s="172">
        <v>0</v>
      </c>
      <c r="R414" s="172">
        <f>Q414*H414</f>
        <v>0</v>
      </c>
      <c r="S414" s="172">
        <v>0</v>
      </c>
      <c r="T414" s="17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174" t="s">
        <v>170</v>
      </c>
      <c r="AT414" s="174" t="s">
        <v>165</v>
      </c>
      <c r="AU414" s="174" t="s">
        <v>82</v>
      </c>
      <c r="AY414" s="20" t="s">
        <v>163</v>
      </c>
      <c r="BE414" s="175">
        <f>IF(N414="základní",J414,0)</f>
        <v>0</v>
      </c>
      <c r="BF414" s="175">
        <f>IF(N414="snížená",J414,0)</f>
        <v>0</v>
      </c>
      <c r="BG414" s="175">
        <f>IF(N414="zákl. přenesená",J414,0)</f>
        <v>0</v>
      </c>
      <c r="BH414" s="175">
        <f>IF(N414="sníž. přenesená",J414,0)</f>
        <v>0</v>
      </c>
      <c r="BI414" s="175">
        <f>IF(N414="nulová",J414,0)</f>
        <v>0</v>
      </c>
      <c r="BJ414" s="20" t="s">
        <v>80</v>
      </c>
      <c r="BK414" s="175">
        <f>ROUND(I414*H414,2)</f>
        <v>0</v>
      </c>
      <c r="BL414" s="20" t="s">
        <v>170</v>
      </c>
      <c r="BM414" s="174" t="s">
        <v>570</v>
      </c>
    </row>
    <row r="415" spans="1:47" s="2" customFormat="1" ht="12">
      <c r="A415" s="39"/>
      <c r="B415" s="40"/>
      <c r="C415" s="39"/>
      <c r="D415" s="176" t="s">
        <v>172</v>
      </c>
      <c r="E415" s="39"/>
      <c r="F415" s="177" t="s">
        <v>571</v>
      </c>
      <c r="G415" s="39"/>
      <c r="H415" s="39"/>
      <c r="I415" s="178"/>
      <c r="J415" s="39"/>
      <c r="K415" s="39"/>
      <c r="L415" s="40"/>
      <c r="M415" s="179"/>
      <c r="N415" s="180"/>
      <c r="O415" s="73"/>
      <c r="P415" s="73"/>
      <c r="Q415" s="73"/>
      <c r="R415" s="73"/>
      <c r="S415" s="73"/>
      <c r="T415" s="74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20" t="s">
        <v>172</v>
      </c>
      <c r="AU415" s="20" t="s">
        <v>82</v>
      </c>
    </row>
    <row r="416" spans="1:51" s="14" customFormat="1" ht="12">
      <c r="A416" s="14"/>
      <c r="B416" s="189"/>
      <c r="C416" s="14"/>
      <c r="D416" s="182" t="s">
        <v>174</v>
      </c>
      <c r="E416" s="190" t="s">
        <v>3</v>
      </c>
      <c r="F416" s="191" t="s">
        <v>83</v>
      </c>
      <c r="G416" s="14"/>
      <c r="H416" s="192">
        <v>254.045</v>
      </c>
      <c r="I416" s="193"/>
      <c r="J416" s="14"/>
      <c r="K416" s="14"/>
      <c r="L416" s="189"/>
      <c r="M416" s="194"/>
      <c r="N416" s="195"/>
      <c r="O416" s="195"/>
      <c r="P416" s="195"/>
      <c r="Q416" s="195"/>
      <c r="R416" s="195"/>
      <c r="S416" s="195"/>
      <c r="T416" s="19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190" t="s">
        <v>174</v>
      </c>
      <c r="AU416" s="190" t="s">
        <v>82</v>
      </c>
      <c r="AV416" s="14" t="s">
        <v>82</v>
      </c>
      <c r="AW416" s="14" t="s">
        <v>33</v>
      </c>
      <c r="AX416" s="14" t="s">
        <v>72</v>
      </c>
      <c r="AY416" s="190" t="s">
        <v>163</v>
      </c>
    </row>
    <row r="417" spans="1:51" s="14" customFormat="1" ht="12">
      <c r="A417" s="14"/>
      <c r="B417" s="189"/>
      <c r="C417" s="14"/>
      <c r="D417" s="182" t="s">
        <v>174</v>
      </c>
      <c r="E417" s="190" t="s">
        <v>3</v>
      </c>
      <c r="F417" s="191" t="s">
        <v>572</v>
      </c>
      <c r="G417" s="14"/>
      <c r="H417" s="192">
        <v>29.3</v>
      </c>
      <c r="I417" s="193"/>
      <c r="J417" s="14"/>
      <c r="K417" s="14"/>
      <c r="L417" s="189"/>
      <c r="M417" s="194"/>
      <c r="N417" s="195"/>
      <c r="O417" s="195"/>
      <c r="P417" s="195"/>
      <c r="Q417" s="195"/>
      <c r="R417" s="195"/>
      <c r="S417" s="195"/>
      <c r="T417" s="19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190" t="s">
        <v>174</v>
      </c>
      <c r="AU417" s="190" t="s">
        <v>82</v>
      </c>
      <c r="AV417" s="14" t="s">
        <v>82</v>
      </c>
      <c r="AW417" s="14" t="s">
        <v>33</v>
      </c>
      <c r="AX417" s="14" t="s">
        <v>72</v>
      </c>
      <c r="AY417" s="190" t="s">
        <v>163</v>
      </c>
    </row>
    <row r="418" spans="1:51" s="14" customFormat="1" ht="12">
      <c r="A418" s="14"/>
      <c r="B418" s="189"/>
      <c r="C418" s="14"/>
      <c r="D418" s="182" t="s">
        <v>174</v>
      </c>
      <c r="E418" s="190" t="s">
        <v>3</v>
      </c>
      <c r="F418" s="191" t="s">
        <v>573</v>
      </c>
      <c r="G418" s="14"/>
      <c r="H418" s="192">
        <v>15.4</v>
      </c>
      <c r="I418" s="193"/>
      <c r="J418" s="14"/>
      <c r="K418" s="14"/>
      <c r="L418" s="189"/>
      <c r="M418" s="194"/>
      <c r="N418" s="195"/>
      <c r="O418" s="195"/>
      <c r="P418" s="195"/>
      <c r="Q418" s="195"/>
      <c r="R418" s="195"/>
      <c r="S418" s="195"/>
      <c r="T418" s="19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190" t="s">
        <v>174</v>
      </c>
      <c r="AU418" s="190" t="s">
        <v>82</v>
      </c>
      <c r="AV418" s="14" t="s">
        <v>82</v>
      </c>
      <c r="AW418" s="14" t="s">
        <v>33</v>
      </c>
      <c r="AX418" s="14" t="s">
        <v>72</v>
      </c>
      <c r="AY418" s="190" t="s">
        <v>163</v>
      </c>
    </row>
    <row r="419" spans="1:51" s="14" customFormat="1" ht="12">
      <c r="A419" s="14"/>
      <c r="B419" s="189"/>
      <c r="C419" s="14"/>
      <c r="D419" s="182" t="s">
        <v>174</v>
      </c>
      <c r="E419" s="190" t="s">
        <v>3</v>
      </c>
      <c r="F419" s="191" t="s">
        <v>574</v>
      </c>
      <c r="G419" s="14"/>
      <c r="H419" s="192">
        <v>15.4</v>
      </c>
      <c r="I419" s="193"/>
      <c r="J419" s="14"/>
      <c r="K419" s="14"/>
      <c r="L419" s="189"/>
      <c r="M419" s="194"/>
      <c r="N419" s="195"/>
      <c r="O419" s="195"/>
      <c r="P419" s="195"/>
      <c r="Q419" s="195"/>
      <c r="R419" s="195"/>
      <c r="S419" s="195"/>
      <c r="T419" s="19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190" t="s">
        <v>174</v>
      </c>
      <c r="AU419" s="190" t="s">
        <v>82</v>
      </c>
      <c r="AV419" s="14" t="s">
        <v>82</v>
      </c>
      <c r="AW419" s="14" t="s">
        <v>33</v>
      </c>
      <c r="AX419" s="14" t="s">
        <v>72</v>
      </c>
      <c r="AY419" s="190" t="s">
        <v>163</v>
      </c>
    </row>
    <row r="420" spans="1:51" s="14" customFormat="1" ht="12">
      <c r="A420" s="14"/>
      <c r="B420" s="189"/>
      <c r="C420" s="14"/>
      <c r="D420" s="182" t="s">
        <v>174</v>
      </c>
      <c r="E420" s="190" t="s">
        <v>3</v>
      </c>
      <c r="F420" s="191" t="s">
        <v>575</v>
      </c>
      <c r="G420" s="14"/>
      <c r="H420" s="192">
        <v>15.4</v>
      </c>
      <c r="I420" s="193"/>
      <c r="J420" s="14"/>
      <c r="K420" s="14"/>
      <c r="L420" s="189"/>
      <c r="M420" s="194"/>
      <c r="N420" s="195"/>
      <c r="O420" s="195"/>
      <c r="P420" s="195"/>
      <c r="Q420" s="195"/>
      <c r="R420" s="195"/>
      <c r="S420" s="195"/>
      <c r="T420" s="19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190" t="s">
        <v>174</v>
      </c>
      <c r="AU420" s="190" t="s">
        <v>82</v>
      </c>
      <c r="AV420" s="14" t="s">
        <v>82</v>
      </c>
      <c r="AW420" s="14" t="s">
        <v>33</v>
      </c>
      <c r="AX420" s="14" t="s">
        <v>72</v>
      </c>
      <c r="AY420" s="190" t="s">
        <v>163</v>
      </c>
    </row>
    <row r="421" spans="1:51" s="15" customFormat="1" ht="12">
      <c r="A421" s="15"/>
      <c r="B421" s="197"/>
      <c r="C421" s="15"/>
      <c r="D421" s="182" t="s">
        <v>174</v>
      </c>
      <c r="E421" s="198" t="s">
        <v>3</v>
      </c>
      <c r="F421" s="199" t="s">
        <v>178</v>
      </c>
      <c r="G421" s="15"/>
      <c r="H421" s="200">
        <v>329.545</v>
      </c>
      <c r="I421" s="201"/>
      <c r="J421" s="15"/>
      <c r="K421" s="15"/>
      <c r="L421" s="197"/>
      <c r="M421" s="202"/>
      <c r="N421" s="203"/>
      <c r="O421" s="203"/>
      <c r="P421" s="203"/>
      <c r="Q421" s="203"/>
      <c r="R421" s="203"/>
      <c r="S421" s="203"/>
      <c r="T421" s="204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198" t="s">
        <v>174</v>
      </c>
      <c r="AU421" s="198" t="s">
        <v>82</v>
      </c>
      <c r="AV421" s="15" t="s">
        <v>170</v>
      </c>
      <c r="AW421" s="15" t="s">
        <v>33</v>
      </c>
      <c r="AX421" s="15" t="s">
        <v>80</v>
      </c>
      <c r="AY421" s="198" t="s">
        <v>163</v>
      </c>
    </row>
    <row r="422" spans="1:65" s="2" customFormat="1" ht="16.5" customHeight="1">
      <c r="A422" s="39"/>
      <c r="B422" s="162"/>
      <c r="C422" s="205" t="s">
        <v>576</v>
      </c>
      <c r="D422" s="205" t="s">
        <v>295</v>
      </c>
      <c r="E422" s="206" t="s">
        <v>577</v>
      </c>
      <c r="F422" s="207" t="s">
        <v>578</v>
      </c>
      <c r="G422" s="208" t="s">
        <v>303</v>
      </c>
      <c r="H422" s="209">
        <v>346.022</v>
      </c>
      <c r="I422" s="210"/>
      <c r="J422" s="211">
        <f>ROUND(I422*H422,2)</f>
        <v>0</v>
      </c>
      <c r="K422" s="207" t="s">
        <v>169</v>
      </c>
      <c r="L422" s="212"/>
      <c r="M422" s="213" t="s">
        <v>3</v>
      </c>
      <c r="N422" s="214" t="s">
        <v>43</v>
      </c>
      <c r="O422" s="73"/>
      <c r="P422" s="172">
        <f>O422*H422</f>
        <v>0</v>
      </c>
      <c r="Q422" s="172">
        <v>0.0001</v>
      </c>
      <c r="R422" s="172">
        <f>Q422*H422</f>
        <v>0.0346022</v>
      </c>
      <c r="S422" s="172">
        <v>0</v>
      </c>
      <c r="T422" s="17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174" t="s">
        <v>248</v>
      </c>
      <c r="AT422" s="174" t="s">
        <v>295</v>
      </c>
      <c r="AU422" s="174" t="s">
        <v>82</v>
      </c>
      <c r="AY422" s="20" t="s">
        <v>163</v>
      </c>
      <c r="BE422" s="175">
        <f>IF(N422="základní",J422,0)</f>
        <v>0</v>
      </c>
      <c r="BF422" s="175">
        <f>IF(N422="snížená",J422,0)</f>
        <v>0</v>
      </c>
      <c r="BG422" s="175">
        <f>IF(N422="zákl. přenesená",J422,0)</f>
        <v>0</v>
      </c>
      <c r="BH422" s="175">
        <f>IF(N422="sníž. přenesená",J422,0)</f>
        <v>0</v>
      </c>
      <c r="BI422" s="175">
        <f>IF(N422="nulová",J422,0)</f>
        <v>0</v>
      </c>
      <c r="BJ422" s="20" t="s">
        <v>80</v>
      </c>
      <c r="BK422" s="175">
        <f>ROUND(I422*H422,2)</f>
        <v>0</v>
      </c>
      <c r="BL422" s="20" t="s">
        <v>170</v>
      </c>
      <c r="BM422" s="174" t="s">
        <v>579</v>
      </c>
    </row>
    <row r="423" spans="1:51" s="14" customFormat="1" ht="12">
      <c r="A423" s="14"/>
      <c r="B423" s="189"/>
      <c r="C423" s="14"/>
      <c r="D423" s="182" t="s">
        <v>174</v>
      </c>
      <c r="E423" s="14"/>
      <c r="F423" s="191" t="s">
        <v>580</v>
      </c>
      <c r="G423" s="14"/>
      <c r="H423" s="192">
        <v>346.022</v>
      </c>
      <c r="I423" s="193"/>
      <c r="J423" s="14"/>
      <c r="K423" s="14"/>
      <c r="L423" s="189"/>
      <c r="M423" s="194"/>
      <c r="N423" s="195"/>
      <c r="O423" s="195"/>
      <c r="P423" s="195"/>
      <c r="Q423" s="195"/>
      <c r="R423" s="195"/>
      <c r="S423" s="195"/>
      <c r="T423" s="19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190" t="s">
        <v>174</v>
      </c>
      <c r="AU423" s="190" t="s">
        <v>82</v>
      </c>
      <c r="AV423" s="14" t="s">
        <v>82</v>
      </c>
      <c r="AW423" s="14" t="s">
        <v>4</v>
      </c>
      <c r="AX423" s="14" t="s">
        <v>80</v>
      </c>
      <c r="AY423" s="190" t="s">
        <v>163</v>
      </c>
    </row>
    <row r="424" spans="1:65" s="2" customFormat="1" ht="33" customHeight="1">
      <c r="A424" s="39"/>
      <c r="B424" s="162"/>
      <c r="C424" s="163" t="s">
        <v>581</v>
      </c>
      <c r="D424" s="163" t="s">
        <v>165</v>
      </c>
      <c r="E424" s="164" t="s">
        <v>582</v>
      </c>
      <c r="F424" s="165" t="s">
        <v>583</v>
      </c>
      <c r="G424" s="166" t="s">
        <v>303</v>
      </c>
      <c r="H424" s="167">
        <v>508.09</v>
      </c>
      <c r="I424" s="168"/>
      <c r="J424" s="169">
        <f>ROUND(I424*H424,2)</f>
        <v>0</v>
      </c>
      <c r="K424" s="165" t="s">
        <v>169</v>
      </c>
      <c r="L424" s="40"/>
      <c r="M424" s="170" t="s">
        <v>3</v>
      </c>
      <c r="N424" s="171" t="s">
        <v>43</v>
      </c>
      <c r="O424" s="73"/>
      <c r="P424" s="172">
        <f>O424*H424</f>
        <v>0</v>
      </c>
      <c r="Q424" s="172">
        <v>0</v>
      </c>
      <c r="R424" s="172">
        <f>Q424*H424</f>
        <v>0</v>
      </c>
      <c r="S424" s="172">
        <v>0</v>
      </c>
      <c r="T424" s="17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174" t="s">
        <v>170</v>
      </c>
      <c r="AT424" s="174" t="s">
        <v>165</v>
      </c>
      <c r="AU424" s="174" t="s">
        <v>82</v>
      </c>
      <c r="AY424" s="20" t="s">
        <v>163</v>
      </c>
      <c r="BE424" s="175">
        <f>IF(N424="základní",J424,0)</f>
        <v>0</v>
      </c>
      <c r="BF424" s="175">
        <f>IF(N424="snížená",J424,0)</f>
        <v>0</v>
      </c>
      <c r="BG424" s="175">
        <f>IF(N424="zákl. přenesená",J424,0)</f>
        <v>0</v>
      </c>
      <c r="BH424" s="175">
        <f>IF(N424="sníž. přenesená",J424,0)</f>
        <v>0</v>
      </c>
      <c r="BI424" s="175">
        <f>IF(N424="nulová",J424,0)</f>
        <v>0</v>
      </c>
      <c r="BJ424" s="20" t="s">
        <v>80</v>
      </c>
      <c r="BK424" s="175">
        <f>ROUND(I424*H424,2)</f>
        <v>0</v>
      </c>
      <c r="BL424" s="20" t="s">
        <v>170</v>
      </c>
      <c r="BM424" s="174" t="s">
        <v>584</v>
      </c>
    </row>
    <row r="425" spans="1:47" s="2" customFormat="1" ht="12">
      <c r="A425" s="39"/>
      <c r="B425" s="40"/>
      <c r="C425" s="39"/>
      <c r="D425" s="176" t="s">
        <v>172</v>
      </c>
      <c r="E425" s="39"/>
      <c r="F425" s="177" t="s">
        <v>585</v>
      </c>
      <c r="G425" s="39"/>
      <c r="H425" s="39"/>
      <c r="I425" s="178"/>
      <c r="J425" s="39"/>
      <c r="K425" s="39"/>
      <c r="L425" s="40"/>
      <c r="M425" s="179"/>
      <c r="N425" s="180"/>
      <c r="O425" s="73"/>
      <c r="P425" s="73"/>
      <c r="Q425" s="73"/>
      <c r="R425" s="73"/>
      <c r="S425" s="73"/>
      <c r="T425" s="74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20" t="s">
        <v>172</v>
      </c>
      <c r="AU425" s="20" t="s">
        <v>82</v>
      </c>
    </row>
    <row r="426" spans="1:51" s="14" customFormat="1" ht="12">
      <c r="A426" s="14"/>
      <c r="B426" s="189"/>
      <c r="C426" s="14"/>
      <c r="D426" s="182" t="s">
        <v>174</v>
      </c>
      <c r="E426" s="190" t="s">
        <v>3</v>
      </c>
      <c r="F426" s="191" t="s">
        <v>586</v>
      </c>
      <c r="G426" s="14"/>
      <c r="H426" s="192">
        <v>508.09</v>
      </c>
      <c r="I426" s="193"/>
      <c r="J426" s="14"/>
      <c r="K426" s="14"/>
      <c r="L426" s="189"/>
      <c r="M426" s="194"/>
      <c r="N426" s="195"/>
      <c r="O426" s="195"/>
      <c r="P426" s="195"/>
      <c r="Q426" s="195"/>
      <c r="R426" s="195"/>
      <c r="S426" s="195"/>
      <c r="T426" s="19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190" t="s">
        <v>174</v>
      </c>
      <c r="AU426" s="190" t="s">
        <v>82</v>
      </c>
      <c r="AV426" s="14" t="s">
        <v>82</v>
      </c>
      <c r="AW426" s="14" t="s">
        <v>33</v>
      </c>
      <c r="AX426" s="14" t="s">
        <v>80</v>
      </c>
      <c r="AY426" s="190" t="s">
        <v>163</v>
      </c>
    </row>
    <row r="427" spans="1:65" s="2" customFormat="1" ht="16.5" customHeight="1">
      <c r="A427" s="39"/>
      <c r="B427" s="162"/>
      <c r="C427" s="205" t="s">
        <v>587</v>
      </c>
      <c r="D427" s="205" t="s">
        <v>295</v>
      </c>
      <c r="E427" s="206" t="s">
        <v>588</v>
      </c>
      <c r="F427" s="207" t="s">
        <v>589</v>
      </c>
      <c r="G427" s="208" t="s">
        <v>303</v>
      </c>
      <c r="H427" s="209">
        <v>533.495</v>
      </c>
      <c r="I427" s="210"/>
      <c r="J427" s="211">
        <f>ROUND(I427*H427,2)</f>
        <v>0</v>
      </c>
      <c r="K427" s="207" t="s">
        <v>169</v>
      </c>
      <c r="L427" s="212"/>
      <c r="M427" s="213" t="s">
        <v>3</v>
      </c>
      <c r="N427" s="214" t="s">
        <v>43</v>
      </c>
      <c r="O427" s="73"/>
      <c r="P427" s="172">
        <f>O427*H427</f>
        <v>0</v>
      </c>
      <c r="Q427" s="172">
        <v>4E-05</v>
      </c>
      <c r="R427" s="172">
        <f>Q427*H427</f>
        <v>0.021339800000000003</v>
      </c>
      <c r="S427" s="172">
        <v>0</v>
      </c>
      <c r="T427" s="17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174" t="s">
        <v>248</v>
      </c>
      <c r="AT427" s="174" t="s">
        <v>295</v>
      </c>
      <c r="AU427" s="174" t="s">
        <v>82</v>
      </c>
      <c r="AY427" s="20" t="s">
        <v>163</v>
      </c>
      <c r="BE427" s="175">
        <f>IF(N427="základní",J427,0)</f>
        <v>0</v>
      </c>
      <c r="BF427" s="175">
        <f>IF(N427="snížená",J427,0)</f>
        <v>0</v>
      </c>
      <c r="BG427" s="175">
        <f>IF(N427="zákl. přenesená",J427,0)</f>
        <v>0</v>
      </c>
      <c r="BH427" s="175">
        <f>IF(N427="sníž. přenesená",J427,0)</f>
        <v>0</v>
      </c>
      <c r="BI427" s="175">
        <f>IF(N427="nulová",J427,0)</f>
        <v>0</v>
      </c>
      <c r="BJ427" s="20" t="s">
        <v>80</v>
      </c>
      <c r="BK427" s="175">
        <f>ROUND(I427*H427,2)</f>
        <v>0</v>
      </c>
      <c r="BL427" s="20" t="s">
        <v>170</v>
      </c>
      <c r="BM427" s="174" t="s">
        <v>590</v>
      </c>
    </row>
    <row r="428" spans="1:51" s="14" customFormat="1" ht="12">
      <c r="A428" s="14"/>
      <c r="B428" s="189"/>
      <c r="C428" s="14"/>
      <c r="D428" s="182" t="s">
        <v>174</v>
      </c>
      <c r="E428" s="14"/>
      <c r="F428" s="191" t="s">
        <v>591</v>
      </c>
      <c r="G428" s="14"/>
      <c r="H428" s="192">
        <v>533.495</v>
      </c>
      <c r="I428" s="193"/>
      <c r="J428" s="14"/>
      <c r="K428" s="14"/>
      <c r="L428" s="189"/>
      <c r="M428" s="194"/>
      <c r="N428" s="195"/>
      <c r="O428" s="195"/>
      <c r="P428" s="195"/>
      <c r="Q428" s="195"/>
      <c r="R428" s="195"/>
      <c r="S428" s="195"/>
      <c r="T428" s="19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190" t="s">
        <v>174</v>
      </c>
      <c r="AU428" s="190" t="s">
        <v>82</v>
      </c>
      <c r="AV428" s="14" t="s">
        <v>82</v>
      </c>
      <c r="AW428" s="14" t="s">
        <v>4</v>
      </c>
      <c r="AX428" s="14" t="s">
        <v>80</v>
      </c>
      <c r="AY428" s="190" t="s">
        <v>163</v>
      </c>
    </row>
    <row r="429" spans="1:65" s="2" customFormat="1" ht="16.5" customHeight="1">
      <c r="A429" s="39"/>
      <c r="B429" s="162"/>
      <c r="C429" s="163" t="s">
        <v>592</v>
      </c>
      <c r="D429" s="163" t="s">
        <v>165</v>
      </c>
      <c r="E429" s="164" t="s">
        <v>593</v>
      </c>
      <c r="F429" s="165" t="s">
        <v>594</v>
      </c>
      <c r="G429" s="166" t="s">
        <v>168</v>
      </c>
      <c r="H429" s="167">
        <v>70.313</v>
      </c>
      <c r="I429" s="168"/>
      <c r="J429" s="169">
        <f>ROUND(I429*H429,2)</f>
        <v>0</v>
      </c>
      <c r="K429" s="165" t="s">
        <v>169</v>
      </c>
      <c r="L429" s="40"/>
      <c r="M429" s="170" t="s">
        <v>3</v>
      </c>
      <c r="N429" s="171" t="s">
        <v>43</v>
      </c>
      <c r="O429" s="73"/>
      <c r="P429" s="172">
        <f>O429*H429</f>
        <v>0</v>
      </c>
      <c r="Q429" s="172">
        <v>0.00018</v>
      </c>
      <c r="R429" s="172">
        <f>Q429*H429</f>
        <v>0.012656340000000002</v>
      </c>
      <c r="S429" s="172">
        <v>0</v>
      </c>
      <c r="T429" s="17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174" t="s">
        <v>170</v>
      </c>
      <c r="AT429" s="174" t="s">
        <v>165</v>
      </c>
      <c r="AU429" s="174" t="s">
        <v>82</v>
      </c>
      <c r="AY429" s="20" t="s">
        <v>163</v>
      </c>
      <c r="BE429" s="175">
        <f>IF(N429="základní",J429,0)</f>
        <v>0</v>
      </c>
      <c r="BF429" s="175">
        <f>IF(N429="snížená",J429,0)</f>
        <v>0</v>
      </c>
      <c r="BG429" s="175">
        <f>IF(N429="zákl. přenesená",J429,0)</f>
        <v>0</v>
      </c>
      <c r="BH429" s="175">
        <f>IF(N429="sníž. přenesená",J429,0)</f>
        <v>0</v>
      </c>
      <c r="BI429" s="175">
        <f>IF(N429="nulová",J429,0)</f>
        <v>0</v>
      </c>
      <c r="BJ429" s="20" t="s">
        <v>80</v>
      </c>
      <c r="BK429" s="175">
        <f>ROUND(I429*H429,2)</f>
        <v>0</v>
      </c>
      <c r="BL429" s="20" t="s">
        <v>170</v>
      </c>
      <c r="BM429" s="174" t="s">
        <v>595</v>
      </c>
    </row>
    <row r="430" spans="1:47" s="2" customFormat="1" ht="12">
      <c r="A430" s="39"/>
      <c r="B430" s="40"/>
      <c r="C430" s="39"/>
      <c r="D430" s="176" t="s">
        <v>172</v>
      </c>
      <c r="E430" s="39"/>
      <c r="F430" s="177" t="s">
        <v>596</v>
      </c>
      <c r="G430" s="39"/>
      <c r="H430" s="39"/>
      <c r="I430" s="178"/>
      <c r="J430" s="39"/>
      <c r="K430" s="39"/>
      <c r="L430" s="40"/>
      <c r="M430" s="179"/>
      <c r="N430" s="180"/>
      <c r="O430" s="73"/>
      <c r="P430" s="73"/>
      <c r="Q430" s="73"/>
      <c r="R430" s="73"/>
      <c r="S430" s="73"/>
      <c r="T430" s="74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20" t="s">
        <v>172</v>
      </c>
      <c r="AU430" s="20" t="s">
        <v>82</v>
      </c>
    </row>
    <row r="431" spans="1:51" s="14" customFormat="1" ht="12">
      <c r="A431" s="14"/>
      <c r="B431" s="189"/>
      <c r="C431" s="14"/>
      <c r="D431" s="182" t="s">
        <v>174</v>
      </c>
      <c r="E431" s="190" t="s">
        <v>3</v>
      </c>
      <c r="F431" s="191" t="s">
        <v>597</v>
      </c>
      <c r="G431" s="14"/>
      <c r="H431" s="192">
        <v>64.363</v>
      </c>
      <c r="I431" s="193"/>
      <c r="J431" s="14"/>
      <c r="K431" s="14"/>
      <c r="L431" s="189"/>
      <c r="M431" s="194"/>
      <c r="N431" s="195"/>
      <c r="O431" s="195"/>
      <c r="P431" s="195"/>
      <c r="Q431" s="195"/>
      <c r="R431" s="195"/>
      <c r="S431" s="195"/>
      <c r="T431" s="19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190" t="s">
        <v>174</v>
      </c>
      <c r="AU431" s="190" t="s">
        <v>82</v>
      </c>
      <c r="AV431" s="14" t="s">
        <v>82</v>
      </c>
      <c r="AW431" s="14" t="s">
        <v>33</v>
      </c>
      <c r="AX431" s="14" t="s">
        <v>72</v>
      </c>
      <c r="AY431" s="190" t="s">
        <v>163</v>
      </c>
    </row>
    <row r="432" spans="1:51" s="13" customFormat="1" ht="12">
      <c r="A432" s="13"/>
      <c r="B432" s="181"/>
      <c r="C432" s="13"/>
      <c r="D432" s="182" t="s">
        <v>174</v>
      </c>
      <c r="E432" s="183" t="s">
        <v>3</v>
      </c>
      <c r="F432" s="184" t="s">
        <v>598</v>
      </c>
      <c r="G432" s="13"/>
      <c r="H432" s="183" t="s">
        <v>3</v>
      </c>
      <c r="I432" s="185"/>
      <c r="J432" s="13"/>
      <c r="K432" s="13"/>
      <c r="L432" s="181"/>
      <c r="M432" s="186"/>
      <c r="N432" s="187"/>
      <c r="O432" s="187"/>
      <c r="P432" s="187"/>
      <c r="Q432" s="187"/>
      <c r="R432" s="187"/>
      <c r="S432" s="187"/>
      <c r="T432" s="18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83" t="s">
        <v>174</v>
      </c>
      <c r="AU432" s="183" t="s">
        <v>82</v>
      </c>
      <c r="AV432" s="13" t="s">
        <v>80</v>
      </c>
      <c r="AW432" s="13" t="s">
        <v>33</v>
      </c>
      <c r="AX432" s="13" t="s">
        <v>72</v>
      </c>
      <c r="AY432" s="183" t="s">
        <v>163</v>
      </c>
    </row>
    <row r="433" spans="1:51" s="14" customFormat="1" ht="12">
      <c r="A433" s="14"/>
      <c r="B433" s="189"/>
      <c r="C433" s="14"/>
      <c r="D433" s="182" t="s">
        <v>174</v>
      </c>
      <c r="E433" s="190" t="s">
        <v>3</v>
      </c>
      <c r="F433" s="191" t="s">
        <v>599</v>
      </c>
      <c r="G433" s="14"/>
      <c r="H433" s="192">
        <v>3.45</v>
      </c>
      <c r="I433" s="193"/>
      <c r="J433" s="14"/>
      <c r="K433" s="14"/>
      <c r="L433" s="189"/>
      <c r="M433" s="194"/>
      <c r="N433" s="195"/>
      <c r="O433" s="195"/>
      <c r="P433" s="195"/>
      <c r="Q433" s="195"/>
      <c r="R433" s="195"/>
      <c r="S433" s="195"/>
      <c r="T433" s="19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190" t="s">
        <v>174</v>
      </c>
      <c r="AU433" s="190" t="s">
        <v>82</v>
      </c>
      <c r="AV433" s="14" t="s">
        <v>82</v>
      </c>
      <c r="AW433" s="14" t="s">
        <v>33</v>
      </c>
      <c r="AX433" s="14" t="s">
        <v>72</v>
      </c>
      <c r="AY433" s="190" t="s">
        <v>163</v>
      </c>
    </row>
    <row r="434" spans="1:51" s="14" customFormat="1" ht="12">
      <c r="A434" s="14"/>
      <c r="B434" s="189"/>
      <c r="C434" s="14"/>
      <c r="D434" s="182" t="s">
        <v>174</v>
      </c>
      <c r="E434" s="190" t="s">
        <v>3</v>
      </c>
      <c r="F434" s="191" t="s">
        <v>600</v>
      </c>
      <c r="G434" s="14"/>
      <c r="H434" s="192">
        <v>2.5</v>
      </c>
      <c r="I434" s="193"/>
      <c r="J434" s="14"/>
      <c r="K434" s="14"/>
      <c r="L434" s="189"/>
      <c r="M434" s="194"/>
      <c r="N434" s="195"/>
      <c r="O434" s="195"/>
      <c r="P434" s="195"/>
      <c r="Q434" s="195"/>
      <c r="R434" s="195"/>
      <c r="S434" s="195"/>
      <c r="T434" s="19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90" t="s">
        <v>174</v>
      </c>
      <c r="AU434" s="190" t="s">
        <v>82</v>
      </c>
      <c r="AV434" s="14" t="s">
        <v>82</v>
      </c>
      <c r="AW434" s="14" t="s">
        <v>33</v>
      </c>
      <c r="AX434" s="14" t="s">
        <v>72</v>
      </c>
      <c r="AY434" s="190" t="s">
        <v>163</v>
      </c>
    </row>
    <row r="435" spans="1:51" s="15" customFormat="1" ht="12">
      <c r="A435" s="15"/>
      <c r="B435" s="197"/>
      <c r="C435" s="15"/>
      <c r="D435" s="182" t="s">
        <v>174</v>
      </c>
      <c r="E435" s="198" t="s">
        <v>3</v>
      </c>
      <c r="F435" s="199" t="s">
        <v>178</v>
      </c>
      <c r="G435" s="15"/>
      <c r="H435" s="200">
        <v>70.313</v>
      </c>
      <c r="I435" s="201"/>
      <c r="J435" s="15"/>
      <c r="K435" s="15"/>
      <c r="L435" s="197"/>
      <c r="M435" s="202"/>
      <c r="N435" s="203"/>
      <c r="O435" s="203"/>
      <c r="P435" s="203"/>
      <c r="Q435" s="203"/>
      <c r="R435" s="203"/>
      <c r="S435" s="203"/>
      <c r="T435" s="204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198" t="s">
        <v>174</v>
      </c>
      <c r="AU435" s="198" t="s">
        <v>82</v>
      </c>
      <c r="AV435" s="15" t="s">
        <v>170</v>
      </c>
      <c r="AW435" s="15" t="s">
        <v>33</v>
      </c>
      <c r="AX435" s="15" t="s">
        <v>80</v>
      </c>
      <c r="AY435" s="198" t="s">
        <v>163</v>
      </c>
    </row>
    <row r="436" spans="1:65" s="2" customFormat="1" ht="16.5" customHeight="1">
      <c r="A436" s="39"/>
      <c r="B436" s="162"/>
      <c r="C436" s="163" t="s">
        <v>601</v>
      </c>
      <c r="D436" s="163" t="s">
        <v>165</v>
      </c>
      <c r="E436" s="164" t="s">
        <v>602</v>
      </c>
      <c r="F436" s="165" t="s">
        <v>603</v>
      </c>
      <c r="G436" s="166" t="s">
        <v>168</v>
      </c>
      <c r="H436" s="167">
        <v>521.04</v>
      </c>
      <c r="I436" s="168"/>
      <c r="J436" s="169">
        <f>ROUND(I436*H436,2)</f>
        <v>0</v>
      </c>
      <c r="K436" s="165" t="s">
        <v>169</v>
      </c>
      <c r="L436" s="40"/>
      <c r="M436" s="170" t="s">
        <v>3</v>
      </c>
      <c r="N436" s="171" t="s">
        <v>43</v>
      </c>
      <c r="O436" s="73"/>
      <c r="P436" s="172">
        <f>O436*H436</f>
        <v>0</v>
      </c>
      <c r="Q436" s="172">
        <v>0.00014</v>
      </c>
      <c r="R436" s="172">
        <f>Q436*H436</f>
        <v>0.07294559999999999</v>
      </c>
      <c r="S436" s="172">
        <v>0</v>
      </c>
      <c r="T436" s="17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174" t="s">
        <v>170</v>
      </c>
      <c r="AT436" s="174" t="s">
        <v>165</v>
      </c>
      <c r="AU436" s="174" t="s">
        <v>82</v>
      </c>
      <c r="AY436" s="20" t="s">
        <v>163</v>
      </c>
      <c r="BE436" s="175">
        <f>IF(N436="základní",J436,0)</f>
        <v>0</v>
      </c>
      <c r="BF436" s="175">
        <f>IF(N436="snížená",J436,0)</f>
        <v>0</v>
      </c>
      <c r="BG436" s="175">
        <f>IF(N436="zákl. přenesená",J436,0)</f>
        <v>0</v>
      </c>
      <c r="BH436" s="175">
        <f>IF(N436="sníž. přenesená",J436,0)</f>
        <v>0</v>
      </c>
      <c r="BI436" s="175">
        <f>IF(N436="nulová",J436,0)</f>
        <v>0</v>
      </c>
      <c r="BJ436" s="20" t="s">
        <v>80</v>
      </c>
      <c r="BK436" s="175">
        <f>ROUND(I436*H436,2)</f>
        <v>0</v>
      </c>
      <c r="BL436" s="20" t="s">
        <v>170</v>
      </c>
      <c r="BM436" s="174" t="s">
        <v>604</v>
      </c>
    </row>
    <row r="437" spans="1:47" s="2" customFormat="1" ht="12">
      <c r="A437" s="39"/>
      <c r="B437" s="40"/>
      <c r="C437" s="39"/>
      <c r="D437" s="176" t="s">
        <v>172</v>
      </c>
      <c r="E437" s="39"/>
      <c r="F437" s="177" t="s">
        <v>605</v>
      </c>
      <c r="G437" s="39"/>
      <c r="H437" s="39"/>
      <c r="I437" s="178"/>
      <c r="J437" s="39"/>
      <c r="K437" s="39"/>
      <c r="L437" s="40"/>
      <c r="M437" s="179"/>
      <c r="N437" s="180"/>
      <c r="O437" s="73"/>
      <c r="P437" s="73"/>
      <c r="Q437" s="73"/>
      <c r="R437" s="73"/>
      <c r="S437" s="73"/>
      <c r="T437" s="74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20" t="s">
        <v>172</v>
      </c>
      <c r="AU437" s="20" t="s">
        <v>82</v>
      </c>
    </row>
    <row r="438" spans="1:51" s="14" customFormat="1" ht="12">
      <c r="A438" s="14"/>
      <c r="B438" s="189"/>
      <c r="C438" s="14"/>
      <c r="D438" s="182" t="s">
        <v>174</v>
      </c>
      <c r="E438" s="190" t="s">
        <v>3</v>
      </c>
      <c r="F438" s="191" t="s">
        <v>85</v>
      </c>
      <c r="G438" s="14"/>
      <c r="H438" s="192">
        <v>503.355</v>
      </c>
      <c r="I438" s="193"/>
      <c r="J438" s="14"/>
      <c r="K438" s="14"/>
      <c r="L438" s="189"/>
      <c r="M438" s="194"/>
      <c r="N438" s="195"/>
      <c r="O438" s="195"/>
      <c r="P438" s="195"/>
      <c r="Q438" s="195"/>
      <c r="R438" s="195"/>
      <c r="S438" s="195"/>
      <c r="T438" s="19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90" t="s">
        <v>174</v>
      </c>
      <c r="AU438" s="190" t="s">
        <v>82</v>
      </c>
      <c r="AV438" s="14" t="s">
        <v>82</v>
      </c>
      <c r="AW438" s="14" t="s">
        <v>33</v>
      </c>
      <c r="AX438" s="14" t="s">
        <v>72</v>
      </c>
      <c r="AY438" s="190" t="s">
        <v>163</v>
      </c>
    </row>
    <row r="439" spans="1:51" s="14" customFormat="1" ht="12">
      <c r="A439" s="14"/>
      <c r="B439" s="189"/>
      <c r="C439" s="14"/>
      <c r="D439" s="182" t="s">
        <v>174</v>
      </c>
      <c r="E439" s="190" t="s">
        <v>3</v>
      </c>
      <c r="F439" s="191" t="s">
        <v>112</v>
      </c>
      <c r="G439" s="14"/>
      <c r="H439" s="192">
        <v>17.685</v>
      </c>
      <c r="I439" s="193"/>
      <c r="J439" s="14"/>
      <c r="K439" s="14"/>
      <c r="L439" s="189"/>
      <c r="M439" s="194"/>
      <c r="N439" s="195"/>
      <c r="O439" s="195"/>
      <c r="P439" s="195"/>
      <c r="Q439" s="195"/>
      <c r="R439" s="195"/>
      <c r="S439" s="195"/>
      <c r="T439" s="19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190" t="s">
        <v>174</v>
      </c>
      <c r="AU439" s="190" t="s">
        <v>82</v>
      </c>
      <c r="AV439" s="14" t="s">
        <v>82</v>
      </c>
      <c r="AW439" s="14" t="s">
        <v>33</v>
      </c>
      <c r="AX439" s="14" t="s">
        <v>72</v>
      </c>
      <c r="AY439" s="190" t="s">
        <v>163</v>
      </c>
    </row>
    <row r="440" spans="1:51" s="15" customFormat="1" ht="12">
      <c r="A440" s="15"/>
      <c r="B440" s="197"/>
      <c r="C440" s="15"/>
      <c r="D440" s="182" t="s">
        <v>174</v>
      </c>
      <c r="E440" s="198" t="s">
        <v>3</v>
      </c>
      <c r="F440" s="199" t="s">
        <v>178</v>
      </c>
      <c r="G440" s="15"/>
      <c r="H440" s="200">
        <v>521.04</v>
      </c>
      <c r="I440" s="201"/>
      <c r="J440" s="15"/>
      <c r="K440" s="15"/>
      <c r="L440" s="197"/>
      <c r="M440" s="202"/>
      <c r="N440" s="203"/>
      <c r="O440" s="203"/>
      <c r="P440" s="203"/>
      <c r="Q440" s="203"/>
      <c r="R440" s="203"/>
      <c r="S440" s="203"/>
      <c r="T440" s="20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198" t="s">
        <v>174</v>
      </c>
      <c r="AU440" s="198" t="s">
        <v>82</v>
      </c>
      <c r="AV440" s="15" t="s">
        <v>170</v>
      </c>
      <c r="AW440" s="15" t="s">
        <v>33</v>
      </c>
      <c r="AX440" s="15" t="s">
        <v>80</v>
      </c>
      <c r="AY440" s="198" t="s">
        <v>163</v>
      </c>
    </row>
    <row r="441" spans="1:65" s="2" customFormat="1" ht="37.8" customHeight="1">
      <c r="A441" s="39"/>
      <c r="B441" s="162"/>
      <c r="C441" s="163" t="s">
        <v>606</v>
      </c>
      <c r="D441" s="163" t="s">
        <v>165</v>
      </c>
      <c r="E441" s="164" t="s">
        <v>607</v>
      </c>
      <c r="F441" s="165" t="s">
        <v>608</v>
      </c>
      <c r="G441" s="166" t="s">
        <v>168</v>
      </c>
      <c r="H441" s="167">
        <v>70.313</v>
      </c>
      <c r="I441" s="168"/>
      <c r="J441" s="169">
        <f>ROUND(I441*H441,2)</f>
        <v>0</v>
      </c>
      <c r="K441" s="165" t="s">
        <v>169</v>
      </c>
      <c r="L441" s="40"/>
      <c r="M441" s="170" t="s">
        <v>3</v>
      </c>
      <c r="N441" s="171" t="s">
        <v>43</v>
      </c>
      <c r="O441" s="73"/>
      <c r="P441" s="172">
        <f>O441*H441</f>
        <v>0</v>
      </c>
      <c r="Q441" s="172">
        <v>0.00835</v>
      </c>
      <c r="R441" s="172">
        <f>Q441*H441</f>
        <v>0.58711355</v>
      </c>
      <c r="S441" s="172">
        <v>0</v>
      </c>
      <c r="T441" s="173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174" t="s">
        <v>170</v>
      </c>
      <c r="AT441" s="174" t="s">
        <v>165</v>
      </c>
      <c r="AU441" s="174" t="s">
        <v>82</v>
      </c>
      <c r="AY441" s="20" t="s">
        <v>163</v>
      </c>
      <c r="BE441" s="175">
        <f>IF(N441="základní",J441,0)</f>
        <v>0</v>
      </c>
      <c r="BF441" s="175">
        <f>IF(N441="snížená",J441,0)</f>
        <v>0</v>
      </c>
      <c r="BG441" s="175">
        <f>IF(N441="zákl. přenesená",J441,0)</f>
        <v>0</v>
      </c>
      <c r="BH441" s="175">
        <f>IF(N441="sníž. přenesená",J441,0)</f>
        <v>0</v>
      </c>
      <c r="BI441" s="175">
        <f>IF(N441="nulová",J441,0)</f>
        <v>0</v>
      </c>
      <c r="BJ441" s="20" t="s">
        <v>80</v>
      </c>
      <c r="BK441" s="175">
        <f>ROUND(I441*H441,2)</f>
        <v>0</v>
      </c>
      <c r="BL441" s="20" t="s">
        <v>170</v>
      </c>
      <c r="BM441" s="174" t="s">
        <v>609</v>
      </c>
    </row>
    <row r="442" spans="1:47" s="2" customFormat="1" ht="12">
      <c r="A442" s="39"/>
      <c r="B442" s="40"/>
      <c r="C442" s="39"/>
      <c r="D442" s="176" t="s">
        <v>172</v>
      </c>
      <c r="E442" s="39"/>
      <c r="F442" s="177" t="s">
        <v>610</v>
      </c>
      <c r="G442" s="39"/>
      <c r="H442" s="39"/>
      <c r="I442" s="178"/>
      <c r="J442" s="39"/>
      <c r="K442" s="39"/>
      <c r="L442" s="40"/>
      <c r="M442" s="179"/>
      <c r="N442" s="180"/>
      <c r="O442" s="73"/>
      <c r="P442" s="73"/>
      <c r="Q442" s="73"/>
      <c r="R442" s="73"/>
      <c r="S442" s="73"/>
      <c r="T442" s="74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20" t="s">
        <v>172</v>
      </c>
      <c r="AU442" s="20" t="s">
        <v>82</v>
      </c>
    </row>
    <row r="443" spans="1:51" s="14" customFormat="1" ht="12">
      <c r="A443" s="14"/>
      <c r="B443" s="189"/>
      <c r="C443" s="14"/>
      <c r="D443" s="182" t="s">
        <v>174</v>
      </c>
      <c r="E443" s="190" t="s">
        <v>3</v>
      </c>
      <c r="F443" s="191" t="s">
        <v>597</v>
      </c>
      <c r="G443" s="14"/>
      <c r="H443" s="192">
        <v>64.363</v>
      </c>
      <c r="I443" s="193"/>
      <c r="J443" s="14"/>
      <c r="K443" s="14"/>
      <c r="L443" s="189"/>
      <c r="M443" s="194"/>
      <c r="N443" s="195"/>
      <c r="O443" s="195"/>
      <c r="P443" s="195"/>
      <c r="Q443" s="195"/>
      <c r="R443" s="195"/>
      <c r="S443" s="195"/>
      <c r="T443" s="19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190" t="s">
        <v>174</v>
      </c>
      <c r="AU443" s="190" t="s">
        <v>82</v>
      </c>
      <c r="AV443" s="14" t="s">
        <v>82</v>
      </c>
      <c r="AW443" s="14" t="s">
        <v>33</v>
      </c>
      <c r="AX443" s="14" t="s">
        <v>72</v>
      </c>
      <c r="AY443" s="190" t="s">
        <v>163</v>
      </c>
    </row>
    <row r="444" spans="1:51" s="13" customFormat="1" ht="12">
      <c r="A444" s="13"/>
      <c r="B444" s="181"/>
      <c r="C444" s="13"/>
      <c r="D444" s="182" t="s">
        <v>174</v>
      </c>
      <c r="E444" s="183" t="s">
        <v>3</v>
      </c>
      <c r="F444" s="184" t="s">
        <v>598</v>
      </c>
      <c r="G444" s="13"/>
      <c r="H444" s="183" t="s">
        <v>3</v>
      </c>
      <c r="I444" s="185"/>
      <c r="J444" s="13"/>
      <c r="K444" s="13"/>
      <c r="L444" s="181"/>
      <c r="M444" s="186"/>
      <c r="N444" s="187"/>
      <c r="O444" s="187"/>
      <c r="P444" s="187"/>
      <c r="Q444" s="187"/>
      <c r="R444" s="187"/>
      <c r="S444" s="187"/>
      <c r="T444" s="18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3" t="s">
        <v>174</v>
      </c>
      <c r="AU444" s="183" t="s">
        <v>82</v>
      </c>
      <c r="AV444" s="13" t="s">
        <v>80</v>
      </c>
      <c r="AW444" s="13" t="s">
        <v>33</v>
      </c>
      <c r="AX444" s="13" t="s">
        <v>72</v>
      </c>
      <c r="AY444" s="183" t="s">
        <v>163</v>
      </c>
    </row>
    <row r="445" spans="1:51" s="14" customFormat="1" ht="12">
      <c r="A445" s="14"/>
      <c r="B445" s="189"/>
      <c r="C445" s="14"/>
      <c r="D445" s="182" t="s">
        <v>174</v>
      </c>
      <c r="E445" s="190" t="s">
        <v>3</v>
      </c>
      <c r="F445" s="191" t="s">
        <v>599</v>
      </c>
      <c r="G445" s="14"/>
      <c r="H445" s="192">
        <v>3.45</v>
      </c>
      <c r="I445" s="193"/>
      <c r="J445" s="14"/>
      <c r="K445" s="14"/>
      <c r="L445" s="189"/>
      <c r="M445" s="194"/>
      <c r="N445" s="195"/>
      <c r="O445" s="195"/>
      <c r="P445" s="195"/>
      <c r="Q445" s="195"/>
      <c r="R445" s="195"/>
      <c r="S445" s="195"/>
      <c r="T445" s="19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90" t="s">
        <v>174</v>
      </c>
      <c r="AU445" s="190" t="s">
        <v>82</v>
      </c>
      <c r="AV445" s="14" t="s">
        <v>82</v>
      </c>
      <c r="AW445" s="14" t="s">
        <v>33</v>
      </c>
      <c r="AX445" s="14" t="s">
        <v>72</v>
      </c>
      <c r="AY445" s="190" t="s">
        <v>163</v>
      </c>
    </row>
    <row r="446" spans="1:51" s="14" customFormat="1" ht="12">
      <c r="A446" s="14"/>
      <c r="B446" s="189"/>
      <c r="C446" s="14"/>
      <c r="D446" s="182" t="s">
        <v>174</v>
      </c>
      <c r="E446" s="190" t="s">
        <v>3</v>
      </c>
      <c r="F446" s="191" t="s">
        <v>600</v>
      </c>
      <c r="G446" s="14"/>
      <c r="H446" s="192">
        <v>2.5</v>
      </c>
      <c r="I446" s="193"/>
      <c r="J446" s="14"/>
      <c r="K446" s="14"/>
      <c r="L446" s="189"/>
      <c r="M446" s="194"/>
      <c r="N446" s="195"/>
      <c r="O446" s="195"/>
      <c r="P446" s="195"/>
      <c r="Q446" s="195"/>
      <c r="R446" s="195"/>
      <c r="S446" s="195"/>
      <c r="T446" s="19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190" t="s">
        <v>174</v>
      </c>
      <c r="AU446" s="190" t="s">
        <v>82</v>
      </c>
      <c r="AV446" s="14" t="s">
        <v>82</v>
      </c>
      <c r="AW446" s="14" t="s">
        <v>33</v>
      </c>
      <c r="AX446" s="14" t="s">
        <v>72</v>
      </c>
      <c r="AY446" s="190" t="s">
        <v>163</v>
      </c>
    </row>
    <row r="447" spans="1:51" s="15" customFormat="1" ht="12">
      <c r="A447" s="15"/>
      <c r="B447" s="197"/>
      <c r="C447" s="15"/>
      <c r="D447" s="182" t="s">
        <v>174</v>
      </c>
      <c r="E447" s="198" t="s">
        <v>3</v>
      </c>
      <c r="F447" s="199" t="s">
        <v>178</v>
      </c>
      <c r="G447" s="15"/>
      <c r="H447" s="200">
        <v>70.313</v>
      </c>
      <c r="I447" s="201"/>
      <c r="J447" s="15"/>
      <c r="K447" s="15"/>
      <c r="L447" s="197"/>
      <c r="M447" s="202"/>
      <c r="N447" s="203"/>
      <c r="O447" s="203"/>
      <c r="P447" s="203"/>
      <c r="Q447" s="203"/>
      <c r="R447" s="203"/>
      <c r="S447" s="203"/>
      <c r="T447" s="20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198" t="s">
        <v>174</v>
      </c>
      <c r="AU447" s="198" t="s">
        <v>82</v>
      </c>
      <c r="AV447" s="15" t="s">
        <v>170</v>
      </c>
      <c r="AW447" s="15" t="s">
        <v>33</v>
      </c>
      <c r="AX447" s="15" t="s">
        <v>80</v>
      </c>
      <c r="AY447" s="198" t="s">
        <v>163</v>
      </c>
    </row>
    <row r="448" spans="1:65" s="2" customFormat="1" ht="16.5" customHeight="1">
      <c r="A448" s="39"/>
      <c r="B448" s="162"/>
      <c r="C448" s="205" t="s">
        <v>611</v>
      </c>
      <c r="D448" s="205" t="s">
        <v>295</v>
      </c>
      <c r="E448" s="206" t="s">
        <v>612</v>
      </c>
      <c r="F448" s="207" t="s">
        <v>613</v>
      </c>
      <c r="G448" s="208" t="s">
        <v>168</v>
      </c>
      <c r="H448" s="209">
        <v>73.829</v>
      </c>
      <c r="I448" s="210"/>
      <c r="J448" s="211">
        <f>ROUND(I448*H448,2)</f>
        <v>0</v>
      </c>
      <c r="K448" s="207" t="s">
        <v>169</v>
      </c>
      <c r="L448" s="212"/>
      <c r="M448" s="213" t="s">
        <v>3</v>
      </c>
      <c r="N448" s="214" t="s">
        <v>43</v>
      </c>
      <c r="O448" s="73"/>
      <c r="P448" s="172">
        <f>O448*H448</f>
        <v>0</v>
      </c>
      <c r="Q448" s="172">
        <v>0.0024</v>
      </c>
      <c r="R448" s="172">
        <f>Q448*H448</f>
        <v>0.17718959999999997</v>
      </c>
      <c r="S448" s="172">
        <v>0</v>
      </c>
      <c r="T448" s="17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174" t="s">
        <v>248</v>
      </c>
      <c r="AT448" s="174" t="s">
        <v>295</v>
      </c>
      <c r="AU448" s="174" t="s">
        <v>82</v>
      </c>
      <c r="AY448" s="20" t="s">
        <v>163</v>
      </c>
      <c r="BE448" s="175">
        <f>IF(N448="základní",J448,0)</f>
        <v>0</v>
      </c>
      <c r="BF448" s="175">
        <f>IF(N448="snížená",J448,0)</f>
        <v>0</v>
      </c>
      <c r="BG448" s="175">
        <f>IF(N448="zákl. přenesená",J448,0)</f>
        <v>0</v>
      </c>
      <c r="BH448" s="175">
        <f>IF(N448="sníž. přenesená",J448,0)</f>
        <v>0</v>
      </c>
      <c r="BI448" s="175">
        <f>IF(N448="nulová",J448,0)</f>
        <v>0</v>
      </c>
      <c r="BJ448" s="20" t="s">
        <v>80</v>
      </c>
      <c r="BK448" s="175">
        <f>ROUND(I448*H448,2)</f>
        <v>0</v>
      </c>
      <c r="BL448" s="20" t="s">
        <v>170</v>
      </c>
      <c r="BM448" s="174" t="s">
        <v>614</v>
      </c>
    </row>
    <row r="449" spans="1:51" s="14" customFormat="1" ht="12">
      <c r="A449" s="14"/>
      <c r="B449" s="189"/>
      <c r="C449" s="14"/>
      <c r="D449" s="182" t="s">
        <v>174</v>
      </c>
      <c r="E449" s="14"/>
      <c r="F449" s="191" t="s">
        <v>615</v>
      </c>
      <c r="G449" s="14"/>
      <c r="H449" s="192">
        <v>73.829</v>
      </c>
      <c r="I449" s="193"/>
      <c r="J449" s="14"/>
      <c r="K449" s="14"/>
      <c r="L449" s="189"/>
      <c r="M449" s="194"/>
      <c r="N449" s="195"/>
      <c r="O449" s="195"/>
      <c r="P449" s="195"/>
      <c r="Q449" s="195"/>
      <c r="R449" s="195"/>
      <c r="S449" s="195"/>
      <c r="T449" s="19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190" t="s">
        <v>174</v>
      </c>
      <c r="AU449" s="190" t="s">
        <v>82</v>
      </c>
      <c r="AV449" s="14" t="s">
        <v>82</v>
      </c>
      <c r="AW449" s="14" t="s">
        <v>4</v>
      </c>
      <c r="AX449" s="14" t="s">
        <v>80</v>
      </c>
      <c r="AY449" s="190" t="s">
        <v>163</v>
      </c>
    </row>
    <row r="450" spans="1:65" s="2" customFormat="1" ht="24.15" customHeight="1">
      <c r="A450" s="39"/>
      <c r="B450" s="162"/>
      <c r="C450" s="163" t="s">
        <v>616</v>
      </c>
      <c r="D450" s="163" t="s">
        <v>165</v>
      </c>
      <c r="E450" s="164" t="s">
        <v>617</v>
      </c>
      <c r="F450" s="165" t="s">
        <v>618</v>
      </c>
      <c r="G450" s="166" t="s">
        <v>168</v>
      </c>
      <c r="H450" s="167">
        <v>22.344</v>
      </c>
      <c r="I450" s="168"/>
      <c r="J450" s="169">
        <f>ROUND(I450*H450,2)</f>
        <v>0</v>
      </c>
      <c r="K450" s="165" t="s">
        <v>169</v>
      </c>
      <c r="L450" s="40"/>
      <c r="M450" s="170" t="s">
        <v>3</v>
      </c>
      <c r="N450" s="171" t="s">
        <v>43</v>
      </c>
      <c r="O450" s="73"/>
      <c r="P450" s="172">
        <f>O450*H450</f>
        <v>0</v>
      </c>
      <c r="Q450" s="172">
        <v>0.00847</v>
      </c>
      <c r="R450" s="172">
        <f>Q450*H450</f>
        <v>0.18925368</v>
      </c>
      <c r="S450" s="172">
        <v>0</v>
      </c>
      <c r="T450" s="17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174" t="s">
        <v>170</v>
      </c>
      <c r="AT450" s="174" t="s">
        <v>165</v>
      </c>
      <c r="AU450" s="174" t="s">
        <v>82</v>
      </c>
      <c r="AY450" s="20" t="s">
        <v>163</v>
      </c>
      <c r="BE450" s="175">
        <f>IF(N450="základní",J450,0)</f>
        <v>0</v>
      </c>
      <c r="BF450" s="175">
        <f>IF(N450="snížená",J450,0)</f>
        <v>0</v>
      </c>
      <c r="BG450" s="175">
        <f>IF(N450="zákl. přenesená",J450,0)</f>
        <v>0</v>
      </c>
      <c r="BH450" s="175">
        <f>IF(N450="sníž. přenesená",J450,0)</f>
        <v>0</v>
      </c>
      <c r="BI450" s="175">
        <f>IF(N450="nulová",J450,0)</f>
        <v>0</v>
      </c>
      <c r="BJ450" s="20" t="s">
        <v>80</v>
      </c>
      <c r="BK450" s="175">
        <f>ROUND(I450*H450,2)</f>
        <v>0</v>
      </c>
      <c r="BL450" s="20" t="s">
        <v>170</v>
      </c>
      <c r="BM450" s="174" t="s">
        <v>619</v>
      </c>
    </row>
    <row r="451" spans="1:47" s="2" customFormat="1" ht="12">
      <c r="A451" s="39"/>
      <c r="B451" s="40"/>
      <c r="C451" s="39"/>
      <c r="D451" s="176" t="s">
        <v>172</v>
      </c>
      <c r="E451" s="39"/>
      <c r="F451" s="177" t="s">
        <v>620</v>
      </c>
      <c r="G451" s="39"/>
      <c r="H451" s="39"/>
      <c r="I451" s="178"/>
      <c r="J451" s="39"/>
      <c r="K451" s="39"/>
      <c r="L451" s="40"/>
      <c r="M451" s="179"/>
      <c r="N451" s="180"/>
      <c r="O451" s="73"/>
      <c r="P451" s="73"/>
      <c r="Q451" s="73"/>
      <c r="R451" s="73"/>
      <c r="S451" s="73"/>
      <c r="T451" s="74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20" t="s">
        <v>172</v>
      </c>
      <c r="AU451" s="20" t="s">
        <v>82</v>
      </c>
    </row>
    <row r="452" spans="1:51" s="13" customFormat="1" ht="12">
      <c r="A452" s="13"/>
      <c r="B452" s="181"/>
      <c r="C452" s="13"/>
      <c r="D452" s="182" t="s">
        <v>174</v>
      </c>
      <c r="E452" s="183" t="s">
        <v>3</v>
      </c>
      <c r="F452" s="184" t="s">
        <v>621</v>
      </c>
      <c r="G452" s="13"/>
      <c r="H452" s="183" t="s">
        <v>3</v>
      </c>
      <c r="I452" s="185"/>
      <c r="J452" s="13"/>
      <c r="K452" s="13"/>
      <c r="L452" s="181"/>
      <c r="M452" s="186"/>
      <c r="N452" s="187"/>
      <c r="O452" s="187"/>
      <c r="P452" s="187"/>
      <c r="Q452" s="187"/>
      <c r="R452" s="187"/>
      <c r="S452" s="187"/>
      <c r="T452" s="18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83" t="s">
        <v>174</v>
      </c>
      <c r="AU452" s="183" t="s">
        <v>82</v>
      </c>
      <c r="AV452" s="13" t="s">
        <v>80</v>
      </c>
      <c r="AW452" s="13" t="s">
        <v>33</v>
      </c>
      <c r="AX452" s="13" t="s">
        <v>72</v>
      </c>
      <c r="AY452" s="183" t="s">
        <v>163</v>
      </c>
    </row>
    <row r="453" spans="1:51" s="14" customFormat="1" ht="12">
      <c r="A453" s="14"/>
      <c r="B453" s="189"/>
      <c r="C453" s="14"/>
      <c r="D453" s="182" t="s">
        <v>174</v>
      </c>
      <c r="E453" s="190" t="s">
        <v>3</v>
      </c>
      <c r="F453" s="191" t="s">
        <v>622</v>
      </c>
      <c r="G453" s="14"/>
      <c r="H453" s="192">
        <v>11.544</v>
      </c>
      <c r="I453" s="193"/>
      <c r="J453" s="14"/>
      <c r="K453" s="14"/>
      <c r="L453" s="189"/>
      <c r="M453" s="194"/>
      <c r="N453" s="195"/>
      <c r="O453" s="195"/>
      <c r="P453" s="195"/>
      <c r="Q453" s="195"/>
      <c r="R453" s="195"/>
      <c r="S453" s="195"/>
      <c r="T453" s="19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190" t="s">
        <v>174</v>
      </c>
      <c r="AU453" s="190" t="s">
        <v>82</v>
      </c>
      <c r="AV453" s="14" t="s">
        <v>82</v>
      </c>
      <c r="AW453" s="14" t="s">
        <v>33</v>
      </c>
      <c r="AX453" s="14" t="s">
        <v>72</v>
      </c>
      <c r="AY453" s="190" t="s">
        <v>163</v>
      </c>
    </row>
    <row r="454" spans="1:51" s="14" customFormat="1" ht="12">
      <c r="A454" s="14"/>
      <c r="B454" s="189"/>
      <c r="C454" s="14"/>
      <c r="D454" s="182" t="s">
        <v>174</v>
      </c>
      <c r="E454" s="190" t="s">
        <v>3</v>
      </c>
      <c r="F454" s="191" t="s">
        <v>623</v>
      </c>
      <c r="G454" s="14"/>
      <c r="H454" s="192">
        <v>10.8</v>
      </c>
      <c r="I454" s="193"/>
      <c r="J454" s="14"/>
      <c r="K454" s="14"/>
      <c r="L454" s="189"/>
      <c r="M454" s="194"/>
      <c r="N454" s="195"/>
      <c r="O454" s="195"/>
      <c r="P454" s="195"/>
      <c r="Q454" s="195"/>
      <c r="R454" s="195"/>
      <c r="S454" s="195"/>
      <c r="T454" s="19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190" t="s">
        <v>174</v>
      </c>
      <c r="AU454" s="190" t="s">
        <v>82</v>
      </c>
      <c r="AV454" s="14" t="s">
        <v>82</v>
      </c>
      <c r="AW454" s="14" t="s">
        <v>33</v>
      </c>
      <c r="AX454" s="14" t="s">
        <v>72</v>
      </c>
      <c r="AY454" s="190" t="s">
        <v>163</v>
      </c>
    </row>
    <row r="455" spans="1:51" s="15" customFormat="1" ht="12">
      <c r="A455" s="15"/>
      <c r="B455" s="197"/>
      <c r="C455" s="15"/>
      <c r="D455" s="182" t="s">
        <v>174</v>
      </c>
      <c r="E455" s="198" t="s">
        <v>104</v>
      </c>
      <c r="F455" s="199" t="s">
        <v>178</v>
      </c>
      <c r="G455" s="15"/>
      <c r="H455" s="200">
        <v>22.344</v>
      </c>
      <c r="I455" s="201"/>
      <c r="J455" s="15"/>
      <c r="K455" s="15"/>
      <c r="L455" s="197"/>
      <c r="M455" s="202"/>
      <c r="N455" s="203"/>
      <c r="O455" s="203"/>
      <c r="P455" s="203"/>
      <c r="Q455" s="203"/>
      <c r="R455" s="203"/>
      <c r="S455" s="203"/>
      <c r="T455" s="20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198" t="s">
        <v>174</v>
      </c>
      <c r="AU455" s="198" t="s">
        <v>82</v>
      </c>
      <c r="AV455" s="15" t="s">
        <v>170</v>
      </c>
      <c r="AW455" s="15" t="s">
        <v>33</v>
      </c>
      <c r="AX455" s="15" t="s">
        <v>80</v>
      </c>
      <c r="AY455" s="198" t="s">
        <v>163</v>
      </c>
    </row>
    <row r="456" spans="1:65" s="2" customFormat="1" ht="16.5" customHeight="1">
      <c r="A456" s="39"/>
      <c r="B456" s="162"/>
      <c r="C456" s="205" t="s">
        <v>624</v>
      </c>
      <c r="D456" s="205" t="s">
        <v>295</v>
      </c>
      <c r="E456" s="206" t="s">
        <v>625</v>
      </c>
      <c r="F456" s="207" t="s">
        <v>626</v>
      </c>
      <c r="G456" s="208" t="s">
        <v>168</v>
      </c>
      <c r="H456" s="209">
        <v>23.461</v>
      </c>
      <c r="I456" s="210"/>
      <c r="J456" s="211">
        <f>ROUND(I456*H456,2)</f>
        <v>0</v>
      </c>
      <c r="K456" s="207" t="s">
        <v>169</v>
      </c>
      <c r="L456" s="212"/>
      <c r="M456" s="213" t="s">
        <v>3</v>
      </c>
      <c r="N456" s="214" t="s">
        <v>43</v>
      </c>
      <c r="O456" s="73"/>
      <c r="P456" s="172">
        <f>O456*H456</f>
        <v>0</v>
      </c>
      <c r="Q456" s="172">
        <v>0.0015</v>
      </c>
      <c r="R456" s="172">
        <f>Q456*H456</f>
        <v>0.0351915</v>
      </c>
      <c r="S456" s="172">
        <v>0</v>
      </c>
      <c r="T456" s="17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174" t="s">
        <v>248</v>
      </c>
      <c r="AT456" s="174" t="s">
        <v>295</v>
      </c>
      <c r="AU456" s="174" t="s">
        <v>82</v>
      </c>
      <c r="AY456" s="20" t="s">
        <v>163</v>
      </c>
      <c r="BE456" s="175">
        <f>IF(N456="základní",J456,0)</f>
        <v>0</v>
      </c>
      <c r="BF456" s="175">
        <f>IF(N456="snížená",J456,0)</f>
        <v>0</v>
      </c>
      <c r="BG456" s="175">
        <f>IF(N456="zákl. přenesená",J456,0)</f>
        <v>0</v>
      </c>
      <c r="BH456" s="175">
        <f>IF(N456="sníž. přenesená",J456,0)</f>
        <v>0</v>
      </c>
      <c r="BI456" s="175">
        <f>IF(N456="nulová",J456,0)</f>
        <v>0</v>
      </c>
      <c r="BJ456" s="20" t="s">
        <v>80</v>
      </c>
      <c r="BK456" s="175">
        <f>ROUND(I456*H456,2)</f>
        <v>0</v>
      </c>
      <c r="BL456" s="20" t="s">
        <v>170</v>
      </c>
      <c r="BM456" s="174" t="s">
        <v>627</v>
      </c>
    </row>
    <row r="457" spans="1:51" s="14" customFormat="1" ht="12">
      <c r="A457" s="14"/>
      <c r="B457" s="189"/>
      <c r="C457" s="14"/>
      <c r="D457" s="182" t="s">
        <v>174</v>
      </c>
      <c r="E457" s="14"/>
      <c r="F457" s="191" t="s">
        <v>628</v>
      </c>
      <c r="G457" s="14"/>
      <c r="H457" s="192">
        <v>23.461</v>
      </c>
      <c r="I457" s="193"/>
      <c r="J457" s="14"/>
      <c r="K457" s="14"/>
      <c r="L457" s="189"/>
      <c r="M457" s="194"/>
      <c r="N457" s="195"/>
      <c r="O457" s="195"/>
      <c r="P457" s="195"/>
      <c r="Q457" s="195"/>
      <c r="R457" s="195"/>
      <c r="S457" s="195"/>
      <c r="T457" s="19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190" t="s">
        <v>174</v>
      </c>
      <c r="AU457" s="190" t="s">
        <v>82</v>
      </c>
      <c r="AV457" s="14" t="s">
        <v>82</v>
      </c>
      <c r="AW457" s="14" t="s">
        <v>4</v>
      </c>
      <c r="AX457" s="14" t="s">
        <v>80</v>
      </c>
      <c r="AY457" s="190" t="s">
        <v>163</v>
      </c>
    </row>
    <row r="458" spans="1:65" s="2" customFormat="1" ht="24.15" customHeight="1">
      <c r="A458" s="39"/>
      <c r="B458" s="162"/>
      <c r="C458" s="163" t="s">
        <v>629</v>
      </c>
      <c r="D458" s="163" t="s">
        <v>165</v>
      </c>
      <c r="E458" s="164" t="s">
        <v>630</v>
      </c>
      <c r="F458" s="165" t="s">
        <v>631</v>
      </c>
      <c r="G458" s="166" t="s">
        <v>168</v>
      </c>
      <c r="H458" s="167">
        <v>404.797</v>
      </c>
      <c r="I458" s="168"/>
      <c r="J458" s="169">
        <f>ROUND(I458*H458,2)</f>
        <v>0</v>
      </c>
      <c r="K458" s="165" t="s">
        <v>169</v>
      </c>
      <c r="L458" s="40"/>
      <c r="M458" s="170" t="s">
        <v>3</v>
      </c>
      <c r="N458" s="171" t="s">
        <v>43</v>
      </c>
      <c r="O458" s="73"/>
      <c r="P458" s="172">
        <f>O458*H458</f>
        <v>0</v>
      </c>
      <c r="Q458" s="172">
        <v>0.00849</v>
      </c>
      <c r="R458" s="172">
        <f>Q458*H458</f>
        <v>3.43672653</v>
      </c>
      <c r="S458" s="172">
        <v>0</v>
      </c>
      <c r="T458" s="173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174" t="s">
        <v>170</v>
      </c>
      <c r="AT458" s="174" t="s">
        <v>165</v>
      </c>
      <c r="AU458" s="174" t="s">
        <v>82</v>
      </c>
      <c r="AY458" s="20" t="s">
        <v>163</v>
      </c>
      <c r="BE458" s="175">
        <f>IF(N458="základní",J458,0)</f>
        <v>0</v>
      </c>
      <c r="BF458" s="175">
        <f>IF(N458="snížená",J458,0)</f>
        <v>0</v>
      </c>
      <c r="BG458" s="175">
        <f>IF(N458="zákl. přenesená",J458,0)</f>
        <v>0</v>
      </c>
      <c r="BH458" s="175">
        <f>IF(N458="sníž. přenesená",J458,0)</f>
        <v>0</v>
      </c>
      <c r="BI458" s="175">
        <f>IF(N458="nulová",J458,0)</f>
        <v>0</v>
      </c>
      <c r="BJ458" s="20" t="s">
        <v>80</v>
      </c>
      <c r="BK458" s="175">
        <f>ROUND(I458*H458,2)</f>
        <v>0</v>
      </c>
      <c r="BL458" s="20" t="s">
        <v>170</v>
      </c>
      <c r="BM458" s="174" t="s">
        <v>632</v>
      </c>
    </row>
    <row r="459" spans="1:47" s="2" customFormat="1" ht="12">
      <c r="A459" s="39"/>
      <c r="B459" s="40"/>
      <c r="C459" s="39"/>
      <c r="D459" s="176" t="s">
        <v>172</v>
      </c>
      <c r="E459" s="39"/>
      <c r="F459" s="177" t="s">
        <v>633</v>
      </c>
      <c r="G459" s="39"/>
      <c r="H459" s="39"/>
      <c r="I459" s="178"/>
      <c r="J459" s="39"/>
      <c r="K459" s="39"/>
      <c r="L459" s="40"/>
      <c r="M459" s="179"/>
      <c r="N459" s="180"/>
      <c r="O459" s="73"/>
      <c r="P459" s="73"/>
      <c r="Q459" s="73"/>
      <c r="R459" s="73"/>
      <c r="S459" s="73"/>
      <c r="T459" s="74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20" t="s">
        <v>172</v>
      </c>
      <c r="AU459" s="20" t="s">
        <v>82</v>
      </c>
    </row>
    <row r="460" spans="1:51" s="14" customFormat="1" ht="12">
      <c r="A460" s="14"/>
      <c r="B460" s="189"/>
      <c r="C460" s="14"/>
      <c r="D460" s="182" t="s">
        <v>174</v>
      </c>
      <c r="E460" s="190" t="s">
        <v>3</v>
      </c>
      <c r="F460" s="191" t="s">
        <v>634</v>
      </c>
      <c r="G460" s="14"/>
      <c r="H460" s="192">
        <v>38.364</v>
      </c>
      <c r="I460" s="193"/>
      <c r="J460" s="14"/>
      <c r="K460" s="14"/>
      <c r="L460" s="189"/>
      <c r="M460" s="194"/>
      <c r="N460" s="195"/>
      <c r="O460" s="195"/>
      <c r="P460" s="195"/>
      <c r="Q460" s="195"/>
      <c r="R460" s="195"/>
      <c r="S460" s="195"/>
      <c r="T460" s="19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190" t="s">
        <v>174</v>
      </c>
      <c r="AU460" s="190" t="s">
        <v>82</v>
      </c>
      <c r="AV460" s="14" t="s">
        <v>82</v>
      </c>
      <c r="AW460" s="14" t="s">
        <v>33</v>
      </c>
      <c r="AX460" s="14" t="s">
        <v>72</v>
      </c>
      <c r="AY460" s="190" t="s">
        <v>163</v>
      </c>
    </row>
    <row r="461" spans="1:51" s="14" customFormat="1" ht="12">
      <c r="A461" s="14"/>
      <c r="B461" s="189"/>
      <c r="C461" s="14"/>
      <c r="D461" s="182" t="s">
        <v>174</v>
      </c>
      <c r="E461" s="190" t="s">
        <v>3</v>
      </c>
      <c r="F461" s="191" t="s">
        <v>635</v>
      </c>
      <c r="G461" s="14"/>
      <c r="H461" s="192">
        <v>20.541</v>
      </c>
      <c r="I461" s="193"/>
      <c r="J461" s="14"/>
      <c r="K461" s="14"/>
      <c r="L461" s="189"/>
      <c r="M461" s="194"/>
      <c r="N461" s="195"/>
      <c r="O461" s="195"/>
      <c r="P461" s="195"/>
      <c r="Q461" s="195"/>
      <c r="R461" s="195"/>
      <c r="S461" s="195"/>
      <c r="T461" s="19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190" t="s">
        <v>174</v>
      </c>
      <c r="AU461" s="190" t="s">
        <v>82</v>
      </c>
      <c r="AV461" s="14" t="s">
        <v>82</v>
      </c>
      <c r="AW461" s="14" t="s">
        <v>33</v>
      </c>
      <c r="AX461" s="14" t="s">
        <v>72</v>
      </c>
      <c r="AY461" s="190" t="s">
        <v>163</v>
      </c>
    </row>
    <row r="462" spans="1:51" s="14" customFormat="1" ht="12">
      <c r="A462" s="14"/>
      <c r="B462" s="189"/>
      <c r="C462" s="14"/>
      <c r="D462" s="182" t="s">
        <v>174</v>
      </c>
      <c r="E462" s="190" t="s">
        <v>3</v>
      </c>
      <c r="F462" s="191" t="s">
        <v>636</v>
      </c>
      <c r="G462" s="14"/>
      <c r="H462" s="192">
        <v>15.21</v>
      </c>
      <c r="I462" s="193"/>
      <c r="J462" s="14"/>
      <c r="K462" s="14"/>
      <c r="L462" s="189"/>
      <c r="M462" s="194"/>
      <c r="N462" s="195"/>
      <c r="O462" s="195"/>
      <c r="P462" s="195"/>
      <c r="Q462" s="195"/>
      <c r="R462" s="195"/>
      <c r="S462" s="195"/>
      <c r="T462" s="19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190" t="s">
        <v>174</v>
      </c>
      <c r="AU462" s="190" t="s">
        <v>82</v>
      </c>
      <c r="AV462" s="14" t="s">
        <v>82</v>
      </c>
      <c r="AW462" s="14" t="s">
        <v>33</v>
      </c>
      <c r="AX462" s="14" t="s">
        <v>72</v>
      </c>
      <c r="AY462" s="190" t="s">
        <v>163</v>
      </c>
    </row>
    <row r="463" spans="1:51" s="16" customFormat="1" ht="12">
      <c r="A463" s="16"/>
      <c r="B463" s="215"/>
      <c r="C463" s="16"/>
      <c r="D463" s="182" t="s">
        <v>174</v>
      </c>
      <c r="E463" s="216" t="s">
        <v>3</v>
      </c>
      <c r="F463" s="217" t="s">
        <v>319</v>
      </c>
      <c r="G463" s="16"/>
      <c r="H463" s="218">
        <v>74.115</v>
      </c>
      <c r="I463" s="219"/>
      <c r="J463" s="16"/>
      <c r="K463" s="16"/>
      <c r="L463" s="215"/>
      <c r="M463" s="220"/>
      <c r="N463" s="221"/>
      <c r="O463" s="221"/>
      <c r="P463" s="221"/>
      <c r="Q463" s="221"/>
      <c r="R463" s="221"/>
      <c r="S463" s="221"/>
      <c r="T463" s="222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T463" s="216" t="s">
        <v>174</v>
      </c>
      <c r="AU463" s="216" t="s">
        <v>82</v>
      </c>
      <c r="AV463" s="16" t="s">
        <v>186</v>
      </c>
      <c r="AW463" s="16" t="s">
        <v>33</v>
      </c>
      <c r="AX463" s="16" t="s">
        <v>72</v>
      </c>
      <c r="AY463" s="216" t="s">
        <v>163</v>
      </c>
    </row>
    <row r="464" spans="1:51" s="14" customFormat="1" ht="12">
      <c r="A464" s="14"/>
      <c r="B464" s="189"/>
      <c r="C464" s="14"/>
      <c r="D464" s="182" t="s">
        <v>174</v>
      </c>
      <c r="E464" s="190" t="s">
        <v>3</v>
      </c>
      <c r="F464" s="191" t="s">
        <v>637</v>
      </c>
      <c r="G464" s="14"/>
      <c r="H464" s="192">
        <v>2.8</v>
      </c>
      <c r="I464" s="193"/>
      <c r="J464" s="14"/>
      <c r="K464" s="14"/>
      <c r="L464" s="189"/>
      <c r="M464" s="194"/>
      <c r="N464" s="195"/>
      <c r="O464" s="195"/>
      <c r="P464" s="195"/>
      <c r="Q464" s="195"/>
      <c r="R464" s="195"/>
      <c r="S464" s="195"/>
      <c r="T464" s="19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190" t="s">
        <v>174</v>
      </c>
      <c r="AU464" s="190" t="s">
        <v>82</v>
      </c>
      <c r="AV464" s="14" t="s">
        <v>82</v>
      </c>
      <c r="AW464" s="14" t="s">
        <v>33</v>
      </c>
      <c r="AX464" s="14" t="s">
        <v>72</v>
      </c>
      <c r="AY464" s="190" t="s">
        <v>163</v>
      </c>
    </row>
    <row r="465" spans="1:51" s="14" customFormat="1" ht="12">
      <c r="A465" s="14"/>
      <c r="B465" s="189"/>
      <c r="C465" s="14"/>
      <c r="D465" s="182" t="s">
        <v>174</v>
      </c>
      <c r="E465" s="190" t="s">
        <v>3</v>
      </c>
      <c r="F465" s="191" t="s">
        <v>638</v>
      </c>
      <c r="G465" s="14"/>
      <c r="H465" s="192">
        <v>9.585</v>
      </c>
      <c r="I465" s="193"/>
      <c r="J465" s="14"/>
      <c r="K465" s="14"/>
      <c r="L465" s="189"/>
      <c r="M465" s="194"/>
      <c r="N465" s="195"/>
      <c r="O465" s="195"/>
      <c r="P465" s="195"/>
      <c r="Q465" s="195"/>
      <c r="R465" s="195"/>
      <c r="S465" s="195"/>
      <c r="T465" s="19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190" t="s">
        <v>174</v>
      </c>
      <c r="AU465" s="190" t="s">
        <v>82</v>
      </c>
      <c r="AV465" s="14" t="s">
        <v>82</v>
      </c>
      <c r="AW465" s="14" t="s">
        <v>33</v>
      </c>
      <c r="AX465" s="14" t="s">
        <v>72</v>
      </c>
      <c r="AY465" s="190" t="s">
        <v>163</v>
      </c>
    </row>
    <row r="466" spans="1:51" s="14" customFormat="1" ht="12">
      <c r="A466" s="14"/>
      <c r="B466" s="189"/>
      <c r="C466" s="14"/>
      <c r="D466" s="182" t="s">
        <v>174</v>
      </c>
      <c r="E466" s="190" t="s">
        <v>3</v>
      </c>
      <c r="F466" s="191" t="s">
        <v>639</v>
      </c>
      <c r="G466" s="14"/>
      <c r="H466" s="192">
        <v>36.958</v>
      </c>
      <c r="I466" s="193"/>
      <c r="J466" s="14"/>
      <c r="K466" s="14"/>
      <c r="L466" s="189"/>
      <c r="M466" s="194"/>
      <c r="N466" s="195"/>
      <c r="O466" s="195"/>
      <c r="P466" s="195"/>
      <c r="Q466" s="195"/>
      <c r="R466" s="195"/>
      <c r="S466" s="195"/>
      <c r="T466" s="19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190" t="s">
        <v>174</v>
      </c>
      <c r="AU466" s="190" t="s">
        <v>82</v>
      </c>
      <c r="AV466" s="14" t="s">
        <v>82</v>
      </c>
      <c r="AW466" s="14" t="s">
        <v>33</v>
      </c>
      <c r="AX466" s="14" t="s">
        <v>72</v>
      </c>
      <c r="AY466" s="190" t="s">
        <v>163</v>
      </c>
    </row>
    <row r="467" spans="1:51" s="14" customFormat="1" ht="12">
      <c r="A467" s="14"/>
      <c r="B467" s="189"/>
      <c r="C467" s="14"/>
      <c r="D467" s="182" t="s">
        <v>174</v>
      </c>
      <c r="E467" s="190" t="s">
        <v>3</v>
      </c>
      <c r="F467" s="191" t="s">
        <v>640</v>
      </c>
      <c r="G467" s="14"/>
      <c r="H467" s="192">
        <v>32.585</v>
      </c>
      <c r="I467" s="193"/>
      <c r="J467" s="14"/>
      <c r="K467" s="14"/>
      <c r="L467" s="189"/>
      <c r="M467" s="194"/>
      <c r="N467" s="195"/>
      <c r="O467" s="195"/>
      <c r="P467" s="195"/>
      <c r="Q467" s="195"/>
      <c r="R467" s="195"/>
      <c r="S467" s="195"/>
      <c r="T467" s="19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190" t="s">
        <v>174</v>
      </c>
      <c r="AU467" s="190" t="s">
        <v>82</v>
      </c>
      <c r="AV467" s="14" t="s">
        <v>82</v>
      </c>
      <c r="AW467" s="14" t="s">
        <v>33</v>
      </c>
      <c r="AX467" s="14" t="s">
        <v>72</v>
      </c>
      <c r="AY467" s="190" t="s">
        <v>163</v>
      </c>
    </row>
    <row r="468" spans="1:51" s="14" customFormat="1" ht="12">
      <c r="A468" s="14"/>
      <c r="B468" s="189"/>
      <c r="C468" s="14"/>
      <c r="D468" s="182" t="s">
        <v>174</v>
      </c>
      <c r="E468" s="190" t="s">
        <v>3</v>
      </c>
      <c r="F468" s="191" t="s">
        <v>641</v>
      </c>
      <c r="G468" s="14"/>
      <c r="H468" s="192">
        <v>32.327</v>
      </c>
      <c r="I468" s="193"/>
      <c r="J468" s="14"/>
      <c r="K468" s="14"/>
      <c r="L468" s="189"/>
      <c r="M468" s="194"/>
      <c r="N468" s="195"/>
      <c r="O468" s="195"/>
      <c r="P468" s="195"/>
      <c r="Q468" s="195"/>
      <c r="R468" s="195"/>
      <c r="S468" s="195"/>
      <c r="T468" s="19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190" t="s">
        <v>174</v>
      </c>
      <c r="AU468" s="190" t="s">
        <v>82</v>
      </c>
      <c r="AV468" s="14" t="s">
        <v>82</v>
      </c>
      <c r="AW468" s="14" t="s">
        <v>33</v>
      </c>
      <c r="AX468" s="14" t="s">
        <v>72</v>
      </c>
      <c r="AY468" s="190" t="s">
        <v>163</v>
      </c>
    </row>
    <row r="469" spans="1:51" s="14" customFormat="1" ht="12">
      <c r="A469" s="14"/>
      <c r="B469" s="189"/>
      <c r="C469" s="14"/>
      <c r="D469" s="182" t="s">
        <v>174</v>
      </c>
      <c r="E469" s="190" t="s">
        <v>3</v>
      </c>
      <c r="F469" s="191" t="s">
        <v>642</v>
      </c>
      <c r="G469" s="14"/>
      <c r="H469" s="192">
        <v>11.315</v>
      </c>
      <c r="I469" s="193"/>
      <c r="J469" s="14"/>
      <c r="K469" s="14"/>
      <c r="L469" s="189"/>
      <c r="M469" s="194"/>
      <c r="N469" s="195"/>
      <c r="O469" s="195"/>
      <c r="P469" s="195"/>
      <c r="Q469" s="195"/>
      <c r="R469" s="195"/>
      <c r="S469" s="195"/>
      <c r="T469" s="19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190" t="s">
        <v>174</v>
      </c>
      <c r="AU469" s="190" t="s">
        <v>82</v>
      </c>
      <c r="AV469" s="14" t="s">
        <v>82</v>
      </c>
      <c r="AW469" s="14" t="s">
        <v>33</v>
      </c>
      <c r="AX469" s="14" t="s">
        <v>72</v>
      </c>
      <c r="AY469" s="190" t="s">
        <v>163</v>
      </c>
    </row>
    <row r="470" spans="1:51" s="16" customFormat="1" ht="12">
      <c r="A470" s="16"/>
      <c r="B470" s="215"/>
      <c r="C470" s="16"/>
      <c r="D470" s="182" t="s">
        <v>174</v>
      </c>
      <c r="E470" s="216" t="s">
        <v>3</v>
      </c>
      <c r="F470" s="217" t="s">
        <v>319</v>
      </c>
      <c r="G470" s="16"/>
      <c r="H470" s="218">
        <v>125.57</v>
      </c>
      <c r="I470" s="219"/>
      <c r="J470" s="16"/>
      <c r="K470" s="16"/>
      <c r="L470" s="215"/>
      <c r="M470" s="220"/>
      <c r="N470" s="221"/>
      <c r="O470" s="221"/>
      <c r="P470" s="221"/>
      <c r="Q470" s="221"/>
      <c r="R470" s="221"/>
      <c r="S470" s="221"/>
      <c r="T470" s="222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T470" s="216" t="s">
        <v>174</v>
      </c>
      <c r="AU470" s="216" t="s">
        <v>82</v>
      </c>
      <c r="AV470" s="16" t="s">
        <v>186</v>
      </c>
      <c r="AW470" s="16" t="s">
        <v>33</v>
      </c>
      <c r="AX470" s="16" t="s">
        <v>72</v>
      </c>
      <c r="AY470" s="216" t="s">
        <v>163</v>
      </c>
    </row>
    <row r="471" spans="1:51" s="14" customFormat="1" ht="12">
      <c r="A471" s="14"/>
      <c r="B471" s="189"/>
      <c r="C471" s="14"/>
      <c r="D471" s="182" t="s">
        <v>174</v>
      </c>
      <c r="E471" s="190" t="s">
        <v>3</v>
      </c>
      <c r="F471" s="191" t="s">
        <v>643</v>
      </c>
      <c r="G471" s="14"/>
      <c r="H471" s="192">
        <v>113.405</v>
      </c>
      <c r="I471" s="193"/>
      <c r="J471" s="14"/>
      <c r="K471" s="14"/>
      <c r="L471" s="189"/>
      <c r="M471" s="194"/>
      <c r="N471" s="195"/>
      <c r="O471" s="195"/>
      <c r="P471" s="195"/>
      <c r="Q471" s="195"/>
      <c r="R471" s="195"/>
      <c r="S471" s="195"/>
      <c r="T471" s="19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190" t="s">
        <v>174</v>
      </c>
      <c r="AU471" s="190" t="s">
        <v>82</v>
      </c>
      <c r="AV471" s="14" t="s">
        <v>82</v>
      </c>
      <c r="AW471" s="14" t="s">
        <v>33</v>
      </c>
      <c r="AX471" s="14" t="s">
        <v>72</v>
      </c>
      <c r="AY471" s="190" t="s">
        <v>163</v>
      </c>
    </row>
    <row r="472" spans="1:51" s="14" customFormat="1" ht="12">
      <c r="A472" s="14"/>
      <c r="B472" s="189"/>
      <c r="C472" s="14"/>
      <c r="D472" s="182" t="s">
        <v>174</v>
      </c>
      <c r="E472" s="190" t="s">
        <v>3</v>
      </c>
      <c r="F472" s="191" t="s">
        <v>644</v>
      </c>
      <c r="G472" s="14"/>
      <c r="H472" s="192">
        <v>-16.28</v>
      </c>
      <c r="I472" s="193"/>
      <c r="J472" s="14"/>
      <c r="K472" s="14"/>
      <c r="L472" s="189"/>
      <c r="M472" s="194"/>
      <c r="N472" s="195"/>
      <c r="O472" s="195"/>
      <c r="P472" s="195"/>
      <c r="Q472" s="195"/>
      <c r="R472" s="195"/>
      <c r="S472" s="195"/>
      <c r="T472" s="19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190" t="s">
        <v>174</v>
      </c>
      <c r="AU472" s="190" t="s">
        <v>82</v>
      </c>
      <c r="AV472" s="14" t="s">
        <v>82</v>
      </c>
      <c r="AW472" s="14" t="s">
        <v>33</v>
      </c>
      <c r="AX472" s="14" t="s">
        <v>72</v>
      </c>
      <c r="AY472" s="190" t="s">
        <v>163</v>
      </c>
    </row>
    <row r="473" spans="1:51" s="16" customFormat="1" ht="12">
      <c r="A473" s="16"/>
      <c r="B473" s="215"/>
      <c r="C473" s="16"/>
      <c r="D473" s="182" t="s">
        <v>174</v>
      </c>
      <c r="E473" s="216" t="s">
        <v>3</v>
      </c>
      <c r="F473" s="217" t="s">
        <v>319</v>
      </c>
      <c r="G473" s="16"/>
      <c r="H473" s="218">
        <v>97.125</v>
      </c>
      <c r="I473" s="219"/>
      <c r="J473" s="16"/>
      <c r="K473" s="16"/>
      <c r="L473" s="215"/>
      <c r="M473" s="220"/>
      <c r="N473" s="221"/>
      <c r="O473" s="221"/>
      <c r="P473" s="221"/>
      <c r="Q473" s="221"/>
      <c r="R473" s="221"/>
      <c r="S473" s="221"/>
      <c r="T473" s="222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16" t="s">
        <v>174</v>
      </c>
      <c r="AU473" s="216" t="s">
        <v>82</v>
      </c>
      <c r="AV473" s="16" t="s">
        <v>186</v>
      </c>
      <c r="AW473" s="16" t="s">
        <v>33</v>
      </c>
      <c r="AX473" s="16" t="s">
        <v>72</v>
      </c>
      <c r="AY473" s="216" t="s">
        <v>163</v>
      </c>
    </row>
    <row r="474" spans="1:51" s="14" customFormat="1" ht="12">
      <c r="A474" s="14"/>
      <c r="B474" s="189"/>
      <c r="C474" s="14"/>
      <c r="D474" s="182" t="s">
        <v>174</v>
      </c>
      <c r="E474" s="190" t="s">
        <v>3</v>
      </c>
      <c r="F474" s="191" t="s">
        <v>645</v>
      </c>
      <c r="G474" s="14"/>
      <c r="H474" s="192">
        <v>156.078</v>
      </c>
      <c r="I474" s="193"/>
      <c r="J474" s="14"/>
      <c r="K474" s="14"/>
      <c r="L474" s="189"/>
      <c r="M474" s="194"/>
      <c r="N474" s="195"/>
      <c r="O474" s="195"/>
      <c r="P474" s="195"/>
      <c r="Q474" s="195"/>
      <c r="R474" s="195"/>
      <c r="S474" s="195"/>
      <c r="T474" s="19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90" t="s">
        <v>174</v>
      </c>
      <c r="AU474" s="190" t="s">
        <v>82</v>
      </c>
      <c r="AV474" s="14" t="s">
        <v>82</v>
      </c>
      <c r="AW474" s="14" t="s">
        <v>33</v>
      </c>
      <c r="AX474" s="14" t="s">
        <v>72</v>
      </c>
      <c r="AY474" s="190" t="s">
        <v>163</v>
      </c>
    </row>
    <row r="475" spans="1:51" s="14" customFormat="1" ht="12">
      <c r="A475" s="14"/>
      <c r="B475" s="189"/>
      <c r="C475" s="14"/>
      <c r="D475" s="182" t="s">
        <v>174</v>
      </c>
      <c r="E475" s="190" t="s">
        <v>3</v>
      </c>
      <c r="F475" s="191" t="s">
        <v>646</v>
      </c>
      <c r="G475" s="14"/>
      <c r="H475" s="192">
        <v>-24.411</v>
      </c>
      <c r="I475" s="193"/>
      <c r="J475" s="14"/>
      <c r="K475" s="14"/>
      <c r="L475" s="189"/>
      <c r="M475" s="194"/>
      <c r="N475" s="195"/>
      <c r="O475" s="195"/>
      <c r="P475" s="195"/>
      <c r="Q475" s="195"/>
      <c r="R475" s="195"/>
      <c r="S475" s="195"/>
      <c r="T475" s="19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190" t="s">
        <v>174</v>
      </c>
      <c r="AU475" s="190" t="s">
        <v>82</v>
      </c>
      <c r="AV475" s="14" t="s">
        <v>82</v>
      </c>
      <c r="AW475" s="14" t="s">
        <v>33</v>
      </c>
      <c r="AX475" s="14" t="s">
        <v>72</v>
      </c>
      <c r="AY475" s="190" t="s">
        <v>163</v>
      </c>
    </row>
    <row r="476" spans="1:51" s="14" customFormat="1" ht="12">
      <c r="A476" s="14"/>
      <c r="B476" s="189"/>
      <c r="C476" s="14"/>
      <c r="D476" s="182" t="s">
        <v>174</v>
      </c>
      <c r="E476" s="190" t="s">
        <v>3</v>
      </c>
      <c r="F476" s="191" t="s">
        <v>647</v>
      </c>
      <c r="G476" s="14"/>
      <c r="H476" s="192">
        <v>-23.68</v>
      </c>
      <c r="I476" s="193"/>
      <c r="J476" s="14"/>
      <c r="K476" s="14"/>
      <c r="L476" s="189"/>
      <c r="M476" s="194"/>
      <c r="N476" s="195"/>
      <c r="O476" s="195"/>
      <c r="P476" s="195"/>
      <c r="Q476" s="195"/>
      <c r="R476" s="195"/>
      <c r="S476" s="195"/>
      <c r="T476" s="19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190" t="s">
        <v>174</v>
      </c>
      <c r="AU476" s="190" t="s">
        <v>82</v>
      </c>
      <c r="AV476" s="14" t="s">
        <v>82</v>
      </c>
      <c r="AW476" s="14" t="s">
        <v>33</v>
      </c>
      <c r="AX476" s="14" t="s">
        <v>72</v>
      </c>
      <c r="AY476" s="190" t="s">
        <v>163</v>
      </c>
    </row>
    <row r="477" spans="1:51" s="16" customFormat="1" ht="12">
      <c r="A477" s="16"/>
      <c r="B477" s="215"/>
      <c r="C477" s="16"/>
      <c r="D477" s="182" t="s">
        <v>174</v>
      </c>
      <c r="E477" s="216" t="s">
        <v>3</v>
      </c>
      <c r="F477" s="217" t="s">
        <v>319</v>
      </c>
      <c r="G477" s="16"/>
      <c r="H477" s="218">
        <v>107.987</v>
      </c>
      <c r="I477" s="219"/>
      <c r="J477" s="16"/>
      <c r="K477" s="16"/>
      <c r="L477" s="215"/>
      <c r="M477" s="220"/>
      <c r="N477" s="221"/>
      <c r="O477" s="221"/>
      <c r="P477" s="221"/>
      <c r="Q477" s="221"/>
      <c r="R477" s="221"/>
      <c r="S477" s="221"/>
      <c r="T477" s="222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T477" s="216" t="s">
        <v>174</v>
      </c>
      <c r="AU477" s="216" t="s">
        <v>82</v>
      </c>
      <c r="AV477" s="16" t="s">
        <v>186</v>
      </c>
      <c r="AW477" s="16" t="s">
        <v>33</v>
      </c>
      <c r="AX477" s="16" t="s">
        <v>72</v>
      </c>
      <c r="AY477" s="216" t="s">
        <v>163</v>
      </c>
    </row>
    <row r="478" spans="1:51" s="15" customFormat="1" ht="12">
      <c r="A478" s="15"/>
      <c r="B478" s="197"/>
      <c r="C478" s="15"/>
      <c r="D478" s="182" t="s">
        <v>174</v>
      </c>
      <c r="E478" s="198" t="s">
        <v>88</v>
      </c>
      <c r="F478" s="199" t="s">
        <v>178</v>
      </c>
      <c r="G478" s="15"/>
      <c r="H478" s="200">
        <v>404.797</v>
      </c>
      <c r="I478" s="201"/>
      <c r="J478" s="15"/>
      <c r="K478" s="15"/>
      <c r="L478" s="197"/>
      <c r="M478" s="202"/>
      <c r="N478" s="203"/>
      <c r="O478" s="203"/>
      <c r="P478" s="203"/>
      <c r="Q478" s="203"/>
      <c r="R478" s="203"/>
      <c r="S478" s="203"/>
      <c r="T478" s="204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198" t="s">
        <v>174</v>
      </c>
      <c r="AU478" s="198" t="s">
        <v>82</v>
      </c>
      <c r="AV478" s="15" t="s">
        <v>170</v>
      </c>
      <c r="AW478" s="15" t="s">
        <v>33</v>
      </c>
      <c r="AX478" s="15" t="s">
        <v>80</v>
      </c>
      <c r="AY478" s="198" t="s">
        <v>163</v>
      </c>
    </row>
    <row r="479" spans="1:65" s="2" customFormat="1" ht="16.5" customHeight="1">
      <c r="A479" s="39"/>
      <c r="B479" s="162"/>
      <c r="C479" s="205" t="s">
        <v>648</v>
      </c>
      <c r="D479" s="205" t="s">
        <v>295</v>
      </c>
      <c r="E479" s="206" t="s">
        <v>649</v>
      </c>
      <c r="F479" s="207" t="s">
        <v>650</v>
      </c>
      <c r="G479" s="208" t="s">
        <v>168</v>
      </c>
      <c r="H479" s="209">
        <v>412.885</v>
      </c>
      <c r="I479" s="210"/>
      <c r="J479" s="211">
        <f>ROUND(I479*H479,2)</f>
        <v>0</v>
      </c>
      <c r="K479" s="207" t="s">
        <v>169</v>
      </c>
      <c r="L479" s="212"/>
      <c r="M479" s="213" t="s">
        <v>3</v>
      </c>
      <c r="N479" s="214" t="s">
        <v>43</v>
      </c>
      <c r="O479" s="73"/>
      <c r="P479" s="172">
        <f>O479*H479</f>
        <v>0</v>
      </c>
      <c r="Q479" s="172">
        <v>0.0015</v>
      </c>
      <c r="R479" s="172">
        <f>Q479*H479</f>
        <v>0.6193275</v>
      </c>
      <c r="S479" s="172">
        <v>0</v>
      </c>
      <c r="T479" s="173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174" t="s">
        <v>248</v>
      </c>
      <c r="AT479" s="174" t="s">
        <v>295</v>
      </c>
      <c r="AU479" s="174" t="s">
        <v>82</v>
      </c>
      <c r="AY479" s="20" t="s">
        <v>163</v>
      </c>
      <c r="BE479" s="175">
        <f>IF(N479="základní",J479,0)</f>
        <v>0</v>
      </c>
      <c r="BF479" s="175">
        <f>IF(N479="snížená",J479,0)</f>
        <v>0</v>
      </c>
      <c r="BG479" s="175">
        <f>IF(N479="zákl. přenesená",J479,0)</f>
        <v>0</v>
      </c>
      <c r="BH479" s="175">
        <f>IF(N479="sníž. přenesená",J479,0)</f>
        <v>0</v>
      </c>
      <c r="BI479" s="175">
        <f>IF(N479="nulová",J479,0)</f>
        <v>0</v>
      </c>
      <c r="BJ479" s="20" t="s">
        <v>80</v>
      </c>
      <c r="BK479" s="175">
        <f>ROUND(I479*H479,2)</f>
        <v>0</v>
      </c>
      <c r="BL479" s="20" t="s">
        <v>170</v>
      </c>
      <c r="BM479" s="174" t="s">
        <v>651</v>
      </c>
    </row>
    <row r="480" spans="1:51" s="14" customFormat="1" ht="12">
      <c r="A480" s="14"/>
      <c r="B480" s="189"/>
      <c r="C480" s="14"/>
      <c r="D480" s="182" t="s">
        <v>174</v>
      </c>
      <c r="E480" s="190" t="s">
        <v>3</v>
      </c>
      <c r="F480" s="191" t="s">
        <v>652</v>
      </c>
      <c r="G480" s="14"/>
      <c r="H480" s="192">
        <v>425.037</v>
      </c>
      <c r="I480" s="193"/>
      <c r="J480" s="14"/>
      <c r="K480" s="14"/>
      <c r="L480" s="189"/>
      <c r="M480" s="194"/>
      <c r="N480" s="195"/>
      <c r="O480" s="195"/>
      <c r="P480" s="195"/>
      <c r="Q480" s="195"/>
      <c r="R480" s="195"/>
      <c r="S480" s="195"/>
      <c r="T480" s="19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190" t="s">
        <v>174</v>
      </c>
      <c r="AU480" s="190" t="s">
        <v>82</v>
      </c>
      <c r="AV480" s="14" t="s">
        <v>82</v>
      </c>
      <c r="AW480" s="14" t="s">
        <v>33</v>
      </c>
      <c r="AX480" s="14" t="s">
        <v>72</v>
      </c>
      <c r="AY480" s="190" t="s">
        <v>163</v>
      </c>
    </row>
    <row r="481" spans="1:51" s="14" customFormat="1" ht="12">
      <c r="A481" s="14"/>
      <c r="B481" s="189"/>
      <c r="C481" s="14"/>
      <c r="D481" s="182" t="s">
        <v>174</v>
      </c>
      <c r="E481" s="190" t="s">
        <v>3</v>
      </c>
      <c r="F481" s="191" t="s">
        <v>653</v>
      </c>
      <c r="G481" s="14"/>
      <c r="H481" s="192">
        <v>-12.152</v>
      </c>
      <c r="I481" s="193"/>
      <c r="J481" s="14"/>
      <c r="K481" s="14"/>
      <c r="L481" s="189"/>
      <c r="M481" s="194"/>
      <c r="N481" s="195"/>
      <c r="O481" s="195"/>
      <c r="P481" s="195"/>
      <c r="Q481" s="195"/>
      <c r="R481" s="195"/>
      <c r="S481" s="195"/>
      <c r="T481" s="19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90" t="s">
        <v>174</v>
      </c>
      <c r="AU481" s="190" t="s">
        <v>82</v>
      </c>
      <c r="AV481" s="14" t="s">
        <v>82</v>
      </c>
      <c r="AW481" s="14" t="s">
        <v>33</v>
      </c>
      <c r="AX481" s="14" t="s">
        <v>72</v>
      </c>
      <c r="AY481" s="190" t="s">
        <v>163</v>
      </c>
    </row>
    <row r="482" spans="1:51" s="15" customFormat="1" ht="12">
      <c r="A482" s="15"/>
      <c r="B482" s="197"/>
      <c r="C482" s="15"/>
      <c r="D482" s="182" t="s">
        <v>174</v>
      </c>
      <c r="E482" s="198" t="s">
        <v>3</v>
      </c>
      <c r="F482" s="199" t="s">
        <v>178</v>
      </c>
      <c r="G482" s="15"/>
      <c r="H482" s="200">
        <v>412.885</v>
      </c>
      <c r="I482" s="201"/>
      <c r="J482" s="15"/>
      <c r="K482" s="15"/>
      <c r="L482" s="197"/>
      <c r="M482" s="202"/>
      <c r="N482" s="203"/>
      <c r="O482" s="203"/>
      <c r="P482" s="203"/>
      <c r="Q482" s="203"/>
      <c r="R482" s="203"/>
      <c r="S482" s="203"/>
      <c r="T482" s="20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198" t="s">
        <v>174</v>
      </c>
      <c r="AU482" s="198" t="s">
        <v>82</v>
      </c>
      <c r="AV482" s="15" t="s">
        <v>170</v>
      </c>
      <c r="AW482" s="15" t="s">
        <v>33</v>
      </c>
      <c r="AX482" s="15" t="s">
        <v>80</v>
      </c>
      <c r="AY482" s="198" t="s">
        <v>163</v>
      </c>
    </row>
    <row r="483" spans="1:65" s="2" customFormat="1" ht="16.5" customHeight="1">
      <c r="A483" s="39"/>
      <c r="B483" s="162"/>
      <c r="C483" s="205" t="s">
        <v>654</v>
      </c>
      <c r="D483" s="205" t="s">
        <v>295</v>
      </c>
      <c r="E483" s="206" t="s">
        <v>655</v>
      </c>
      <c r="F483" s="207" t="s">
        <v>656</v>
      </c>
      <c r="G483" s="208" t="s">
        <v>168</v>
      </c>
      <c r="H483" s="209">
        <v>12.152</v>
      </c>
      <c r="I483" s="210"/>
      <c r="J483" s="211">
        <f>ROUND(I483*H483,2)</f>
        <v>0</v>
      </c>
      <c r="K483" s="207" t="s">
        <v>169</v>
      </c>
      <c r="L483" s="212"/>
      <c r="M483" s="213" t="s">
        <v>3</v>
      </c>
      <c r="N483" s="214" t="s">
        <v>43</v>
      </c>
      <c r="O483" s="73"/>
      <c r="P483" s="172">
        <f>O483*H483</f>
        <v>0</v>
      </c>
      <c r="Q483" s="172">
        <v>0.0024</v>
      </c>
      <c r="R483" s="172">
        <f>Q483*H483</f>
        <v>0.029164799999999994</v>
      </c>
      <c r="S483" s="172">
        <v>0</v>
      </c>
      <c r="T483" s="173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174" t="s">
        <v>248</v>
      </c>
      <c r="AT483" s="174" t="s">
        <v>295</v>
      </c>
      <c r="AU483" s="174" t="s">
        <v>82</v>
      </c>
      <c r="AY483" s="20" t="s">
        <v>163</v>
      </c>
      <c r="BE483" s="175">
        <f>IF(N483="základní",J483,0)</f>
        <v>0</v>
      </c>
      <c r="BF483" s="175">
        <f>IF(N483="snížená",J483,0)</f>
        <v>0</v>
      </c>
      <c r="BG483" s="175">
        <f>IF(N483="zákl. přenesená",J483,0)</f>
        <v>0</v>
      </c>
      <c r="BH483" s="175">
        <f>IF(N483="sníž. přenesená",J483,0)</f>
        <v>0</v>
      </c>
      <c r="BI483" s="175">
        <f>IF(N483="nulová",J483,0)</f>
        <v>0</v>
      </c>
      <c r="BJ483" s="20" t="s">
        <v>80</v>
      </c>
      <c r="BK483" s="175">
        <f>ROUND(I483*H483,2)</f>
        <v>0</v>
      </c>
      <c r="BL483" s="20" t="s">
        <v>170</v>
      </c>
      <c r="BM483" s="174" t="s">
        <v>657</v>
      </c>
    </row>
    <row r="484" spans="1:51" s="13" customFormat="1" ht="12">
      <c r="A484" s="13"/>
      <c r="B484" s="181"/>
      <c r="C484" s="13"/>
      <c r="D484" s="182" t="s">
        <v>174</v>
      </c>
      <c r="E484" s="183" t="s">
        <v>3</v>
      </c>
      <c r="F484" s="184" t="s">
        <v>658</v>
      </c>
      <c r="G484" s="13"/>
      <c r="H484" s="183" t="s">
        <v>3</v>
      </c>
      <c r="I484" s="185"/>
      <c r="J484" s="13"/>
      <c r="K484" s="13"/>
      <c r="L484" s="181"/>
      <c r="M484" s="186"/>
      <c r="N484" s="187"/>
      <c r="O484" s="187"/>
      <c r="P484" s="187"/>
      <c r="Q484" s="187"/>
      <c r="R484" s="187"/>
      <c r="S484" s="187"/>
      <c r="T484" s="18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3" t="s">
        <v>174</v>
      </c>
      <c r="AU484" s="183" t="s">
        <v>82</v>
      </c>
      <c r="AV484" s="13" t="s">
        <v>80</v>
      </c>
      <c r="AW484" s="13" t="s">
        <v>33</v>
      </c>
      <c r="AX484" s="13" t="s">
        <v>72</v>
      </c>
      <c r="AY484" s="183" t="s">
        <v>163</v>
      </c>
    </row>
    <row r="485" spans="1:51" s="14" customFormat="1" ht="12">
      <c r="A485" s="14"/>
      <c r="B485" s="189"/>
      <c r="C485" s="14"/>
      <c r="D485" s="182" t="s">
        <v>174</v>
      </c>
      <c r="E485" s="190" t="s">
        <v>3</v>
      </c>
      <c r="F485" s="191" t="s">
        <v>659</v>
      </c>
      <c r="G485" s="14"/>
      <c r="H485" s="192">
        <v>3.06</v>
      </c>
      <c r="I485" s="193"/>
      <c r="J485" s="14"/>
      <c r="K485" s="14"/>
      <c r="L485" s="189"/>
      <c r="M485" s="194"/>
      <c r="N485" s="195"/>
      <c r="O485" s="195"/>
      <c r="P485" s="195"/>
      <c r="Q485" s="195"/>
      <c r="R485" s="195"/>
      <c r="S485" s="195"/>
      <c r="T485" s="19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190" t="s">
        <v>174</v>
      </c>
      <c r="AU485" s="190" t="s">
        <v>82</v>
      </c>
      <c r="AV485" s="14" t="s">
        <v>82</v>
      </c>
      <c r="AW485" s="14" t="s">
        <v>33</v>
      </c>
      <c r="AX485" s="14" t="s">
        <v>72</v>
      </c>
      <c r="AY485" s="190" t="s">
        <v>163</v>
      </c>
    </row>
    <row r="486" spans="1:51" s="14" customFormat="1" ht="12">
      <c r="A486" s="14"/>
      <c r="B486" s="189"/>
      <c r="C486" s="14"/>
      <c r="D486" s="182" t="s">
        <v>174</v>
      </c>
      <c r="E486" s="190" t="s">
        <v>3</v>
      </c>
      <c r="F486" s="191" t="s">
        <v>660</v>
      </c>
      <c r="G486" s="14"/>
      <c r="H486" s="192">
        <v>4.563</v>
      </c>
      <c r="I486" s="193"/>
      <c r="J486" s="14"/>
      <c r="K486" s="14"/>
      <c r="L486" s="189"/>
      <c r="M486" s="194"/>
      <c r="N486" s="195"/>
      <c r="O486" s="195"/>
      <c r="P486" s="195"/>
      <c r="Q486" s="195"/>
      <c r="R486" s="195"/>
      <c r="S486" s="195"/>
      <c r="T486" s="19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190" t="s">
        <v>174</v>
      </c>
      <c r="AU486" s="190" t="s">
        <v>82</v>
      </c>
      <c r="AV486" s="14" t="s">
        <v>82</v>
      </c>
      <c r="AW486" s="14" t="s">
        <v>33</v>
      </c>
      <c r="AX486" s="14" t="s">
        <v>72</v>
      </c>
      <c r="AY486" s="190" t="s">
        <v>163</v>
      </c>
    </row>
    <row r="487" spans="1:51" s="14" customFormat="1" ht="12">
      <c r="A487" s="14"/>
      <c r="B487" s="189"/>
      <c r="C487" s="14"/>
      <c r="D487" s="182" t="s">
        <v>174</v>
      </c>
      <c r="E487" s="190" t="s">
        <v>3</v>
      </c>
      <c r="F487" s="191" t="s">
        <v>661</v>
      </c>
      <c r="G487" s="14"/>
      <c r="H487" s="192">
        <v>4.529</v>
      </c>
      <c r="I487" s="193"/>
      <c r="J487" s="14"/>
      <c r="K487" s="14"/>
      <c r="L487" s="189"/>
      <c r="M487" s="194"/>
      <c r="N487" s="195"/>
      <c r="O487" s="195"/>
      <c r="P487" s="195"/>
      <c r="Q487" s="195"/>
      <c r="R487" s="195"/>
      <c r="S487" s="195"/>
      <c r="T487" s="19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190" t="s">
        <v>174</v>
      </c>
      <c r="AU487" s="190" t="s">
        <v>82</v>
      </c>
      <c r="AV487" s="14" t="s">
        <v>82</v>
      </c>
      <c r="AW487" s="14" t="s">
        <v>33</v>
      </c>
      <c r="AX487" s="14" t="s">
        <v>72</v>
      </c>
      <c r="AY487" s="190" t="s">
        <v>163</v>
      </c>
    </row>
    <row r="488" spans="1:51" s="15" customFormat="1" ht="12">
      <c r="A488" s="15"/>
      <c r="B488" s="197"/>
      <c r="C488" s="15"/>
      <c r="D488" s="182" t="s">
        <v>174</v>
      </c>
      <c r="E488" s="198" t="s">
        <v>110</v>
      </c>
      <c r="F488" s="199" t="s">
        <v>178</v>
      </c>
      <c r="G488" s="15"/>
      <c r="H488" s="200">
        <v>12.152</v>
      </c>
      <c r="I488" s="201"/>
      <c r="J488" s="15"/>
      <c r="K488" s="15"/>
      <c r="L488" s="197"/>
      <c r="M488" s="202"/>
      <c r="N488" s="203"/>
      <c r="O488" s="203"/>
      <c r="P488" s="203"/>
      <c r="Q488" s="203"/>
      <c r="R488" s="203"/>
      <c r="S488" s="203"/>
      <c r="T488" s="204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198" t="s">
        <v>174</v>
      </c>
      <c r="AU488" s="198" t="s">
        <v>82</v>
      </c>
      <c r="AV488" s="15" t="s">
        <v>170</v>
      </c>
      <c r="AW488" s="15" t="s">
        <v>33</v>
      </c>
      <c r="AX488" s="15" t="s">
        <v>80</v>
      </c>
      <c r="AY488" s="198" t="s">
        <v>163</v>
      </c>
    </row>
    <row r="489" spans="1:65" s="2" customFormat="1" ht="33" customHeight="1">
      <c r="A489" s="39"/>
      <c r="B489" s="162"/>
      <c r="C489" s="163" t="s">
        <v>662</v>
      </c>
      <c r="D489" s="163" t="s">
        <v>165</v>
      </c>
      <c r="E489" s="164" t="s">
        <v>663</v>
      </c>
      <c r="F489" s="165" t="s">
        <v>664</v>
      </c>
      <c r="G489" s="166" t="s">
        <v>168</v>
      </c>
      <c r="H489" s="167">
        <v>94.79</v>
      </c>
      <c r="I489" s="168"/>
      <c r="J489" s="169">
        <f>ROUND(I489*H489,2)</f>
        <v>0</v>
      </c>
      <c r="K489" s="165" t="s">
        <v>3</v>
      </c>
      <c r="L489" s="40"/>
      <c r="M489" s="170" t="s">
        <v>3</v>
      </c>
      <c r="N489" s="171" t="s">
        <v>43</v>
      </c>
      <c r="O489" s="73"/>
      <c r="P489" s="172">
        <f>O489*H489</f>
        <v>0</v>
      </c>
      <c r="Q489" s="172">
        <v>0.00849</v>
      </c>
      <c r="R489" s="172">
        <f>Q489*H489</f>
        <v>0.8047671</v>
      </c>
      <c r="S489" s="172">
        <v>0</v>
      </c>
      <c r="T489" s="173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174" t="s">
        <v>170</v>
      </c>
      <c r="AT489" s="174" t="s">
        <v>165</v>
      </c>
      <c r="AU489" s="174" t="s">
        <v>82</v>
      </c>
      <c r="AY489" s="20" t="s">
        <v>163</v>
      </c>
      <c r="BE489" s="175">
        <f>IF(N489="základní",J489,0)</f>
        <v>0</v>
      </c>
      <c r="BF489" s="175">
        <f>IF(N489="snížená",J489,0)</f>
        <v>0</v>
      </c>
      <c r="BG489" s="175">
        <f>IF(N489="zákl. přenesená",J489,0)</f>
        <v>0</v>
      </c>
      <c r="BH489" s="175">
        <f>IF(N489="sníž. přenesená",J489,0)</f>
        <v>0</v>
      </c>
      <c r="BI489" s="175">
        <f>IF(N489="nulová",J489,0)</f>
        <v>0</v>
      </c>
      <c r="BJ489" s="20" t="s">
        <v>80</v>
      </c>
      <c r="BK489" s="175">
        <f>ROUND(I489*H489,2)</f>
        <v>0</v>
      </c>
      <c r="BL489" s="20" t="s">
        <v>170</v>
      </c>
      <c r="BM489" s="174" t="s">
        <v>665</v>
      </c>
    </row>
    <row r="490" spans="1:51" s="13" customFormat="1" ht="12">
      <c r="A490" s="13"/>
      <c r="B490" s="181"/>
      <c r="C490" s="13"/>
      <c r="D490" s="182" t="s">
        <v>174</v>
      </c>
      <c r="E490" s="183" t="s">
        <v>3</v>
      </c>
      <c r="F490" s="184" t="s">
        <v>666</v>
      </c>
      <c r="G490" s="13"/>
      <c r="H490" s="183" t="s">
        <v>3</v>
      </c>
      <c r="I490" s="185"/>
      <c r="J490" s="13"/>
      <c r="K490" s="13"/>
      <c r="L490" s="181"/>
      <c r="M490" s="186"/>
      <c r="N490" s="187"/>
      <c r="O490" s="187"/>
      <c r="P490" s="187"/>
      <c r="Q490" s="187"/>
      <c r="R490" s="187"/>
      <c r="S490" s="187"/>
      <c r="T490" s="18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83" t="s">
        <v>174</v>
      </c>
      <c r="AU490" s="183" t="s">
        <v>82</v>
      </c>
      <c r="AV490" s="13" t="s">
        <v>80</v>
      </c>
      <c r="AW490" s="13" t="s">
        <v>33</v>
      </c>
      <c r="AX490" s="13" t="s">
        <v>72</v>
      </c>
      <c r="AY490" s="183" t="s">
        <v>163</v>
      </c>
    </row>
    <row r="491" spans="1:51" s="14" customFormat="1" ht="12">
      <c r="A491" s="14"/>
      <c r="B491" s="189"/>
      <c r="C491" s="14"/>
      <c r="D491" s="182" t="s">
        <v>174</v>
      </c>
      <c r="E491" s="190" t="s">
        <v>3</v>
      </c>
      <c r="F491" s="191" t="s">
        <v>667</v>
      </c>
      <c r="G491" s="14"/>
      <c r="H491" s="192">
        <v>13.8</v>
      </c>
      <c r="I491" s="193"/>
      <c r="J491" s="14"/>
      <c r="K491" s="14"/>
      <c r="L491" s="189"/>
      <c r="M491" s="194"/>
      <c r="N491" s="195"/>
      <c r="O491" s="195"/>
      <c r="P491" s="195"/>
      <c r="Q491" s="195"/>
      <c r="R491" s="195"/>
      <c r="S491" s="195"/>
      <c r="T491" s="19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190" t="s">
        <v>174</v>
      </c>
      <c r="AU491" s="190" t="s">
        <v>82</v>
      </c>
      <c r="AV491" s="14" t="s">
        <v>82</v>
      </c>
      <c r="AW491" s="14" t="s">
        <v>33</v>
      </c>
      <c r="AX491" s="14" t="s">
        <v>72</v>
      </c>
      <c r="AY491" s="190" t="s">
        <v>163</v>
      </c>
    </row>
    <row r="492" spans="1:51" s="14" customFormat="1" ht="12">
      <c r="A492" s="14"/>
      <c r="B492" s="189"/>
      <c r="C492" s="14"/>
      <c r="D492" s="182" t="s">
        <v>174</v>
      </c>
      <c r="E492" s="190" t="s">
        <v>3</v>
      </c>
      <c r="F492" s="191" t="s">
        <v>668</v>
      </c>
      <c r="G492" s="14"/>
      <c r="H492" s="192">
        <v>4.175</v>
      </c>
      <c r="I492" s="193"/>
      <c r="J492" s="14"/>
      <c r="K492" s="14"/>
      <c r="L492" s="189"/>
      <c r="M492" s="194"/>
      <c r="N492" s="195"/>
      <c r="O492" s="195"/>
      <c r="P492" s="195"/>
      <c r="Q492" s="195"/>
      <c r="R492" s="195"/>
      <c r="S492" s="195"/>
      <c r="T492" s="19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90" t="s">
        <v>174</v>
      </c>
      <c r="AU492" s="190" t="s">
        <v>82</v>
      </c>
      <c r="AV492" s="14" t="s">
        <v>82</v>
      </c>
      <c r="AW492" s="14" t="s">
        <v>33</v>
      </c>
      <c r="AX492" s="14" t="s">
        <v>72</v>
      </c>
      <c r="AY492" s="190" t="s">
        <v>163</v>
      </c>
    </row>
    <row r="493" spans="1:51" s="14" customFormat="1" ht="12">
      <c r="A493" s="14"/>
      <c r="B493" s="189"/>
      <c r="C493" s="14"/>
      <c r="D493" s="182" t="s">
        <v>174</v>
      </c>
      <c r="E493" s="190" t="s">
        <v>3</v>
      </c>
      <c r="F493" s="191" t="s">
        <v>669</v>
      </c>
      <c r="G493" s="14"/>
      <c r="H493" s="192">
        <v>11.7</v>
      </c>
      <c r="I493" s="193"/>
      <c r="J493" s="14"/>
      <c r="K493" s="14"/>
      <c r="L493" s="189"/>
      <c r="M493" s="194"/>
      <c r="N493" s="195"/>
      <c r="O493" s="195"/>
      <c r="P493" s="195"/>
      <c r="Q493" s="195"/>
      <c r="R493" s="195"/>
      <c r="S493" s="195"/>
      <c r="T493" s="19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190" t="s">
        <v>174</v>
      </c>
      <c r="AU493" s="190" t="s">
        <v>82</v>
      </c>
      <c r="AV493" s="14" t="s">
        <v>82</v>
      </c>
      <c r="AW493" s="14" t="s">
        <v>33</v>
      </c>
      <c r="AX493" s="14" t="s">
        <v>72</v>
      </c>
      <c r="AY493" s="190" t="s">
        <v>163</v>
      </c>
    </row>
    <row r="494" spans="1:51" s="16" customFormat="1" ht="12">
      <c r="A494" s="16"/>
      <c r="B494" s="215"/>
      <c r="C494" s="16"/>
      <c r="D494" s="182" t="s">
        <v>174</v>
      </c>
      <c r="E494" s="216" t="s">
        <v>3</v>
      </c>
      <c r="F494" s="217" t="s">
        <v>319</v>
      </c>
      <c r="G494" s="16"/>
      <c r="H494" s="218">
        <v>29.675</v>
      </c>
      <c r="I494" s="219"/>
      <c r="J494" s="16"/>
      <c r="K494" s="16"/>
      <c r="L494" s="215"/>
      <c r="M494" s="220"/>
      <c r="N494" s="221"/>
      <c r="O494" s="221"/>
      <c r="P494" s="221"/>
      <c r="Q494" s="221"/>
      <c r="R494" s="221"/>
      <c r="S494" s="221"/>
      <c r="T494" s="222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16" t="s">
        <v>174</v>
      </c>
      <c r="AU494" s="216" t="s">
        <v>82</v>
      </c>
      <c r="AV494" s="16" t="s">
        <v>186</v>
      </c>
      <c r="AW494" s="16" t="s">
        <v>33</v>
      </c>
      <c r="AX494" s="16" t="s">
        <v>72</v>
      </c>
      <c r="AY494" s="216" t="s">
        <v>163</v>
      </c>
    </row>
    <row r="495" spans="1:51" s="14" customFormat="1" ht="12">
      <c r="A495" s="14"/>
      <c r="B495" s="189"/>
      <c r="C495" s="14"/>
      <c r="D495" s="182" t="s">
        <v>174</v>
      </c>
      <c r="E495" s="190" t="s">
        <v>3</v>
      </c>
      <c r="F495" s="191" t="s">
        <v>670</v>
      </c>
      <c r="G495" s="14"/>
      <c r="H495" s="192">
        <v>0.8</v>
      </c>
      <c r="I495" s="193"/>
      <c r="J495" s="14"/>
      <c r="K495" s="14"/>
      <c r="L495" s="189"/>
      <c r="M495" s="194"/>
      <c r="N495" s="195"/>
      <c r="O495" s="195"/>
      <c r="P495" s="195"/>
      <c r="Q495" s="195"/>
      <c r="R495" s="195"/>
      <c r="S495" s="195"/>
      <c r="T495" s="19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0" t="s">
        <v>174</v>
      </c>
      <c r="AU495" s="190" t="s">
        <v>82</v>
      </c>
      <c r="AV495" s="14" t="s">
        <v>82</v>
      </c>
      <c r="AW495" s="14" t="s">
        <v>33</v>
      </c>
      <c r="AX495" s="14" t="s">
        <v>72</v>
      </c>
      <c r="AY495" s="190" t="s">
        <v>163</v>
      </c>
    </row>
    <row r="496" spans="1:51" s="14" customFormat="1" ht="12">
      <c r="A496" s="14"/>
      <c r="B496" s="189"/>
      <c r="C496" s="14"/>
      <c r="D496" s="182" t="s">
        <v>174</v>
      </c>
      <c r="E496" s="190" t="s">
        <v>3</v>
      </c>
      <c r="F496" s="191" t="s">
        <v>671</v>
      </c>
      <c r="G496" s="14"/>
      <c r="H496" s="192">
        <v>5.1</v>
      </c>
      <c r="I496" s="193"/>
      <c r="J496" s="14"/>
      <c r="K496" s="14"/>
      <c r="L496" s="189"/>
      <c r="M496" s="194"/>
      <c r="N496" s="195"/>
      <c r="O496" s="195"/>
      <c r="P496" s="195"/>
      <c r="Q496" s="195"/>
      <c r="R496" s="195"/>
      <c r="S496" s="195"/>
      <c r="T496" s="19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190" t="s">
        <v>174</v>
      </c>
      <c r="AU496" s="190" t="s">
        <v>82</v>
      </c>
      <c r="AV496" s="14" t="s">
        <v>82</v>
      </c>
      <c r="AW496" s="14" t="s">
        <v>33</v>
      </c>
      <c r="AX496" s="14" t="s">
        <v>72</v>
      </c>
      <c r="AY496" s="190" t="s">
        <v>163</v>
      </c>
    </row>
    <row r="497" spans="1:51" s="14" customFormat="1" ht="12">
      <c r="A497" s="14"/>
      <c r="B497" s="189"/>
      <c r="C497" s="14"/>
      <c r="D497" s="182" t="s">
        <v>174</v>
      </c>
      <c r="E497" s="190" t="s">
        <v>3</v>
      </c>
      <c r="F497" s="191" t="s">
        <v>672</v>
      </c>
      <c r="G497" s="14"/>
      <c r="H497" s="192">
        <v>6.2</v>
      </c>
      <c r="I497" s="193"/>
      <c r="J497" s="14"/>
      <c r="K497" s="14"/>
      <c r="L497" s="189"/>
      <c r="M497" s="194"/>
      <c r="N497" s="195"/>
      <c r="O497" s="195"/>
      <c r="P497" s="195"/>
      <c r="Q497" s="195"/>
      <c r="R497" s="195"/>
      <c r="S497" s="195"/>
      <c r="T497" s="19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190" t="s">
        <v>174</v>
      </c>
      <c r="AU497" s="190" t="s">
        <v>82</v>
      </c>
      <c r="AV497" s="14" t="s">
        <v>82</v>
      </c>
      <c r="AW497" s="14" t="s">
        <v>33</v>
      </c>
      <c r="AX497" s="14" t="s">
        <v>72</v>
      </c>
      <c r="AY497" s="190" t="s">
        <v>163</v>
      </c>
    </row>
    <row r="498" spans="1:51" s="14" customFormat="1" ht="12">
      <c r="A498" s="14"/>
      <c r="B498" s="189"/>
      <c r="C498" s="14"/>
      <c r="D498" s="182" t="s">
        <v>174</v>
      </c>
      <c r="E498" s="190" t="s">
        <v>3</v>
      </c>
      <c r="F498" s="191" t="s">
        <v>673</v>
      </c>
      <c r="G498" s="14"/>
      <c r="H498" s="192">
        <v>3.43</v>
      </c>
      <c r="I498" s="193"/>
      <c r="J498" s="14"/>
      <c r="K498" s="14"/>
      <c r="L498" s="189"/>
      <c r="M498" s="194"/>
      <c r="N498" s="195"/>
      <c r="O498" s="195"/>
      <c r="P498" s="195"/>
      <c r="Q498" s="195"/>
      <c r="R498" s="195"/>
      <c r="S498" s="195"/>
      <c r="T498" s="19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190" t="s">
        <v>174</v>
      </c>
      <c r="AU498" s="190" t="s">
        <v>82</v>
      </c>
      <c r="AV498" s="14" t="s">
        <v>82</v>
      </c>
      <c r="AW498" s="14" t="s">
        <v>33</v>
      </c>
      <c r="AX498" s="14" t="s">
        <v>72</v>
      </c>
      <c r="AY498" s="190" t="s">
        <v>163</v>
      </c>
    </row>
    <row r="499" spans="1:51" s="14" customFormat="1" ht="12">
      <c r="A499" s="14"/>
      <c r="B499" s="189"/>
      <c r="C499" s="14"/>
      <c r="D499" s="182" t="s">
        <v>174</v>
      </c>
      <c r="E499" s="190" t="s">
        <v>3</v>
      </c>
      <c r="F499" s="191" t="s">
        <v>674</v>
      </c>
      <c r="G499" s="14"/>
      <c r="H499" s="192">
        <v>10.2</v>
      </c>
      <c r="I499" s="193"/>
      <c r="J499" s="14"/>
      <c r="K499" s="14"/>
      <c r="L499" s="189"/>
      <c r="M499" s="194"/>
      <c r="N499" s="195"/>
      <c r="O499" s="195"/>
      <c r="P499" s="195"/>
      <c r="Q499" s="195"/>
      <c r="R499" s="195"/>
      <c r="S499" s="195"/>
      <c r="T499" s="19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190" t="s">
        <v>174</v>
      </c>
      <c r="AU499" s="190" t="s">
        <v>82</v>
      </c>
      <c r="AV499" s="14" t="s">
        <v>82</v>
      </c>
      <c r="AW499" s="14" t="s">
        <v>33</v>
      </c>
      <c r="AX499" s="14" t="s">
        <v>72</v>
      </c>
      <c r="AY499" s="190" t="s">
        <v>163</v>
      </c>
    </row>
    <row r="500" spans="1:51" s="14" customFormat="1" ht="12">
      <c r="A500" s="14"/>
      <c r="B500" s="189"/>
      <c r="C500" s="14"/>
      <c r="D500" s="182" t="s">
        <v>174</v>
      </c>
      <c r="E500" s="190" t="s">
        <v>3</v>
      </c>
      <c r="F500" s="191" t="s">
        <v>675</v>
      </c>
      <c r="G500" s="14"/>
      <c r="H500" s="192">
        <v>1.85</v>
      </c>
      <c r="I500" s="193"/>
      <c r="J500" s="14"/>
      <c r="K500" s="14"/>
      <c r="L500" s="189"/>
      <c r="M500" s="194"/>
      <c r="N500" s="195"/>
      <c r="O500" s="195"/>
      <c r="P500" s="195"/>
      <c r="Q500" s="195"/>
      <c r="R500" s="195"/>
      <c r="S500" s="195"/>
      <c r="T500" s="19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190" t="s">
        <v>174</v>
      </c>
      <c r="AU500" s="190" t="s">
        <v>82</v>
      </c>
      <c r="AV500" s="14" t="s">
        <v>82</v>
      </c>
      <c r="AW500" s="14" t="s">
        <v>33</v>
      </c>
      <c r="AX500" s="14" t="s">
        <v>72</v>
      </c>
      <c r="AY500" s="190" t="s">
        <v>163</v>
      </c>
    </row>
    <row r="501" spans="1:51" s="16" customFormat="1" ht="12">
      <c r="A501" s="16"/>
      <c r="B501" s="215"/>
      <c r="C501" s="16"/>
      <c r="D501" s="182" t="s">
        <v>174</v>
      </c>
      <c r="E501" s="216" t="s">
        <v>3</v>
      </c>
      <c r="F501" s="217" t="s">
        <v>319</v>
      </c>
      <c r="G501" s="16"/>
      <c r="H501" s="218">
        <v>27.58</v>
      </c>
      <c r="I501" s="219"/>
      <c r="J501" s="16"/>
      <c r="K501" s="16"/>
      <c r="L501" s="215"/>
      <c r="M501" s="220"/>
      <c r="N501" s="221"/>
      <c r="O501" s="221"/>
      <c r="P501" s="221"/>
      <c r="Q501" s="221"/>
      <c r="R501" s="221"/>
      <c r="S501" s="221"/>
      <c r="T501" s="222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216" t="s">
        <v>174</v>
      </c>
      <c r="AU501" s="216" t="s">
        <v>82</v>
      </c>
      <c r="AV501" s="16" t="s">
        <v>186</v>
      </c>
      <c r="AW501" s="16" t="s">
        <v>33</v>
      </c>
      <c r="AX501" s="16" t="s">
        <v>72</v>
      </c>
      <c r="AY501" s="216" t="s">
        <v>163</v>
      </c>
    </row>
    <row r="502" spans="1:51" s="14" customFormat="1" ht="12">
      <c r="A502" s="14"/>
      <c r="B502" s="189"/>
      <c r="C502" s="14"/>
      <c r="D502" s="182" t="s">
        <v>174</v>
      </c>
      <c r="E502" s="190" t="s">
        <v>3</v>
      </c>
      <c r="F502" s="191" t="s">
        <v>676</v>
      </c>
      <c r="G502" s="14"/>
      <c r="H502" s="192">
        <v>14.355</v>
      </c>
      <c r="I502" s="193"/>
      <c r="J502" s="14"/>
      <c r="K502" s="14"/>
      <c r="L502" s="189"/>
      <c r="M502" s="194"/>
      <c r="N502" s="195"/>
      <c r="O502" s="195"/>
      <c r="P502" s="195"/>
      <c r="Q502" s="195"/>
      <c r="R502" s="195"/>
      <c r="S502" s="195"/>
      <c r="T502" s="19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90" t="s">
        <v>174</v>
      </c>
      <c r="AU502" s="190" t="s">
        <v>82</v>
      </c>
      <c r="AV502" s="14" t="s">
        <v>82</v>
      </c>
      <c r="AW502" s="14" t="s">
        <v>33</v>
      </c>
      <c r="AX502" s="14" t="s">
        <v>72</v>
      </c>
      <c r="AY502" s="190" t="s">
        <v>163</v>
      </c>
    </row>
    <row r="503" spans="1:51" s="16" customFormat="1" ht="12">
      <c r="A503" s="16"/>
      <c r="B503" s="215"/>
      <c r="C503" s="16"/>
      <c r="D503" s="182" t="s">
        <v>174</v>
      </c>
      <c r="E503" s="216" t="s">
        <v>3</v>
      </c>
      <c r="F503" s="217" t="s">
        <v>319</v>
      </c>
      <c r="G503" s="16"/>
      <c r="H503" s="218">
        <v>14.355</v>
      </c>
      <c r="I503" s="219"/>
      <c r="J503" s="16"/>
      <c r="K503" s="16"/>
      <c r="L503" s="215"/>
      <c r="M503" s="220"/>
      <c r="N503" s="221"/>
      <c r="O503" s="221"/>
      <c r="P503" s="221"/>
      <c r="Q503" s="221"/>
      <c r="R503" s="221"/>
      <c r="S503" s="221"/>
      <c r="T503" s="222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16" t="s">
        <v>174</v>
      </c>
      <c r="AU503" s="216" t="s">
        <v>82</v>
      </c>
      <c r="AV503" s="16" t="s">
        <v>186</v>
      </c>
      <c r="AW503" s="16" t="s">
        <v>33</v>
      </c>
      <c r="AX503" s="16" t="s">
        <v>72</v>
      </c>
      <c r="AY503" s="216" t="s">
        <v>163</v>
      </c>
    </row>
    <row r="504" spans="1:51" s="14" customFormat="1" ht="12">
      <c r="A504" s="14"/>
      <c r="B504" s="189"/>
      <c r="C504" s="14"/>
      <c r="D504" s="182" t="s">
        <v>174</v>
      </c>
      <c r="E504" s="190" t="s">
        <v>3</v>
      </c>
      <c r="F504" s="191" t="s">
        <v>677</v>
      </c>
      <c r="G504" s="14"/>
      <c r="H504" s="192">
        <v>23.18</v>
      </c>
      <c r="I504" s="193"/>
      <c r="J504" s="14"/>
      <c r="K504" s="14"/>
      <c r="L504" s="189"/>
      <c r="M504" s="194"/>
      <c r="N504" s="195"/>
      <c r="O504" s="195"/>
      <c r="P504" s="195"/>
      <c r="Q504" s="195"/>
      <c r="R504" s="195"/>
      <c r="S504" s="195"/>
      <c r="T504" s="19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0" t="s">
        <v>174</v>
      </c>
      <c r="AU504" s="190" t="s">
        <v>82</v>
      </c>
      <c r="AV504" s="14" t="s">
        <v>82</v>
      </c>
      <c r="AW504" s="14" t="s">
        <v>33</v>
      </c>
      <c r="AX504" s="14" t="s">
        <v>72</v>
      </c>
      <c r="AY504" s="190" t="s">
        <v>163</v>
      </c>
    </row>
    <row r="505" spans="1:51" s="16" customFormat="1" ht="12">
      <c r="A505" s="16"/>
      <c r="B505" s="215"/>
      <c r="C505" s="16"/>
      <c r="D505" s="182" t="s">
        <v>174</v>
      </c>
      <c r="E505" s="216" t="s">
        <v>3</v>
      </c>
      <c r="F505" s="217" t="s">
        <v>319</v>
      </c>
      <c r="G505" s="16"/>
      <c r="H505" s="218">
        <v>23.18</v>
      </c>
      <c r="I505" s="219"/>
      <c r="J505" s="16"/>
      <c r="K505" s="16"/>
      <c r="L505" s="215"/>
      <c r="M505" s="220"/>
      <c r="N505" s="221"/>
      <c r="O505" s="221"/>
      <c r="P505" s="221"/>
      <c r="Q505" s="221"/>
      <c r="R505" s="221"/>
      <c r="S505" s="221"/>
      <c r="T505" s="222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T505" s="216" t="s">
        <v>174</v>
      </c>
      <c r="AU505" s="216" t="s">
        <v>82</v>
      </c>
      <c r="AV505" s="16" t="s">
        <v>186</v>
      </c>
      <c r="AW505" s="16" t="s">
        <v>33</v>
      </c>
      <c r="AX505" s="16" t="s">
        <v>72</v>
      </c>
      <c r="AY505" s="216" t="s">
        <v>163</v>
      </c>
    </row>
    <row r="506" spans="1:51" s="15" customFormat="1" ht="12">
      <c r="A506" s="15"/>
      <c r="B506" s="197"/>
      <c r="C506" s="15"/>
      <c r="D506" s="182" t="s">
        <v>174</v>
      </c>
      <c r="E506" s="198" t="s">
        <v>3</v>
      </c>
      <c r="F506" s="199" t="s">
        <v>178</v>
      </c>
      <c r="G506" s="15"/>
      <c r="H506" s="200">
        <v>94.79</v>
      </c>
      <c r="I506" s="201"/>
      <c r="J506" s="15"/>
      <c r="K506" s="15"/>
      <c r="L506" s="197"/>
      <c r="M506" s="202"/>
      <c r="N506" s="203"/>
      <c r="O506" s="203"/>
      <c r="P506" s="203"/>
      <c r="Q506" s="203"/>
      <c r="R506" s="203"/>
      <c r="S506" s="203"/>
      <c r="T506" s="204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198" t="s">
        <v>174</v>
      </c>
      <c r="AU506" s="198" t="s">
        <v>82</v>
      </c>
      <c r="AV506" s="15" t="s">
        <v>170</v>
      </c>
      <c r="AW506" s="15" t="s">
        <v>33</v>
      </c>
      <c r="AX506" s="15" t="s">
        <v>80</v>
      </c>
      <c r="AY506" s="198" t="s">
        <v>163</v>
      </c>
    </row>
    <row r="507" spans="1:65" s="2" customFormat="1" ht="24.15" customHeight="1">
      <c r="A507" s="39"/>
      <c r="B507" s="162"/>
      <c r="C507" s="163" t="s">
        <v>678</v>
      </c>
      <c r="D507" s="163" t="s">
        <v>165</v>
      </c>
      <c r="E507" s="164" t="s">
        <v>679</v>
      </c>
      <c r="F507" s="165" t="s">
        <v>680</v>
      </c>
      <c r="G507" s="166" t="s">
        <v>303</v>
      </c>
      <c r="H507" s="167">
        <v>254.045</v>
      </c>
      <c r="I507" s="168"/>
      <c r="J507" s="169">
        <f>ROUND(I507*H507,2)</f>
        <v>0</v>
      </c>
      <c r="K507" s="165" t="s">
        <v>169</v>
      </c>
      <c r="L507" s="40"/>
      <c r="M507" s="170" t="s">
        <v>3</v>
      </c>
      <c r="N507" s="171" t="s">
        <v>43</v>
      </c>
      <c r="O507" s="73"/>
      <c r="P507" s="172">
        <f>O507*H507</f>
        <v>0</v>
      </c>
      <c r="Q507" s="172">
        <v>0.00339</v>
      </c>
      <c r="R507" s="172">
        <f>Q507*H507</f>
        <v>0.8612125499999999</v>
      </c>
      <c r="S507" s="172">
        <v>0</v>
      </c>
      <c r="T507" s="17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174" t="s">
        <v>170</v>
      </c>
      <c r="AT507" s="174" t="s">
        <v>165</v>
      </c>
      <c r="AU507" s="174" t="s">
        <v>82</v>
      </c>
      <c r="AY507" s="20" t="s">
        <v>163</v>
      </c>
      <c r="BE507" s="175">
        <f>IF(N507="základní",J507,0)</f>
        <v>0</v>
      </c>
      <c r="BF507" s="175">
        <f>IF(N507="snížená",J507,0)</f>
        <v>0</v>
      </c>
      <c r="BG507" s="175">
        <f>IF(N507="zákl. přenesená",J507,0)</f>
        <v>0</v>
      </c>
      <c r="BH507" s="175">
        <f>IF(N507="sníž. přenesená",J507,0)</f>
        <v>0</v>
      </c>
      <c r="BI507" s="175">
        <f>IF(N507="nulová",J507,0)</f>
        <v>0</v>
      </c>
      <c r="BJ507" s="20" t="s">
        <v>80</v>
      </c>
      <c r="BK507" s="175">
        <f>ROUND(I507*H507,2)</f>
        <v>0</v>
      </c>
      <c r="BL507" s="20" t="s">
        <v>170</v>
      </c>
      <c r="BM507" s="174" t="s">
        <v>681</v>
      </c>
    </row>
    <row r="508" spans="1:47" s="2" customFormat="1" ht="12">
      <c r="A508" s="39"/>
      <c r="B508" s="40"/>
      <c r="C508" s="39"/>
      <c r="D508" s="176" t="s">
        <v>172</v>
      </c>
      <c r="E508" s="39"/>
      <c r="F508" s="177" t="s">
        <v>682</v>
      </c>
      <c r="G508" s="39"/>
      <c r="H508" s="39"/>
      <c r="I508" s="178"/>
      <c r="J508" s="39"/>
      <c r="K508" s="39"/>
      <c r="L508" s="40"/>
      <c r="M508" s="179"/>
      <c r="N508" s="180"/>
      <c r="O508" s="73"/>
      <c r="P508" s="73"/>
      <c r="Q508" s="73"/>
      <c r="R508" s="73"/>
      <c r="S508" s="73"/>
      <c r="T508" s="74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20" t="s">
        <v>172</v>
      </c>
      <c r="AU508" s="20" t="s">
        <v>82</v>
      </c>
    </row>
    <row r="509" spans="1:51" s="13" customFormat="1" ht="12">
      <c r="A509" s="13"/>
      <c r="B509" s="181"/>
      <c r="C509" s="13"/>
      <c r="D509" s="182" t="s">
        <v>174</v>
      </c>
      <c r="E509" s="183" t="s">
        <v>3</v>
      </c>
      <c r="F509" s="184" t="s">
        <v>683</v>
      </c>
      <c r="G509" s="13"/>
      <c r="H509" s="183" t="s">
        <v>3</v>
      </c>
      <c r="I509" s="185"/>
      <c r="J509" s="13"/>
      <c r="K509" s="13"/>
      <c r="L509" s="181"/>
      <c r="M509" s="186"/>
      <c r="N509" s="187"/>
      <c r="O509" s="187"/>
      <c r="P509" s="187"/>
      <c r="Q509" s="187"/>
      <c r="R509" s="187"/>
      <c r="S509" s="187"/>
      <c r="T509" s="18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3" t="s">
        <v>174</v>
      </c>
      <c r="AU509" s="183" t="s">
        <v>82</v>
      </c>
      <c r="AV509" s="13" t="s">
        <v>80</v>
      </c>
      <c r="AW509" s="13" t="s">
        <v>33</v>
      </c>
      <c r="AX509" s="13" t="s">
        <v>72</v>
      </c>
      <c r="AY509" s="183" t="s">
        <v>163</v>
      </c>
    </row>
    <row r="510" spans="1:51" s="14" customFormat="1" ht="12">
      <c r="A510" s="14"/>
      <c r="B510" s="189"/>
      <c r="C510" s="14"/>
      <c r="D510" s="182" t="s">
        <v>174</v>
      </c>
      <c r="E510" s="190" t="s">
        <v>3</v>
      </c>
      <c r="F510" s="191" t="s">
        <v>684</v>
      </c>
      <c r="G510" s="14"/>
      <c r="H510" s="192">
        <v>6.5</v>
      </c>
      <c r="I510" s="193"/>
      <c r="J510" s="14"/>
      <c r="K510" s="14"/>
      <c r="L510" s="189"/>
      <c r="M510" s="194"/>
      <c r="N510" s="195"/>
      <c r="O510" s="195"/>
      <c r="P510" s="195"/>
      <c r="Q510" s="195"/>
      <c r="R510" s="195"/>
      <c r="S510" s="195"/>
      <c r="T510" s="19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90" t="s">
        <v>174</v>
      </c>
      <c r="AU510" s="190" t="s">
        <v>82</v>
      </c>
      <c r="AV510" s="14" t="s">
        <v>82</v>
      </c>
      <c r="AW510" s="14" t="s">
        <v>33</v>
      </c>
      <c r="AX510" s="14" t="s">
        <v>72</v>
      </c>
      <c r="AY510" s="190" t="s">
        <v>163</v>
      </c>
    </row>
    <row r="511" spans="1:51" s="14" customFormat="1" ht="12">
      <c r="A511" s="14"/>
      <c r="B511" s="189"/>
      <c r="C511" s="14"/>
      <c r="D511" s="182" t="s">
        <v>174</v>
      </c>
      <c r="E511" s="190" t="s">
        <v>3</v>
      </c>
      <c r="F511" s="191" t="s">
        <v>685</v>
      </c>
      <c r="G511" s="14"/>
      <c r="H511" s="192">
        <v>14.1</v>
      </c>
      <c r="I511" s="193"/>
      <c r="J511" s="14"/>
      <c r="K511" s="14"/>
      <c r="L511" s="189"/>
      <c r="M511" s="194"/>
      <c r="N511" s="195"/>
      <c r="O511" s="195"/>
      <c r="P511" s="195"/>
      <c r="Q511" s="195"/>
      <c r="R511" s="195"/>
      <c r="S511" s="195"/>
      <c r="T511" s="19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190" t="s">
        <v>174</v>
      </c>
      <c r="AU511" s="190" t="s">
        <v>82</v>
      </c>
      <c r="AV511" s="14" t="s">
        <v>82</v>
      </c>
      <c r="AW511" s="14" t="s">
        <v>33</v>
      </c>
      <c r="AX511" s="14" t="s">
        <v>72</v>
      </c>
      <c r="AY511" s="190" t="s">
        <v>163</v>
      </c>
    </row>
    <row r="512" spans="1:51" s="14" customFormat="1" ht="12">
      <c r="A512" s="14"/>
      <c r="B512" s="189"/>
      <c r="C512" s="14"/>
      <c r="D512" s="182" t="s">
        <v>174</v>
      </c>
      <c r="E512" s="190" t="s">
        <v>3</v>
      </c>
      <c r="F512" s="191" t="s">
        <v>686</v>
      </c>
      <c r="G512" s="14"/>
      <c r="H512" s="192">
        <v>46.08</v>
      </c>
      <c r="I512" s="193"/>
      <c r="J512" s="14"/>
      <c r="K512" s="14"/>
      <c r="L512" s="189"/>
      <c r="M512" s="194"/>
      <c r="N512" s="195"/>
      <c r="O512" s="195"/>
      <c r="P512" s="195"/>
      <c r="Q512" s="195"/>
      <c r="R512" s="195"/>
      <c r="S512" s="195"/>
      <c r="T512" s="19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190" t="s">
        <v>174</v>
      </c>
      <c r="AU512" s="190" t="s">
        <v>82</v>
      </c>
      <c r="AV512" s="14" t="s">
        <v>82</v>
      </c>
      <c r="AW512" s="14" t="s">
        <v>33</v>
      </c>
      <c r="AX512" s="14" t="s">
        <v>72</v>
      </c>
      <c r="AY512" s="190" t="s">
        <v>163</v>
      </c>
    </row>
    <row r="513" spans="1:51" s="14" customFormat="1" ht="12">
      <c r="A513" s="14"/>
      <c r="B513" s="189"/>
      <c r="C513" s="14"/>
      <c r="D513" s="182" t="s">
        <v>174</v>
      </c>
      <c r="E513" s="190" t="s">
        <v>3</v>
      </c>
      <c r="F513" s="191" t="s">
        <v>687</v>
      </c>
      <c r="G513" s="14"/>
      <c r="H513" s="192">
        <v>30.56</v>
      </c>
      <c r="I513" s="193"/>
      <c r="J513" s="14"/>
      <c r="K513" s="14"/>
      <c r="L513" s="189"/>
      <c r="M513" s="194"/>
      <c r="N513" s="195"/>
      <c r="O513" s="195"/>
      <c r="P513" s="195"/>
      <c r="Q513" s="195"/>
      <c r="R513" s="195"/>
      <c r="S513" s="195"/>
      <c r="T513" s="19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190" t="s">
        <v>174</v>
      </c>
      <c r="AU513" s="190" t="s">
        <v>82</v>
      </c>
      <c r="AV513" s="14" t="s">
        <v>82</v>
      </c>
      <c r="AW513" s="14" t="s">
        <v>33</v>
      </c>
      <c r="AX513" s="14" t="s">
        <v>72</v>
      </c>
      <c r="AY513" s="190" t="s">
        <v>163</v>
      </c>
    </row>
    <row r="514" spans="1:51" s="14" customFormat="1" ht="12">
      <c r="A514" s="14"/>
      <c r="B514" s="189"/>
      <c r="C514" s="14"/>
      <c r="D514" s="182" t="s">
        <v>174</v>
      </c>
      <c r="E514" s="190" t="s">
        <v>3</v>
      </c>
      <c r="F514" s="191" t="s">
        <v>688</v>
      </c>
      <c r="G514" s="14"/>
      <c r="H514" s="192">
        <v>11.88</v>
      </c>
      <c r="I514" s="193"/>
      <c r="J514" s="14"/>
      <c r="K514" s="14"/>
      <c r="L514" s="189"/>
      <c r="M514" s="194"/>
      <c r="N514" s="195"/>
      <c r="O514" s="195"/>
      <c r="P514" s="195"/>
      <c r="Q514" s="195"/>
      <c r="R514" s="195"/>
      <c r="S514" s="195"/>
      <c r="T514" s="19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190" t="s">
        <v>174</v>
      </c>
      <c r="AU514" s="190" t="s">
        <v>82</v>
      </c>
      <c r="AV514" s="14" t="s">
        <v>82</v>
      </c>
      <c r="AW514" s="14" t="s">
        <v>33</v>
      </c>
      <c r="AX514" s="14" t="s">
        <v>72</v>
      </c>
      <c r="AY514" s="190" t="s">
        <v>163</v>
      </c>
    </row>
    <row r="515" spans="1:51" s="14" customFormat="1" ht="12">
      <c r="A515" s="14"/>
      <c r="B515" s="189"/>
      <c r="C515" s="14"/>
      <c r="D515" s="182" t="s">
        <v>174</v>
      </c>
      <c r="E515" s="190" t="s">
        <v>3</v>
      </c>
      <c r="F515" s="191" t="s">
        <v>689</v>
      </c>
      <c r="G515" s="14"/>
      <c r="H515" s="192">
        <v>7.64</v>
      </c>
      <c r="I515" s="193"/>
      <c r="J515" s="14"/>
      <c r="K515" s="14"/>
      <c r="L515" s="189"/>
      <c r="M515" s="194"/>
      <c r="N515" s="195"/>
      <c r="O515" s="195"/>
      <c r="P515" s="195"/>
      <c r="Q515" s="195"/>
      <c r="R515" s="195"/>
      <c r="S515" s="195"/>
      <c r="T515" s="19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190" t="s">
        <v>174</v>
      </c>
      <c r="AU515" s="190" t="s">
        <v>82</v>
      </c>
      <c r="AV515" s="14" t="s">
        <v>82</v>
      </c>
      <c r="AW515" s="14" t="s">
        <v>33</v>
      </c>
      <c r="AX515" s="14" t="s">
        <v>72</v>
      </c>
      <c r="AY515" s="190" t="s">
        <v>163</v>
      </c>
    </row>
    <row r="516" spans="1:51" s="14" customFormat="1" ht="12">
      <c r="A516" s="14"/>
      <c r="B516" s="189"/>
      <c r="C516" s="14"/>
      <c r="D516" s="182" t="s">
        <v>174</v>
      </c>
      <c r="E516" s="190" t="s">
        <v>3</v>
      </c>
      <c r="F516" s="191" t="s">
        <v>690</v>
      </c>
      <c r="G516" s="14"/>
      <c r="H516" s="192">
        <v>7.1</v>
      </c>
      <c r="I516" s="193"/>
      <c r="J516" s="14"/>
      <c r="K516" s="14"/>
      <c r="L516" s="189"/>
      <c r="M516" s="194"/>
      <c r="N516" s="195"/>
      <c r="O516" s="195"/>
      <c r="P516" s="195"/>
      <c r="Q516" s="195"/>
      <c r="R516" s="195"/>
      <c r="S516" s="195"/>
      <c r="T516" s="19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190" t="s">
        <v>174</v>
      </c>
      <c r="AU516" s="190" t="s">
        <v>82</v>
      </c>
      <c r="AV516" s="14" t="s">
        <v>82</v>
      </c>
      <c r="AW516" s="14" t="s">
        <v>33</v>
      </c>
      <c r="AX516" s="14" t="s">
        <v>72</v>
      </c>
      <c r="AY516" s="190" t="s">
        <v>163</v>
      </c>
    </row>
    <row r="517" spans="1:51" s="14" customFormat="1" ht="12">
      <c r="A517" s="14"/>
      <c r="B517" s="189"/>
      <c r="C517" s="14"/>
      <c r="D517" s="182" t="s">
        <v>174</v>
      </c>
      <c r="E517" s="190" t="s">
        <v>3</v>
      </c>
      <c r="F517" s="191" t="s">
        <v>691</v>
      </c>
      <c r="G517" s="14"/>
      <c r="H517" s="192">
        <v>5.83</v>
      </c>
      <c r="I517" s="193"/>
      <c r="J517" s="14"/>
      <c r="K517" s="14"/>
      <c r="L517" s="189"/>
      <c r="M517" s="194"/>
      <c r="N517" s="195"/>
      <c r="O517" s="195"/>
      <c r="P517" s="195"/>
      <c r="Q517" s="195"/>
      <c r="R517" s="195"/>
      <c r="S517" s="195"/>
      <c r="T517" s="19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190" t="s">
        <v>174</v>
      </c>
      <c r="AU517" s="190" t="s">
        <v>82</v>
      </c>
      <c r="AV517" s="14" t="s">
        <v>82</v>
      </c>
      <c r="AW517" s="14" t="s">
        <v>33</v>
      </c>
      <c r="AX517" s="14" t="s">
        <v>72</v>
      </c>
      <c r="AY517" s="190" t="s">
        <v>163</v>
      </c>
    </row>
    <row r="518" spans="1:51" s="14" customFormat="1" ht="12">
      <c r="A518" s="14"/>
      <c r="B518" s="189"/>
      <c r="C518" s="14"/>
      <c r="D518" s="182" t="s">
        <v>174</v>
      </c>
      <c r="E518" s="190" t="s">
        <v>3</v>
      </c>
      <c r="F518" s="191" t="s">
        <v>692</v>
      </c>
      <c r="G518" s="14"/>
      <c r="H518" s="192">
        <v>15.36</v>
      </c>
      <c r="I518" s="193"/>
      <c r="J518" s="14"/>
      <c r="K518" s="14"/>
      <c r="L518" s="189"/>
      <c r="M518" s="194"/>
      <c r="N518" s="195"/>
      <c r="O518" s="195"/>
      <c r="P518" s="195"/>
      <c r="Q518" s="195"/>
      <c r="R518" s="195"/>
      <c r="S518" s="195"/>
      <c r="T518" s="19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90" t="s">
        <v>174</v>
      </c>
      <c r="AU518" s="190" t="s">
        <v>82</v>
      </c>
      <c r="AV518" s="14" t="s">
        <v>82</v>
      </c>
      <c r="AW518" s="14" t="s">
        <v>33</v>
      </c>
      <c r="AX518" s="14" t="s">
        <v>72</v>
      </c>
      <c r="AY518" s="190" t="s">
        <v>163</v>
      </c>
    </row>
    <row r="519" spans="1:51" s="14" customFormat="1" ht="12">
      <c r="A519" s="14"/>
      <c r="B519" s="189"/>
      <c r="C519" s="14"/>
      <c r="D519" s="182" t="s">
        <v>174</v>
      </c>
      <c r="E519" s="190" t="s">
        <v>3</v>
      </c>
      <c r="F519" s="191" t="s">
        <v>693</v>
      </c>
      <c r="G519" s="14"/>
      <c r="H519" s="192">
        <v>11.72</v>
      </c>
      <c r="I519" s="193"/>
      <c r="J519" s="14"/>
      <c r="K519" s="14"/>
      <c r="L519" s="189"/>
      <c r="M519" s="194"/>
      <c r="N519" s="195"/>
      <c r="O519" s="195"/>
      <c r="P519" s="195"/>
      <c r="Q519" s="195"/>
      <c r="R519" s="195"/>
      <c r="S519" s="195"/>
      <c r="T519" s="19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190" t="s">
        <v>174</v>
      </c>
      <c r="AU519" s="190" t="s">
        <v>82</v>
      </c>
      <c r="AV519" s="14" t="s">
        <v>82</v>
      </c>
      <c r="AW519" s="14" t="s">
        <v>33</v>
      </c>
      <c r="AX519" s="14" t="s">
        <v>72</v>
      </c>
      <c r="AY519" s="190" t="s">
        <v>163</v>
      </c>
    </row>
    <row r="520" spans="1:51" s="14" customFormat="1" ht="12">
      <c r="A520" s="14"/>
      <c r="B520" s="189"/>
      <c r="C520" s="14"/>
      <c r="D520" s="182" t="s">
        <v>174</v>
      </c>
      <c r="E520" s="190" t="s">
        <v>3</v>
      </c>
      <c r="F520" s="191" t="s">
        <v>694</v>
      </c>
      <c r="G520" s="14"/>
      <c r="H520" s="192">
        <v>11.66</v>
      </c>
      <c r="I520" s="193"/>
      <c r="J520" s="14"/>
      <c r="K520" s="14"/>
      <c r="L520" s="189"/>
      <c r="M520" s="194"/>
      <c r="N520" s="195"/>
      <c r="O520" s="195"/>
      <c r="P520" s="195"/>
      <c r="Q520" s="195"/>
      <c r="R520" s="195"/>
      <c r="S520" s="195"/>
      <c r="T520" s="19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190" t="s">
        <v>174</v>
      </c>
      <c r="AU520" s="190" t="s">
        <v>82</v>
      </c>
      <c r="AV520" s="14" t="s">
        <v>82</v>
      </c>
      <c r="AW520" s="14" t="s">
        <v>33</v>
      </c>
      <c r="AX520" s="14" t="s">
        <v>72</v>
      </c>
      <c r="AY520" s="190" t="s">
        <v>163</v>
      </c>
    </row>
    <row r="521" spans="1:51" s="14" customFormat="1" ht="12">
      <c r="A521" s="14"/>
      <c r="B521" s="189"/>
      <c r="C521" s="14"/>
      <c r="D521" s="182" t="s">
        <v>174</v>
      </c>
      <c r="E521" s="190" t="s">
        <v>3</v>
      </c>
      <c r="F521" s="191" t="s">
        <v>695</v>
      </c>
      <c r="G521" s="14"/>
      <c r="H521" s="192">
        <v>8.28</v>
      </c>
      <c r="I521" s="193"/>
      <c r="J521" s="14"/>
      <c r="K521" s="14"/>
      <c r="L521" s="189"/>
      <c r="M521" s="194"/>
      <c r="N521" s="195"/>
      <c r="O521" s="195"/>
      <c r="P521" s="195"/>
      <c r="Q521" s="195"/>
      <c r="R521" s="195"/>
      <c r="S521" s="195"/>
      <c r="T521" s="19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190" t="s">
        <v>174</v>
      </c>
      <c r="AU521" s="190" t="s">
        <v>82</v>
      </c>
      <c r="AV521" s="14" t="s">
        <v>82</v>
      </c>
      <c r="AW521" s="14" t="s">
        <v>33</v>
      </c>
      <c r="AX521" s="14" t="s">
        <v>72</v>
      </c>
      <c r="AY521" s="190" t="s">
        <v>163</v>
      </c>
    </row>
    <row r="522" spans="1:51" s="14" customFormat="1" ht="12">
      <c r="A522" s="14"/>
      <c r="B522" s="189"/>
      <c r="C522" s="14"/>
      <c r="D522" s="182" t="s">
        <v>174</v>
      </c>
      <c r="E522" s="190" t="s">
        <v>3</v>
      </c>
      <c r="F522" s="191" t="s">
        <v>696</v>
      </c>
      <c r="G522" s="14"/>
      <c r="H522" s="192">
        <v>30.56</v>
      </c>
      <c r="I522" s="193"/>
      <c r="J522" s="14"/>
      <c r="K522" s="14"/>
      <c r="L522" s="189"/>
      <c r="M522" s="194"/>
      <c r="N522" s="195"/>
      <c r="O522" s="195"/>
      <c r="P522" s="195"/>
      <c r="Q522" s="195"/>
      <c r="R522" s="195"/>
      <c r="S522" s="195"/>
      <c r="T522" s="19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190" t="s">
        <v>174</v>
      </c>
      <c r="AU522" s="190" t="s">
        <v>82</v>
      </c>
      <c r="AV522" s="14" t="s">
        <v>82</v>
      </c>
      <c r="AW522" s="14" t="s">
        <v>33</v>
      </c>
      <c r="AX522" s="14" t="s">
        <v>72</v>
      </c>
      <c r="AY522" s="190" t="s">
        <v>163</v>
      </c>
    </row>
    <row r="523" spans="1:51" s="14" customFormat="1" ht="12">
      <c r="A523" s="14"/>
      <c r="B523" s="189"/>
      <c r="C523" s="14"/>
      <c r="D523" s="182" t="s">
        <v>174</v>
      </c>
      <c r="E523" s="190" t="s">
        <v>3</v>
      </c>
      <c r="F523" s="191" t="s">
        <v>697</v>
      </c>
      <c r="G523" s="14"/>
      <c r="H523" s="192">
        <v>11.88</v>
      </c>
      <c r="I523" s="193"/>
      <c r="J523" s="14"/>
      <c r="K523" s="14"/>
      <c r="L523" s="189"/>
      <c r="M523" s="194"/>
      <c r="N523" s="195"/>
      <c r="O523" s="195"/>
      <c r="P523" s="195"/>
      <c r="Q523" s="195"/>
      <c r="R523" s="195"/>
      <c r="S523" s="195"/>
      <c r="T523" s="19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190" t="s">
        <v>174</v>
      </c>
      <c r="AU523" s="190" t="s">
        <v>82</v>
      </c>
      <c r="AV523" s="14" t="s">
        <v>82</v>
      </c>
      <c r="AW523" s="14" t="s">
        <v>33</v>
      </c>
      <c r="AX523" s="14" t="s">
        <v>72</v>
      </c>
      <c r="AY523" s="190" t="s">
        <v>163</v>
      </c>
    </row>
    <row r="524" spans="1:51" s="14" customFormat="1" ht="12">
      <c r="A524" s="14"/>
      <c r="B524" s="189"/>
      <c r="C524" s="14"/>
      <c r="D524" s="182" t="s">
        <v>174</v>
      </c>
      <c r="E524" s="190" t="s">
        <v>3</v>
      </c>
      <c r="F524" s="191" t="s">
        <v>698</v>
      </c>
      <c r="G524" s="14"/>
      <c r="H524" s="192">
        <v>7.68</v>
      </c>
      <c r="I524" s="193"/>
      <c r="J524" s="14"/>
      <c r="K524" s="14"/>
      <c r="L524" s="189"/>
      <c r="M524" s="194"/>
      <c r="N524" s="195"/>
      <c r="O524" s="195"/>
      <c r="P524" s="195"/>
      <c r="Q524" s="195"/>
      <c r="R524" s="195"/>
      <c r="S524" s="195"/>
      <c r="T524" s="19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90" t="s">
        <v>174</v>
      </c>
      <c r="AU524" s="190" t="s">
        <v>82</v>
      </c>
      <c r="AV524" s="14" t="s">
        <v>82</v>
      </c>
      <c r="AW524" s="14" t="s">
        <v>33</v>
      </c>
      <c r="AX524" s="14" t="s">
        <v>72</v>
      </c>
      <c r="AY524" s="190" t="s">
        <v>163</v>
      </c>
    </row>
    <row r="525" spans="1:51" s="14" customFormat="1" ht="12">
      <c r="A525" s="14"/>
      <c r="B525" s="189"/>
      <c r="C525" s="14"/>
      <c r="D525" s="182" t="s">
        <v>174</v>
      </c>
      <c r="E525" s="190" t="s">
        <v>3</v>
      </c>
      <c r="F525" s="191" t="s">
        <v>699</v>
      </c>
      <c r="G525" s="14"/>
      <c r="H525" s="192">
        <v>6.785</v>
      </c>
      <c r="I525" s="193"/>
      <c r="J525" s="14"/>
      <c r="K525" s="14"/>
      <c r="L525" s="189"/>
      <c r="M525" s="194"/>
      <c r="N525" s="195"/>
      <c r="O525" s="195"/>
      <c r="P525" s="195"/>
      <c r="Q525" s="195"/>
      <c r="R525" s="195"/>
      <c r="S525" s="195"/>
      <c r="T525" s="19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190" t="s">
        <v>174</v>
      </c>
      <c r="AU525" s="190" t="s">
        <v>82</v>
      </c>
      <c r="AV525" s="14" t="s">
        <v>82</v>
      </c>
      <c r="AW525" s="14" t="s">
        <v>33</v>
      </c>
      <c r="AX525" s="14" t="s">
        <v>72</v>
      </c>
      <c r="AY525" s="190" t="s">
        <v>163</v>
      </c>
    </row>
    <row r="526" spans="1:51" s="14" customFormat="1" ht="12">
      <c r="A526" s="14"/>
      <c r="B526" s="189"/>
      <c r="C526" s="14"/>
      <c r="D526" s="182" t="s">
        <v>174</v>
      </c>
      <c r="E526" s="190" t="s">
        <v>3</v>
      </c>
      <c r="F526" s="191" t="s">
        <v>700</v>
      </c>
      <c r="G526" s="14"/>
      <c r="H526" s="192">
        <v>6.785</v>
      </c>
      <c r="I526" s="193"/>
      <c r="J526" s="14"/>
      <c r="K526" s="14"/>
      <c r="L526" s="189"/>
      <c r="M526" s="194"/>
      <c r="N526" s="195"/>
      <c r="O526" s="195"/>
      <c r="P526" s="195"/>
      <c r="Q526" s="195"/>
      <c r="R526" s="195"/>
      <c r="S526" s="195"/>
      <c r="T526" s="19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190" t="s">
        <v>174</v>
      </c>
      <c r="AU526" s="190" t="s">
        <v>82</v>
      </c>
      <c r="AV526" s="14" t="s">
        <v>82</v>
      </c>
      <c r="AW526" s="14" t="s">
        <v>33</v>
      </c>
      <c r="AX526" s="14" t="s">
        <v>72</v>
      </c>
      <c r="AY526" s="190" t="s">
        <v>163</v>
      </c>
    </row>
    <row r="527" spans="1:51" s="14" customFormat="1" ht="12">
      <c r="A527" s="14"/>
      <c r="B527" s="189"/>
      <c r="C527" s="14"/>
      <c r="D527" s="182" t="s">
        <v>174</v>
      </c>
      <c r="E527" s="190" t="s">
        <v>3</v>
      </c>
      <c r="F527" s="191" t="s">
        <v>701</v>
      </c>
      <c r="G527" s="14"/>
      <c r="H527" s="192">
        <v>6.785</v>
      </c>
      <c r="I527" s="193"/>
      <c r="J527" s="14"/>
      <c r="K527" s="14"/>
      <c r="L527" s="189"/>
      <c r="M527" s="194"/>
      <c r="N527" s="195"/>
      <c r="O527" s="195"/>
      <c r="P527" s="195"/>
      <c r="Q527" s="195"/>
      <c r="R527" s="195"/>
      <c r="S527" s="195"/>
      <c r="T527" s="19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190" t="s">
        <v>174</v>
      </c>
      <c r="AU527" s="190" t="s">
        <v>82</v>
      </c>
      <c r="AV527" s="14" t="s">
        <v>82</v>
      </c>
      <c r="AW527" s="14" t="s">
        <v>33</v>
      </c>
      <c r="AX527" s="14" t="s">
        <v>72</v>
      </c>
      <c r="AY527" s="190" t="s">
        <v>163</v>
      </c>
    </row>
    <row r="528" spans="1:51" s="14" customFormat="1" ht="12">
      <c r="A528" s="14"/>
      <c r="B528" s="189"/>
      <c r="C528" s="14"/>
      <c r="D528" s="182" t="s">
        <v>174</v>
      </c>
      <c r="E528" s="190" t="s">
        <v>3</v>
      </c>
      <c r="F528" s="191" t="s">
        <v>702</v>
      </c>
      <c r="G528" s="14"/>
      <c r="H528" s="192">
        <v>6.86</v>
      </c>
      <c r="I528" s="193"/>
      <c r="J528" s="14"/>
      <c r="K528" s="14"/>
      <c r="L528" s="189"/>
      <c r="M528" s="194"/>
      <c r="N528" s="195"/>
      <c r="O528" s="195"/>
      <c r="P528" s="195"/>
      <c r="Q528" s="195"/>
      <c r="R528" s="195"/>
      <c r="S528" s="195"/>
      <c r="T528" s="19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190" t="s">
        <v>174</v>
      </c>
      <c r="AU528" s="190" t="s">
        <v>82</v>
      </c>
      <c r="AV528" s="14" t="s">
        <v>82</v>
      </c>
      <c r="AW528" s="14" t="s">
        <v>33</v>
      </c>
      <c r="AX528" s="14" t="s">
        <v>72</v>
      </c>
      <c r="AY528" s="190" t="s">
        <v>163</v>
      </c>
    </row>
    <row r="529" spans="1:51" s="15" customFormat="1" ht="12">
      <c r="A529" s="15"/>
      <c r="B529" s="197"/>
      <c r="C529" s="15"/>
      <c r="D529" s="182" t="s">
        <v>174</v>
      </c>
      <c r="E529" s="198" t="s">
        <v>83</v>
      </c>
      <c r="F529" s="199" t="s">
        <v>178</v>
      </c>
      <c r="G529" s="15"/>
      <c r="H529" s="200">
        <v>254.045</v>
      </c>
      <c r="I529" s="201"/>
      <c r="J529" s="15"/>
      <c r="K529" s="15"/>
      <c r="L529" s="197"/>
      <c r="M529" s="202"/>
      <c r="N529" s="203"/>
      <c r="O529" s="203"/>
      <c r="P529" s="203"/>
      <c r="Q529" s="203"/>
      <c r="R529" s="203"/>
      <c r="S529" s="203"/>
      <c r="T529" s="204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198" t="s">
        <v>174</v>
      </c>
      <c r="AU529" s="198" t="s">
        <v>82</v>
      </c>
      <c r="AV529" s="15" t="s">
        <v>170</v>
      </c>
      <c r="AW529" s="15" t="s">
        <v>33</v>
      </c>
      <c r="AX529" s="15" t="s">
        <v>80</v>
      </c>
      <c r="AY529" s="198" t="s">
        <v>163</v>
      </c>
    </row>
    <row r="530" spans="1:65" s="2" customFormat="1" ht="16.5" customHeight="1">
      <c r="A530" s="39"/>
      <c r="B530" s="162"/>
      <c r="C530" s="205" t="s">
        <v>703</v>
      </c>
      <c r="D530" s="205" t="s">
        <v>295</v>
      </c>
      <c r="E530" s="206" t="s">
        <v>704</v>
      </c>
      <c r="F530" s="207" t="s">
        <v>705</v>
      </c>
      <c r="G530" s="208" t="s">
        <v>168</v>
      </c>
      <c r="H530" s="209">
        <v>88.026</v>
      </c>
      <c r="I530" s="210"/>
      <c r="J530" s="211">
        <f>ROUND(I530*H530,2)</f>
        <v>0</v>
      </c>
      <c r="K530" s="207" t="s">
        <v>169</v>
      </c>
      <c r="L530" s="212"/>
      <c r="M530" s="213" t="s">
        <v>3</v>
      </c>
      <c r="N530" s="214" t="s">
        <v>43</v>
      </c>
      <c r="O530" s="73"/>
      <c r="P530" s="172">
        <f>O530*H530</f>
        <v>0</v>
      </c>
      <c r="Q530" s="172">
        <v>0.0003</v>
      </c>
      <c r="R530" s="172">
        <f>Q530*H530</f>
        <v>0.026407799999999995</v>
      </c>
      <c r="S530" s="172">
        <v>0</v>
      </c>
      <c r="T530" s="17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174" t="s">
        <v>248</v>
      </c>
      <c r="AT530" s="174" t="s">
        <v>295</v>
      </c>
      <c r="AU530" s="174" t="s">
        <v>82</v>
      </c>
      <c r="AY530" s="20" t="s">
        <v>163</v>
      </c>
      <c r="BE530" s="175">
        <f>IF(N530="základní",J530,0)</f>
        <v>0</v>
      </c>
      <c r="BF530" s="175">
        <f>IF(N530="snížená",J530,0)</f>
        <v>0</v>
      </c>
      <c r="BG530" s="175">
        <f>IF(N530="zákl. přenesená",J530,0)</f>
        <v>0</v>
      </c>
      <c r="BH530" s="175">
        <f>IF(N530="sníž. přenesená",J530,0)</f>
        <v>0</v>
      </c>
      <c r="BI530" s="175">
        <f>IF(N530="nulová",J530,0)</f>
        <v>0</v>
      </c>
      <c r="BJ530" s="20" t="s">
        <v>80</v>
      </c>
      <c r="BK530" s="175">
        <f>ROUND(I530*H530,2)</f>
        <v>0</v>
      </c>
      <c r="BL530" s="20" t="s">
        <v>170</v>
      </c>
      <c r="BM530" s="174" t="s">
        <v>706</v>
      </c>
    </row>
    <row r="531" spans="1:51" s="14" customFormat="1" ht="12">
      <c r="A531" s="14"/>
      <c r="B531" s="189"/>
      <c r="C531" s="14"/>
      <c r="D531" s="182" t="s">
        <v>174</v>
      </c>
      <c r="E531" s="190" t="s">
        <v>3</v>
      </c>
      <c r="F531" s="191" t="s">
        <v>707</v>
      </c>
      <c r="G531" s="14"/>
      <c r="H531" s="192">
        <v>80.024</v>
      </c>
      <c r="I531" s="193"/>
      <c r="J531" s="14"/>
      <c r="K531" s="14"/>
      <c r="L531" s="189"/>
      <c r="M531" s="194"/>
      <c r="N531" s="195"/>
      <c r="O531" s="195"/>
      <c r="P531" s="195"/>
      <c r="Q531" s="195"/>
      <c r="R531" s="195"/>
      <c r="S531" s="195"/>
      <c r="T531" s="19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190" t="s">
        <v>174</v>
      </c>
      <c r="AU531" s="190" t="s">
        <v>82</v>
      </c>
      <c r="AV531" s="14" t="s">
        <v>82</v>
      </c>
      <c r="AW531" s="14" t="s">
        <v>33</v>
      </c>
      <c r="AX531" s="14" t="s">
        <v>80</v>
      </c>
      <c r="AY531" s="190" t="s">
        <v>163</v>
      </c>
    </row>
    <row r="532" spans="1:51" s="14" customFormat="1" ht="12">
      <c r="A532" s="14"/>
      <c r="B532" s="189"/>
      <c r="C532" s="14"/>
      <c r="D532" s="182" t="s">
        <v>174</v>
      </c>
      <c r="E532" s="14"/>
      <c r="F532" s="191" t="s">
        <v>708</v>
      </c>
      <c r="G532" s="14"/>
      <c r="H532" s="192">
        <v>88.026</v>
      </c>
      <c r="I532" s="193"/>
      <c r="J532" s="14"/>
      <c r="K532" s="14"/>
      <c r="L532" s="189"/>
      <c r="M532" s="194"/>
      <c r="N532" s="195"/>
      <c r="O532" s="195"/>
      <c r="P532" s="195"/>
      <c r="Q532" s="195"/>
      <c r="R532" s="195"/>
      <c r="S532" s="195"/>
      <c r="T532" s="19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190" t="s">
        <v>174</v>
      </c>
      <c r="AU532" s="190" t="s">
        <v>82</v>
      </c>
      <c r="AV532" s="14" t="s">
        <v>82</v>
      </c>
      <c r="AW532" s="14" t="s">
        <v>4</v>
      </c>
      <c r="AX532" s="14" t="s">
        <v>80</v>
      </c>
      <c r="AY532" s="190" t="s">
        <v>163</v>
      </c>
    </row>
    <row r="533" spans="1:65" s="2" customFormat="1" ht="24.15" customHeight="1">
      <c r="A533" s="39"/>
      <c r="B533" s="162"/>
      <c r="C533" s="163" t="s">
        <v>709</v>
      </c>
      <c r="D533" s="163" t="s">
        <v>165</v>
      </c>
      <c r="E533" s="164" t="s">
        <v>710</v>
      </c>
      <c r="F533" s="165" t="s">
        <v>711</v>
      </c>
      <c r="G533" s="166" t="s">
        <v>168</v>
      </c>
      <c r="H533" s="167">
        <v>561.867</v>
      </c>
      <c r="I533" s="168"/>
      <c r="J533" s="169">
        <f>ROUND(I533*H533,2)</f>
        <v>0</v>
      </c>
      <c r="K533" s="165" t="s">
        <v>169</v>
      </c>
      <c r="L533" s="40"/>
      <c r="M533" s="170" t="s">
        <v>3</v>
      </c>
      <c r="N533" s="171" t="s">
        <v>43</v>
      </c>
      <c r="O533" s="73"/>
      <c r="P533" s="172">
        <f>O533*H533</f>
        <v>0</v>
      </c>
      <c r="Q533" s="172">
        <v>8E-05</v>
      </c>
      <c r="R533" s="172">
        <f>Q533*H533</f>
        <v>0.04494936</v>
      </c>
      <c r="S533" s="172">
        <v>0</v>
      </c>
      <c r="T533" s="173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174" t="s">
        <v>170</v>
      </c>
      <c r="AT533" s="174" t="s">
        <v>165</v>
      </c>
      <c r="AU533" s="174" t="s">
        <v>82</v>
      </c>
      <c r="AY533" s="20" t="s">
        <v>163</v>
      </c>
      <c r="BE533" s="175">
        <f>IF(N533="základní",J533,0)</f>
        <v>0</v>
      </c>
      <c r="BF533" s="175">
        <f>IF(N533="snížená",J533,0)</f>
        <v>0</v>
      </c>
      <c r="BG533" s="175">
        <f>IF(N533="zákl. přenesená",J533,0)</f>
        <v>0</v>
      </c>
      <c r="BH533" s="175">
        <f>IF(N533="sníž. přenesená",J533,0)</f>
        <v>0</v>
      </c>
      <c r="BI533" s="175">
        <f>IF(N533="nulová",J533,0)</f>
        <v>0</v>
      </c>
      <c r="BJ533" s="20" t="s">
        <v>80</v>
      </c>
      <c r="BK533" s="175">
        <f>ROUND(I533*H533,2)</f>
        <v>0</v>
      </c>
      <c r="BL533" s="20" t="s">
        <v>170</v>
      </c>
      <c r="BM533" s="174" t="s">
        <v>712</v>
      </c>
    </row>
    <row r="534" spans="1:47" s="2" customFormat="1" ht="12">
      <c r="A534" s="39"/>
      <c r="B534" s="40"/>
      <c r="C534" s="39"/>
      <c r="D534" s="176" t="s">
        <v>172</v>
      </c>
      <c r="E534" s="39"/>
      <c r="F534" s="177" t="s">
        <v>713</v>
      </c>
      <c r="G534" s="39"/>
      <c r="H534" s="39"/>
      <c r="I534" s="178"/>
      <c r="J534" s="39"/>
      <c r="K534" s="39"/>
      <c r="L534" s="40"/>
      <c r="M534" s="179"/>
      <c r="N534" s="180"/>
      <c r="O534" s="73"/>
      <c r="P534" s="73"/>
      <c r="Q534" s="73"/>
      <c r="R534" s="73"/>
      <c r="S534" s="73"/>
      <c r="T534" s="74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20" t="s">
        <v>172</v>
      </c>
      <c r="AU534" s="20" t="s">
        <v>82</v>
      </c>
    </row>
    <row r="535" spans="1:51" s="14" customFormat="1" ht="12">
      <c r="A535" s="14"/>
      <c r="B535" s="189"/>
      <c r="C535" s="14"/>
      <c r="D535" s="182" t="s">
        <v>174</v>
      </c>
      <c r="E535" s="190" t="s">
        <v>3</v>
      </c>
      <c r="F535" s="191" t="s">
        <v>85</v>
      </c>
      <c r="G535" s="14"/>
      <c r="H535" s="192">
        <v>503.355</v>
      </c>
      <c r="I535" s="193"/>
      <c r="J535" s="14"/>
      <c r="K535" s="14"/>
      <c r="L535" s="189"/>
      <c r="M535" s="194"/>
      <c r="N535" s="195"/>
      <c r="O535" s="195"/>
      <c r="P535" s="195"/>
      <c r="Q535" s="195"/>
      <c r="R535" s="195"/>
      <c r="S535" s="195"/>
      <c r="T535" s="19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190" t="s">
        <v>174</v>
      </c>
      <c r="AU535" s="190" t="s">
        <v>82</v>
      </c>
      <c r="AV535" s="14" t="s">
        <v>82</v>
      </c>
      <c r="AW535" s="14" t="s">
        <v>33</v>
      </c>
      <c r="AX535" s="14" t="s">
        <v>72</v>
      </c>
      <c r="AY535" s="190" t="s">
        <v>163</v>
      </c>
    </row>
    <row r="536" spans="1:51" s="14" customFormat="1" ht="12">
      <c r="A536" s="14"/>
      <c r="B536" s="189"/>
      <c r="C536" s="14"/>
      <c r="D536" s="182" t="s">
        <v>174</v>
      </c>
      <c r="E536" s="190" t="s">
        <v>3</v>
      </c>
      <c r="F536" s="191" t="s">
        <v>108</v>
      </c>
      <c r="G536" s="14"/>
      <c r="H536" s="192">
        <v>58.512</v>
      </c>
      <c r="I536" s="193"/>
      <c r="J536" s="14"/>
      <c r="K536" s="14"/>
      <c r="L536" s="189"/>
      <c r="M536" s="194"/>
      <c r="N536" s="195"/>
      <c r="O536" s="195"/>
      <c r="P536" s="195"/>
      <c r="Q536" s="195"/>
      <c r="R536" s="195"/>
      <c r="S536" s="195"/>
      <c r="T536" s="19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190" t="s">
        <v>174</v>
      </c>
      <c r="AU536" s="190" t="s">
        <v>82</v>
      </c>
      <c r="AV536" s="14" t="s">
        <v>82</v>
      </c>
      <c r="AW536" s="14" t="s">
        <v>33</v>
      </c>
      <c r="AX536" s="14" t="s">
        <v>72</v>
      </c>
      <c r="AY536" s="190" t="s">
        <v>163</v>
      </c>
    </row>
    <row r="537" spans="1:51" s="15" customFormat="1" ht="12">
      <c r="A537" s="15"/>
      <c r="B537" s="197"/>
      <c r="C537" s="15"/>
      <c r="D537" s="182" t="s">
        <v>174</v>
      </c>
      <c r="E537" s="198" t="s">
        <v>3</v>
      </c>
      <c r="F537" s="199" t="s">
        <v>178</v>
      </c>
      <c r="G537" s="15"/>
      <c r="H537" s="200">
        <v>561.867</v>
      </c>
      <c r="I537" s="201"/>
      <c r="J537" s="15"/>
      <c r="K537" s="15"/>
      <c r="L537" s="197"/>
      <c r="M537" s="202"/>
      <c r="N537" s="203"/>
      <c r="O537" s="203"/>
      <c r="P537" s="203"/>
      <c r="Q537" s="203"/>
      <c r="R537" s="203"/>
      <c r="S537" s="203"/>
      <c r="T537" s="20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198" t="s">
        <v>174</v>
      </c>
      <c r="AU537" s="198" t="s">
        <v>82</v>
      </c>
      <c r="AV537" s="15" t="s">
        <v>170</v>
      </c>
      <c r="AW537" s="15" t="s">
        <v>33</v>
      </c>
      <c r="AX537" s="15" t="s">
        <v>80</v>
      </c>
      <c r="AY537" s="198" t="s">
        <v>163</v>
      </c>
    </row>
    <row r="538" spans="1:65" s="2" customFormat="1" ht="16.5" customHeight="1">
      <c r="A538" s="39"/>
      <c r="B538" s="162"/>
      <c r="C538" s="163" t="s">
        <v>714</v>
      </c>
      <c r="D538" s="163" t="s">
        <v>165</v>
      </c>
      <c r="E538" s="164" t="s">
        <v>715</v>
      </c>
      <c r="F538" s="165" t="s">
        <v>716</v>
      </c>
      <c r="G538" s="166" t="s">
        <v>303</v>
      </c>
      <c r="H538" s="167">
        <v>64.03</v>
      </c>
      <c r="I538" s="168"/>
      <c r="J538" s="169">
        <f>ROUND(I538*H538,2)</f>
        <v>0</v>
      </c>
      <c r="K538" s="165" t="s">
        <v>169</v>
      </c>
      <c r="L538" s="40"/>
      <c r="M538" s="170" t="s">
        <v>3</v>
      </c>
      <c r="N538" s="171" t="s">
        <v>43</v>
      </c>
      <c r="O538" s="73"/>
      <c r="P538" s="172">
        <f>O538*H538</f>
        <v>0</v>
      </c>
      <c r="Q538" s="172">
        <v>3E-05</v>
      </c>
      <c r="R538" s="172">
        <f>Q538*H538</f>
        <v>0.0019209000000000001</v>
      </c>
      <c r="S538" s="172">
        <v>0</v>
      </c>
      <c r="T538" s="173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174" t="s">
        <v>170</v>
      </c>
      <c r="AT538" s="174" t="s">
        <v>165</v>
      </c>
      <c r="AU538" s="174" t="s">
        <v>82</v>
      </c>
      <c r="AY538" s="20" t="s">
        <v>163</v>
      </c>
      <c r="BE538" s="175">
        <f>IF(N538="základní",J538,0)</f>
        <v>0</v>
      </c>
      <c r="BF538" s="175">
        <f>IF(N538="snížená",J538,0)</f>
        <v>0</v>
      </c>
      <c r="BG538" s="175">
        <f>IF(N538="zákl. přenesená",J538,0)</f>
        <v>0</v>
      </c>
      <c r="BH538" s="175">
        <f>IF(N538="sníž. přenesená",J538,0)</f>
        <v>0</v>
      </c>
      <c r="BI538" s="175">
        <f>IF(N538="nulová",J538,0)</f>
        <v>0</v>
      </c>
      <c r="BJ538" s="20" t="s">
        <v>80</v>
      </c>
      <c r="BK538" s="175">
        <f>ROUND(I538*H538,2)</f>
        <v>0</v>
      </c>
      <c r="BL538" s="20" t="s">
        <v>170</v>
      </c>
      <c r="BM538" s="174" t="s">
        <v>717</v>
      </c>
    </row>
    <row r="539" spans="1:47" s="2" customFormat="1" ht="12">
      <c r="A539" s="39"/>
      <c r="B539" s="40"/>
      <c r="C539" s="39"/>
      <c r="D539" s="176" t="s">
        <v>172</v>
      </c>
      <c r="E539" s="39"/>
      <c r="F539" s="177" t="s">
        <v>718</v>
      </c>
      <c r="G539" s="39"/>
      <c r="H539" s="39"/>
      <c r="I539" s="178"/>
      <c r="J539" s="39"/>
      <c r="K539" s="39"/>
      <c r="L539" s="40"/>
      <c r="M539" s="179"/>
      <c r="N539" s="180"/>
      <c r="O539" s="73"/>
      <c r="P539" s="73"/>
      <c r="Q539" s="73"/>
      <c r="R539" s="73"/>
      <c r="S539" s="73"/>
      <c r="T539" s="74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20" t="s">
        <v>172</v>
      </c>
      <c r="AU539" s="20" t="s">
        <v>82</v>
      </c>
    </row>
    <row r="540" spans="1:51" s="14" customFormat="1" ht="12">
      <c r="A540" s="14"/>
      <c r="B540" s="189"/>
      <c r="C540" s="14"/>
      <c r="D540" s="182" t="s">
        <v>174</v>
      </c>
      <c r="E540" s="190" t="s">
        <v>3</v>
      </c>
      <c r="F540" s="191" t="s">
        <v>719</v>
      </c>
      <c r="G540" s="14"/>
      <c r="H540" s="192">
        <v>14.2</v>
      </c>
      <c r="I540" s="193"/>
      <c r="J540" s="14"/>
      <c r="K540" s="14"/>
      <c r="L540" s="189"/>
      <c r="M540" s="194"/>
      <c r="N540" s="195"/>
      <c r="O540" s="195"/>
      <c r="P540" s="195"/>
      <c r="Q540" s="195"/>
      <c r="R540" s="195"/>
      <c r="S540" s="195"/>
      <c r="T540" s="19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190" t="s">
        <v>174</v>
      </c>
      <c r="AU540" s="190" t="s">
        <v>82</v>
      </c>
      <c r="AV540" s="14" t="s">
        <v>82</v>
      </c>
      <c r="AW540" s="14" t="s">
        <v>33</v>
      </c>
      <c r="AX540" s="14" t="s">
        <v>72</v>
      </c>
      <c r="AY540" s="190" t="s">
        <v>163</v>
      </c>
    </row>
    <row r="541" spans="1:51" s="14" customFormat="1" ht="12">
      <c r="A541" s="14"/>
      <c r="B541" s="189"/>
      <c r="C541" s="14"/>
      <c r="D541" s="182" t="s">
        <v>174</v>
      </c>
      <c r="E541" s="190" t="s">
        <v>3</v>
      </c>
      <c r="F541" s="191" t="s">
        <v>720</v>
      </c>
      <c r="G541" s="14"/>
      <c r="H541" s="192">
        <v>13.43</v>
      </c>
      <c r="I541" s="193"/>
      <c r="J541" s="14"/>
      <c r="K541" s="14"/>
      <c r="L541" s="189"/>
      <c r="M541" s="194"/>
      <c r="N541" s="195"/>
      <c r="O541" s="195"/>
      <c r="P541" s="195"/>
      <c r="Q541" s="195"/>
      <c r="R541" s="195"/>
      <c r="S541" s="195"/>
      <c r="T541" s="19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190" t="s">
        <v>174</v>
      </c>
      <c r="AU541" s="190" t="s">
        <v>82</v>
      </c>
      <c r="AV541" s="14" t="s">
        <v>82</v>
      </c>
      <c r="AW541" s="14" t="s">
        <v>33</v>
      </c>
      <c r="AX541" s="14" t="s">
        <v>72</v>
      </c>
      <c r="AY541" s="190" t="s">
        <v>163</v>
      </c>
    </row>
    <row r="542" spans="1:51" s="14" customFormat="1" ht="12">
      <c r="A542" s="14"/>
      <c r="B542" s="189"/>
      <c r="C542" s="14"/>
      <c r="D542" s="182" t="s">
        <v>174</v>
      </c>
      <c r="E542" s="190" t="s">
        <v>3</v>
      </c>
      <c r="F542" s="191" t="s">
        <v>721</v>
      </c>
      <c r="G542" s="14"/>
      <c r="H542" s="192">
        <v>18.4</v>
      </c>
      <c r="I542" s="193"/>
      <c r="J542" s="14"/>
      <c r="K542" s="14"/>
      <c r="L542" s="189"/>
      <c r="M542" s="194"/>
      <c r="N542" s="195"/>
      <c r="O542" s="195"/>
      <c r="P542" s="195"/>
      <c r="Q542" s="195"/>
      <c r="R542" s="195"/>
      <c r="S542" s="195"/>
      <c r="T542" s="19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90" t="s">
        <v>174</v>
      </c>
      <c r="AU542" s="190" t="s">
        <v>82</v>
      </c>
      <c r="AV542" s="14" t="s">
        <v>82</v>
      </c>
      <c r="AW542" s="14" t="s">
        <v>33</v>
      </c>
      <c r="AX542" s="14" t="s">
        <v>72</v>
      </c>
      <c r="AY542" s="190" t="s">
        <v>163</v>
      </c>
    </row>
    <row r="543" spans="1:51" s="14" customFormat="1" ht="12">
      <c r="A543" s="14"/>
      <c r="B543" s="189"/>
      <c r="C543" s="14"/>
      <c r="D543" s="182" t="s">
        <v>174</v>
      </c>
      <c r="E543" s="190" t="s">
        <v>3</v>
      </c>
      <c r="F543" s="191" t="s">
        <v>722</v>
      </c>
      <c r="G543" s="14"/>
      <c r="H543" s="192">
        <v>18</v>
      </c>
      <c r="I543" s="193"/>
      <c r="J543" s="14"/>
      <c r="K543" s="14"/>
      <c r="L543" s="189"/>
      <c r="M543" s="194"/>
      <c r="N543" s="195"/>
      <c r="O543" s="195"/>
      <c r="P543" s="195"/>
      <c r="Q543" s="195"/>
      <c r="R543" s="195"/>
      <c r="S543" s="195"/>
      <c r="T543" s="19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190" t="s">
        <v>174</v>
      </c>
      <c r="AU543" s="190" t="s">
        <v>82</v>
      </c>
      <c r="AV543" s="14" t="s">
        <v>82</v>
      </c>
      <c r="AW543" s="14" t="s">
        <v>33</v>
      </c>
      <c r="AX543" s="14" t="s">
        <v>72</v>
      </c>
      <c r="AY543" s="190" t="s">
        <v>163</v>
      </c>
    </row>
    <row r="544" spans="1:51" s="15" customFormat="1" ht="12">
      <c r="A544" s="15"/>
      <c r="B544" s="197"/>
      <c r="C544" s="15"/>
      <c r="D544" s="182" t="s">
        <v>174</v>
      </c>
      <c r="E544" s="198" t="s">
        <v>3</v>
      </c>
      <c r="F544" s="199" t="s">
        <v>178</v>
      </c>
      <c r="G544" s="15"/>
      <c r="H544" s="200">
        <v>64.03</v>
      </c>
      <c r="I544" s="201"/>
      <c r="J544" s="15"/>
      <c r="K544" s="15"/>
      <c r="L544" s="197"/>
      <c r="M544" s="202"/>
      <c r="N544" s="203"/>
      <c r="O544" s="203"/>
      <c r="P544" s="203"/>
      <c r="Q544" s="203"/>
      <c r="R544" s="203"/>
      <c r="S544" s="203"/>
      <c r="T544" s="20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198" t="s">
        <v>174</v>
      </c>
      <c r="AU544" s="198" t="s">
        <v>82</v>
      </c>
      <c r="AV544" s="15" t="s">
        <v>170</v>
      </c>
      <c r="AW544" s="15" t="s">
        <v>33</v>
      </c>
      <c r="AX544" s="15" t="s">
        <v>80</v>
      </c>
      <c r="AY544" s="198" t="s">
        <v>163</v>
      </c>
    </row>
    <row r="545" spans="1:65" s="2" customFormat="1" ht="16.5" customHeight="1">
      <c r="A545" s="39"/>
      <c r="B545" s="162"/>
      <c r="C545" s="205" t="s">
        <v>723</v>
      </c>
      <c r="D545" s="205" t="s">
        <v>295</v>
      </c>
      <c r="E545" s="206" t="s">
        <v>724</v>
      </c>
      <c r="F545" s="207" t="s">
        <v>725</v>
      </c>
      <c r="G545" s="208" t="s">
        <v>303</v>
      </c>
      <c r="H545" s="209">
        <v>67.232</v>
      </c>
      <c r="I545" s="210"/>
      <c r="J545" s="211">
        <f>ROUND(I545*H545,2)</f>
        <v>0</v>
      </c>
      <c r="K545" s="207" t="s">
        <v>169</v>
      </c>
      <c r="L545" s="212"/>
      <c r="M545" s="213" t="s">
        <v>3</v>
      </c>
      <c r="N545" s="214" t="s">
        <v>43</v>
      </c>
      <c r="O545" s="73"/>
      <c r="P545" s="172">
        <f>O545*H545</f>
        <v>0</v>
      </c>
      <c r="Q545" s="172">
        <v>0.00032</v>
      </c>
      <c r="R545" s="172">
        <f>Q545*H545</f>
        <v>0.02151424</v>
      </c>
      <c r="S545" s="172">
        <v>0</v>
      </c>
      <c r="T545" s="173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174" t="s">
        <v>248</v>
      </c>
      <c r="AT545" s="174" t="s">
        <v>295</v>
      </c>
      <c r="AU545" s="174" t="s">
        <v>82</v>
      </c>
      <c r="AY545" s="20" t="s">
        <v>163</v>
      </c>
      <c r="BE545" s="175">
        <f>IF(N545="základní",J545,0)</f>
        <v>0</v>
      </c>
      <c r="BF545" s="175">
        <f>IF(N545="snížená",J545,0)</f>
        <v>0</v>
      </c>
      <c r="BG545" s="175">
        <f>IF(N545="zákl. přenesená",J545,0)</f>
        <v>0</v>
      </c>
      <c r="BH545" s="175">
        <f>IF(N545="sníž. přenesená",J545,0)</f>
        <v>0</v>
      </c>
      <c r="BI545" s="175">
        <f>IF(N545="nulová",J545,0)</f>
        <v>0</v>
      </c>
      <c r="BJ545" s="20" t="s">
        <v>80</v>
      </c>
      <c r="BK545" s="175">
        <f>ROUND(I545*H545,2)</f>
        <v>0</v>
      </c>
      <c r="BL545" s="20" t="s">
        <v>170</v>
      </c>
      <c r="BM545" s="174" t="s">
        <v>726</v>
      </c>
    </row>
    <row r="546" spans="1:51" s="14" customFormat="1" ht="12">
      <c r="A546" s="14"/>
      <c r="B546" s="189"/>
      <c r="C546" s="14"/>
      <c r="D546" s="182" t="s">
        <v>174</v>
      </c>
      <c r="E546" s="14"/>
      <c r="F546" s="191" t="s">
        <v>727</v>
      </c>
      <c r="G546" s="14"/>
      <c r="H546" s="192">
        <v>67.232</v>
      </c>
      <c r="I546" s="193"/>
      <c r="J546" s="14"/>
      <c r="K546" s="14"/>
      <c r="L546" s="189"/>
      <c r="M546" s="194"/>
      <c r="N546" s="195"/>
      <c r="O546" s="195"/>
      <c r="P546" s="195"/>
      <c r="Q546" s="195"/>
      <c r="R546" s="195"/>
      <c r="S546" s="195"/>
      <c r="T546" s="19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190" t="s">
        <v>174</v>
      </c>
      <c r="AU546" s="190" t="s">
        <v>82</v>
      </c>
      <c r="AV546" s="14" t="s">
        <v>82</v>
      </c>
      <c r="AW546" s="14" t="s">
        <v>4</v>
      </c>
      <c r="AX546" s="14" t="s">
        <v>80</v>
      </c>
      <c r="AY546" s="190" t="s">
        <v>163</v>
      </c>
    </row>
    <row r="547" spans="1:65" s="2" customFormat="1" ht="16.5" customHeight="1">
      <c r="A547" s="39"/>
      <c r="B547" s="162"/>
      <c r="C547" s="163" t="s">
        <v>728</v>
      </c>
      <c r="D547" s="163" t="s">
        <v>165</v>
      </c>
      <c r="E547" s="164" t="s">
        <v>729</v>
      </c>
      <c r="F547" s="165" t="s">
        <v>730</v>
      </c>
      <c r="G547" s="166" t="s">
        <v>168</v>
      </c>
      <c r="H547" s="167">
        <v>25.833</v>
      </c>
      <c r="I547" s="168"/>
      <c r="J547" s="169">
        <f>ROUND(I547*H547,2)</f>
        <v>0</v>
      </c>
      <c r="K547" s="165" t="s">
        <v>3</v>
      </c>
      <c r="L547" s="40"/>
      <c r="M547" s="170" t="s">
        <v>3</v>
      </c>
      <c r="N547" s="171" t="s">
        <v>43</v>
      </c>
      <c r="O547" s="73"/>
      <c r="P547" s="172">
        <f>O547*H547</f>
        <v>0</v>
      </c>
      <c r="Q547" s="172">
        <v>0.0057</v>
      </c>
      <c r="R547" s="172">
        <f>Q547*H547</f>
        <v>0.1472481</v>
      </c>
      <c r="S547" s="172">
        <v>0</v>
      </c>
      <c r="T547" s="173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174" t="s">
        <v>170</v>
      </c>
      <c r="AT547" s="174" t="s">
        <v>165</v>
      </c>
      <c r="AU547" s="174" t="s">
        <v>82</v>
      </c>
      <c r="AY547" s="20" t="s">
        <v>163</v>
      </c>
      <c r="BE547" s="175">
        <f>IF(N547="základní",J547,0)</f>
        <v>0</v>
      </c>
      <c r="BF547" s="175">
        <f>IF(N547="snížená",J547,0)</f>
        <v>0</v>
      </c>
      <c r="BG547" s="175">
        <f>IF(N547="zákl. přenesená",J547,0)</f>
        <v>0</v>
      </c>
      <c r="BH547" s="175">
        <f>IF(N547="sníž. přenesená",J547,0)</f>
        <v>0</v>
      </c>
      <c r="BI547" s="175">
        <f>IF(N547="nulová",J547,0)</f>
        <v>0</v>
      </c>
      <c r="BJ547" s="20" t="s">
        <v>80</v>
      </c>
      <c r="BK547" s="175">
        <f>ROUND(I547*H547,2)</f>
        <v>0</v>
      </c>
      <c r="BL547" s="20" t="s">
        <v>170</v>
      </c>
      <c r="BM547" s="174" t="s">
        <v>731</v>
      </c>
    </row>
    <row r="548" spans="1:51" s="13" customFormat="1" ht="12">
      <c r="A548" s="13"/>
      <c r="B548" s="181"/>
      <c r="C548" s="13"/>
      <c r="D548" s="182" t="s">
        <v>174</v>
      </c>
      <c r="E548" s="183" t="s">
        <v>3</v>
      </c>
      <c r="F548" s="184" t="s">
        <v>732</v>
      </c>
      <c r="G548" s="13"/>
      <c r="H548" s="183" t="s">
        <v>3</v>
      </c>
      <c r="I548" s="185"/>
      <c r="J548" s="13"/>
      <c r="K548" s="13"/>
      <c r="L548" s="181"/>
      <c r="M548" s="186"/>
      <c r="N548" s="187"/>
      <c r="O548" s="187"/>
      <c r="P548" s="187"/>
      <c r="Q548" s="187"/>
      <c r="R548" s="187"/>
      <c r="S548" s="187"/>
      <c r="T548" s="18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83" t="s">
        <v>174</v>
      </c>
      <c r="AU548" s="183" t="s">
        <v>82</v>
      </c>
      <c r="AV548" s="13" t="s">
        <v>80</v>
      </c>
      <c r="AW548" s="13" t="s">
        <v>33</v>
      </c>
      <c r="AX548" s="13" t="s">
        <v>72</v>
      </c>
      <c r="AY548" s="183" t="s">
        <v>163</v>
      </c>
    </row>
    <row r="549" spans="1:51" s="14" customFormat="1" ht="12">
      <c r="A549" s="14"/>
      <c r="B549" s="189"/>
      <c r="C549" s="14"/>
      <c r="D549" s="182" t="s">
        <v>174</v>
      </c>
      <c r="E549" s="190" t="s">
        <v>3</v>
      </c>
      <c r="F549" s="191" t="s">
        <v>733</v>
      </c>
      <c r="G549" s="14"/>
      <c r="H549" s="192">
        <v>4.17</v>
      </c>
      <c r="I549" s="193"/>
      <c r="J549" s="14"/>
      <c r="K549" s="14"/>
      <c r="L549" s="189"/>
      <c r="M549" s="194"/>
      <c r="N549" s="195"/>
      <c r="O549" s="195"/>
      <c r="P549" s="195"/>
      <c r="Q549" s="195"/>
      <c r="R549" s="195"/>
      <c r="S549" s="195"/>
      <c r="T549" s="19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190" t="s">
        <v>174</v>
      </c>
      <c r="AU549" s="190" t="s">
        <v>82</v>
      </c>
      <c r="AV549" s="14" t="s">
        <v>82</v>
      </c>
      <c r="AW549" s="14" t="s">
        <v>33</v>
      </c>
      <c r="AX549" s="14" t="s">
        <v>72</v>
      </c>
      <c r="AY549" s="190" t="s">
        <v>163</v>
      </c>
    </row>
    <row r="550" spans="1:51" s="14" customFormat="1" ht="12">
      <c r="A550" s="14"/>
      <c r="B550" s="189"/>
      <c r="C550" s="14"/>
      <c r="D550" s="182" t="s">
        <v>174</v>
      </c>
      <c r="E550" s="190" t="s">
        <v>3</v>
      </c>
      <c r="F550" s="191" t="s">
        <v>734</v>
      </c>
      <c r="G550" s="14"/>
      <c r="H550" s="192">
        <v>7.838</v>
      </c>
      <c r="I550" s="193"/>
      <c r="J550" s="14"/>
      <c r="K550" s="14"/>
      <c r="L550" s="189"/>
      <c r="M550" s="194"/>
      <c r="N550" s="195"/>
      <c r="O550" s="195"/>
      <c r="P550" s="195"/>
      <c r="Q550" s="195"/>
      <c r="R550" s="195"/>
      <c r="S550" s="195"/>
      <c r="T550" s="19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190" t="s">
        <v>174</v>
      </c>
      <c r="AU550" s="190" t="s">
        <v>82</v>
      </c>
      <c r="AV550" s="14" t="s">
        <v>82</v>
      </c>
      <c r="AW550" s="14" t="s">
        <v>33</v>
      </c>
      <c r="AX550" s="14" t="s">
        <v>72</v>
      </c>
      <c r="AY550" s="190" t="s">
        <v>163</v>
      </c>
    </row>
    <row r="551" spans="1:51" s="14" customFormat="1" ht="12">
      <c r="A551" s="14"/>
      <c r="B551" s="189"/>
      <c r="C551" s="14"/>
      <c r="D551" s="182" t="s">
        <v>174</v>
      </c>
      <c r="E551" s="190" t="s">
        <v>3</v>
      </c>
      <c r="F551" s="191" t="s">
        <v>735</v>
      </c>
      <c r="G551" s="14"/>
      <c r="H551" s="192">
        <v>7.75</v>
      </c>
      <c r="I551" s="193"/>
      <c r="J551" s="14"/>
      <c r="K551" s="14"/>
      <c r="L551" s="189"/>
      <c r="M551" s="194"/>
      <c r="N551" s="195"/>
      <c r="O551" s="195"/>
      <c r="P551" s="195"/>
      <c r="Q551" s="195"/>
      <c r="R551" s="195"/>
      <c r="S551" s="195"/>
      <c r="T551" s="19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190" t="s">
        <v>174</v>
      </c>
      <c r="AU551" s="190" t="s">
        <v>82</v>
      </c>
      <c r="AV551" s="14" t="s">
        <v>82</v>
      </c>
      <c r="AW551" s="14" t="s">
        <v>33</v>
      </c>
      <c r="AX551" s="14" t="s">
        <v>72</v>
      </c>
      <c r="AY551" s="190" t="s">
        <v>163</v>
      </c>
    </row>
    <row r="552" spans="1:51" s="14" customFormat="1" ht="12">
      <c r="A552" s="14"/>
      <c r="B552" s="189"/>
      <c r="C552" s="14"/>
      <c r="D552" s="182" t="s">
        <v>174</v>
      </c>
      <c r="E552" s="190" t="s">
        <v>3</v>
      </c>
      <c r="F552" s="191" t="s">
        <v>736</v>
      </c>
      <c r="G552" s="14"/>
      <c r="H552" s="192">
        <v>6.075</v>
      </c>
      <c r="I552" s="193"/>
      <c r="J552" s="14"/>
      <c r="K552" s="14"/>
      <c r="L552" s="189"/>
      <c r="M552" s="194"/>
      <c r="N552" s="195"/>
      <c r="O552" s="195"/>
      <c r="P552" s="195"/>
      <c r="Q552" s="195"/>
      <c r="R552" s="195"/>
      <c r="S552" s="195"/>
      <c r="T552" s="19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190" t="s">
        <v>174</v>
      </c>
      <c r="AU552" s="190" t="s">
        <v>82</v>
      </c>
      <c r="AV552" s="14" t="s">
        <v>82</v>
      </c>
      <c r="AW552" s="14" t="s">
        <v>33</v>
      </c>
      <c r="AX552" s="14" t="s">
        <v>72</v>
      </c>
      <c r="AY552" s="190" t="s">
        <v>163</v>
      </c>
    </row>
    <row r="553" spans="1:51" s="15" customFormat="1" ht="12">
      <c r="A553" s="15"/>
      <c r="B553" s="197"/>
      <c r="C553" s="15"/>
      <c r="D553" s="182" t="s">
        <v>174</v>
      </c>
      <c r="E553" s="198" t="s">
        <v>3</v>
      </c>
      <c r="F553" s="199" t="s">
        <v>178</v>
      </c>
      <c r="G553" s="15"/>
      <c r="H553" s="200">
        <v>25.833</v>
      </c>
      <c r="I553" s="201"/>
      <c r="J553" s="15"/>
      <c r="K553" s="15"/>
      <c r="L553" s="197"/>
      <c r="M553" s="202"/>
      <c r="N553" s="203"/>
      <c r="O553" s="203"/>
      <c r="P553" s="203"/>
      <c r="Q553" s="203"/>
      <c r="R553" s="203"/>
      <c r="S553" s="203"/>
      <c r="T553" s="204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198" t="s">
        <v>174</v>
      </c>
      <c r="AU553" s="198" t="s">
        <v>82</v>
      </c>
      <c r="AV553" s="15" t="s">
        <v>170</v>
      </c>
      <c r="AW553" s="15" t="s">
        <v>33</v>
      </c>
      <c r="AX553" s="15" t="s">
        <v>80</v>
      </c>
      <c r="AY553" s="198" t="s">
        <v>163</v>
      </c>
    </row>
    <row r="554" spans="1:65" s="2" customFormat="1" ht="24.15" customHeight="1">
      <c r="A554" s="39"/>
      <c r="B554" s="162"/>
      <c r="C554" s="163" t="s">
        <v>737</v>
      </c>
      <c r="D554" s="163" t="s">
        <v>165</v>
      </c>
      <c r="E554" s="164" t="s">
        <v>738</v>
      </c>
      <c r="F554" s="165" t="s">
        <v>739</v>
      </c>
      <c r="G554" s="166" t="s">
        <v>168</v>
      </c>
      <c r="H554" s="167">
        <v>503.355</v>
      </c>
      <c r="I554" s="168"/>
      <c r="J554" s="169">
        <f>ROUND(I554*H554,2)</f>
        <v>0</v>
      </c>
      <c r="K554" s="165" t="s">
        <v>169</v>
      </c>
      <c r="L554" s="40"/>
      <c r="M554" s="170" t="s">
        <v>3</v>
      </c>
      <c r="N554" s="171" t="s">
        <v>43</v>
      </c>
      <c r="O554" s="73"/>
      <c r="P554" s="172">
        <f>O554*H554</f>
        <v>0</v>
      </c>
      <c r="Q554" s="172">
        <v>0.0033</v>
      </c>
      <c r="R554" s="172">
        <f>Q554*H554</f>
        <v>1.6610715</v>
      </c>
      <c r="S554" s="172">
        <v>0</v>
      </c>
      <c r="T554" s="173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174" t="s">
        <v>170</v>
      </c>
      <c r="AT554" s="174" t="s">
        <v>165</v>
      </c>
      <c r="AU554" s="174" t="s">
        <v>82</v>
      </c>
      <c r="AY554" s="20" t="s">
        <v>163</v>
      </c>
      <c r="BE554" s="175">
        <f>IF(N554="základní",J554,0)</f>
        <v>0</v>
      </c>
      <c r="BF554" s="175">
        <f>IF(N554="snížená",J554,0)</f>
        <v>0</v>
      </c>
      <c r="BG554" s="175">
        <f>IF(N554="zákl. přenesená",J554,0)</f>
        <v>0</v>
      </c>
      <c r="BH554" s="175">
        <f>IF(N554="sníž. přenesená",J554,0)</f>
        <v>0</v>
      </c>
      <c r="BI554" s="175">
        <f>IF(N554="nulová",J554,0)</f>
        <v>0</v>
      </c>
      <c r="BJ554" s="20" t="s">
        <v>80</v>
      </c>
      <c r="BK554" s="175">
        <f>ROUND(I554*H554,2)</f>
        <v>0</v>
      </c>
      <c r="BL554" s="20" t="s">
        <v>170</v>
      </c>
      <c r="BM554" s="174" t="s">
        <v>740</v>
      </c>
    </row>
    <row r="555" spans="1:47" s="2" customFormat="1" ht="12">
      <c r="A555" s="39"/>
      <c r="B555" s="40"/>
      <c r="C555" s="39"/>
      <c r="D555" s="176" t="s">
        <v>172</v>
      </c>
      <c r="E555" s="39"/>
      <c r="F555" s="177" t="s">
        <v>741</v>
      </c>
      <c r="G555" s="39"/>
      <c r="H555" s="39"/>
      <c r="I555" s="178"/>
      <c r="J555" s="39"/>
      <c r="K555" s="39"/>
      <c r="L555" s="40"/>
      <c r="M555" s="179"/>
      <c r="N555" s="180"/>
      <c r="O555" s="73"/>
      <c r="P555" s="73"/>
      <c r="Q555" s="73"/>
      <c r="R555" s="73"/>
      <c r="S555" s="73"/>
      <c r="T555" s="74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20" t="s">
        <v>172</v>
      </c>
      <c r="AU555" s="20" t="s">
        <v>82</v>
      </c>
    </row>
    <row r="556" spans="1:51" s="14" customFormat="1" ht="12">
      <c r="A556" s="14"/>
      <c r="B556" s="189"/>
      <c r="C556" s="14"/>
      <c r="D556" s="182" t="s">
        <v>174</v>
      </c>
      <c r="E556" s="190" t="s">
        <v>3</v>
      </c>
      <c r="F556" s="191" t="s">
        <v>742</v>
      </c>
      <c r="G556" s="14"/>
      <c r="H556" s="192">
        <v>76.214</v>
      </c>
      <c r="I556" s="193"/>
      <c r="J556" s="14"/>
      <c r="K556" s="14"/>
      <c r="L556" s="189"/>
      <c r="M556" s="194"/>
      <c r="N556" s="195"/>
      <c r="O556" s="195"/>
      <c r="P556" s="195"/>
      <c r="Q556" s="195"/>
      <c r="R556" s="195"/>
      <c r="S556" s="195"/>
      <c r="T556" s="19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190" t="s">
        <v>174</v>
      </c>
      <c r="AU556" s="190" t="s">
        <v>82</v>
      </c>
      <c r="AV556" s="14" t="s">
        <v>82</v>
      </c>
      <c r="AW556" s="14" t="s">
        <v>33</v>
      </c>
      <c r="AX556" s="14" t="s">
        <v>72</v>
      </c>
      <c r="AY556" s="190" t="s">
        <v>163</v>
      </c>
    </row>
    <row r="557" spans="1:51" s="14" customFormat="1" ht="12">
      <c r="A557" s="14"/>
      <c r="B557" s="189"/>
      <c r="C557" s="14"/>
      <c r="D557" s="182" t="s">
        <v>174</v>
      </c>
      <c r="E557" s="190" t="s">
        <v>3</v>
      </c>
      <c r="F557" s="191" t="s">
        <v>88</v>
      </c>
      <c r="G557" s="14"/>
      <c r="H557" s="192">
        <v>404.797</v>
      </c>
      <c r="I557" s="193"/>
      <c r="J557" s="14"/>
      <c r="K557" s="14"/>
      <c r="L557" s="189"/>
      <c r="M557" s="194"/>
      <c r="N557" s="195"/>
      <c r="O557" s="195"/>
      <c r="P557" s="195"/>
      <c r="Q557" s="195"/>
      <c r="R557" s="195"/>
      <c r="S557" s="195"/>
      <c r="T557" s="19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190" t="s">
        <v>174</v>
      </c>
      <c r="AU557" s="190" t="s">
        <v>82</v>
      </c>
      <c r="AV557" s="14" t="s">
        <v>82</v>
      </c>
      <c r="AW557" s="14" t="s">
        <v>33</v>
      </c>
      <c r="AX557" s="14" t="s">
        <v>72</v>
      </c>
      <c r="AY557" s="190" t="s">
        <v>163</v>
      </c>
    </row>
    <row r="558" spans="1:51" s="14" customFormat="1" ht="12">
      <c r="A558" s="14"/>
      <c r="B558" s="189"/>
      <c r="C558" s="14"/>
      <c r="D558" s="182" t="s">
        <v>174</v>
      </c>
      <c r="E558" s="190" t="s">
        <v>3</v>
      </c>
      <c r="F558" s="191" t="s">
        <v>104</v>
      </c>
      <c r="G558" s="14"/>
      <c r="H558" s="192">
        <v>22.344</v>
      </c>
      <c r="I558" s="193"/>
      <c r="J558" s="14"/>
      <c r="K558" s="14"/>
      <c r="L558" s="189"/>
      <c r="M558" s="194"/>
      <c r="N558" s="195"/>
      <c r="O558" s="195"/>
      <c r="P558" s="195"/>
      <c r="Q558" s="195"/>
      <c r="R558" s="195"/>
      <c r="S558" s="195"/>
      <c r="T558" s="19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190" t="s">
        <v>174</v>
      </c>
      <c r="AU558" s="190" t="s">
        <v>82</v>
      </c>
      <c r="AV558" s="14" t="s">
        <v>82</v>
      </c>
      <c r="AW558" s="14" t="s">
        <v>33</v>
      </c>
      <c r="AX558" s="14" t="s">
        <v>72</v>
      </c>
      <c r="AY558" s="190" t="s">
        <v>163</v>
      </c>
    </row>
    <row r="559" spans="1:51" s="15" customFormat="1" ht="12">
      <c r="A559" s="15"/>
      <c r="B559" s="197"/>
      <c r="C559" s="15"/>
      <c r="D559" s="182" t="s">
        <v>174</v>
      </c>
      <c r="E559" s="198" t="s">
        <v>85</v>
      </c>
      <c r="F559" s="199" t="s">
        <v>178</v>
      </c>
      <c r="G559" s="15"/>
      <c r="H559" s="200">
        <v>503.355</v>
      </c>
      <c r="I559" s="201"/>
      <c r="J559" s="15"/>
      <c r="K559" s="15"/>
      <c r="L559" s="197"/>
      <c r="M559" s="202"/>
      <c r="N559" s="203"/>
      <c r="O559" s="203"/>
      <c r="P559" s="203"/>
      <c r="Q559" s="203"/>
      <c r="R559" s="203"/>
      <c r="S559" s="203"/>
      <c r="T559" s="204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198" t="s">
        <v>174</v>
      </c>
      <c r="AU559" s="198" t="s">
        <v>82</v>
      </c>
      <c r="AV559" s="15" t="s">
        <v>170</v>
      </c>
      <c r="AW559" s="15" t="s">
        <v>33</v>
      </c>
      <c r="AX559" s="15" t="s">
        <v>80</v>
      </c>
      <c r="AY559" s="198" t="s">
        <v>163</v>
      </c>
    </row>
    <row r="560" spans="1:65" s="2" customFormat="1" ht="24.15" customHeight="1">
      <c r="A560" s="39"/>
      <c r="B560" s="162"/>
      <c r="C560" s="163" t="s">
        <v>743</v>
      </c>
      <c r="D560" s="163" t="s">
        <v>165</v>
      </c>
      <c r="E560" s="164" t="s">
        <v>744</v>
      </c>
      <c r="F560" s="165" t="s">
        <v>745</v>
      </c>
      <c r="G560" s="166" t="s">
        <v>168</v>
      </c>
      <c r="H560" s="167">
        <v>112.346</v>
      </c>
      <c r="I560" s="168"/>
      <c r="J560" s="169">
        <f>ROUND(I560*H560,2)</f>
        <v>0</v>
      </c>
      <c r="K560" s="165" t="s">
        <v>169</v>
      </c>
      <c r="L560" s="40"/>
      <c r="M560" s="170" t="s">
        <v>3</v>
      </c>
      <c r="N560" s="171" t="s">
        <v>43</v>
      </c>
      <c r="O560" s="73"/>
      <c r="P560" s="172">
        <f>O560*H560</f>
        <v>0</v>
      </c>
      <c r="Q560" s="172">
        <v>0</v>
      </c>
      <c r="R560" s="172">
        <f>Q560*H560</f>
        <v>0</v>
      </c>
      <c r="S560" s="172">
        <v>0</v>
      </c>
      <c r="T560" s="17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174" t="s">
        <v>170</v>
      </c>
      <c r="AT560" s="174" t="s">
        <v>165</v>
      </c>
      <c r="AU560" s="174" t="s">
        <v>82</v>
      </c>
      <c r="AY560" s="20" t="s">
        <v>163</v>
      </c>
      <c r="BE560" s="175">
        <f>IF(N560="základní",J560,0)</f>
        <v>0</v>
      </c>
      <c r="BF560" s="175">
        <f>IF(N560="snížená",J560,0)</f>
        <v>0</v>
      </c>
      <c r="BG560" s="175">
        <f>IF(N560="zákl. přenesená",J560,0)</f>
        <v>0</v>
      </c>
      <c r="BH560" s="175">
        <f>IF(N560="sníž. přenesená",J560,0)</f>
        <v>0</v>
      </c>
      <c r="BI560" s="175">
        <f>IF(N560="nulová",J560,0)</f>
        <v>0</v>
      </c>
      <c r="BJ560" s="20" t="s">
        <v>80</v>
      </c>
      <c r="BK560" s="175">
        <f>ROUND(I560*H560,2)</f>
        <v>0</v>
      </c>
      <c r="BL560" s="20" t="s">
        <v>170</v>
      </c>
      <c r="BM560" s="174" t="s">
        <v>746</v>
      </c>
    </row>
    <row r="561" spans="1:47" s="2" customFormat="1" ht="12">
      <c r="A561" s="39"/>
      <c r="B561" s="40"/>
      <c r="C561" s="39"/>
      <c r="D561" s="176" t="s">
        <v>172</v>
      </c>
      <c r="E561" s="39"/>
      <c r="F561" s="177" t="s">
        <v>747</v>
      </c>
      <c r="G561" s="39"/>
      <c r="H561" s="39"/>
      <c r="I561" s="178"/>
      <c r="J561" s="39"/>
      <c r="K561" s="39"/>
      <c r="L561" s="40"/>
      <c r="M561" s="179"/>
      <c r="N561" s="180"/>
      <c r="O561" s="73"/>
      <c r="P561" s="73"/>
      <c r="Q561" s="73"/>
      <c r="R561" s="73"/>
      <c r="S561" s="73"/>
      <c r="T561" s="74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20" t="s">
        <v>172</v>
      </c>
      <c r="AU561" s="20" t="s">
        <v>82</v>
      </c>
    </row>
    <row r="562" spans="1:51" s="13" customFormat="1" ht="12">
      <c r="A562" s="13"/>
      <c r="B562" s="181"/>
      <c r="C562" s="13"/>
      <c r="D562" s="182" t="s">
        <v>174</v>
      </c>
      <c r="E562" s="183" t="s">
        <v>3</v>
      </c>
      <c r="F562" s="184" t="s">
        <v>748</v>
      </c>
      <c r="G562" s="13"/>
      <c r="H562" s="183" t="s">
        <v>3</v>
      </c>
      <c r="I562" s="185"/>
      <c r="J562" s="13"/>
      <c r="K562" s="13"/>
      <c r="L562" s="181"/>
      <c r="M562" s="186"/>
      <c r="N562" s="187"/>
      <c r="O562" s="187"/>
      <c r="P562" s="187"/>
      <c r="Q562" s="187"/>
      <c r="R562" s="187"/>
      <c r="S562" s="187"/>
      <c r="T562" s="18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83" t="s">
        <v>174</v>
      </c>
      <c r="AU562" s="183" t="s">
        <v>82</v>
      </c>
      <c r="AV562" s="13" t="s">
        <v>80</v>
      </c>
      <c r="AW562" s="13" t="s">
        <v>33</v>
      </c>
      <c r="AX562" s="13" t="s">
        <v>72</v>
      </c>
      <c r="AY562" s="183" t="s">
        <v>163</v>
      </c>
    </row>
    <row r="563" spans="1:51" s="14" customFormat="1" ht="12">
      <c r="A563" s="14"/>
      <c r="B563" s="189"/>
      <c r="C563" s="14"/>
      <c r="D563" s="182" t="s">
        <v>174</v>
      </c>
      <c r="E563" s="190" t="s">
        <v>3</v>
      </c>
      <c r="F563" s="191" t="s">
        <v>749</v>
      </c>
      <c r="G563" s="14"/>
      <c r="H563" s="192">
        <v>21.983</v>
      </c>
      <c r="I563" s="193"/>
      <c r="J563" s="14"/>
      <c r="K563" s="14"/>
      <c r="L563" s="189"/>
      <c r="M563" s="194"/>
      <c r="N563" s="195"/>
      <c r="O563" s="195"/>
      <c r="P563" s="195"/>
      <c r="Q563" s="195"/>
      <c r="R563" s="195"/>
      <c r="S563" s="195"/>
      <c r="T563" s="19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190" t="s">
        <v>174</v>
      </c>
      <c r="AU563" s="190" t="s">
        <v>82</v>
      </c>
      <c r="AV563" s="14" t="s">
        <v>82</v>
      </c>
      <c r="AW563" s="14" t="s">
        <v>33</v>
      </c>
      <c r="AX563" s="14" t="s">
        <v>72</v>
      </c>
      <c r="AY563" s="190" t="s">
        <v>163</v>
      </c>
    </row>
    <row r="564" spans="1:51" s="14" customFormat="1" ht="12">
      <c r="A564" s="14"/>
      <c r="B564" s="189"/>
      <c r="C564" s="14"/>
      <c r="D564" s="182" t="s">
        <v>174</v>
      </c>
      <c r="E564" s="190" t="s">
        <v>3</v>
      </c>
      <c r="F564" s="191" t="s">
        <v>750</v>
      </c>
      <c r="G564" s="14"/>
      <c r="H564" s="192">
        <v>14.49</v>
      </c>
      <c r="I564" s="193"/>
      <c r="J564" s="14"/>
      <c r="K564" s="14"/>
      <c r="L564" s="189"/>
      <c r="M564" s="194"/>
      <c r="N564" s="195"/>
      <c r="O564" s="195"/>
      <c r="P564" s="195"/>
      <c r="Q564" s="195"/>
      <c r="R564" s="195"/>
      <c r="S564" s="195"/>
      <c r="T564" s="19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190" t="s">
        <v>174</v>
      </c>
      <c r="AU564" s="190" t="s">
        <v>82</v>
      </c>
      <c r="AV564" s="14" t="s">
        <v>82</v>
      </c>
      <c r="AW564" s="14" t="s">
        <v>33</v>
      </c>
      <c r="AX564" s="14" t="s">
        <v>72</v>
      </c>
      <c r="AY564" s="190" t="s">
        <v>163</v>
      </c>
    </row>
    <row r="565" spans="1:51" s="14" customFormat="1" ht="12">
      <c r="A565" s="14"/>
      <c r="B565" s="189"/>
      <c r="C565" s="14"/>
      <c r="D565" s="182" t="s">
        <v>174</v>
      </c>
      <c r="E565" s="190" t="s">
        <v>3</v>
      </c>
      <c r="F565" s="191" t="s">
        <v>751</v>
      </c>
      <c r="G565" s="14"/>
      <c r="H565" s="192">
        <v>3.726</v>
      </c>
      <c r="I565" s="193"/>
      <c r="J565" s="14"/>
      <c r="K565" s="14"/>
      <c r="L565" s="189"/>
      <c r="M565" s="194"/>
      <c r="N565" s="195"/>
      <c r="O565" s="195"/>
      <c r="P565" s="195"/>
      <c r="Q565" s="195"/>
      <c r="R565" s="195"/>
      <c r="S565" s="195"/>
      <c r="T565" s="19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190" t="s">
        <v>174</v>
      </c>
      <c r="AU565" s="190" t="s">
        <v>82</v>
      </c>
      <c r="AV565" s="14" t="s">
        <v>82</v>
      </c>
      <c r="AW565" s="14" t="s">
        <v>33</v>
      </c>
      <c r="AX565" s="14" t="s">
        <v>72</v>
      </c>
      <c r="AY565" s="190" t="s">
        <v>163</v>
      </c>
    </row>
    <row r="566" spans="1:51" s="14" customFormat="1" ht="12">
      <c r="A566" s="14"/>
      <c r="B566" s="189"/>
      <c r="C566" s="14"/>
      <c r="D566" s="182" t="s">
        <v>174</v>
      </c>
      <c r="E566" s="190" t="s">
        <v>3</v>
      </c>
      <c r="F566" s="191" t="s">
        <v>752</v>
      </c>
      <c r="G566" s="14"/>
      <c r="H566" s="192">
        <v>3.623</v>
      </c>
      <c r="I566" s="193"/>
      <c r="J566" s="14"/>
      <c r="K566" s="14"/>
      <c r="L566" s="189"/>
      <c r="M566" s="194"/>
      <c r="N566" s="195"/>
      <c r="O566" s="195"/>
      <c r="P566" s="195"/>
      <c r="Q566" s="195"/>
      <c r="R566" s="195"/>
      <c r="S566" s="195"/>
      <c r="T566" s="19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190" t="s">
        <v>174</v>
      </c>
      <c r="AU566" s="190" t="s">
        <v>82</v>
      </c>
      <c r="AV566" s="14" t="s">
        <v>82</v>
      </c>
      <c r="AW566" s="14" t="s">
        <v>33</v>
      </c>
      <c r="AX566" s="14" t="s">
        <v>72</v>
      </c>
      <c r="AY566" s="190" t="s">
        <v>163</v>
      </c>
    </row>
    <row r="567" spans="1:51" s="14" customFormat="1" ht="12">
      <c r="A567" s="14"/>
      <c r="B567" s="189"/>
      <c r="C567" s="14"/>
      <c r="D567" s="182" t="s">
        <v>174</v>
      </c>
      <c r="E567" s="190" t="s">
        <v>3</v>
      </c>
      <c r="F567" s="191" t="s">
        <v>753</v>
      </c>
      <c r="G567" s="14"/>
      <c r="H567" s="192">
        <v>2.62</v>
      </c>
      <c r="I567" s="193"/>
      <c r="J567" s="14"/>
      <c r="K567" s="14"/>
      <c r="L567" s="189"/>
      <c r="M567" s="194"/>
      <c r="N567" s="195"/>
      <c r="O567" s="195"/>
      <c r="P567" s="195"/>
      <c r="Q567" s="195"/>
      <c r="R567" s="195"/>
      <c r="S567" s="195"/>
      <c r="T567" s="19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190" t="s">
        <v>174</v>
      </c>
      <c r="AU567" s="190" t="s">
        <v>82</v>
      </c>
      <c r="AV567" s="14" t="s">
        <v>82</v>
      </c>
      <c r="AW567" s="14" t="s">
        <v>33</v>
      </c>
      <c r="AX567" s="14" t="s">
        <v>72</v>
      </c>
      <c r="AY567" s="190" t="s">
        <v>163</v>
      </c>
    </row>
    <row r="568" spans="1:51" s="14" customFormat="1" ht="12">
      <c r="A568" s="14"/>
      <c r="B568" s="189"/>
      <c r="C568" s="14"/>
      <c r="D568" s="182" t="s">
        <v>174</v>
      </c>
      <c r="E568" s="190" t="s">
        <v>3</v>
      </c>
      <c r="F568" s="191" t="s">
        <v>754</v>
      </c>
      <c r="G568" s="14"/>
      <c r="H568" s="192">
        <v>3.863</v>
      </c>
      <c r="I568" s="193"/>
      <c r="J568" s="14"/>
      <c r="K568" s="14"/>
      <c r="L568" s="189"/>
      <c r="M568" s="194"/>
      <c r="N568" s="195"/>
      <c r="O568" s="195"/>
      <c r="P568" s="195"/>
      <c r="Q568" s="195"/>
      <c r="R568" s="195"/>
      <c r="S568" s="195"/>
      <c r="T568" s="196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190" t="s">
        <v>174</v>
      </c>
      <c r="AU568" s="190" t="s">
        <v>82</v>
      </c>
      <c r="AV568" s="14" t="s">
        <v>82</v>
      </c>
      <c r="AW568" s="14" t="s">
        <v>33</v>
      </c>
      <c r="AX568" s="14" t="s">
        <v>72</v>
      </c>
      <c r="AY568" s="190" t="s">
        <v>163</v>
      </c>
    </row>
    <row r="569" spans="1:51" s="14" customFormat="1" ht="12">
      <c r="A569" s="14"/>
      <c r="B569" s="189"/>
      <c r="C569" s="14"/>
      <c r="D569" s="182" t="s">
        <v>174</v>
      </c>
      <c r="E569" s="190" t="s">
        <v>3</v>
      </c>
      <c r="F569" s="191" t="s">
        <v>755</v>
      </c>
      <c r="G569" s="14"/>
      <c r="H569" s="192">
        <v>3.623</v>
      </c>
      <c r="I569" s="193"/>
      <c r="J569" s="14"/>
      <c r="K569" s="14"/>
      <c r="L569" s="189"/>
      <c r="M569" s="194"/>
      <c r="N569" s="195"/>
      <c r="O569" s="195"/>
      <c r="P569" s="195"/>
      <c r="Q569" s="195"/>
      <c r="R569" s="195"/>
      <c r="S569" s="195"/>
      <c r="T569" s="19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190" t="s">
        <v>174</v>
      </c>
      <c r="AU569" s="190" t="s">
        <v>82</v>
      </c>
      <c r="AV569" s="14" t="s">
        <v>82</v>
      </c>
      <c r="AW569" s="14" t="s">
        <v>33</v>
      </c>
      <c r="AX569" s="14" t="s">
        <v>72</v>
      </c>
      <c r="AY569" s="190" t="s">
        <v>163</v>
      </c>
    </row>
    <row r="570" spans="1:51" s="14" customFormat="1" ht="12">
      <c r="A570" s="14"/>
      <c r="B570" s="189"/>
      <c r="C570" s="14"/>
      <c r="D570" s="182" t="s">
        <v>174</v>
      </c>
      <c r="E570" s="190" t="s">
        <v>3</v>
      </c>
      <c r="F570" s="191" t="s">
        <v>756</v>
      </c>
      <c r="G570" s="14"/>
      <c r="H570" s="192">
        <v>1.749</v>
      </c>
      <c r="I570" s="193"/>
      <c r="J570" s="14"/>
      <c r="K570" s="14"/>
      <c r="L570" s="189"/>
      <c r="M570" s="194"/>
      <c r="N570" s="195"/>
      <c r="O570" s="195"/>
      <c r="P570" s="195"/>
      <c r="Q570" s="195"/>
      <c r="R570" s="195"/>
      <c r="S570" s="195"/>
      <c r="T570" s="19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190" t="s">
        <v>174</v>
      </c>
      <c r="AU570" s="190" t="s">
        <v>82</v>
      </c>
      <c r="AV570" s="14" t="s">
        <v>82</v>
      </c>
      <c r="AW570" s="14" t="s">
        <v>33</v>
      </c>
      <c r="AX570" s="14" t="s">
        <v>72</v>
      </c>
      <c r="AY570" s="190" t="s">
        <v>163</v>
      </c>
    </row>
    <row r="571" spans="1:51" s="14" customFormat="1" ht="12">
      <c r="A571" s="14"/>
      <c r="B571" s="189"/>
      <c r="C571" s="14"/>
      <c r="D571" s="182" t="s">
        <v>174</v>
      </c>
      <c r="E571" s="190" t="s">
        <v>3</v>
      </c>
      <c r="F571" s="191" t="s">
        <v>757</v>
      </c>
      <c r="G571" s="14"/>
      <c r="H571" s="192">
        <v>7.328</v>
      </c>
      <c r="I571" s="193"/>
      <c r="J571" s="14"/>
      <c r="K571" s="14"/>
      <c r="L571" s="189"/>
      <c r="M571" s="194"/>
      <c r="N571" s="195"/>
      <c r="O571" s="195"/>
      <c r="P571" s="195"/>
      <c r="Q571" s="195"/>
      <c r="R571" s="195"/>
      <c r="S571" s="195"/>
      <c r="T571" s="19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190" t="s">
        <v>174</v>
      </c>
      <c r="AU571" s="190" t="s">
        <v>82</v>
      </c>
      <c r="AV571" s="14" t="s">
        <v>82</v>
      </c>
      <c r="AW571" s="14" t="s">
        <v>33</v>
      </c>
      <c r="AX571" s="14" t="s">
        <v>72</v>
      </c>
      <c r="AY571" s="190" t="s">
        <v>163</v>
      </c>
    </row>
    <row r="572" spans="1:51" s="14" customFormat="1" ht="12">
      <c r="A572" s="14"/>
      <c r="B572" s="189"/>
      <c r="C572" s="14"/>
      <c r="D572" s="182" t="s">
        <v>174</v>
      </c>
      <c r="E572" s="190" t="s">
        <v>3</v>
      </c>
      <c r="F572" s="191" t="s">
        <v>758</v>
      </c>
      <c r="G572" s="14"/>
      <c r="H572" s="192">
        <v>3.56</v>
      </c>
      <c r="I572" s="193"/>
      <c r="J572" s="14"/>
      <c r="K572" s="14"/>
      <c r="L572" s="189"/>
      <c r="M572" s="194"/>
      <c r="N572" s="195"/>
      <c r="O572" s="195"/>
      <c r="P572" s="195"/>
      <c r="Q572" s="195"/>
      <c r="R572" s="195"/>
      <c r="S572" s="195"/>
      <c r="T572" s="19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190" t="s">
        <v>174</v>
      </c>
      <c r="AU572" s="190" t="s">
        <v>82</v>
      </c>
      <c r="AV572" s="14" t="s">
        <v>82</v>
      </c>
      <c r="AW572" s="14" t="s">
        <v>33</v>
      </c>
      <c r="AX572" s="14" t="s">
        <v>72</v>
      </c>
      <c r="AY572" s="190" t="s">
        <v>163</v>
      </c>
    </row>
    <row r="573" spans="1:51" s="14" customFormat="1" ht="12">
      <c r="A573" s="14"/>
      <c r="B573" s="189"/>
      <c r="C573" s="14"/>
      <c r="D573" s="182" t="s">
        <v>174</v>
      </c>
      <c r="E573" s="190" t="s">
        <v>3</v>
      </c>
      <c r="F573" s="191" t="s">
        <v>759</v>
      </c>
      <c r="G573" s="14"/>
      <c r="H573" s="192">
        <v>3.498</v>
      </c>
      <c r="I573" s="193"/>
      <c r="J573" s="14"/>
      <c r="K573" s="14"/>
      <c r="L573" s="189"/>
      <c r="M573" s="194"/>
      <c r="N573" s="195"/>
      <c r="O573" s="195"/>
      <c r="P573" s="195"/>
      <c r="Q573" s="195"/>
      <c r="R573" s="195"/>
      <c r="S573" s="195"/>
      <c r="T573" s="19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190" t="s">
        <v>174</v>
      </c>
      <c r="AU573" s="190" t="s">
        <v>82</v>
      </c>
      <c r="AV573" s="14" t="s">
        <v>82</v>
      </c>
      <c r="AW573" s="14" t="s">
        <v>33</v>
      </c>
      <c r="AX573" s="14" t="s">
        <v>72</v>
      </c>
      <c r="AY573" s="190" t="s">
        <v>163</v>
      </c>
    </row>
    <row r="574" spans="1:51" s="14" customFormat="1" ht="12">
      <c r="A574" s="14"/>
      <c r="B574" s="189"/>
      <c r="C574" s="14"/>
      <c r="D574" s="182" t="s">
        <v>174</v>
      </c>
      <c r="E574" s="190" t="s">
        <v>3</v>
      </c>
      <c r="F574" s="191" t="s">
        <v>760</v>
      </c>
      <c r="G574" s="14"/>
      <c r="H574" s="192">
        <v>4.195</v>
      </c>
      <c r="I574" s="193"/>
      <c r="J574" s="14"/>
      <c r="K574" s="14"/>
      <c r="L574" s="189"/>
      <c r="M574" s="194"/>
      <c r="N574" s="195"/>
      <c r="O574" s="195"/>
      <c r="P574" s="195"/>
      <c r="Q574" s="195"/>
      <c r="R574" s="195"/>
      <c r="S574" s="195"/>
      <c r="T574" s="19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190" t="s">
        <v>174</v>
      </c>
      <c r="AU574" s="190" t="s">
        <v>82</v>
      </c>
      <c r="AV574" s="14" t="s">
        <v>82</v>
      </c>
      <c r="AW574" s="14" t="s">
        <v>33</v>
      </c>
      <c r="AX574" s="14" t="s">
        <v>72</v>
      </c>
      <c r="AY574" s="190" t="s">
        <v>163</v>
      </c>
    </row>
    <row r="575" spans="1:51" s="14" customFormat="1" ht="12">
      <c r="A575" s="14"/>
      <c r="B575" s="189"/>
      <c r="C575" s="14"/>
      <c r="D575" s="182" t="s">
        <v>174</v>
      </c>
      <c r="E575" s="190" t="s">
        <v>3</v>
      </c>
      <c r="F575" s="191" t="s">
        <v>761</v>
      </c>
      <c r="G575" s="14"/>
      <c r="H575" s="192">
        <v>14.49</v>
      </c>
      <c r="I575" s="193"/>
      <c r="J575" s="14"/>
      <c r="K575" s="14"/>
      <c r="L575" s="189"/>
      <c r="M575" s="194"/>
      <c r="N575" s="195"/>
      <c r="O575" s="195"/>
      <c r="P575" s="195"/>
      <c r="Q575" s="195"/>
      <c r="R575" s="195"/>
      <c r="S575" s="195"/>
      <c r="T575" s="19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190" t="s">
        <v>174</v>
      </c>
      <c r="AU575" s="190" t="s">
        <v>82</v>
      </c>
      <c r="AV575" s="14" t="s">
        <v>82</v>
      </c>
      <c r="AW575" s="14" t="s">
        <v>33</v>
      </c>
      <c r="AX575" s="14" t="s">
        <v>72</v>
      </c>
      <c r="AY575" s="190" t="s">
        <v>163</v>
      </c>
    </row>
    <row r="576" spans="1:51" s="14" customFormat="1" ht="12">
      <c r="A576" s="14"/>
      <c r="B576" s="189"/>
      <c r="C576" s="14"/>
      <c r="D576" s="182" t="s">
        <v>174</v>
      </c>
      <c r="E576" s="190" t="s">
        <v>3</v>
      </c>
      <c r="F576" s="191" t="s">
        <v>762</v>
      </c>
      <c r="G576" s="14"/>
      <c r="H576" s="192">
        <v>3.726</v>
      </c>
      <c r="I576" s="193"/>
      <c r="J576" s="14"/>
      <c r="K576" s="14"/>
      <c r="L576" s="189"/>
      <c r="M576" s="194"/>
      <c r="N576" s="195"/>
      <c r="O576" s="195"/>
      <c r="P576" s="195"/>
      <c r="Q576" s="195"/>
      <c r="R576" s="195"/>
      <c r="S576" s="195"/>
      <c r="T576" s="19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190" t="s">
        <v>174</v>
      </c>
      <c r="AU576" s="190" t="s">
        <v>82</v>
      </c>
      <c r="AV576" s="14" t="s">
        <v>82</v>
      </c>
      <c r="AW576" s="14" t="s">
        <v>33</v>
      </c>
      <c r="AX576" s="14" t="s">
        <v>72</v>
      </c>
      <c r="AY576" s="190" t="s">
        <v>163</v>
      </c>
    </row>
    <row r="577" spans="1:51" s="14" customFormat="1" ht="12">
      <c r="A577" s="14"/>
      <c r="B577" s="189"/>
      <c r="C577" s="14"/>
      <c r="D577" s="182" t="s">
        <v>174</v>
      </c>
      <c r="E577" s="190" t="s">
        <v>3</v>
      </c>
      <c r="F577" s="191" t="s">
        <v>763</v>
      </c>
      <c r="G577" s="14"/>
      <c r="H577" s="192">
        <v>3.664</v>
      </c>
      <c r="I577" s="193"/>
      <c r="J577" s="14"/>
      <c r="K577" s="14"/>
      <c r="L577" s="189"/>
      <c r="M577" s="194"/>
      <c r="N577" s="195"/>
      <c r="O577" s="195"/>
      <c r="P577" s="195"/>
      <c r="Q577" s="195"/>
      <c r="R577" s="195"/>
      <c r="S577" s="195"/>
      <c r="T577" s="19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190" t="s">
        <v>174</v>
      </c>
      <c r="AU577" s="190" t="s">
        <v>82</v>
      </c>
      <c r="AV577" s="14" t="s">
        <v>82</v>
      </c>
      <c r="AW577" s="14" t="s">
        <v>33</v>
      </c>
      <c r="AX577" s="14" t="s">
        <v>72</v>
      </c>
      <c r="AY577" s="190" t="s">
        <v>163</v>
      </c>
    </row>
    <row r="578" spans="1:51" s="14" customFormat="1" ht="12">
      <c r="A578" s="14"/>
      <c r="B578" s="189"/>
      <c r="C578" s="14"/>
      <c r="D578" s="182" t="s">
        <v>174</v>
      </c>
      <c r="E578" s="190" t="s">
        <v>3</v>
      </c>
      <c r="F578" s="191" t="s">
        <v>764</v>
      </c>
      <c r="G578" s="14"/>
      <c r="H578" s="192">
        <v>5.148</v>
      </c>
      <c r="I578" s="193"/>
      <c r="J578" s="14"/>
      <c r="K578" s="14"/>
      <c r="L578" s="189"/>
      <c r="M578" s="194"/>
      <c r="N578" s="195"/>
      <c r="O578" s="195"/>
      <c r="P578" s="195"/>
      <c r="Q578" s="195"/>
      <c r="R578" s="195"/>
      <c r="S578" s="195"/>
      <c r="T578" s="19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190" t="s">
        <v>174</v>
      </c>
      <c r="AU578" s="190" t="s">
        <v>82</v>
      </c>
      <c r="AV578" s="14" t="s">
        <v>82</v>
      </c>
      <c r="AW578" s="14" t="s">
        <v>33</v>
      </c>
      <c r="AX578" s="14" t="s">
        <v>72</v>
      </c>
      <c r="AY578" s="190" t="s">
        <v>163</v>
      </c>
    </row>
    <row r="579" spans="1:51" s="14" customFormat="1" ht="12">
      <c r="A579" s="14"/>
      <c r="B579" s="189"/>
      <c r="C579" s="14"/>
      <c r="D579" s="182" t="s">
        <v>174</v>
      </c>
      <c r="E579" s="190" t="s">
        <v>3</v>
      </c>
      <c r="F579" s="191" t="s">
        <v>765</v>
      </c>
      <c r="G579" s="14"/>
      <c r="H579" s="192">
        <v>2.93</v>
      </c>
      <c r="I579" s="193"/>
      <c r="J579" s="14"/>
      <c r="K579" s="14"/>
      <c r="L579" s="189"/>
      <c r="M579" s="194"/>
      <c r="N579" s="195"/>
      <c r="O579" s="195"/>
      <c r="P579" s="195"/>
      <c r="Q579" s="195"/>
      <c r="R579" s="195"/>
      <c r="S579" s="195"/>
      <c r="T579" s="19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190" t="s">
        <v>174</v>
      </c>
      <c r="AU579" s="190" t="s">
        <v>82</v>
      </c>
      <c r="AV579" s="14" t="s">
        <v>82</v>
      </c>
      <c r="AW579" s="14" t="s">
        <v>33</v>
      </c>
      <c r="AX579" s="14" t="s">
        <v>72</v>
      </c>
      <c r="AY579" s="190" t="s">
        <v>163</v>
      </c>
    </row>
    <row r="580" spans="1:51" s="14" customFormat="1" ht="12">
      <c r="A580" s="14"/>
      <c r="B580" s="189"/>
      <c r="C580" s="14"/>
      <c r="D580" s="182" t="s">
        <v>174</v>
      </c>
      <c r="E580" s="190" t="s">
        <v>3</v>
      </c>
      <c r="F580" s="191" t="s">
        <v>766</v>
      </c>
      <c r="G580" s="14"/>
      <c r="H580" s="192">
        <v>2.71</v>
      </c>
      <c r="I580" s="193"/>
      <c r="J580" s="14"/>
      <c r="K580" s="14"/>
      <c r="L580" s="189"/>
      <c r="M580" s="194"/>
      <c r="N580" s="195"/>
      <c r="O580" s="195"/>
      <c r="P580" s="195"/>
      <c r="Q580" s="195"/>
      <c r="R580" s="195"/>
      <c r="S580" s="195"/>
      <c r="T580" s="19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190" t="s">
        <v>174</v>
      </c>
      <c r="AU580" s="190" t="s">
        <v>82</v>
      </c>
      <c r="AV580" s="14" t="s">
        <v>82</v>
      </c>
      <c r="AW580" s="14" t="s">
        <v>33</v>
      </c>
      <c r="AX580" s="14" t="s">
        <v>72</v>
      </c>
      <c r="AY580" s="190" t="s">
        <v>163</v>
      </c>
    </row>
    <row r="581" spans="1:51" s="14" customFormat="1" ht="12">
      <c r="A581" s="14"/>
      <c r="B581" s="189"/>
      <c r="C581" s="14"/>
      <c r="D581" s="182" t="s">
        <v>174</v>
      </c>
      <c r="E581" s="190" t="s">
        <v>3</v>
      </c>
      <c r="F581" s="191" t="s">
        <v>767</v>
      </c>
      <c r="G581" s="14"/>
      <c r="H581" s="192">
        <v>2.71</v>
      </c>
      <c r="I581" s="193"/>
      <c r="J581" s="14"/>
      <c r="K581" s="14"/>
      <c r="L581" s="189"/>
      <c r="M581" s="194"/>
      <c r="N581" s="195"/>
      <c r="O581" s="195"/>
      <c r="P581" s="195"/>
      <c r="Q581" s="195"/>
      <c r="R581" s="195"/>
      <c r="S581" s="195"/>
      <c r="T581" s="19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190" t="s">
        <v>174</v>
      </c>
      <c r="AU581" s="190" t="s">
        <v>82</v>
      </c>
      <c r="AV581" s="14" t="s">
        <v>82</v>
      </c>
      <c r="AW581" s="14" t="s">
        <v>33</v>
      </c>
      <c r="AX581" s="14" t="s">
        <v>72</v>
      </c>
      <c r="AY581" s="190" t="s">
        <v>163</v>
      </c>
    </row>
    <row r="582" spans="1:51" s="14" customFormat="1" ht="12">
      <c r="A582" s="14"/>
      <c r="B582" s="189"/>
      <c r="C582" s="14"/>
      <c r="D582" s="182" t="s">
        <v>174</v>
      </c>
      <c r="E582" s="190" t="s">
        <v>3</v>
      </c>
      <c r="F582" s="191" t="s">
        <v>768</v>
      </c>
      <c r="G582" s="14"/>
      <c r="H582" s="192">
        <v>2.71</v>
      </c>
      <c r="I582" s="193"/>
      <c r="J582" s="14"/>
      <c r="K582" s="14"/>
      <c r="L582" s="189"/>
      <c r="M582" s="194"/>
      <c r="N582" s="195"/>
      <c r="O582" s="195"/>
      <c r="P582" s="195"/>
      <c r="Q582" s="195"/>
      <c r="R582" s="195"/>
      <c r="S582" s="195"/>
      <c r="T582" s="19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190" t="s">
        <v>174</v>
      </c>
      <c r="AU582" s="190" t="s">
        <v>82</v>
      </c>
      <c r="AV582" s="14" t="s">
        <v>82</v>
      </c>
      <c r="AW582" s="14" t="s">
        <v>33</v>
      </c>
      <c r="AX582" s="14" t="s">
        <v>72</v>
      </c>
      <c r="AY582" s="190" t="s">
        <v>163</v>
      </c>
    </row>
    <row r="583" spans="1:51" s="15" customFormat="1" ht="12">
      <c r="A583" s="15"/>
      <c r="B583" s="197"/>
      <c r="C583" s="15"/>
      <c r="D583" s="182" t="s">
        <v>174</v>
      </c>
      <c r="E583" s="198" t="s">
        <v>94</v>
      </c>
      <c r="F583" s="199" t="s">
        <v>178</v>
      </c>
      <c r="G583" s="15"/>
      <c r="H583" s="200">
        <v>112.346</v>
      </c>
      <c r="I583" s="201"/>
      <c r="J583" s="15"/>
      <c r="K583" s="15"/>
      <c r="L583" s="197"/>
      <c r="M583" s="202"/>
      <c r="N583" s="203"/>
      <c r="O583" s="203"/>
      <c r="P583" s="203"/>
      <c r="Q583" s="203"/>
      <c r="R583" s="203"/>
      <c r="S583" s="203"/>
      <c r="T583" s="204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198" t="s">
        <v>174</v>
      </c>
      <c r="AU583" s="198" t="s">
        <v>82</v>
      </c>
      <c r="AV583" s="15" t="s">
        <v>170</v>
      </c>
      <c r="AW583" s="15" t="s">
        <v>33</v>
      </c>
      <c r="AX583" s="15" t="s">
        <v>80</v>
      </c>
      <c r="AY583" s="198" t="s">
        <v>163</v>
      </c>
    </row>
    <row r="584" spans="1:65" s="2" customFormat="1" ht="16.5" customHeight="1">
      <c r="A584" s="39"/>
      <c r="B584" s="162"/>
      <c r="C584" s="163" t="s">
        <v>769</v>
      </c>
      <c r="D584" s="163" t="s">
        <v>165</v>
      </c>
      <c r="E584" s="164" t="s">
        <v>770</v>
      </c>
      <c r="F584" s="165" t="s">
        <v>771</v>
      </c>
      <c r="G584" s="166" t="s">
        <v>168</v>
      </c>
      <c r="H584" s="167">
        <v>536.462</v>
      </c>
      <c r="I584" s="168"/>
      <c r="J584" s="169">
        <f>ROUND(I584*H584,2)</f>
        <v>0</v>
      </c>
      <c r="K584" s="165" t="s">
        <v>169</v>
      </c>
      <c r="L584" s="40"/>
      <c r="M584" s="170" t="s">
        <v>3</v>
      </c>
      <c r="N584" s="171" t="s">
        <v>43</v>
      </c>
      <c r="O584" s="73"/>
      <c r="P584" s="172">
        <f>O584*H584</f>
        <v>0</v>
      </c>
      <c r="Q584" s="172">
        <v>0</v>
      </c>
      <c r="R584" s="172">
        <f>Q584*H584</f>
        <v>0</v>
      </c>
      <c r="S584" s="172">
        <v>0</v>
      </c>
      <c r="T584" s="173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174" t="s">
        <v>170</v>
      </c>
      <c r="AT584" s="174" t="s">
        <v>165</v>
      </c>
      <c r="AU584" s="174" t="s">
        <v>82</v>
      </c>
      <c r="AY584" s="20" t="s">
        <v>163</v>
      </c>
      <c r="BE584" s="175">
        <f>IF(N584="základní",J584,0)</f>
        <v>0</v>
      </c>
      <c r="BF584" s="175">
        <f>IF(N584="snížená",J584,0)</f>
        <v>0</v>
      </c>
      <c r="BG584" s="175">
        <f>IF(N584="zákl. přenesená",J584,0)</f>
        <v>0</v>
      </c>
      <c r="BH584" s="175">
        <f>IF(N584="sníž. přenesená",J584,0)</f>
        <v>0</v>
      </c>
      <c r="BI584" s="175">
        <f>IF(N584="nulová",J584,0)</f>
        <v>0</v>
      </c>
      <c r="BJ584" s="20" t="s">
        <v>80</v>
      </c>
      <c r="BK584" s="175">
        <f>ROUND(I584*H584,2)</f>
        <v>0</v>
      </c>
      <c r="BL584" s="20" t="s">
        <v>170</v>
      </c>
      <c r="BM584" s="174" t="s">
        <v>772</v>
      </c>
    </row>
    <row r="585" spans="1:47" s="2" customFormat="1" ht="12">
      <c r="A585" s="39"/>
      <c r="B585" s="40"/>
      <c r="C585" s="39"/>
      <c r="D585" s="176" t="s">
        <v>172</v>
      </c>
      <c r="E585" s="39"/>
      <c r="F585" s="177" t="s">
        <v>773</v>
      </c>
      <c r="G585" s="39"/>
      <c r="H585" s="39"/>
      <c r="I585" s="178"/>
      <c r="J585" s="39"/>
      <c r="K585" s="39"/>
      <c r="L585" s="40"/>
      <c r="M585" s="179"/>
      <c r="N585" s="180"/>
      <c r="O585" s="73"/>
      <c r="P585" s="73"/>
      <c r="Q585" s="73"/>
      <c r="R585" s="73"/>
      <c r="S585" s="73"/>
      <c r="T585" s="74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20" t="s">
        <v>172</v>
      </c>
      <c r="AU585" s="20" t="s">
        <v>82</v>
      </c>
    </row>
    <row r="586" spans="1:51" s="14" customFormat="1" ht="12">
      <c r="A586" s="14"/>
      <c r="B586" s="189"/>
      <c r="C586" s="14"/>
      <c r="D586" s="182" t="s">
        <v>174</v>
      </c>
      <c r="E586" s="190" t="s">
        <v>3</v>
      </c>
      <c r="F586" s="191" t="s">
        <v>108</v>
      </c>
      <c r="G586" s="14"/>
      <c r="H586" s="192">
        <v>58.512</v>
      </c>
      <c r="I586" s="193"/>
      <c r="J586" s="14"/>
      <c r="K586" s="14"/>
      <c r="L586" s="189"/>
      <c r="M586" s="194"/>
      <c r="N586" s="195"/>
      <c r="O586" s="195"/>
      <c r="P586" s="195"/>
      <c r="Q586" s="195"/>
      <c r="R586" s="195"/>
      <c r="S586" s="195"/>
      <c r="T586" s="19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190" t="s">
        <v>174</v>
      </c>
      <c r="AU586" s="190" t="s">
        <v>82</v>
      </c>
      <c r="AV586" s="14" t="s">
        <v>82</v>
      </c>
      <c r="AW586" s="14" t="s">
        <v>33</v>
      </c>
      <c r="AX586" s="14" t="s">
        <v>72</v>
      </c>
      <c r="AY586" s="190" t="s">
        <v>163</v>
      </c>
    </row>
    <row r="587" spans="1:51" s="14" customFormat="1" ht="12">
      <c r="A587" s="14"/>
      <c r="B587" s="189"/>
      <c r="C587" s="14"/>
      <c r="D587" s="182" t="s">
        <v>174</v>
      </c>
      <c r="E587" s="190" t="s">
        <v>3</v>
      </c>
      <c r="F587" s="191" t="s">
        <v>104</v>
      </c>
      <c r="G587" s="14"/>
      <c r="H587" s="192">
        <v>22.344</v>
      </c>
      <c r="I587" s="193"/>
      <c r="J587" s="14"/>
      <c r="K587" s="14"/>
      <c r="L587" s="189"/>
      <c r="M587" s="194"/>
      <c r="N587" s="195"/>
      <c r="O587" s="195"/>
      <c r="P587" s="195"/>
      <c r="Q587" s="195"/>
      <c r="R587" s="195"/>
      <c r="S587" s="195"/>
      <c r="T587" s="19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190" t="s">
        <v>174</v>
      </c>
      <c r="AU587" s="190" t="s">
        <v>82</v>
      </c>
      <c r="AV587" s="14" t="s">
        <v>82</v>
      </c>
      <c r="AW587" s="14" t="s">
        <v>33</v>
      </c>
      <c r="AX587" s="14" t="s">
        <v>72</v>
      </c>
      <c r="AY587" s="190" t="s">
        <v>163</v>
      </c>
    </row>
    <row r="588" spans="1:51" s="14" customFormat="1" ht="12">
      <c r="A588" s="14"/>
      <c r="B588" s="189"/>
      <c r="C588" s="14"/>
      <c r="D588" s="182" t="s">
        <v>174</v>
      </c>
      <c r="E588" s="190" t="s">
        <v>3</v>
      </c>
      <c r="F588" s="191" t="s">
        <v>88</v>
      </c>
      <c r="G588" s="14"/>
      <c r="H588" s="192">
        <v>404.797</v>
      </c>
      <c r="I588" s="193"/>
      <c r="J588" s="14"/>
      <c r="K588" s="14"/>
      <c r="L588" s="189"/>
      <c r="M588" s="194"/>
      <c r="N588" s="195"/>
      <c r="O588" s="195"/>
      <c r="P588" s="195"/>
      <c r="Q588" s="195"/>
      <c r="R588" s="195"/>
      <c r="S588" s="195"/>
      <c r="T588" s="19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190" t="s">
        <v>174</v>
      </c>
      <c r="AU588" s="190" t="s">
        <v>82</v>
      </c>
      <c r="AV588" s="14" t="s">
        <v>82</v>
      </c>
      <c r="AW588" s="14" t="s">
        <v>33</v>
      </c>
      <c r="AX588" s="14" t="s">
        <v>72</v>
      </c>
      <c r="AY588" s="190" t="s">
        <v>163</v>
      </c>
    </row>
    <row r="589" spans="1:51" s="14" customFormat="1" ht="12">
      <c r="A589" s="14"/>
      <c r="B589" s="189"/>
      <c r="C589" s="14"/>
      <c r="D589" s="182" t="s">
        <v>174</v>
      </c>
      <c r="E589" s="190" t="s">
        <v>3</v>
      </c>
      <c r="F589" s="191" t="s">
        <v>459</v>
      </c>
      <c r="G589" s="14"/>
      <c r="H589" s="192">
        <v>50.809</v>
      </c>
      <c r="I589" s="193"/>
      <c r="J589" s="14"/>
      <c r="K589" s="14"/>
      <c r="L589" s="189"/>
      <c r="M589" s="194"/>
      <c r="N589" s="195"/>
      <c r="O589" s="195"/>
      <c r="P589" s="195"/>
      <c r="Q589" s="195"/>
      <c r="R589" s="195"/>
      <c r="S589" s="195"/>
      <c r="T589" s="19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190" t="s">
        <v>174</v>
      </c>
      <c r="AU589" s="190" t="s">
        <v>82</v>
      </c>
      <c r="AV589" s="14" t="s">
        <v>82</v>
      </c>
      <c r="AW589" s="14" t="s">
        <v>33</v>
      </c>
      <c r="AX589" s="14" t="s">
        <v>72</v>
      </c>
      <c r="AY589" s="190" t="s">
        <v>163</v>
      </c>
    </row>
    <row r="590" spans="1:51" s="15" customFormat="1" ht="12">
      <c r="A590" s="15"/>
      <c r="B590" s="197"/>
      <c r="C590" s="15"/>
      <c r="D590" s="182" t="s">
        <v>174</v>
      </c>
      <c r="E590" s="198" t="s">
        <v>3</v>
      </c>
      <c r="F590" s="199" t="s">
        <v>178</v>
      </c>
      <c r="G590" s="15"/>
      <c r="H590" s="200">
        <v>536.462</v>
      </c>
      <c r="I590" s="201"/>
      <c r="J590" s="15"/>
      <c r="K590" s="15"/>
      <c r="L590" s="197"/>
      <c r="M590" s="202"/>
      <c r="N590" s="203"/>
      <c r="O590" s="203"/>
      <c r="P590" s="203"/>
      <c r="Q590" s="203"/>
      <c r="R590" s="203"/>
      <c r="S590" s="203"/>
      <c r="T590" s="204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198" t="s">
        <v>174</v>
      </c>
      <c r="AU590" s="198" t="s">
        <v>82</v>
      </c>
      <c r="AV590" s="15" t="s">
        <v>170</v>
      </c>
      <c r="AW590" s="15" t="s">
        <v>33</v>
      </c>
      <c r="AX590" s="15" t="s">
        <v>80</v>
      </c>
      <c r="AY590" s="198" t="s">
        <v>163</v>
      </c>
    </row>
    <row r="591" spans="1:65" s="2" customFormat="1" ht="16.5" customHeight="1">
      <c r="A591" s="39"/>
      <c r="B591" s="162"/>
      <c r="C591" s="163" t="s">
        <v>774</v>
      </c>
      <c r="D591" s="163" t="s">
        <v>165</v>
      </c>
      <c r="E591" s="164" t="s">
        <v>775</v>
      </c>
      <c r="F591" s="165" t="s">
        <v>776</v>
      </c>
      <c r="G591" s="166" t="s">
        <v>168</v>
      </c>
      <c r="H591" s="167">
        <v>1.575</v>
      </c>
      <c r="I591" s="168"/>
      <c r="J591" s="169">
        <f>ROUND(I591*H591,2)</f>
        <v>0</v>
      </c>
      <c r="K591" s="165" t="s">
        <v>169</v>
      </c>
      <c r="L591" s="40"/>
      <c r="M591" s="170" t="s">
        <v>3</v>
      </c>
      <c r="N591" s="171" t="s">
        <v>43</v>
      </c>
      <c r="O591" s="73"/>
      <c r="P591" s="172">
        <f>O591*H591</f>
        <v>0</v>
      </c>
      <c r="Q591" s="172">
        <v>0.08087</v>
      </c>
      <c r="R591" s="172">
        <f>Q591*H591</f>
        <v>0.12737025</v>
      </c>
      <c r="S591" s="172">
        <v>0</v>
      </c>
      <c r="T591" s="17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174" t="s">
        <v>170</v>
      </c>
      <c r="AT591" s="174" t="s">
        <v>165</v>
      </c>
      <c r="AU591" s="174" t="s">
        <v>82</v>
      </c>
      <c r="AY591" s="20" t="s">
        <v>163</v>
      </c>
      <c r="BE591" s="175">
        <f>IF(N591="základní",J591,0)</f>
        <v>0</v>
      </c>
      <c r="BF591" s="175">
        <f>IF(N591="snížená",J591,0)</f>
        <v>0</v>
      </c>
      <c r="BG591" s="175">
        <f>IF(N591="zákl. přenesená",J591,0)</f>
        <v>0</v>
      </c>
      <c r="BH591" s="175">
        <f>IF(N591="sníž. přenesená",J591,0)</f>
        <v>0</v>
      </c>
      <c r="BI591" s="175">
        <f>IF(N591="nulová",J591,0)</f>
        <v>0</v>
      </c>
      <c r="BJ591" s="20" t="s">
        <v>80</v>
      </c>
      <c r="BK591" s="175">
        <f>ROUND(I591*H591,2)</f>
        <v>0</v>
      </c>
      <c r="BL591" s="20" t="s">
        <v>170</v>
      </c>
      <c r="BM591" s="174" t="s">
        <v>777</v>
      </c>
    </row>
    <row r="592" spans="1:47" s="2" customFormat="1" ht="12">
      <c r="A592" s="39"/>
      <c r="B592" s="40"/>
      <c r="C592" s="39"/>
      <c r="D592" s="176" t="s">
        <v>172</v>
      </c>
      <c r="E592" s="39"/>
      <c r="F592" s="177" t="s">
        <v>778</v>
      </c>
      <c r="G592" s="39"/>
      <c r="H592" s="39"/>
      <c r="I592" s="178"/>
      <c r="J592" s="39"/>
      <c r="K592" s="39"/>
      <c r="L592" s="40"/>
      <c r="M592" s="179"/>
      <c r="N592" s="180"/>
      <c r="O592" s="73"/>
      <c r="P592" s="73"/>
      <c r="Q592" s="73"/>
      <c r="R592" s="73"/>
      <c r="S592" s="73"/>
      <c r="T592" s="74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20" t="s">
        <v>172</v>
      </c>
      <c r="AU592" s="20" t="s">
        <v>82</v>
      </c>
    </row>
    <row r="593" spans="1:51" s="13" customFormat="1" ht="12">
      <c r="A593" s="13"/>
      <c r="B593" s="181"/>
      <c r="C593" s="13"/>
      <c r="D593" s="182" t="s">
        <v>174</v>
      </c>
      <c r="E593" s="183" t="s">
        <v>3</v>
      </c>
      <c r="F593" s="184" t="s">
        <v>779</v>
      </c>
      <c r="G593" s="13"/>
      <c r="H593" s="183" t="s">
        <v>3</v>
      </c>
      <c r="I593" s="185"/>
      <c r="J593" s="13"/>
      <c r="K593" s="13"/>
      <c r="L593" s="181"/>
      <c r="M593" s="186"/>
      <c r="N593" s="187"/>
      <c r="O593" s="187"/>
      <c r="P593" s="187"/>
      <c r="Q593" s="187"/>
      <c r="R593" s="187"/>
      <c r="S593" s="187"/>
      <c r="T593" s="18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183" t="s">
        <v>174</v>
      </c>
      <c r="AU593" s="183" t="s">
        <v>82</v>
      </c>
      <c r="AV593" s="13" t="s">
        <v>80</v>
      </c>
      <c r="AW593" s="13" t="s">
        <v>33</v>
      </c>
      <c r="AX593" s="13" t="s">
        <v>72</v>
      </c>
      <c r="AY593" s="183" t="s">
        <v>163</v>
      </c>
    </row>
    <row r="594" spans="1:51" s="13" customFormat="1" ht="12">
      <c r="A594" s="13"/>
      <c r="B594" s="181"/>
      <c r="C594" s="13"/>
      <c r="D594" s="182" t="s">
        <v>174</v>
      </c>
      <c r="E594" s="183" t="s">
        <v>3</v>
      </c>
      <c r="F594" s="184" t="s">
        <v>780</v>
      </c>
      <c r="G594" s="13"/>
      <c r="H594" s="183" t="s">
        <v>3</v>
      </c>
      <c r="I594" s="185"/>
      <c r="J594" s="13"/>
      <c r="K594" s="13"/>
      <c r="L594" s="181"/>
      <c r="M594" s="186"/>
      <c r="N594" s="187"/>
      <c r="O594" s="187"/>
      <c r="P594" s="187"/>
      <c r="Q594" s="187"/>
      <c r="R594" s="187"/>
      <c r="S594" s="187"/>
      <c r="T594" s="18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183" t="s">
        <v>174</v>
      </c>
      <c r="AU594" s="183" t="s">
        <v>82</v>
      </c>
      <c r="AV594" s="13" t="s">
        <v>80</v>
      </c>
      <c r="AW594" s="13" t="s">
        <v>33</v>
      </c>
      <c r="AX594" s="13" t="s">
        <v>72</v>
      </c>
      <c r="AY594" s="183" t="s">
        <v>163</v>
      </c>
    </row>
    <row r="595" spans="1:51" s="14" customFormat="1" ht="12">
      <c r="A595" s="14"/>
      <c r="B595" s="189"/>
      <c r="C595" s="14"/>
      <c r="D595" s="182" t="s">
        <v>174</v>
      </c>
      <c r="E595" s="190" t="s">
        <v>3</v>
      </c>
      <c r="F595" s="191" t="s">
        <v>781</v>
      </c>
      <c r="G595" s="14"/>
      <c r="H595" s="192">
        <v>1.575</v>
      </c>
      <c r="I595" s="193"/>
      <c r="J595" s="14"/>
      <c r="K595" s="14"/>
      <c r="L595" s="189"/>
      <c r="M595" s="194"/>
      <c r="N595" s="195"/>
      <c r="O595" s="195"/>
      <c r="P595" s="195"/>
      <c r="Q595" s="195"/>
      <c r="R595" s="195"/>
      <c r="S595" s="195"/>
      <c r="T595" s="19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190" t="s">
        <v>174</v>
      </c>
      <c r="AU595" s="190" t="s">
        <v>82</v>
      </c>
      <c r="AV595" s="14" t="s">
        <v>82</v>
      </c>
      <c r="AW595" s="14" t="s">
        <v>33</v>
      </c>
      <c r="AX595" s="14" t="s">
        <v>80</v>
      </c>
      <c r="AY595" s="190" t="s">
        <v>163</v>
      </c>
    </row>
    <row r="596" spans="1:65" s="2" customFormat="1" ht="16.5" customHeight="1">
      <c r="A596" s="39"/>
      <c r="B596" s="162"/>
      <c r="C596" s="163" t="s">
        <v>782</v>
      </c>
      <c r="D596" s="163" t="s">
        <v>165</v>
      </c>
      <c r="E596" s="164" t="s">
        <v>783</v>
      </c>
      <c r="F596" s="165" t="s">
        <v>784</v>
      </c>
      <c r="G596" s="166" t="s">
        <v>785</v>
      </c>
      <c r="H596" s="167">
        <v>41.571</v>
      </c>
      <c r="I596" s="168"/>
      <c r="J596" s="169">
        <f>ROUND(I596*H596,2)</f>
        <v>0</v>
      </c>
      <c r="K596" s="165" t="s">
        <v>3</v>
      </c>
      <c r="L596" s="40"/>
      <c r="M596" s="170" t="s">
        <v>3</v>
      </c>
      <c r="N596" s="171" t="s">
        <v>43</v>
      </c>
      <c r="O596" s="73"/>
      <c r="P596" s="172">
        <f>O596*H596</f>
        <v>0</v>
      </c>
      <c r="Q596" s="172">
        <v>0</v>
      </c>
      <c r="R596" s="172">
        <f>Q596*H596</f>
        <v>0</v>
      </c>
      <c r="S596" s="172">
        <v>0</v>
      </c>
      <c r="T596" s="173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174" t="s">
        <v>170</v>
      </c>
      <c r="AT596" s="174" t="s">
        <v>165</v>
      </c>
      <c r="AU596" s="174" t="s">
        <v>82</v>
      </c>
      <c r="AY596" s="20" t="s">
        <v>163</v>
      </c>
      <c r="BE596" s="175">
        <f>IF(N596="základní",J596,0)</f>
        <v>0</v>
      </c>
      <c r="BF596" s="175">
        <f>IF(N596="snížená",J596,0)</f>
        <v>0</v>
      </c>
      <c r="BG596" s="175">
        <f>IF(N596="zákl. přenesená",J596,0)</f>
        <v>0</v>
      </c>
      <c r="BH596" s="175">
        <f>IF(N596="sníž. přenesená",J596,0)</f>
        <v>0</v>
      </c>
      <c r="BI596" s="175">
        <f>IF(N596="nulová",J596,0)</f>
        <v>0</v>
      </c>
      <c r="BJ596" s="20" t="s">
        <v>80</v>
      </c>
      <c r="BK596" s="175">
        <f>ROUND(I596*H596,2)</f>
        <v>0</v>
      </c>
      <c r="BL596" s="20" t="s">
        <v>170</v>
      </c>
      <c r="BM596" s="174" t="s">
        <v>786</v>
      </c>
    </row>
    <row r="597" spans="1:51" s="13" customFormat="1" ht="12">
      <c r="A597" s="13"/>
      <c r="B597" s="181"/>
      <c r="C597" s="13"/>
      <c r="D597" s="182" t="s">
        <v>174</v>
      </c>
      <c r="E597" s="183" t="s">
        <v>3</v>
      </c>
      <c r="F597" s="184" t="s">
        <v>787</v>
      </c>
      <c r="G597" s="13"/>
      <c r="H597" s="183" t="s">
        <v>3</v>
      </c>
      <c r="I597" s="185"/>
      <c r="J597" s="13"/>
      <c r="K597" s="13"/>
      <c r="L597" s="181"/>
      <c r="M597" s="186"/>
      <c r="N597" s="187"/>
      <c r="O597" s="187"/>
      <c r="P597" s="187"/>
      <c r="Q597" s="187"/>
      <c r="R597" s="187"/>
      <c r="S597" s="187"/>
      <c r="T597" s="18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83" t="s">
        <v>174</v>
      </c>
      <c r="AU597" s="183" t="s">
        <v>82</v>
      </c>
      <c r="AV597" s="13" t="s">
        <v>80</v>
      </c>
      <c r="AW597" s="13" t="s">
        <v>33</v>
      </c>
      <c r="AX597" s="13" t="s">
        <v>72</v>
      </c>
      <c r="AY597" s="183" t="s">
        <v>163</v>
      </c>
    </row>
    <row r="598" spans="1:51" s="14" customFormat="1" ht="12">
      <c r="A598" s="14"/>
      <c r="B598" s="189"/>
      <c r="C598" s="14"/>
      <c r="D598" s="182" t="s">
        <v>174</v>
      </c>
      <c r="E598" s="190" t="s">
        <v>788</v>
      </c>
      <c r="F598" s="191" t="s">
        <v>789</v>
      </c>
      <c r="G598" s="14"/>
      <c r="H598" s="192">
        <v>15.965</v>
      </c>
      <c r="I598" s="193"/>
      <c r="J598" s="14"/>
      <c r="K598" s="14"/>
      <c r="L598" s="189"/>
      <c r="M598" s="194"/>
      <c r="N598" s="195"/>
      <c r="O598" s="195"/>
      <c r="P598" s="195"/>
      <c r="Q598" s="195"/>
      <c r="R598" s="195"/>
      <c r="S598" s="195"/>
      <c r="T598" s="19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190" t="s">
        <v>174</v>
      </c>
      <c r="AU598" s="190" t="s">
        <v>82</v>
      </c>
      <c r="AV598" s="14" t="s">
        <v>82</v>
      </c>
      <c r="AW598" s="14" t="s">
        <v>33</v>
      </c>
      <c r="AX598" s="14" t="s">
        <v>72</v>
      </c>
      <c r="AY598" s="190" t="s">
        <v>163</v>
      </c>
    </row>
    <row r="599" spans="1:51" s="13" customFormat="1" ht="12">
      <c r="A599" s="13"/>
      <c r="B599" s="181"/>
      <c r="C599" s="13"/>
      <c r="D599" s="182" t="s">
        <v>174</v>
      </c>
      <c r="E599" s="183" t="s">
        <v>3</v>
      </c>
      <c r="F599" s="184" t="s">
        <v>790</v>
      </c>
      <c r="G599" s="13"/>
      <c r="H599" s="183" t="s">
        <v>3</v>
      </c>
      <c r="I599" s="185"/>
      <c r="J599" s="13"/>
      <c r="K599" s="13"/>
      <c r="L599" s="181"/>
      <c r="M599" s="186"/>
      <c r="N599" s="187"/>
      <c r="O599" s="187"/>
      <c r="P599" s="187"/>
      <c r="Q599" s="187"/>
      <c r="R599" s="187"/>
      <c r="S599" s="187"/>
      <c r="T599" s="18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83" t="s">
        <v>174</v>
      </c>
      <c r="AU599" s="183" t="s">
        <v>82</v>
      </c>
      <c r="AV599" s="13" t="s">
        <v>80</v>
      </c>
      <c r="AW599" s="13" t="s">
        <v>33</v>
      </c>
      <c r="AX599" s="13" t="s">
        <v>72</v>
      </c>
      <c r="AY599" s="183" t="s">
        <v>163</v>
      </c>
    </row>
    <row r="600" spans="1:51" s="14" customFormat="1" ht="12">
      <c r="A600" s="14"/>
      <c r="B600" s="189"/>
      <c r="C600" s="14"/>
      <c r="D600" s="182" t="s">
        <v>174</v>
      </c>
      <c r="E600" s="190" t="s">
        <v>3</v>
      </c>
      <c r="F600" s="191" t="s">
        <v>791</v>
      </c>
      <c r="G600" s="14"/>
      <c r="H600" s="192">
        <v>25.606</v>
      </c>
      <c r="I600" s="193"/>
      <c r="J600" s="14"/>
      <c r="K600" s="14"/>
      <c r="L600" s="189"/>
      <c r="M600" s="194"/>
      <c r="N600" s="195"/>
      <c r="O600" s="195"/>
      <c r="P600" s="195"/>
      <c r="Q600" s="195"/>
      <c r="R600" s="195"/>
      <c r="S600" s="195"/>
      <c r="T600" s="19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190" t="s">
        <v>174</v>
      </c>
      <c r="AU600" s="190" t="s">
        <v>82</v>
      </c>
      <c r="AV600" s="14" t="s">
        <v>82</v>
      </c>
      <c r="AW600" s="14" t="s">
        <v>33</v>
      </c>
      <c r="AX600" s="14" t="s">
        <v>72</v>
      </c>
      <c r="AY600" s="190" t="s">
        <v>163</v>
      </c>
    </row>
    <row r="601" spans="1:51" s="15" customFormat="1" ht="12">
      <c r="A601" s="15"/>
      <c r="B601" s="197"/>
      <c r="C601" s="15"/>
      <c r="D601" s="182" t="s">
        <v>174</v>
      </c>
      <c r="E601" s="198" t="s">
        <v>3</v>
      </c>
      <c r="F601" s="199" t="s">
        <v>178</v>
      </c>
      <c r="G601" s="15"/>
      <c r="H601" s="200">
        <v>41.571</v>
      </c>
      <c r="I601" s="201"/>
      <c r="J601" s="15"/>
      <c r="K601" s="15"/>
      <c r="L601" s="197"/>
      <c r="M601" s="202"/>
      <c r="N601" s="203"/>
      <c r="O601" s="203"/>
      <c r="P601" s="203"/>
      <c r="Q601" s="203"/>
      <c r="R601" s="203"/>
      <c r="S601" s="203"/>
      <c r="T601" s="204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198" t="s">
        <v>174</v>
      </c>
      <c r="AU601" s="198" t="s">
        <v>82</v>
      </c>
      <c r="AV601" s="15" t="s">
        <v>170</v>
      </c>
      <c r="AW601" s="15" t="s">
        <v>33</v>
      </c>
      <c r="AX601" s="15" t="s">
        <v>80</v>
      </c>
      <c r="AY601" s="198" t="s">
        <v>163</v>
      </c>
    </row>
    <row r="602" spans="1:65" s="2" customFormat="1" ht="24.15" customHeight="1">
      <c r="A602" s="39"/>
      <c r="B602" s="162"/>
      <c r="C602" s="163" t="s">
        <v>792</v>
      </c>
      <c r="D602" s="163" t="s">
        <v>165</v>
      </c>
      <c r="E602" s="164" t="s">
        <v>793</v>
      </c>
      <c r="F602" s="165" t="s">
        <v>794</v>
      </c>
      <c r="G602" s="166" t="s">
        <v>196</v>
      </c>
      <c r="H602" s="167">
        <v>16.835</v>
      </c>
      <c r="I602" s="168"/>
      <c r="J602" s="169">
        <f>ROUND(I602*H602,2)</f>
        <v>0</v>
      </c>
      <c r="K602" s="165" t="s">
        <v>169</v>
      </c>
      <c r="L602" s="40"/>
      <c r="M602" s="170" t="s">
        <v>3</v>
      </c>
      <c r="N602" s="171" t="s">
        <v>43</v>
      </c>
      <c r="O602" s="73"/>
      <c r="P602" s="172">
        <f>O602*H602</f>
        <v>0</v>
      </c>
      <c r="Q602" s="172">
        <v>1.837</v>
      </c>
      <c r="R602" s="172">
        <f>Q602*H602</f>
        <v>30.925895</v>
      </c>
      <c r="S602" s="172">
        <v>0</v>
      </c>
      <c r="T602" s="173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174" t="s">
        <v>170</v>
      </c>
      <c r="AT602" s="174" t="s">
        <v>165</v>
      </c>
      <c r="AU602" s="174" t="s">
        <v>82</v>
      </c>
      <c r="AY602" s="20" t="s">
        <v>163</v>
      </c>
      <c r="BE602" s="175">
        <f>IF(N602="základní",J602,0)</f>
        <v>0</v>
      </c>
      <c r="BF602" s="175">
        <f>IF(N602="snížená",J602,0)</f>
        <v>0</v>
      </c>
      <c r="BG602" s="175">
        <f>IF(N602="zákl. přenesená",J602,0)</f>
        <v>0</v>
      </c>
      <c r="BH602" s="175">
        <f>IF(N602="sníž. přenesená",J602,0)</f>
        <v>0</v>
      </c>
      <c r="BI602" s="175">
        <f>IF(N602="nulová",J602,0)</f>
        <v>0</v>
      </c>
      <c r="BJ602" s="20" t="s">
        <v>80</v>
      </c>
      <c r="BK602" s="175">
        <f>ROUND(I602*H602,2)</f>
        <v>0</v>
      </c>
      <c r="BL602" s="20" t="s">
        <v>170</v>
      </c>
      <c r="BM602" s="174" t="s">
        <v>795</v>
      </c>
    </row>
    <row r="603" spans="1:47" s="2" customFormat="1" ht="12">
      <c r="A603" s="39"/>
      <c r="B603" s="40"/>
      <c r="C603" s="39"/>
      <c r="D603" s="176" t="s">
        <v>172</v>
      </c>
      <c r="E603" s="39"/>
      <c r="F603" s="177" t="s">
        <v>796</v>
      </c>
      <c r="G603" s="39"/>
      <c r="H603" s="39"/>
      <c r="I603" s="178"/>
      <c r="J603" s="39"/>
      <c r="K603" s="39"/>
      <c r="L603" s="40"/>
      <c r="M603" s="179"/>
      <c r="N603" s="180"/>
      <c r="O603" s="73"/>
      <c r="P603" s="73"/>
      <c r="Q603" s="73"/>
      <c r="R603" s="73"/>
      <c r="S603" s="73"/>
      <c r="T603" s="74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20" t="s">
        <v>172</v>
      </c>
      <c r="AU603" s="20" t="s">
        <v>82</v>
      </c>
    </row>
    <row r="604" spans="1:51" s="14" customFormat="1" ht="12">
      <c r="A604" s="14"/>
      <c r="B604" s="189"/>
      <c r="C604" s="14"/>
      <c r="D604" s="182" t="s">
        <v>174</v>
      </c>
      <c r="E604" s="190" t="s">
        <v>3</v>
      </c>
      <c r="F604" s="191" t="s">
        <v>797</v>
      </c>
      <c r="G604" s="14"/>
      <c r="H604" s="192">
        <v>16.835</v>
      </c>
      <c r="I604" s="193"/>
      <c r="J604" s="14"/>
      <c r="K604" s="14"/>
      <c r="L604" s="189"/>
      <c r="M604" s="194"/>
      <c r="N604" s="195"/>
      <c r="O604" s="195"/>
      <c r="P604" s="195"/>
      <c r="Q604" s="195"/>
      <c r="R604" s="195"/>
      <c r="S604" s="195"/>
      <c r="T604" s="19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190" t="s">
        <v>174</v>
      </c>
      <c r="AU604" s="190" t="s">
        <v>82</v>
      </c>
      <c r="AV604" s="14" t="s">
        <v>82</v>
      </c>
      <c r="AW604" s="14" t="s">
        <v>33</v>
      </c>
      <c r="AX604" s="14" t="s">
        <v>80</v>
      </c>
      <c r="AY604" s="190" t="s">
        <v>163</v>
      </c>
    </row>
    <row r="605" spans="1:65" s="2" customFormat="1" ht="24.15" customHeight="1">
      <c r="A605" s="39"/>
      <c r="B605" s="162"/>
      <c r="C605" s="163" t="s">
        <v>798</v>
      </c>
      <c r="D605" s="163" t="s">
        <v>165</v>
      </c>
      <c r="E605" s="164" t="s">
        <v>799</v>
      </c>
      <c r="F605" s="165" t="s">
        <v>800</v>
      </c>
      <c r="G605" s="166" t="s">
        <v>196</v>
      </c>
      <c r="H605" s="167">
        <v>10.101</v>
      </c>
      <c r="I605" s="168"/>
      <c r="J605" s="169">
        <f>ROUND(I605*H605,2)</f>
        <v>0</v>
      </c>
      <c r="K605" s="165" t="s">
        <v>169</v>
      </c>
      <c r="L605" s="40"/>
      <c r="M605" s="170" t="s">
        <v>3</v>
      </c>
      <c r="N605" s="171" t="s">
        <v>43</v>
      </c>
      <c r="O605" s="73"/>
      <c r="P605" s="172">
        <f>O605*H605</f>
        <v>0</v>
      </c>
      <c r="Q605" s="172">
        <v>1.837</v>
      </c>
      <c r="R605" s="172">
        <f>Q605*H605</f>
        <v>18.555537</v>
      </c>
      <c r="S605" s="172">
        <v>0</v>
      </c>
      <c r="T605" s="173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174" t="s">
        <v>170</v>
      </c>
      <c r="AT605" s="174" t="s">
        <v>165</v>
      </c>
      <c r="AU605" s="174" t="s">
        <v>82</v>
      </c>
      <c r="AY605" s="20" t="s">
        <v>163</v>
      </c>
      <c r="BE605" s="175">
        <f>IF(N605="základní",J605,0)</f>
        <v>0</v>
      </c>
      <c r="BF605" s="175">
        <f>IF(N605="snížená",J605,0)</f>
        <v>0</v>
      </c>
      <c r="BG605" s="175">
        <f>IF(N605="zákl. přenesená",J605,0)</f>
        <v>0</v>
      </c>
      <c r="BH605" s="175">
        <f>IF(N605="sníž. přenesená",J605,0)</f>
        <v>0</v>
      </c>
      <c r="BI605" s="175">
        <f>IF(N605="nulová",J605,0)</f>
        <v>0</v>
      </c>
      <c r="BJ605" s="20" t="s">
        <v>80</v>
      </c>
      <c r="BK605" s="175">
        <f>ROUND(I605*H605,2)</f>
        <v>0</v>
      </c>
      <c r="BL605" s="20" t="s">
        <v>170</v>
      </c>
      <c r="BM605" s="174" t="s">
        <v>801</v>
      </c>
    </row>
    <row r="606" spans="1:47" s="2" customFormat="1" ht="12">
      <c r="A606" s="39"/>
      <c r="B606" s="40"/>
      <c r="C606" s="39"/>
      <c r="D606" s="176" t="s">
        <v>172</v>
      </c>
      <c r="E606" s="39"/>
      <c r="F606" s="177" t="s">
        <v>802</v>
      </c>
      <c r="G606" s="39"/>
      <c r="H606" s="39"/>
      <c r="I606" s="178"/>
      <c r="J606" s="39"/>
      <c r="K606" s="39"/>
      <c r="L606" s="40"/>
      <c r="M606" s="179"/>
      <c r="N606" s="180"/>
      <c r="O606" s="73"/>
      <c r="P606" s="73"/>
      <c r="Q606" s="73"/>
      <c r="R606" s="73"/>
      <c r="S606" s="73"/>
      <c r="T606" s="74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20" t="s">
        <v>172</v>
      </c>
      <c r="AU606" s="20" t="s">
        <v>82</v>
      </c>
    </row>
    <row r="607" spans="1:51" s="14" customFormat="1" ht="12">
      <c r="A607" s="14"/>
      <c r="B607" s="189"/>
      <c r="C607" s="14"/>
      <c r="D607" s="182" t="s">
        <v>174</v>
      </c>
      <c r="E607" s="190" t="s">
        <v>3</v>
      </c>
      <c r="F607" s="191" t="s">
        <v>803</v>
      </c>
      <c r="G607" s="14"/>
      <c r="H607" s="192">
        <v>10.101</v>
      </c>
      <c r="I607" s="193"/>
      <c r="J607" s="14"/>
      <c r="K607" s="14"/>
      <c r="L607" s="189"/>
      <c r="M607" s="194"/>
      <c r="N607" s="195"/>
      <c r="O607" s="195"/>
      <c r="P607" s="195"/>
      <c r="Q607" s="195"/>
      <c r="R607" s="195"/>
      <c r="S607" s="195"/>
      <c r="T607" s="19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190" t="s">
        <v>174</v>
      </c>
      <c r="AU607" s="190" t="s">
        <v>82</v>
      </c>
      <c r="AV607" s="14" t="s">
        <v>82</v>
      </c>
      <c r="AW607" s="14" t="s">
        <v>33</v>
      </c>
      <c r="AX607" s="14" t="s">
        <v>80</v>
      </c>
      <c r="AY607" s="190" t="s">
        <v>163</v>
      </c>
    </row>
    <row r="608" spans="1:65" s="2" customFormat="1" ht="24.15" customHeight="1">
      <c r="A608" s="39"/>
      <c r="B608" s="162"/>
      <c r="C608" s="163" t="s">
        <v>804</v>
      </c>
      <c r="D608" s="163" t="s">
        <v>165</v>
      </c>
      <c r="E608" s="164" t="s">
        <v>805</v>
      </c>
      <c r="F608" s="165" t="s">
        <v>806</v>
      </c>
      <c r="G608" s="166" t="s">
        <v>168</v>
      </c>
      <c r="H608" s="167">
        <v>23.89</v>
      </c>
      <c r="I608" s="168"/>
      <c r="J608" s="169">
        <f>ROUND(I608*H608,2)</f>
        <v>0</v>
      </c>
      <c r="K608" s="165" t="s">
        <v>169</v>
      </c>
      <c r="L608" s="40"/>
      <c r="M608" s="170" t="s">
        <v>3</v>
      </c>
      <c r="N608" s="171" t="s">
        <v>43</v>
      </c>
      <c r="O608" s="73"/>
      <c r="P608" s="172">
        <f>O608*H608</f>
        <v>0</v>
      </c>
      <c r="Q608" s="172">
        <v>0.0024</v>
      </c>
      <c r="R608" s="172">
        <f>Q608*H608</f>
        <v>0.057336</v>
      </c>
      <c r="S608" s="172">
        <v>0</v>
      </c>
      <c r="T608" s="173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174" t="s">
        <v>170</v>
      </c>
      <c r="AT608" s="174" t="s">
        <v>165</v>
      </c>
      <c r="AU608" s="174" t="s">
        <v>82</v>
      </c>
      <c r="AY608" s="20" t="s">
        <v>163</v>
      </c>
      <c r="BE608" s="175">
        <f>IF(N608="základní",J608,0)</f>
        <v>0</v>
      </c>
      <c r="BF608" s="175">
        <f>IF(N608="snížená",J608,0)</f>
        <v>0</v>
      </c>
      <c r="BG608" s="175">
        <f>IF(N608="zákl. přenesená",J608,0)</f>
        <v>0</v>
      </c>
      <c r="BH608" s="175">
        <f>IF(N608="sníž. přenesená",J608,0)</f>
        <v>0</v>
      </c>
      <c r="BI608" s="175">
        <f>IF(N608="nulová",J608,0)</f>
        <v>0</v>
      </c>
      <c r="BJ608" s="20" t="s">
        <v>80</v>
      </c>
      <c r="BK608" s="175">
        <f>ROUND(I608*H608,2)</f>
        <v>0</v>
      </c>
      <c r="BL608" s="20" t="s">
        <v>170</v>
      </c>
      <c r="BM608" s="174" t="s">
        <v>807</v>
      </c>
    </row>
    <row r="609" spans="1:47" s="2" customFormat="1" ht="12">
      <c r="A609" s="39"/>
      <c r="B609" s="40"/>
      <c r="C609" s="39"/>
      <c r="D609" s="176" t="s">
        <v>172</v>
      </c>
      <c r="E609" s="39"/>
      <c r="F609" s="177" t="s">
        <v>808</v>
      </c>
      <c r="G609" s="39"/>
      <c r="H609" s="39"/>
      <c r="I609" s="178"/>
      <c r="J609" s="39"/>
      <c r="K609" s="39"/>
      <c r="L609" s="40"/>
      <c r="M609" s="179"/>
      <c r="N609" s="180"/>
      <c r="O609" s="73"/>
      <c r="P609" s="73"/>
      <c r="Q609" s="73"/>
      <c r="R609" s="73"/>
      <c r="S609" s="73"/>
      <c r="T609" s="74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20" t="s">
        <v>172</v>
      </c>
      <c r="AU609" s="20" t="s">
        <v>82</v>
      </c>
    </row>
    <row r="610" spans="1:51" s="14" customFormat="1" ht="12">
      <c r="A610" s="14"/>
      <c r="B610" s="189"/>
      <c r="C610" s="14"/>
      <c r="D610" s="182" t="s">
        <v>174</v>
      </c>
      <c r="E610" s="190" t="s">
        <v>3</v>
      </c>
      <c r="F610" s="191" t="s">
        <v>809</v>
      </c>
      <c r="G610" s="14"/>
      <c r="H610" s="192">
        <v>23.89</v>
      </c>
      <c r="I610" s="193"/>
      <c r="J610" s="14"/>
      <c r="K610" s="14"/>
      <c r="L610" s="189"/>
      <c r="M610" s="194"/>
      <c r="N610" s="195"/>
      <c r="O610" s="195"/>
      <c r="P610" s="195"/>
      <c r="Q610" s="195"/>
      <c r="R610" s="195"/>
      <c r="S610" s="195"/>
      <c r="T610" s="19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190" t="s">
        <v>174</v>
      </c>
      <c r="AU610" s="190" t="s">
        <v>82</v>
      </c>
      <c r="AV610" s="14" t="s">
        <v>82</v>
      </c>
      <c r="AW610" s="14" t="s">
        <v>33</v>
      </c>
      <c r="AX610" s="14" t="s">
        <v>80</v>
      </c>
      <c r="AY610" s="190" t="s">
        <v>163</v>
      </c>
    </row>
    <row r="611" spans="1:65" s="2" customFormat="1" ht="16.5" customHeight="1">
      <c r="A611" s="39"/>
      <c r="B611" s="162"/>
      <c r="C611" s="205" t="s">
        <v>810</v>
      </c>
      <c r="D611" s="205" t="s">
        <v>295</v>
      </c>
      <c r="E611" s="206" t="s">
        <v>811</v>
      </c>
      <c r="F611" s="207" t="s">
        <v>812</v>
      </c>
      <c r="G611" s="208" t="s">
        <v>168</v>
      </c>
      <c r="H611" s="209">
        <v>24.368</v>
      </c>
      <c r="I611" s="210"/>
      <c r="J611" s="211">
        <f>ROUND(I611*H611,2)</f>
        <v>0</v>
      </c>
      <c r="K611" s="207" t="s">
        <v>169</v>
      </c>
      <c r="L611" s="212"/>
      <c r="M611" s="213" t="s">
        <v>3</v>
      </c>
      <c r="N611" s="214" t="s">
        <v>43</v>
      </c>
      <c r="O611" s="73"/>
      <c r="P611" s="172">
        <f>O611*H611</f>
        <v>0</v>
      </c>
      <c r="Q611" s="172">
        <v>0.091</v>
      </c>
      <c r="R611" s="172">
        <f>Q611*H611</f>
        <v>2.217488</v>
      </c>
      <c r="S611" s="172">
        <v>0</v>
      </c>
      <c r="T611" s="173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174" t="s">
        <v>248</v>
      </c>
      <c r="AT611" s="174" t="s">
        <v>295</v>
      </c>
      <c r="AU611" s="174" t="s">
        <v>82</v>
      </c>
      <c r="AY611" s="20" t="s">
        <v>163</v>
      </c>
      <c r="BE611" s="175">
        <f>IF(N611="základní",J611,0)</f>
        <v>0</v>
      </c>
      <c r="BF611" s="175">
        <f>IF(N611="snížená",J611,0)</f>
        <v>0</v>
      </c>
      <c r="BG611" s="175">
        <f>IF(N611="zákl. přenesená",J611,0)</f>
        <v>0</v>
      </c>
      <c r="BH611" s="175">
        <f>IF(N611="sníž. přenesená",J611,0)</f>
        <v>0</v>
      </c>
      <c r="BI611" s="175">
        <f>IF(N611="nulová",J611,0)</f>
        <v>0</v>
      </c>
      <c r="BJ611" s="20" t="s">
        <v>80</v>
      </c>
      <c r="BK611" s="175">
        <f>ROUND(I611*H611,2)</f>
        <v>0</v>
      </c>
      <c r="BL611" s="20" t="s">
        <v>170</v>
      </c>
      <c r="BM611" s="174" t="s">
        <v>813</v>
      </c>
    </row>
    <row r="612" spans="1:51" s="14" customFormat="1" ht="12">
      <c r="A612" s="14"/>
      <c r="B612" s="189"/>
      <c r="C612" s="14"/>
      <c r="D612" s="182" t="s">
        <v>174</v>
      </c>
      <c r="E612" s="14"/>
      <c r="F612" s="191" t="s">
        <v>814</v>
      </c>
      <c r="G612" s="14"/>
      <c r="H612" s="192">
        <v>24.368</v>
      </c>
      <c r="I612" s="193"/>
      <c r="J612" s="14"/>
      <c r="K612" s="14"/>
      <c r="L612" s="189"/>
      <c r="M612" s="194"/>
      <c r="N612" s="195"/>
      <c r="O612" s="195"/>
      <c r="P612" s="195"/>
      <c r="Q612" s="195"/>
      <c r="R612" s="195"/>
      <c r="S612" s="195"/>
      <c r="T612" s="19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190" t="s">
        <v>174</v>
      </c>
      <c r="AU612" s="190" t="s">
        <v>82</v>
      </c>
      <c r="AV612" s="14" t="s">
        <v>82</v>
      </c>
      <c r="AW612" s="14" t="s">
        <v>4</v>
      </c>
      <c r="AX612" s="14" t="s">
        <v>80</v>
      </c>
      <c r="AY612" s="190" t="s">
        <v>163</v>
      </c>
    </row>
    <row r="613" spans="1:65" s="2" customFormat="1" ht="21.75" customHeight="1">
      <c r="A613" s="39"/>
      <c r="B613" s="162"/>
      <c r="C613" s="163" t="s">
        <v>815</v>
      </c>
      <c r="D613" s="163" t="s">
        <v>165</v>
      </c>
      <c r="E613" s="164" t="s">
        <v>816</v>
      </c>
      <c r="F613" s="165" t="s">
        <v>817</v>
      </c>
      <c r="G613" s="166" t="s">
        <v>168</v>
      </c>
      <c r="H613" s="167">
        <v>50.65</v>
      </c>
      <c r="I613" s="168"/>
      <c r="J613" s="169">
        <f>ROUND(I613*H613,2)</f>
        <v>0</v>
      </c>
      <c r="K613" s="165" t="s">
        <v>169</v>
      </c>
      <c r="L613" s="40"/>
      <c r="M613" s="170" t="s">
        <v>3</v>
      </c>
      <c r="N613" s="171" t="s">
        <v>43</v>
      </c>
      <c r="O613" s="73"/>
      <c r="P613" s="172">
        <f>O613*H613</f>
        <v>0</v>
      </c>
      <c r="Q613" s="172">
        <v>0.22136</v>
      </c>
      <c r="R613" s="172">
        <f>Q613*H613</f>
        <v>11.211884</v>
      </c>
      <c r="S613" s="172">
        <v>0</v>
      </c>
      <c r="T613" s="173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174" t="s">
        <v>170</v>
      </c>
      <c r="AT613" s="174" t="s">
        <v>165</v>
      </c>
      <c r="AU613" s="174" t="s">
        <v>82</v>
      </c>
      <c r="AY613" s="20" t="s">
        <v>163</v>
      </c>
      <c r="BE613" s="175">
        <f>IF(N613="základní",J613,0)</f>
        <v>0</v>
      </c>
      <c r="BF613" s="175">
        <f>IF(N613="snížená",J613,0)</f>
        <v>0</v>
      </c>
      <c r="BG613" s="175">
        <f>IF(N613="zákl. přenesená",J613,0)</f>
        <v>0</v>
      </c>
      <c r="BH613" s="175">
        <f>IF(N613="sníž. přenesená",J613,0)</f>
        <v>0</v>
      </c>
      <c r="BI613" s="175">
        <f>IF(N613="nulová",J613,0)</f>
        <v>0</v>
      </c>
      <c r="BJ613" s="20" t="s">
        <v>80</v>
      </c>
      <c r="BK613" s="175">
        <f>ROUND(I613*H613,2)</f>
        <v>0</v>
      </c>
      <c r="BL613" s="20" t="s">
        <v>170</v>
      </c>
      <c r="BM613" s="174" t="s">
        <v>818</v>
      </c>
    </row>
    <row r="614" spans="1:47" s="2" customFormat="1" ht="12">
      <c r="A614" s="39"/>
      <c r="B614" s="40"/>
      <c r="C614" s="39"/>
      <c r="D614" s="176" t="s">
        <v>172</v>
      </c>
      <c r="E614" s="39"/>
      <c r="F614" s="177" t="s">
        <v>819</v>
      </c>
      <c r="G614" s="39"/>
      <c r="H614" s="39"/>
      <c r="I614" s="178"/>
      <c r="J614" s="39"/>
      <c r="K614" s="39"/>
      <c r="L614" s="40"/>
      <c r="M614" s="179"/>
      <c r="N614" s="180"/>
      <c r="O614" s="73"/>
      <c r="P614" s="73"/>
      <c r="Q614" s="73"/>
      <c r="R614" s="73"/>
      <c r="S614" s="73"/>
      <c r="T614" s="74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20" t="s">
        <v>172</v>
      </c>
      <c r="AU614" s="20" t="s">
        <v>82</v>
      </c>
    </row>
    <row r="615" spans="1:51" s="14" customFormat="1" ht="12">
      <c r="A615" s="14"/>
      <c r="B615" s="189"/>
      <c r="C615" s="14"/>
      <c r="D615" s="182" t="s">
        <v>174</v>
      </c>
      <c r="E615" s="190" t="s">
        <v>3</v>
      </c>
      <c r="F615" s="191" t="s">
        <v>820</v>
      </c>
      <c r="G615" s="14"/>
      <c r="H615" s="192">
        <v>20.5</v>
      </c>
      <c r="I615" s="193"/>
      <c r="J615" s="14"/>
      <c r="K615" s="14"/>
      <c r="L615" s="189"/>
      <c r="M615" s="194"/>
      <c r="N615" s="195"/>
      <c r="O615" s="195"/>
      <c r="P615" s="195"/>
      <c r="Q615" s="195"/>
      <c r="R615" s="195"/>
      <c r="S615" s="195"/>
      <c r="T615" s="19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190" t="s">
        <v>174</v>
      </c>
      <c r="AU615" s="190" t="s">
        <v>82</v>
      </c>
      <c r="AV615" s="14" t="s">
        <v>82</v>
      </c>
      <c r="AW615" s="14" t="s">
        <v>33</v>
      </c>
      <c r="AX615" s="14" t="s">
        <v>72</v>
      </c>
      <c r="AY615" s="190" t="s">
        <v>163</v>
      </c>
    </row>
    <row r="616" spans="1:51" s="14" customFormat="1" ht="12">
      <c r="A616" s="14"/>
      <c r="B616" s="189"/>
      <c r="C616" s="14"/>
      <c r="D616" s="182" t="s">
        <v>174</v>
      </c>
      <c r="E616" s="190" t="s">
        <v>3</v>
      </c>
      <c r="F616" s="191" t="s">
        <v>821</v>
      </c>
      <c r="G616" s="14"/>
      <c r="H616" s="192">
        <v>1.5</v>
      </c>
      <c r="I616" s="193"/>
      <c r="J616" s="14"/>
      <c r="K616" s="14"/>
      <c r="L616" s="189"/>
      <c r="M616" s="194"/>
      <c r="N616" s="195"/>
      <c r="O616" s="195"/>
      <c r="P616" s="195"/>
      <c r="Q616" s="195"/>
      <c r="R616" s="195"/>
      <c r="S616" s="195"/>
      <c r="T616" s="19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190" t="s">
        <v>174</v>
      </c>
      <c r="AU616" s="190" t="s">
        <v>82</v>
      </c>
      <c r="AV616" s="14" t="s">
        <v>82</v>
      </c>
      <c r="AW616" s="14" t="s">
        <v>33</v>
      </c>
      <c r="AX616" s="14" t="s">
        <v>72</v>
      </c>
      <c r="AY616" s="190" t="s">
        <v>163</v>
      </c>
    </row>
    <row r="617" spans="1:51" s="14" customFormat="1" ht="12">
      <c r="A617" s="14"/>
      <c r="B617" s="189"/>
      <c r="C617" s="14"/>
      <c r="D617" s="182" t="s">
        <v>174</v>
      </c>
      <c r="E617" s="190" t="s">
        <v>3</v>
      </c>
      <c r="F617" s="191" t="s">
        <v>822</v>
      </c>
      <c r="G617" s="14"/>
      <c r="H617" s="192">
        <v>15.9</v>
      </c>
      <c r="I617" s="193"/>
      <c r="J617" s="14"/>
      <c r="K617" s="14"/>
      <c r="L617" s="189"/>
      <c r="M617" s="194"/>
      <c r="N617" s="195"/>
      <c r="O617" s="195"/>
      <c r="P617" s="195"/>
      <c r="Q617" s="195"/>
      <c r="R617" s="195"/>
      <c r="S617" s="195"/>
      <c r="T617" s="19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190" t="s">
        <v>174</v>
      </c>
      <c r="AU617" s="190" t="s">
        <v>82</v>
      </c>
      <c r="AV617" s="14" t="s">
        <v>82</v>
      </c>
      <c r="AW617" s="14" t="s">
        <v>33</v>
      </c>
      <c r="AX617" s="14" t="s">
        <v>72</v>
      </c>
      <c r="AY617" s="190" t="s">
        <v>163</v>
      </c>
    </row>
    <row r="618" spans="1:51" s="14" customFormat="1" ht="12">
      <c r="A618" s="14"/>
      <c r="B618" s="189"/>
      <c r="C618" s="14"/>
      <c r="D618" s="182" t="s">
        <v>174</v>
      </c>
      <c r="E618" s="190" t="s">
        <v>3</v>
      </c>
      <c r="F618" s="191" t="s">
        <v>823</v>
      </c>
      <c r="G618" s="14"/>
      <c r="H618" s="192">
        <v>12.75</v>
      </c>
      <c r="I618" s="193"/>
      <c r="J618" s="14"/>
      <c r="K618" s="14"/>
      <c r="L618" s="189"/>
      <c r="M618" s="194"/>
      <c r="N618" s="195"/>
      <c r="O618" s="195"/>
      <c r="P618" s="195"/>
      <c r="Q618" s="195"/>
      <c r="R618" s="195"/>
      <c r="S618" s="195"/>
      <c r="T618" s="19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190" t="s">
        <v>174</v>
      </c>
      <c r="AU618" s="190" t="s">
        <v>82</v>
      </c>
      <c r="AV618" s="14" t="s">
        <v>82</v>
      </c>
      <c r="AW618" s="14" t="s">
        <v>33</v>
      </c>
      <c r="AX618" s="14" t="s">
        <v>72</v>
      </c>
      <c r="AY618" s="190" t="s">
        <v>163</v>
      </c>
    </row>
    <row r="619" spans="1:51" s="15" customFormat="1" ht="12">
      <c r="A619" s="15"/>
      <c r="B619" s="197"/>
      <c r="C619" s="15"/>
      <c r="D619" s="182" t="s">
        <v>174</v>
      </c>
      <c r="E619" s="198" t="s">
        <v>3</v>
      </c>
      <c r="F619" s="199" t="s">
        <v>178</v>
      </c>
      <c r="G619" s="15"/>
      <c r="H619" s="200">
        <v>50.65</v>
      </c>
      <c r="I619" s="201"/>
      <c r="J619" s="15"/>
      <c r="K619" s="15"/>
      <c r="L619" s="197"/>
      <c r="M619" s="202"/>
      <c r="N619" s="203"/>
      <c r="O619" s="203"/>
      <c r="P619" s="203"/>
      <c r="Q619" s="203"/>
      <c r="R619" s="203"/>
      <c r="S619" s="203"/>
      <c r="T619" s="20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198" t="s">
        <v>174</v>
      </c>
      <c r="AU619" s="198" t="s">
        <v>82</v>
      </c>
      <c r="AV619" s="15" t="s">
        <v>170</v>
      </c>
      <c r="AW619" s="15" t="s">
        <v>33</v>
      </c>
      <c r="AX619" s="15" t="s">
        <v>80</v>
      </c>
      <c r="AY619" s="198" t="s">
        <v>163</v>
      </c>
    </row>
    <row r="620" spans="1:65" s="2" customFormat="1" ht="16.5" customHeight="1">
      <c r="A620" s="39"/>
      <c r="B620" s="162"/>
      <c r="C620" s="163" t="s">
        <v>824</v>
      </c>
      <c r="D620" s="163" t="s">
        <v>165</v>
      </c>
      <c r="E620" s="164" t="s">
        <v>825</v>
      </c>
      <c r="F620" s="165" t="s">
        <v>826</v>
      </c>
      <c r="G620" s="166" t="s">
        <v>463</v>
      </c>
      <c r="H620" s="167">
        <v>4</v>
      </c>
      <c r="I620" s="168"/>
      <c r="J620" s="169">
        <f>ROUND(I620*H620,2)</f>
        <v>0</v>
      </c>
      <c r="K620" s="165" t="s">
        <v>169</v>
      </c>
      <c r="L620" s="40"/>
      <c r="M620" s="170" t="s">
        <v>3</v>
      </c>
      <c r="N620" s="171" t="s">
        <v>43</v>
      </c>
      <c r="O620" s="73"/>
      <c r="P620" s="172">
        <f>O620*H620</f>
        <v>0</v>
      </c>
      <c r="Q620" s="172">
        <v>0</v>
      </c>
      <c r="R620" s="172">
        <f>Q620*H620</f>
        <v>0</v>
      </c>
      <c r="S620" s="172">
        <v>0</v>
      </c>
      <c r="T620" s="17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174" t="s">
        <v>170</v>
      </c>
      <c r="AT620" s="174" t="s">
        <v>165</v>
      </c>
      <c r="AU620" s="174" t="s">
        <v>82</v>
      </c>
      <c r="AY620" s="20" t="s">
        <v>163</v>
      </c>
      <c r="BE620" s="175">
        <f>IF(N620="základní",J620,0)</f>
        <v>0</v>
      </c>
      <c r="BF620" s="175">
        <f>IF(N620="snížená",J620,0)</f>
        <v>0</v>
      </c>
      <c r="BG620" s="175">
        <f>IF(N620="zákl. přenesená",J620,0)</f>
        <v>0</v>
      </c>
      <c r="BH620" s="175">
        <f>IF(N620="sníž. přenesená",J620,0)</f>
        <v>0</v>
      </c>
      <c r="BI620" s="175">
        <f>IF(N620="nulová",J620,0)</f>
        <v>0</v>
      </c>
      <c r="BJ620" s="20" t="s">
        <v>80</v>
      </c>
      <c r="BK620" s="175">
        <f>ROUND(I620*H620,2)</f>
        <v>0</v>
      </c>
      <c r="BL620" s="20" t="s">
        <v>170</v>
      </c>
      <c r="BM620" s="174" t="s">
        <v>827</v>
      </c>
    </row>
    <row r="621" spans="1:47" s="2" customFormat="1" ht="12">
      <c r="A621" s="39"/>
      <c r="B621" s="40"/>
      <c r="C621" s="39"/>
      <c r="D621" s="176" t="s">
        <v>172</v>
      </c>
      <c r="E621" s="39"/>
      <c r="F621" s="177" t="s">
        <v>828</v>
      </c>
      <c r="G621" s="39"/>
      <c r="H621" s="39"/>
      <c r="I621" s="178"/>
      <c r="J621" s="39"/>
      <c r="K621" s="39"/>
      <c r="L621" s="40"/>
      <c r="M621" s="179"/>
      <c r="N621" s="180"/>
      <c r="O621" s="73"/>
      <c r="P621" s="73"/>
      <c r="Q621" s="73"/>
      <c r="R621" s="73"/>
      <c r="S621" s="73"/>
      <c r="T621" s="74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20" t="s">
        <v>172</v>
      </c>
      <c r="AU621" s="20" t="s">
        <v>82</v>
      </c>
    </row>
    <row r="622" spans="1:65" s="2" customFormat="1" ht="16.5" customHeight="1">
      <c r="A622" s="39"/>
      <c r="B622" s="162"/>
      <c r="C622" s="205" t="s">
        <v>829</v>
      </c>
      <c r="D622" s="205" t="s">
        <v>295</v>
      </c>
      <c r="E622" s="206" t="s">
        <v>830</v>
      </c>
      <c r="F622" s="207" t="s">
        <v>831</v>
      </c>
      <c r="G622" s="208" t="s">
        <v>463</v>
      </c>
      <c r="H622" s="209">
        <v>4</v>
      </c>
      <c r="I622" s="210"/>
      <c r="J622" s="211">
        <f>ROUND(I622*H622,2)</f>
        <v>0</v>
      </c>
      <c r="K622" s="207" t="s">
        <v>169</v>
      </c>
      <c r="L622" s="212"/>
      <c r="M622" s="213" t="s">
        <v>3</v>
      </c>
      <c r="N622" s="214" t="s">
        <v>43</v>
      </c>
      <c r="O622" s="73"/>
      <c r="P622" s="172">
        <f>O622*H622</f>
        <v>0</v>
      </c>
      <c r="Q622" s="172">
        <v>0.00025</v>
      </c>
      <c r="R622" s="172">
        <f>Q622*H622</f>
        <v>0.001</v>
      </c>
      <c r="S622" s="172">
        <v>0</v>
      </c>
      <c r="T622" s="17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174" t="s">
        <v>248</v>
      </c>
      <c r="AT622" s="174" t="s">
        <v>295</v>
      </c>
      <c r="AU622" s="174" t="s">
        <v>82</v>
      </c>
      <c r="AY622" s="20" t="s">
        <v>163</v>
      </c>
      <c r="BE622" s="175">
        <f>IF(N622="základní",J622,0)</f>
        <v>0</v>
      </c>
      <c r="BF622" s="175">
        <f>IF(N622="snížená",J622,0)</f>
        <v>0</v>
      </c>
      <c r="BG622" s="175">
        <f>IF(N622="zákl. přenesená",J622,0)</f>
        <v>0</v>
      </c>
      <c r="BH622" s="175">
        <f>IF(N622="sníž. přenesená",J622,0)</f>
        <v>0</v>
      </c>
      <c r="BI622" s="175">
        <f>IF(N622="nulová",J622,0)</f>
        <v>0</v>
      </c>
      <c r="BJ622" s="20" t="s">
        <v>80</v>
      </c>
      <c r="BK622" s="175">
        <f>ROUND(I622*H622,2)</f>
        <v>0</v>
      </c>
      <c r="BL622" s="20" t="s">
        <v>170</v>
      </c>
      <c r="BM622" s="174" t="s">
        <v>832</v>
      </c>
    </row>
    <row r="623" spans="1:63" s="12" customFormat="1" ht="22.8" customHeight="1">
      <c r="A623" s="12"/>
      <c r="B623" s="149"/>
      <c r="C623" s="12"/>
      <c r="D623" s="150" t="s">
        <v>71</v>
      </c>
      <c r="E623" s="160" t="s">
        <v>248</v>
      </c>
      <c r="F623" s="160" t="s">
        <v>833</v>
      </c>
      <c r="G623" s="12"/>
      <c r="H623" s="12"/>
      <c r="I623" s="152"/>
      <c r="J623" s="161">
        <f>BK623</f>
        <v>0</v>
      </c>
      <c r="K623" s="12"/>
      <c r="L623" s="149"/>
      <c r="M623" s="154"/>
      <c r="N623" s="155"/>
      <c r="O623" s="155"/>
      <c r="P623" s="156">
        <f>SUM(P624:P629)</f>
        <v>0</v>
      </c>
      <c r="Q623" s="155"/>
      <c r="R623" s="156">
        <f>SUM(R624:R629)</f>
        <v>0</v>
      </c>
      <c r="S623" s="155"/>
      <c r="T623" s="157">
        <f>SUM(T624:T629)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150" t="s">
        <v>80</v>
      </c>
      <c r="AT623" s="158" t="s">
        <v>71</v>
      </c>
      <c r="AU623" s="158" t="s">
        <v>80</v>
      </c>
      <c r="AY623" s="150" t="s">
        <v>163</v>
      </c>
      <c r="BK623" s="159">
        <f>SUM(BK624:BK629)</f>
        <v>0</v>
      </c>
    </row>
    <row r="624" spans="1:65" s="2" customFormat="1" ht="24.15" customHeight="1">
      <c r="A624" s="39"/>
      <c r="B624" s="162"/>
      <c r="C624" s="163" t="s">
        <v>834</v>
      </c>
      <c r="D624" s="163" t="s">
        <v>165</v>
      </c>
      <c r="E624" s="164" t="s">
        <v>835</v>
      </c>
      <c r="F624" s="165" t="s">
        <v>836</v>
      </c>
      <c r="G624" s="166" t="s">
        <v>295</v>
      </c>
      <c r="H624" s="167">
        <v>58</v>
      </c>
      <c r="I624" s="168"/>
      <c r="J624" s="169">
        <f>ROUND(I624*H624,2)</f>
        <v>0</v>
      </c>
      <c r="K624" s="165" t="s">
        <v>3</v>
      </c>
      <c r="L624" s="40"/>
      <c r="M624" s="170" t="s">
        <v>3</v>
      </c>
      <c r="N624" s="171" t="s">
        <v>43</v>
      </c>
      <c r="O624" s="73"/>
      <c r="P624" s="172">
        <f>O624*H624</f>
        <v>0</v>
      </c>
      <c r="Q624" s="172">
        <v>0</v>
      </c>
      <c r="R624" s="172">
        <f>Q624*H624</f>
        <v>0</v>
      </c>
      <c r="S624" s="172">
        <v>0</v>
      </c>
      <c r="T624" s="173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174" t="s">
        <v>170</v>
      </c>
      <c r="AT624" s="174" t="s">
        <v>165</v>
      </c>
      <c r="AU624" s="174" t="s">
        <v>82</v>
      </c>
      <c r="AY624" s="20" t="s">
        <v>163</v>
      </c>
      <c r="BE624" s="175">
        <f>IF(N624="základní",J624,0)</f>
        <v>0</v>
      </c>
      <c r="BF624" s="175">
        <f>IF(N624="snížená",J624,0)</f>
        <v>0</v>
      </c>
      <c r="BG624" s="175">
        <f>IF(N624="zákl. přenesená",J624,0)</f>
        <v>0</v>
      </c>
      <c r="BH624" s="175">
        <f>IF(N624="sníž. přenesená",J624,0)</f>
        <v>0</v>
      </c>
      <c r="BI624" s="175">
        <f>IF(N624="nulová",J624,0)</f>
        <v>0</v>
      </c>
      <c r="BJ624" s="20" t="s">
        <v>80</v>
      </c>
      <c r="BK624" s="175">
        <f>ROUND(I624*H624,2)</f>
        <v>0</v>
      </c>
      <c r="BL624" s="20" t="s">
        <v>170</v>
      </c>
      <c r="BM624" s="174" t="s">
        <v>837</v>
      </c>
    </row>
    <row r="625" spans="1:51" s="14" customFormat="1" ht="12">
      <c r="A625" s="14"/>
      <c r="B625" s="189"/>
      <c r="C625" s="14"/>
      <c r="D625" s="182" t="s">
        <v>174</v>
      </c>
      <c r="E625" s="190" t="s">
        <v>3</v>
      </c>
      <c r="F625" s="191" t="s">
        <v>838</v>
      </c>
      <c r="G625" s="14"/>
      <c r="H625" s="192">
        <v>5</v>
      </c>
      <c r="I625" s="193"/>
      <c r="J625" s="14"/>
      <c r="K625" s="14"/>
      <c r="L625" s="189"/>
      <c r="M625" s="194"/>
      <c r="N625" s="195"/>
      <c r="O625" s="195"/>
      <c r="P625" s="195"/>
      <c r="Q625" s="195"/>
      <c r="R625" s="195"/>
      <c r="S625" s="195"/>
      <c r="T625" s="19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190" t="s">
        <v>174</v>
      </c>
      <c r="AU625" s="190" t="s">
        <v>82</v>
      </c>
      <c r="AV625" s="14" t="s">
        <v>82</v>
      </c>
      <c r="AW625" s="14" t="s">
        <v>33</v>
      </c>
      <c r="AX625" s="14" t="s">
        <v>72</v>
      </c>
      <c r="AY625" s="190" t="s">
        <v>163</v>
      </c>
    </row>
    <row r="626" spans="1:51" s="14" customFormat="1" ht="12">
      <c r="A626" s="14"/>
      <c r="B626" s="189"/>
      <c r="C626" s="14"/>
      <c r="D626" s="182" t="s">
        <v>174</v>
      </c>
      <c r="E626" s="190" t="s">
        <v>3</v>
      </c>
      <c r="F626" s="191" t="s">
        <v>839</v>
      </c>
      <c r="G626" s="14"/>
      <c r="H626" s="192">
        <v>18</v>
      </c>
      <c r="I626" s="193"/>
      <c r="J626" s="14"/>
      <c r="K626" s="14"/>
      <c r="L626" s="189"/>
      <c r="M626" s="194"/>
      <c r="N626" s="195"/>
      <c r="O626" s="195"/>
      <c r="P626" s="195"/>
      <c r="Q626" s="195"/>
      <c r="R626" s="195"/>
      <c r="S626" s="195"/>
      <c r="T626" s="19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190" t="s">
        <v>174</v>
      </c>
      <c r="AU626" s="190" t="s">
        <v>82</v>
      </c>
      <c r="AV626" s="14" t="s">
        <v>82</v>
      </c>
      <c r="AW626" s="14" t="s">
        <v>33</v>
      </c>
      <c r="AX626" s="14" t="s">
        <v>72</v>
      </c>
      <c r="AY626" s="190" t="s">
        <v>163</v>
      </c>
    </row>
    <row r="627" spans="1:51" s="14" customFormat="1" ht="12">
      <c r="A627" s="14"/>
      <c r="B627" s="189"/>
      <c r="C627" s="14"/>
      <c r="D627" s="182" t="s">
        <v>174</v>
      </c>
      <c r="E627" s="190" t="s">
        <v>3</v>
      </c>
      <c r="F627" s="191" t="s">
        <v>840</v>
      </c>
      <c r="G627" s="14"/>
      <c r="H627" s="192">
        <v>35</v>
      </c>
      <c r="I627" s="193"/>
      <c r="J627" s="14"/>
      <c r="K627" s="14"/>
      <c r="L627" s="189"/>
      <c r="M627" s="194"/>
      <c r="N627" s="195"/>
      <c r="O627" s="195"/>
      <c r="P627" s="195"/>
      <c r="Q627" s="195"/>
      <c r="R627" s="195"/>
      <c r="S627" s="195"/>
      <c r="T627" s="19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190" t="s">
        <v>174</v>
      </c>
      <c r="AU627" s="190" t="s">
        <v>82</v>
      </c>
      <c r="AV627" s="14" t="s">
        <v>82</v>
      </c>
      <c r="AW627" s="14" t="s">
        <v>33</v>
      </c>
      <c r="AX627" s="14" t="s">
        <v>72</v>
      </c>
      <c r="AY627" s="190" t="s">
        <v>163</v>
      </c>
    </row>
    <row r="628" spans="1:51" s="15" customFormat="1" ht="12">
      <c r="A628" s="15"/>
      <c r="B628" s="197"/>
      <c r="C628" s="15"/>
      <c r="D628" s="182" t="s">
        <v>174</v>
      </c>
      <c r="E628" s="198" t="s">
        <v>3</v>
      </c>
      <c r="F628" s="199" t="s">
        <v>178</v>
      </c>
      <c r="G628" s="15"/>
      <c r="H628" s="200">
        <v>58</v>
      </c>
      <c r="I628" s="201"/>
      <c r="J628" s="15"/>
      <c r="K628" s="15"/>
      <c r="L628" s="197"/>
      <c r="M628" s="202"/>
      <c r="N628" s="203"/>
      <c r="O628" s="203"/>
      <c r="P628" s="203"/>
      <c r="Q628" s="203"/>
      <c r="R628" s="203"/>
      <c r="S628" s="203"/>
      <c r="T628" s="204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198" t="s">
        <v>174</v>
      </c>
      <c r="AU628" s="198" t="s">
        <v>82</v>
      </c>
      <c r="AV628" s="15" t="s">
        <v>170</v>
      </c>
      <c r="AW628" s="15" t="s">
        <v>33</v>
      </c>
      <c r="AX628" s="15" t="s">
        <v>80</v>
      </c>
      <c r="AY628" s="198" t="s">
        <v>163</v>
      </c>
    </row>
    <row r="629" spans="1:65" s="2" customFormat="1" ht="16.5" customHeight="1">
      <c r="A629" s="39"/>
      <c r="B629" s="162"/>
      <c r="C629" s="163" t="s">
        <v>841</v>
      </c>
      <c r="D629" s="163" t="s">
        <v>165</v>
      </c>
      <c r="E629" s="164" t="s">
        <v>842</v>
      </c>
      <c r="F629" s="165" t="s">
        <v>843</v>
      </c>
      <c r="G629" s="166" t="s">
        <v>844</v>
      </c>
      <c r="H629" s="167">
        <v>1</v>
      </c>
      <c r="I629" s="168"/>
      <c r="J629" s="169">
        <f>ROUND(I629*H629,2)</f>
        <v>0</v>
      </c>
      <c r="K629" s="165" t="s">
        <v>3</v>
      </c>
      <c r="L629" s="40"/>
      <c r="M629" s="170" t="s">
        <v>3</v>
      </c>
      <c r="N629" s="171" t="s">
        <v>43</v>
      </c>
      <c r="O629" s="73"/>
      <c r="P629" s="172">
        <f>O629*H629</f>
        <v>0</v>
      </c>
      <c r="Q629" s="172">
        <v>0</v>
      </c>
      <c r="R629" s="172">
        <f>Q629*H629</f>
        <v>0</v>
      </c>
      <c r="S629" s="172">
        <v>0</v>
      </c>
      <c r="T629" s="173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174" t="s">
        <v>170</v>
      </c>
      <c r="AT629" s="174" t="s">
        <v>165</v>
      </c>
      <c r="AU629" s="174" t="s">
        <v>82</v>
      </c>
      <c r="AY629" s="20" t="s">
        <v>163</v>
      </c>
      <c r="BE629" s="175">
        <f>IF(N629="základní",J629,0)</f>
        <v>0</v>
      </c>
      <c r="BF629" s="175">
        <f>IF(N629="snížená",J629,0)</f>
        <v>0</v>
      </c>
      <c r="BG629" s="175">
        <f>IF(N629="zákl. přenesená",J629,0)</f>
        <v>0</v>
      </c>
      <c r="BH629" s="175">
        <f>IF(N629="sníž. přenesená",J629,0)</f>
        <v>0</v>
      </c>
      <c r="BI629" s="175">
        <f>IF(N629="nulová",J629,0)</f>
        <v>0</v>
      </c>
      <c r="BJ629" s="20" t="s">
        <v>80</v>
      </c>
      <c r="BK629" s="175">
        <f>ROUND(I629*H629,2)</f>
        <v>0</v>
      </c>
      <c r="BL629" s="20" t="s">
        <v>170</v>
      </c>
      <c r="BM629" s="174" t="s">
        <v>845</v>
      </c>
    </row>
    <row r="630" spans="1:63" s="12" customFormat="1" ht="22.8" customHeight="1">
      <c r="A630" s="12"/>
      <c r="B630" s="149"/>
      <c r="C630" s="12"/>
      <c r="D630" s="150" t="s">
        <v>71</v>
      </c>
      <c r="E630" s="160" t="s">
        <v>253</v>
      </c>
      <c r="F630" s="160" t="s">
        <v>846</v>
      </c>
      <c r="G630" s="12"/>
      <c r="H630" s="12"/>
      <c r="I630" s="152"/>
      <c r="J630" s="161">
        <f>BK630</f>
        <v>0</v>
      </c>
      <c r="K630" s="12"/>
      <c r="L630" s="149"/>
      <c r="M630" s="154"/>
      <c r="N630" s="155"/>
      <c r="O630" s="155"/>
      <c r="P630" s="156">
        <f>SUM(P631:P753)</f>
        <v>0</v>
      </c>
      <c r="Q630" s="155"/>
      <c r="R630" s="156">
        <f>SUM(R631:R753)</f>
        <v>2.0955859199999995</v>
      </c>
      <c r="S630" s="155"/>
      <c r="T630" s="157">
        <f>SUM(T631:T753)</f>
        <v>110.39003600000001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150" t="s">
        <v>80</v>
      </c>
      <c r="AT630" s="158" t="s">
        <v>71</v>
      </c>
      <c r="AU630" s="158" t="s">
        <v>80</v>
      </c>
      <c r="AY630" s="150" t="s">
        <v>163</v>
      </c>
      <c r="BK630" s="159">
        <f>SUM(BK631:BK753)</f>
        <v>0</v>
      </c>
    </row>
    <row r="631" spans="1:65" s="2" customFormat="1" ht="16.5" customHeight="1">
      <c r="A631" s="39"/>
      <c r="B631" s="162"/>
      <c r="C631" s="163" t="s">
        <v>847</v>
      </c>
      <c r="D631" s="163" t="s">
        <v>165</v>
      </c>
      <c r="E631" s="164" t="s">
        <v>848</v>
      </c>
      <c r="F631" s="165" t="s">
        <v>849</v>
      </c>
      <c r="G631" s="166" t="s">
        <v>850</v>
      </c>
      <c r="H631" s="167">
        <v>1</v>
      </c>
      <c r="I631" s="168"/>
      <c r="J631" s="169">
        <f>ROUND(I631*H631,2)</f>
        <v>0</v>
      </c>
      <c r="K631" s="165" t="s">
        <v>3</v>
      </c>
      <c r="L631" s="40"/>
      <c r="M631" s="170" t="s">
        <v>3</v>
      </c>
      <c r="N631" s="171" t="s">
        <v>43</v>
      </c>
      <c r="O631" s="73"/>
      <c r="P631" s="172">
        <f>O631*H631</f>
        <v>0</v>
      </c>
      <c r="Q631" s="172">
        <v>0</v>
      </c>
      <c r="R631" s="172">
        <f>Q631*H631</f>
        <v>0</v>
      </c>
      <c r="S631" s="172">
        <v>0</v>
      </c>
      <c r="T631" s="173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174" t="s">
        <v>170</v>
      </c>
      <c r="AT631" s="174" t="s">
        <v>165</v>
      </c>
      <c r="AU631" s="174" t="s">
        <v>82</v>
      </c>
      <c r="AY631" s="20" t="s">
        <v>163</v>
      </c>
      <c r="BE631" s="175">
        <f>IF(N631="základní",J631,0)</f>
        <v>0</v>
      </c>
      <c r="BF631" s="175">
        <f>IF(N631="snížená",J631,0)</f>
        <v>0</v>
      </c>
      <c r="BG631" s="175">
        <f>IF(N631="zákl. přenesená",J631,0)</f>
        <v>0</v>
      </c>
      <c r="BH631" s="175">
        <f>IF(N631="sníž. přenesená",J631,0)</f>
        <v>0</v>
      </c>
      <c r="BI631" s="175">
        <f>IF(N631="nulová",J631,0)</f>
        <v>0</v>
      </c>
      <c r="BJ631" s="20" t="s">
        <v>80</v>
      </c>
      <c r="BK631" s="175">
        <f>ROUND(I631*H631,2)</f>
        <v>0</v>
      </c>
      <c r="BL631" s="20" t="s">
        <v>170</v>
      </c>
      <c r="BM631" s="174" t="s">
        <v>851</v>
      </c>
    </row>
    <row r="632" spans="1:65" s="2" customFormat="1" ht="16.5" customHeight="1">
      <c r="A632" s="39"/>
      <c r="B632" s="162"/>
      <c r="C632" s="163" t="s">
        <v>852</v>
      </c>
      <c r="D632" s="163" t="s">
        <v>165</v>
      </c>
      <c r="E632" s="164" t="s">
        <v>853</v>
      </c>
      <c r="F632" s="165" t="s">
        <v>854</v>
      </c>
      <c r="G632" s="166" t="s">
        <v>303</v>
      </c>
      <c r="H632" s="167">
        <v>131.985</v>
      </c>
      <c r="I632" s="168"/>
      <c r="J632" s="169">
        <f>ROUND(I632*H632,2)</f>
        <v>0</v>
      </c>
      <c r="K632" s="165" t="s">
        <v>169</v>
      </c>
      <c r="L632" s="40"/>
      <c r="M632" s="170" t="s">
        <v>3</v>
      </c>
      <c r="N632" s="171" t="s">
        <v>43</v>
      </c>
      <c r="O632" s="73"/>
      <c r="P632" s="172">
        <f>O632*H632</f>
        <v>0</v>
      </c>
      <c r="Q632" s="172">
        <v>0</v>
      </c>
      <c r="R632" s="172">
        <f>Q632*H632</f>
        <v>0</v>
      </c>
      <c r="S632" s="172">
        <v>0</v>
      </c>
      <c r="T632" s="17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174" t="s">
        <v>170</v>
      </c>
      <c r="AT632" s="174" t="s">
        <v>165</v>
      </c>
      <c r="AU632" s="174" t="s">
        <v>82</v>
      </c>
      <c r="AY632" s="20" t="s">
        <v>163</v>
      </c>
      <c r="BE632" s="175">
        <f>IF(N632="základní",J632,0)</f>
        <v>0</v>
      </c>
      <c r="BF632" s="175">
        <f>IF(N632="snížená",J632,0)</f>
        <v>0</v>
      </c>
      <c r="BG632" s="175">
        <f>IF(N632="zákl. přenesená",J632,0)</f>
        <v>0</v>
      </c>
      <c r="BH632" s="175">
        <f>IF(N632="sníž. přenesená",J632,0)</f>
        <v>0</v>
      </c>
      <c r="BI632" s="175">
        <f>IF(N632="nulová",J632,0)</f>
        <v>0</v>
      </c>
      <c r="BJ632" s="20" t="s">
        <v>80</v>
      </c>
      <c r="BK632" s="175">
        <f>ROUND(I632*H632,2)</f>
        <v>0</v>
      </c>
      <c r="BL632" s="20" t="s">
        <v>170</v>
      </c>
      <c r="BM632" s="174" t="s">
        <v>855</v>
      </c>
    </row>
    <row r="633" spans="1:47" s="2" customFormat="1" ht="12">
      <c r="A633" s="39"/>
      <c r="B633" s="40"/>
      <c r="C633" s="39"/>
      <c r="D633" s="176" t="s">
        <v>172</v>
      </c>
      <c r="E633" s="39"/>
      <c r="F633" s="177" t="s">
        <v>856</v>
      </c>
      <c r="G633" s="39"/>
      <c r="H633" s="39"/>
      <c r="I633" s="178"/>
      <c r="J633" s="39"/>
      <c r="K633" s="39"/>
      <c r="L633" s="40"/>
      <c r="M633" s="179"/>
      <c r="N633" s="180"/>
      <c r="O633" s="73"/>
      <c r="P633" s="73"/>
      <c r="Q633" s="73"/>
      <c r="R633" s="73"/>
      <c r="S633" s="73"/>
      <c r="T633" s="74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20" t="s">
        <v>172</v>
      </c>
      <c r="AU633" s="20" t="s">
        <v>82</v>
      </c>
    </row>
    <row r="634" spans="1:51" s="14" customFormat="1" ht="12">
      <c r="A634" s="14"/>
      <c r="B634" s="189"/>
      <c r="C634" s="14"/>
      <c r="D634" s="182" t="s">
        <v>174</v>
      </c>
      <c r="E634" s="190" t="s">
        <v>3</v>
      </c>
      <c r="F634" s="191" t="s">
        <v>857</v>
      </c>
      <c r="G634" s="14"/>
      <c r="H634" s="192">
        <v>35.985</v>
      </c>
      <c r="I634" s="193"/>
      <c r="J634" s="14"/>
      <c r="K634" s="14"/>
      <c r="L634" s="189"/>
      <c r="M634" s="194"/>
      <c r="N634" s="195"/>
      <c r="O634" s="195"/>
      <c r="P634" s="195"/>
      <c r="Q634" s="195"/>
      <c r="R634" s="195"/>
      <c r="S634" s="195"/>
      <c r="T634" s="19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190" t="s">
        <v>174</v>
      </c>
      <c r="AU634" s="190" t="s">
        <v>82</v>
      </c>
      <c r="AV634" s="14" t="s">
        <v>82</v>
      </c>
      <c r="AW634" s="14" t="s">
        <v>33</v>
      </c>
      <c r="AX634" s="14" t="s">
        <v>72</v>
      </c>
      <c r="AY634" s="190" t="s">
        <v>163</v>
      </c>
    </row>
    <row r="635" spans="1:51" s="14" customFormat="1" ht="12">
      <c r="A635" s="14"/>
      <c r="B635" s="189"/>
      <c r="C635" s="14"/>
      <c r="D635" s="182" t="s">
        <v>174</v>
      </c>
      <c r="E635" s="190" t="s">
        <v>3</v>
      </c>
      <c r="F635" s="191" t="s">
        <v>858</v>
      </c>
      <c r="G635" s="14"/>
      <c r="H635" s="192">
        <v>46</v>
      </c>
      <c r="I635" s="193"/>
      <c r="J635" s="14"/>
      <c r="K635" s="14"/>
      <c r="L635" s="189"/>
      <c r="M635" s="194"/>
      <c r="N635" s="195"/>
      <c r="O635" s="195"/>
      <c r="P635" s="195"/>
      <c r="Q635" s="195"/>
      <c r="R635" s="195"/>
      <c r="S635" s="195"/>
      <c r="T635" s="19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190" t="s">
        <v>174</v>
      </c>
      <c r="AU635" s="190" t="s">
        <v>82</v>
      </c>
      <c r="AV635" s="14" t="s">
        <v>82</v>
      </c>
      <c r="AW635" s="14" t="s">
        <v>33</v>
      </c>
      <c r="AX635" s="14" t="s">
        <v>72</v>
      </c>
      <c r="AY635" s="190" t="s">
        <v>163</v>
      </c>
    </row>
    <row r="636" spans="1:51" s="14" customFormat="1" ht="12">
      <c r="A636" s="14"/>
      <c r="B636" s="189"/>
      <c r="C636" s="14"/>
      <c r="D636" s="182" t="s">
        <v>174</v>
      </c>
      <c r="E636" s="190" t="s">
        <v>3</v>
      </c>
      <c r="F636" s="191" t="s">
        <v>859</v>
      </c>
      <c r="G636" s="14"/>
      <c r="H636" s="192">
        <v>50</v>
      </c>
      <c r="I636" s="193"/>
      <c r="J636" s="14"/>
      <c r="K636" s="14"/>
      <c r="L636" s="189"/>
      <c r="M636" s="194"/>
      <c r="N636" s="195"/>
      <c r="O636" s="195"/>
      <c r="P636" s="195"/>
      <c r="Q636" s="195"/>
      <c r="R636" s="195"/>
      <c r="S636" s="195"/>
      <c r="T636" s="19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190" t="s">
        <v>174</v>
      </c>
      <c r="AU636" s="190" t="s">
        <v>82</v>
      </c>
      <c r="AV636" s="14" t="s">
        <v>82</v>
      </c>
      <c r="AW636" s="14" t="s">
        <v>33</v>
      </c>
      <c r="AX636" s="14" t="s">
        <v>72</v>
      </c>
      <c r="AY636" s="190" t="s">
        <v>163</v>
      </c>
    </row>
    <row r="637" spans="1:51" s="15" customFormat="1" ht="12">
      <c r="A637" s="15"/>
      <c r="B637" s="197"/>
      <c r="C637" s="15"/>
      <c r="D637" s="182" t="s">
        <v>174</v>
      </c>
      <c r="E637" s="198" t="s">
        <v>3</v>
      </c>
      <c r="F637" s="199" t="s">
        <v>178</v>
      </c>
      <c r="G637" s="15"/>
      <c r="H637" s="200">
        <v>131.985</v>
      </c>
      <c r="I637" s="201"/>
      <c r="J637" s="15"/>
      <c r="K637" s="15"/>
      <c r="L637" s="197"/>
      <c r="M637" s="202"/>
      <c r="N637" s="203"/>
      <c r="O637" s="203"/>
      <c r="P637" s="203"/>
      <c r="Q637" s="203"/>
      <c r="R637" s="203"/>
      <c r="S637" s="203"/>
      <c r="T637" s="204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198" t="s">
        <v>174</v>
      </c>
      <c r="AU637" s="198" t="s">
        <v>82</v>
      </c>
      <c r="AV637" s="15" t="s">
        <v>170</v>
      </c>
      <c r="AW637" s="15" t="s">
        <v>33</v>
      </c>
      <c r="AX637" s="15" t="s">
        <v>80</v>
      </c>
      <c r="AY637" s="198" t="s">
        <v>163</v>
      </c>
    </row>
    <row r="638" spans="1:65" s="2" customFormat="1" ht="24.15" customHeight="1">
      <c r="A638" s="39"/>
      <c r="B638" s="162"/>
      <c r="C638" s="163" t="s">
        <v>860</v>
      </c>
      <c r="D638" s="163" t="s">
        <v>165</v>
      </c>
      <c r="E638" s="164" t="s">
        <v>861</v>
      </c>
      <c r="F638" s="165" t="s">
        <v>862</v>
      </c>
      <c r="G638" s="166" t="s">
        <v>303</v>
      </c>
      <c r="H638" s="167">
        <v>23</v>
      </c>
      <c r="I638" s="168"/>
      <c r="J638" s="169">
        <f>ROUND(I638*H638,2)</f>
        <v>0</v>
      </c>
      <c r="K638" s="165" t="s">
        <v>169</v>
      </c>
      <c r="L638" s="40"/>
      <c r="M638" s="170" t="s">
        <v>3</v>
      </c>
      <c r="N638" s="171" t="s">
        <v>43</v>
      </c>
      <c r="O638" s="73"/>
      <c r="P638" s="172">
        <f>O638*H638</f>
        <v>0</v>
      </c>
      <c r="Q638" s="172">
        <v>0.08781</v>
      </c>
      <c r="R638" s="172">
        <f>Q638*H638</f>
        <v>2.01963</v>
      </c>
      <c r="S638" s="172">
        <v>0</v>
      </c>
      <c r="T638" s="17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174" t="s">
        <v>170</v>
      </c>
      <c r="AT638" s="174" t="s">
        <v>165</v>
      </c>
      <c r="AU638" s="174" t="s">
        <v>82</v>
      </c>
      <c r="AY638" s="20" t="s">
        <v>163</v>
      </c>
      <c r="BE638" s="175">
        <f>IF(N638="základní",J638,0)</f>
        <v>0</v>
      </c>
      <c r="BF638" s="175">
        <f>IF(N638="snížená",J638,0)</f>
        <v>0</v>
      </c>
      <c r="BG638" s="175">
        <f>IF(N638="zákl. přenesená",J638,0)</f>
        <v>0</v>
      </c>
      <c r="BH638" s="175">
        <f>IF(N638="sníž. přenesená",J638,0)</f>
        <v>0</v>
      </c>
      <c r="BI638" s="175">
        <f>IF(N638="nulová",J638,0)</f>
        <v>0</v>
      </c>
      <c r="BJ638" s="20" t="s">
        <v>80</v>
      </c>
      <c r="BK638" s="175">
        <f>ROUND(I638*H638,2)</f>
        <v>0</v>
      </c>
      <c r="BL638" s="20" t="s">
        <v>170</v>
      </c>
      <c r="BM638" s="174" t="s">
        <v>863</v>
      </c>
    </row>
    <row r="639" spans="1:47" s="2" customFormat="1" ht="12">
      <c r="A639" s="39"/>
      <c r="B639" s="40"/>
      <c r="C639" s="39"/>
      <c r="D639" s="176" t="s">
        <v>172</v>
      </c>
      <c r="E639" s="39"/>
      <c r="F639" s="177" t="s">
        <v>864</v>
      </c>
      <c r="G639" s="39"/>
      <c r="H639" s="39"/>
      <c r="I639" s="178"/>
      <c r="J639" s="39"/>
      <c r="K639" s="39"/>
      <c r="L639" s="40"/>
      <c r="M639" s="179"/>
      <c r="N639" s="180"/>
      <c r="O639" s="73"/>
      <c r="P639" s="73"/>
      <c r="Q639" s="73"/>
      <c r="R639" s="73"/>
      <c r="S639" s="73"/>
      <c r="T639" s="74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20" t="s">
        <v>172</v>
      </c>
      <c r="AU639" s="20" t="s">
        <v>82</v>
      </c>
    </row>
    <row r="640" spans="1:51" s="14" customFormat="1" ht="12">
      <c r="A640" s="14"/>
      <c r="B640" s="189"/>
      <c r="C640" s="14"/>
      <c r="D640" s="182" t="s">
        <v>174</v>
      </c>
      <c r="E640" s="190" t="s">
        <v>3</v>
      </c>
      <c r="F640" s="191" t="s">
        <v>865</v>
      </c>
      <c r="G640" s="14"/>
      <c r="H640" s="192">
        <v>5</v>
      </c>
      <c r="I640" s="193"/>
      <c r="J640" s="14"/>
      <c r="K640" s="14"/>
      <c r="L640" s="189"/>
      <c r="M640" s="194"/>
      <c r="N640" s="195"/>
      <c r="O640" s="195"/>
      <c r="P640" s="195"/>
      <c r="Q640" s="195"/>
      <c r="R640" s="195"/>
      <c r="S640" s="195"/>
      <c r="T640" s="19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190" t="s">
        <v>174</v>
      </c>
      <c r="AU640" s="190" t="s">
        <v>82</v>
      </c>
      <c r="AV640" s="14" t="s">
        <v>82</v>
      </c>
      <c r="AW640" s="14" t="s">
        <v>33</v>
      </c>
      <c r="AX640" s="14" t="s">
        <v>72</v>
      </c>
      <c r="AY640" s="190" t="s">
        <v>163</v>
      </c>
    </row>
    <row r="641" spans="1:51" s="14" customFormat="1" ht="12">
      <c r="A641" s="14"/>
      <c r="B641" s="189"/>
      <c r="C641" s="14"/>
      <c r="D641" s="182" t="s">
        <v>174</v>
      </c>
      <c r="E641" s="190" t="s">
        <v>3</v>
      </c>
      <c r="F641" s="191" t="s">
        <v>866</v>
      </c>
      <c r="G641" s="14"/>
      <c r="H641" s="192">
        <v>5</v>
      </c>
      <c r="I641" s="193"/>
      <c r="J641" s="14"/>
      <c r="K641" s="14"/>
      <c r="L641" s="189"/>
      <c r="M641" s="194"/>
      <c r="N641" s="195"/>
      <c r="O641" s="195"/>
      <c r="P641" s="195"/>
      <c r="Q641" s="195"/>
      <c r="R641" s="195"/>
      <c r="S641" s="195"/>
      <c r="T641" s="19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190" t="s">
        <v>174</v>
      </c>
      <c r="AU641" s="190" t="s">
        <v>82</v>
      </c>
      <c r="AV641" s="14" t="s">
        <v>82</v>
      </c>
      <c r="AW641" s="14" t="s">
        <v>33</v>
      </c>
      <c r="AX641" s="14" t="s">
        <v>72</v>
      </c>
      <c r="AY641" s="190" t="s">
        <v>163</v>
      </c>
    </row>
    <row r="642" spans="1:51" s="14" customFormat="1" ht="12">
      <c r="A642" s="14"/>
      <c r="B642" s="189"/>
      <c r="C642" s="14"/>
      <c r="D642" s="182" t="s">
        <v>174</v>
      </c>
      <c r="E642" s="190" t="s">
        <v>3</v>
      </c>
      <c r="F642" s="191" t="s">
        <v>867</v>
      </c>
      <c r="G642" s="14"/>
      <c r="H642" s="192">
        <v>6</v>
      </c>
      <c r="I642" s="193"/>
      <c r="J642" s="14"/>
      <c r="K642" s="14"/>
      <c r="L642" s="189"/>
      <c r="M642" s="194"/>
      <c r="N642" s="195"/>
      <c r="O642" s="195"/>
      <c r="P642" s="195"/>
      <c r="Q642" s="195"/>
      <c r="R642" s="195"/>
      <c r="S642" s="195"/>
      <c r="T642" s="19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190" t="s">
        <v>174</v>
      </c>
      <c r="AU642" s="190" t="s">
        <v>82</v>
      </c>
      <c r="AV642" s="14" t="s">
        <v>82</v>
      </c>
      <c r="AW642" s="14" t="s">
        <v>33</v>
      </c>
      <c r="AX642" s="14" t="s">
        <v>72</v>
      </c>
      <c r="AY642" s="190" t="s">
        <v>163</v>
      </c>
    </row>
    <row r="643" spans="1:51" s="14" customFormat="1" ht="12">
      <c r="A643" s="14"/>
      <c r="B643" s="189"/>
      <c r="C643" s="14"/>
      <c r="D643" s="182" t="s">
        <v>174</v>
      </c>
      <c r="E643" s="190" t="s">
        <v>3</v>
      </c>
      <c r="F643" s="191" t="s">
        <v>868</v>
      </c>
      <c r="G643" s="14"/>
      <c r="H643" s="192">
        <v>3</v>
      </c>
      <c r="I643" s="193"/>
      <c r="J643" s="14"/>
      <c r="K643" s="14"/>
      <c r="L643" s="189"/>
      <c r="M643" s="194"/>
      <c r="N643" s="195"/>
      <c r="O643" s="195"/>
      <c r="P643" s="195"/>
      <c r="Q643" s="195"/>
      <c r="R643" s="195"/>
      <c r="S643" s="195"/>
      <c r="T643" s="19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190" t="s">
        <v>174</v>
      </c>
      <c r="AU643" s="190" t="s">
        <v>82</v>
      </c>
      <c r="AV643" s="14" t="s">
        <v>82</v>
      </c>
      <c r="AW643" s="14" t="s">
        <v>33</v>
      </c>
      <c r="AX643" s="14" t="s">
        <v>72</v>
      </c>
      <c r="AY643" s="190" t="s">
        <v>163</v>
      </c>
    </row>
    <row r="644" spans="1:51" s="14" customFormat="1" ht="12">
      <c r="A644" s="14"/>
      <c r="B644" s="189"/>
      <c r="C644" s="14"/>
      <c r="D644" s="182" t="s">
        <v>174</v>
      </c>
      <c r="E644" s="190" t="s">
        <v>3</v>
      </c>
      <c r="F644" s="191" t="s">
        <v>869</v>
      </c>
      <c r="G644" s="14"/>
      <c r="H644" s="192">
        <v>4</v>
      </c>
      <c r="I644" s="193"/>
      <c r="J644" s="14"/>
      <c r="K644" s="14"/>
      <c r="L644" s="189"/>
      <c r="M644" s="194"/>
      <c r="N644" s="195"/>
      <c r="O644" s="195"/>
      <c r="P644" s="195"/>
      <c r="Q644" s="195"/>
      <c r="R644" s="195"/>
      <c r="S644" s="195"/>
      <c r="T644" s="19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190" t="s">
        <v>174</v>
      </c>
      <c r="AU644" s="190" t="s">
        <v>82</v>
      </c>
      <c r="AV644" s="14" t="s">
        <v>82</v>
      </c>
      <c r="AW644" s="14" t="s">
        <v>33</v>
      </c>
      <c r="AX644" s="14" t="s">
        <v>72</v>
      </c>
      <c r="AY644" s="190" t="s">
        <v>163</v>
      </c>
    </row>
    <row r="645" spans="1:51" s="15" customFormat="1" ht="12">
      <c r="A645" s="15"/>
      <c r="B645" s="197"/>
      <c r="C645" s="15"/>
      <c r="D645" s="182" t="s">
        <v>174</v>
      </c>
      <c r="E645" s="198" t="s">
        <v>3</v>
      </c>
      <c r="F645" s="199" t="s">
        <v>178</v>
      </c>
      <c r="G645" s="15"/>
      <c r="H645" s="200">
        <v>23</v>
      </c>
      <c r="I645" s="201"/>
      <c r="J645" s="15"/>
      <c r="K645" s="15"/>
      <c r="L645" s="197"/>
      <c r="M645" s="202"/>
      <c r="N645" s="203"/>
      <c r="O645" s="203"/>
      <c r="P645" s="203"/>
      <c r="Q645" s="203"/>
      <c r="R645" s="203"/>
      <c r="S645" s="203"/>
      <c r="T645" s="204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198" t="s">
        <v>174</v>
      </c>
      <c r="AU645" s="198" t="s">
        <v>82</v>
      </c>
      <c r="AV645" s="15" t="s">
        <v>170</v>
      </c>
      <c r="AW645" s="15" t="s">
        <v>33</v>
      </c>
      <c r="AX645" s="15" t="s">
        <v>80</v>
      </c>
      <c r="AY645" s="198" t="s">
        <v>163</v>
      </c>
    </row>
    <row r="646" spans="1:65" s="2" customFormat="1" ht="24.15" customHeight="1">
      <c r="A646" s="39"/>
      <c r="B646" s="162"/>
      <c r="C646" s="163" t="s">
        <v>870</v>
      </c>
      <c r="D646" s="163" t="s">
        <v>165</v>
      </c>
      <c r="E646" s="164" t="s">
        <v>871</v>
      </c>
      <c r="F646" s="165" t="s">
        <v>872</v>
      </c>
      <c r="G646" s="166" t="s">
        <v>168</v>
      </c>
      <c r="H646" s="167">
        <v>546.852</v>
      </c>
      <c r="I646" s="168"/>
      <c r="J646" s="169">
        <f>ROUND(I646*H646,2)</f>
        <v>0</v>
      </c>
      <c r="K646" s="165" t="s">
        <v>169</v>
      </c>
      <c r="L646" s="40"/>
      <c r="M646" s="170" t="s">
        <v>3</v>
      </c>
      <c r="N646" s="171" t="s">
        <v>43</v>
      </c>
      <c r="O646" s="73"/>
      <c r="P646" s="172">
        <f>O646*H646</f>
        <v>0</v>
      </c>
      <c r="Q646" s="172">
        <v>0</v>
      </c>
      <c r="R646" s="172">
        <f>Q646*H646</f>
        <v>0</v>
      </c>
      <c r="S646" s="172">
        <v>0</v>
      </c>
      <c r="T646" s="173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174" t="s">
        <v>170</v>
      </c>
      <c r="AT646" s="174" t="s">
        <v>165</v>
      </c>
      <c r="AU646" s="174" t="s">
        <v>82</v>
      </c>
      <c r="AY646" s="20" t="s">
        <v>163</v>
      </c>
      <c r="BE646" s="175">
        <f>IF(N646="základní",J646,0)</f>
        <v>0</v>
      </c>
      <c r="BF646" s="175">
        <f>IF(N646="snížená",J646,0)</f>
        <v>0</v>
      </c>
      <c r="BG646" s="175">
        <f>IF(N646="zákl. přenesená",J646,0)</f>
        <v>0</v>
      </c>
      <c r="BH646" s="175">
        <f>IF(N646="sníž. přenesená",J646,0)</f>
        <v>0</v>
      </c>
      <c r="BI646" s="175">
        <f>IF(N646="nulová",J646,0)</f>
        <v>0</v>
      </c>
      <c r="BJ646" s="20" t="s">
        <v>80</v>
      </c>
      <c r="BK646" s="175">
        <f>ROUND(I646*H646,2)</f>
        <v>0</v>
      </c>
      <c r="BL646" s="20" t="s">
        <v>170</v>
      </c>
      <c r="BM646" s="174" t="s">
        <v>873</v>
      </c>
    </row>
    <row r="647" spans="1:47" s="2" customFormat="1" ht="12">
      <c r="A647" s="39"/>
      <c r="B647" s="40"/>
      <c r="C647" s="39"/>
      <c r="D647" s="176" t="s">
        <v>172</v>
      </c>
      <c r="E647" s="39"/>
      <c r="F647" s="177" t="s">
        <v>874</v>
      </c>
      <c r="G647" s="39"/>
      <c r="H647" s="39"/>
      <c r="I647" s="178"/>
      <c r="J647" s="39"/>
      <c r="K647" s="39"/>
      <c r="L647" s="40"/>
      <c r="M647" s="179"/>
      <c r="N647" s="180"/>
      <c r="O647" s="73"/>
      <c r="P647" s="73"/>
      <c r="Q647" s="73"/>
      <c r="R647" s="73"/>
      <c r="S647" s="73"/>
      <c r="T647" s="74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20" t="s">
        <v>172</v>
      </c>
      <c r="AU647" s="20" t="s">
        <v>82</v>
      </c>
    </row>
    <row r="648" spans="1:51" s="14" customFormat="1" ht="12">
      <c r="A648" s="14"/>
      <c r="B648" s="189"/>
      <c r="C648" s="14"/>
      <c r="D648" s="182" t="s">
        <v>174</v>
      </c>
      <c r="E648" s="190" t="s">
        <v>3</v>
      </c>
      <c r="F648" s="191" t="s">
        <v>875</v>
      </c>
      <c r="G648" s="14"/>
      <c r="H648" s="192">
        <v>141.266</v>
      </c>
      <c r="I648" s="193"/>
      <c r="J648" s="14"/>
      <c r="K648" s="14"/>
      <c r="L648" s="189"/>
      <c r="M648" s="194"/>
      <c r="N648" s="195"/>
      <c r="O648" s="195"/>
      <c r="P648" s="195"/>
      <c r="Q648" s="195"/>
      <c r="R648" s="195"/>
      <c r="S648" s="195"/>
      <c r="T648" s="19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190" t="s">
        <v>174</v>
      </c>
      <c r="AU648" s="190" t="s">
        <v>82</v>
      </c>
      <c r="AV648" s="14" t="s">
        <v>82</v>
      </c>
      <c r="AW648" s="14" t="s">
        <v>33</v>
      </c>
      <c r="AX648" s="14" t="s">
        <v>72</v>
      </c>
      <c r="AY648" s="190" t="s">
        <v>163</v>
      </c>
    </row>
    <row r="649" spans="1:51" s="14" customFormat="1" ht="12">
      <c r="A649" s="14"/>
      <c r="B649" s="189"/>
      <c r="C649" s="14"/>
      <c r="D649" s="182" t="s">
        <v>174</v>
      </c>
      <c r="E649" s="190" t="s">
        <v>3</v>
      </c>
      <c r="F649" s="191" t="s">
        <v>876</v>
      </c>
      <c r="G649" s="14"/>
      <c r="H649" s="192">
        <v>136.828</v>
      </c>
      <c r="I649" s="193"/>
      <c r="J649" s="14"/>
      <c r="K649" s="14"/>
      <c r="L649" s="189"/>
      <c r="M649" s="194"/>
      <c r="N649" s="195"/>
      <c r="O649" s="195"/>
      <c r="P649" s="195"/>
      <c r="Q649" s="195"/>
      <c r="R649" s="195"/>
      <c r="S649" s="195"/>
      <c r="T649" s="19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190" t="s">
        <v>174</v>
      </c>
      <c r="AU649" s="190" t="s">
        <v>82</v>
      </c>
      <c r="AV649" s="14" t="s">
        <v>82</v>
      </c>
      <c r="AW649" s="14" t="s">
        <v>33</v>
      </c>
      <c r="AX649" s="14" t="s">
        <v>72</v>
      </c>
      <c r="AY649" s="190" t="s">
        <v>163</v>
      </c>
    </row>
    <row r="650" spans="1:51" s="14" customFormat="1" ht="12">
      <c r="A650" s="14"/>
      <c r="B650" s="189"/>
      <c r="C650" s="14"/>
      <c r="D650" s="182" t="s">
        <v>174</v>
      </c>
      <c r="E650" s="190" t="s">
        <v>3</v>
      </c>
      <c r="F650" s="191" t="s">
        <v>877</v>
      </c>
      <c r="G650" s="14"/>
      <c r="H650" s="192">
        <v>136.828</v>
      </c>
      <c r="I650" s="193"/>
      <c r="J650" s="14"/>
      <c r="K650" s="14"/>
      <c r="L650" s="189"/>
      <c r="M650" s="194"/>
      <c r="N650" s="195"/>
      <c r="O650" s="195"/>
      <c r="P650" s="195"/>
      <c r="Q650" s="195"/>
      <c r="R650" s="195"/>
      <c r="S650" s="195"/>
      <c r="T650" s="19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190" t="s">
        <v>174</v>
      </c>
      <c r="AU650" s="190" t="s">
        <v>82</v>
      </c>
      <c r="AV650" s="14" t="s">
        <v>82</v>
      </c>
      <c r="AW650" s="14" t="s">
        <v>33</v>
      </c>
      <c r="AX650" s="14" t="s">
        <v>72</v>
      </c>
      <c r="AY650" s="190" t="s">
        <v>163</v>
      </c>
    </row>
    <row r="651" spans="1:51" s="14" customFormat="1" ht="12">
      <c r="A651" s="14"/>
      <c r="B651" s="189"/>
      <c r="C651" s="14"/>
      <c r="D651" s="182" t="s">
        <v>174</v>
      </c>
      <c r="E651" s="190" t="s">
        <v>3</v>
      </c>
      <c r="F651" s="191" t="s">
        <v>878</v>
      </c>
      <c r="G651" s="14"/>
      <c r="H651" s="192">
        <v>131.93</v>
      </c>
      <c r="I651" s="193"/>
      <c r="J651" s="14"/>
      <c r="K651" s="14"/>
      <c r="L651" s="189"/>
      <c r="M651" s="194"/>
      <c r="N651" s="195"/>
      <c r="O651" s="195"/>
      <c r="P651" s="195"/>
      <c r="Q651" s="195"/>
      <c r="R651" s="195"/>
      <c r="S651" s="195"/>
      <c r="T651" s="19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190" t="s">
        <v>174</v>
      </c>
      <c r="AU651" s="190" t="s">
        <v>82</v>
      </c>
      <c r="AV651" s="14" t="s">
        <v>82</v>
      </c>
      <c r="AW651" s="14" t="s">
        <v>33</v>
      </c>
      <c r="AX651" s="14" t="s">
        <v>72</v>
      </c>
      <c r="AY651" s="190" t="s">
        <v>163</v>
      </c>
    </row>
    <row r="652" spans="1:51" s="15" customFormat="1" ht="12">
      <c r="A652" s="15"/>
      <c r="B652" s="197"/>
      <c r="C652" s="15"/>
      <c r="D652" s="182" t="s">
        <v>174</v>
      </c>
      <c r="E652" s="198" t="s">
        <v>90</v>
      </c>
      <c r="F652" s="199" t="s">
        <v>178</v>
      </c>
      <c r="G652" s="15"/>
      <c r="H652" s="200">
        <v>546.852</v>
      </c>
      <c r="I652" s="201"/>
      <c r="J652" s="15"/>
      <c r="K652" s="15"/>
      <c r="L652" s="197"/>
      <c r="M652" s="202"/>
      <c r="N652" s="203"/>
      <c r="O652" s="203"/>
      <c r="P652" s="203"/>
      <c r="Q652" s="203"/>
      <c r="R652" s="203"/>
      <c r="S652" s="203"/>
      <c r="T652" s="204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198" t="s">
        <v>174</v>
      </c>
      <c r="AU652" s="198" t="s">
        <v>82</v>
      </c>
      <c r="AV652" s="15" t="s">
        <v>170</v>
      </c>
      <c r="AW652" s="15" t="s">
        <v>33</v>
      </c>
      <c r="AX652" s="15" t="s">
        <v>80</v>
      </c>
      <c r="AY652" s="198" t="s">
        <v>163</v>
      </c>
    </row>
    <row r="653" spans="1:65" s="2" customFormat="1" ht="24.15" customHeight="1">
      <c r="A653" s="39"/>
      <c r="B653" s="162"/>
      <c r="C653" s="163" t="s">
        <v>879</v>
      </c>
      <c r="D653" s="163" t="s">
        <v>165</v>
      </c>
      <c r="E653" s="164" t="s">
        <v>880</v>
      </c>
      <c r="F653" s="165" t="s">
        <v>881</v>
      </c>
      <c r="G653" s="166" t="s">
        <v>168</v>
      </c>
      <c r="H653" s="167">
        <v>49216.68</v>
      </c>
      <c r="I653" s="168"/>
      <c r="J653" s="169">
        <f>ROUND(I653*H653,2)</f>
        <v>0</v>
      </c>
      <c r="K653" s="165" t="s">
        <v>169</v>
      </c>
      <c r="L653" s="40"/>
      <c r="M653" s="170" t="s">
        <v>3</v>
      </c>
      <c r="N653" s="171" t="s">
        <v>43</v>
      </c>
      <c r="O653" s="73"/>
      <c r="P653" s="172">
        <f>O653*H653</f>
        <v>0</v>
      </c>
      <c r="Q653" s="172">
        <v>0</v>
      </c>
      <c r="R653" s="172">
        <f>Q653*H653</f>
        <v>0</v>
      </c>
      <c r="S653" s="172">
        <v>0</v>
      </c>
      <c r="T653" s="173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174" t="s">
        <v>170</v>
      </c>
      <c r="AT653" s="174" t="s">
        <v>165</v>
      </c>
      <c r="AU653" s="174" t="s">
        <v>82</v>
      </c>
      <c r="AY653" s="20" t="s">
        <v>163</v>
      </c>
      <c r="BE653" s="175">
        <f>IF(N653="základní",J653,0)</f>
        <v>0</v>
      </c>
      <c r="BF653" s="175">
        <f>IF(N653="snížená",J653,0)</f>
        <v>0</v>
      </c>
      <c r="BG653" s="175">
        <f>IF(N653="zákl. přenesená",J653,0)</f>
        <v>0</v>
      </c>
      <c r="BH653" s="175">
        <f>IF(N653="sníž. přenesená",J653,0)</f>
        <v>0</v>
      </c>
      <c r="BI653" s="175">
        <f>IF(N653="nulová",J653,0)</f>
        <v>0</v>
      </c>
      <c r="BJ653" s="20" t="s">
        <v>80</v>
      </c>
      <c r="BK653" s="175">
        <f>ROUND(I653*H653,2)</f>
        <v>0</v>
      </c>
      <c r="BL653" s="20" t="s">
        <v>170</v>
      </c>
      <c r="BM653" s="174" t="s">
        <v>882</v>
      </c>
    </row>
    <row r="654" spans="1:47" s="2" customFormat="1" ht="12">
      <c r="A654" s="39"/>
      <c r="B654" s="40"/>
      <c r="C654" s="39"/>
      <c r="D654" s="176" t="s">
        <v>172</v>
      </c>
      <c r="E654" s="39"/>
      <c r="F654" s="177" t="s">
        <v>883</v>
      </c>
      <c r="G654" s="39"/>
      <c r="H654" s="39"/>
      <c r="I654" s="178"/>
      <c r="J654" s="39"/>
      <c r="K654" s="39"/>
      <c r="L654" s="40"/>
      <c r="M654" s="179"/>
      <c r="N654" s="180"/>
      <c r="O654" s="73"/>
      <c r="P654" s="73"/>
      <c r="Q654" s="73"/>
      <c r="R654" s="73"/>
      <c r="S654" s="73"/>
      <c r="T654" s="74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20" t="s">
        <v>172</v>
      </c>
      <c r="AU654" s="20" t="s">
        <v>82</v>
      </c>
    </row>
    <row r="655" spans="1:51" s="14" customFormat="1" ht="12">
      <c r="A655" s="14"/>
      <c r="B655" s="189"/>
      <c r="C655" s="14"/>
      <c r="D655" s="182" t="s">
        <v>174</v>
      </c>
      <c r="E655" s="190" t="s">
        <v>3</v>
      </c>
      <c r="F655" s="191" t="s">
        <v>884</v>
      </c>
      <c r="G655" s="14"/>
      <c r="H655" s="192">
        <v>49216.68</v>
      </c>
      <c r="I655" s="193"/>
      <c r="J655" s="14"/>
      <c r="K655" s="14"/>
      <c r="L655" s="189"/>
      <c r="M655" s="194"/>
      <c r="N655" s="195"/>
      <c r="O655" s="195"/>
      <c r="P655" s="195"/>
      <c r="Q655" s="195"/>
      <c r="R655" s="195"/>
      <c r="S655" s="195"/>
      <c r="T655" s="19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190" t="s">
        <v>174</v>
      </c>
      <c r="AU655" s="190" t="s">
        <v>82</v>
      </c>
      <c r="AV655" s="14" t="s">
        <v>82</v>
      </c>
      <c r="AW655" s="14" t="s">
        <v>33</v>
      </c>
      <c r="AX655" s="14" t="s">
        <v>80</v>
      </c>
      <c r="AY655" s="190" t="s">
        <v>163</v>
      </c>
    </row>
    <row r="656" spans="1:65" s="2" customFormat="1" ht="24.15" customHeight="1">
      <c r="A656" s="39"/>
      <c r="B656" s="162"/>
      <c r="C656" s="163" t="s">
        <v>885</v>
      </c>
      <c r="D656" s="163" t="s">
        <v>165</v>
      </c>
      <c r="E656" s="164" t="s">
        <v>886</v>
      </c>
      <c r="F656" s="165" t="s">
        <v>887</v>
      </c>
      <c r="G656" s="166" t="s">
        <v>168</v>
      </c>
      <c r="H656" s="167">
        <v>546.852</v>
      </c>
      <c r="I656" s="168"/>
      <c r="J656" s="169">
        <f>ROUND(I656*H656,2)</f>
        <v>0</v>
      </c>
      <c r="K656" s="165" t="s">
        <v>169</v>
      </c>
      <c r="L656" s="40"/>
      <c r="M656" s="170" t="s">
        <v>3</v>
      </c>
      <c r="N656" s="171" t="s">
        <v>43</v>
      </c>
      <c r="O656" s="73"/>
      <c r="P656" s="172">
        <f>O656*H656</f>
        <v>0</v>
      </c>
      <c r="Q656" s="172">
        <v>0</v>
      </c>
      <c r="R656" s="172">
        <f>Q656*H656</f>
        <v>0</v>
      </c>
      <c r="S656" s="172">
        <v>0</v>
      </c>
      <c r="T656" s="173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174" t="s">
        <v>170</v>
      </c>
      <c r="AT656" s="174" t="s">
        <v>165</v>
      </c>
      <c r="AU656" s="174" t="s">
        <v>82</v>
      </c>
      <c r="AY656" s="20" t="s">
        <v>163</v>
      </c>
      <c r="BE656" s="175">
        <f>IF(N656="základní",J656,0)</f>
        <v>0</v>
      </c>
      <c r="BF656" s="175">
        <f>IF(N656="snížená",J656,0)</f>
        <v>0</v>
      </c>
      <c r="BG656" s="175">
        <f>IF(N656="zákl. přenesená",J656,0)</f>
        <v>0</v>
      </c>
      <c r="BH656" s="175">
        <f>IF(N656="sníž. přenesená",J656,0)</f>
        <v>0</v>
      </c>
      <c r="BI656" s="175">
        <f>IF(N656="nulová",J656,0)</f>
        <v>0</v>
      </c>
      <c r="BJ656" s="20" t="s">
        <v>80</v>
      </c>
      <c r="BK656" s="175">
        <f>ROUND(I656*H656,2)</f>
        <v>0</v>
      </c>
      <c r="BL656" s="20" t="s">
        <v>170</v>
      </c>
      <c r="BM656" s="174" t="s">
        <v>888</v>
      </c>
    </row>
    <row r="657" spans="1:47" s="2" customFormat="1" ht="12">
      <c r="A657" s="39"/>
      <c r="B657" s="40"/>
      <c r="C657" s="39"/>
      <c r="D657" s="176" t="s">
        <v>172</v>
      </c>
      <c r="E657" s="39"/>
      <c r="F657" s="177" t="s">
        <v>889</v>
      </c>
      <c r="G657" s="39"/>
      <c r="H657" s="39"/>
      <c r="I657" s="178"/>
      <c r="J657" s="39"/>
      <c r="K657" s="39"/>
      <c r="L657" s="40"/>
      <c r="M657" s="179"/>
      <c r="N657" s="180"/>
      <c r="O657" s="73"/>
      <c r="P657" s="73"/>
      <c r="Q657" s="73"/>
      <c r="R657" s="73"/>
      <c r="S657" s="73"/>
      <c r="T657" s="74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20" t="s">
        <v>172</v>
      </c>
      <c r="AU657" s="20" t="s">
        <v>82</v>
      </c>
    </row>
    <row r="658" spans="1:51" s="14" customFormat="1" ht="12">
      <c r="A658" s="14"/>
      <c r="B658" s="189"/>
      <c r="C658" s="14"/>
      <c r="D658" s="182" t="s">
        <v>174</v>
      </c>
      <c r="E658" s="190" t="s">
        <v>3</v>
      </c>
      <c r="F658" s="191" t="s">
        <v>90</v>
      </c>
      <c r="G658" s="14"/>
      <c r="H658" s="192">
        <v>546.852</v>
      </c>
      <c r="I658" s="193"/>
      <c r="J658" s="14"/>
      <c r="K658" s="14"/>
      <c r="L658" s="189"/>
      <c r="M658" s="194"/>
      <c r="N658" s="195"/>
      <c r="O658" s="195"/>
      <c r="P658" s="195"/>
      <c r="Q658" s="195"/>
      <c r="R658" s="195"/>
      <c r="S658" s="195"/>
      <c r="T658" s="19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190" t="s">
        <v>174</v>
      </c>
      <c r="AU658" s="190" t="s">
        <v>82</v>
      </c>
      <c r="AV658" s="14" t="s">
        <v>82</v>
      </c>
      <c r="AW658" s="14" t="s">
        <v>33</v>
      </c>
      <c r="AX658" s="14" t="s">
        <v>80</v>
      </c>
      <c r="AY658" s="190" t="s">
        <v>163</v>
      </c>
    </row>
    <row r="659" spans="1:65" s="2" customFormat="1" ht="16.5" customHeight="1">
      <c r="A659" s="39"/>
      <c r="B659" s="162"/>
      <c r="C659" s="163" t="s">
        <v>890</v>
      </c>
      <c r="D659" s="163" t="s">
        <v>165</v>
      </c>
      <c r="E659" s="164" t="s">
        <v>891</v>
      </c>
      <c r="F659" s="165" t="s">
        <v>892</v>
      </c>
      <c r="G659" s="166" t="s">
        <v>168</v>
      </c>
      <c r="H659" s="167">
        <v>546.852</v>
      </c>
      <c r="I659" s="168"/>
      <c r="J659" s="169">
        <f>ROUND(I659*H659,2)</f>
        <v>0</v>
      </c>
      <c r="K659" s="165" t="s">
        <v>169</v>
      </c>
      <c r="L659" s="40"/>
      <c r="M659" s="170" t="s">
        <v>3</v>
      </c>
      <c r="N659" s="171" t="s">
        <v>43</v>
      </c>
      <c r="O659" s="73"/>
      <c r="P659" s="172">
        <f>O659*H659</f>
        <v>0</v>
      </c>
      <c r="Q659" s="172">
        <v>0</v>
      </c>
      <c r="R659" s="172">
        <f>Q659*H659</f>
        <v>0</v>
      </c>
      <c r="S659" s="172">
        <v>0</v>
      </c>
      <c r="T659" s="173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174" t="s">
        <v>170</v>
      </c>
      <c r="AT659" s="174" t="s">
        <v>165</v>
      </c>
      <c r="AU659" s="174" t="s">
        <v>82</v>
      </c>
      <c r="AY659" s="20" t="s">
        <v>163</v>
      </c>
      <c r="BE659" s="175">
        <f>IF(N659="základní",J659,0)</f>
        <v>0</v>
      </c>
      <c r="BF659" s="175">
        <f>IF(N659="snížená",J659,0)</f>
        <v>0</v>
      </c>
      <c r="BG659" s="175">
        <f>IF(N659="zákl. přenesená",J659,0)</f>
        <v>0</v>
      </c>
      <c r="BH659" s="175">
        <f>IF(N659="sníž. přenesená",J659,0)</f>
        <v>0</v>
      </c>
      <c r="BI659" s="175">
        <f>IF(N659="nulová",J659,0)</f>
        <v>0</v>
      </c>
      <c r="BJ659" s="20" t="s">
        <v>80</v>
      </c>
      <c r="BK659" s="175">
        <f>ROUND(I659*H659,2)</f>
        <v>0</v>
      </c>
      <c r="BL659" s="20" t="s">
        <v>170</v>
      </c>
      <c r="BM659" s="174" t="s">
        <v>893</v>
      </c>
    </row>
    <row r="660" spans="1:47" s="2" customFormat="1" ht="12">
      <c r="A660" s="39"/>
      <c r="B660" s="40"/>
      <c r="C660" s="39"/>
      <c r="D660" s="176" t="s">
        <v>172</v>
      </c>
      <c r="E660" s="39"/>
      <c r="F660" s="177" t="s">
        <v>894</v>
      </c>
      <c r="G660" s="39"/>
      <c r="H660" s="39"/>
      <c r="I660" s="178"/>
      <c r="J660" s="39"/>
      <c r="K660" s="39"/>
      <c r="L660" s="40"/>
      <c r="M660" s="179"/>
      <c r="N660" s="180"/>
      <c r="O660" s="73"/>
      <c r="P660" s="73"/>
      <c r="Q660" s="73"/>
      <c r="R660" s="73"/>
      <c r="S660" s="73"/>
      <c r="T660" s="74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20" t="s">
        <v>172</v>
      </c>
      <c r="AU660" s="20" t="s">
        <v>82</v>
      </c>
    </row>
    <row r="661" spans="1:51" s="14" customFormat="1" ht="12">
      <c r="A661" s="14"/>
      <c r="B661" s="189"/>
      <c r="C661" s="14"/>
      <c r="D661" s="182" t="s">
        <v>174</v>
      </c>
      <c r="E661" s="190" t="s">
        <v>3</v>
      </c>
      <c r="F661" s="191" t="s">
        <v>90</v>
      </c>
      <c r="G661" s="14"/>
      <c r="H661" s="192">
        <v>546.852</v>
      </c>
      <c r="I661" s="193"/>
      <c r="J661" s="14"/>
      <c r="K661" s="14"/>
      <c r="L661" s="189"/>
      <c r="M661" s="194"/>
      <c r="N661" s="195"/>
      <c r="O661" s="195"/>
      <c r="P661" s="195"/>
      <c r="Q661" s="195"/>
      <c r="R661" s="195"/>
      <c r="S661" s="195"/>
      <c r="T661" s="19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190" t="s">
        <v>174</v>
      </c>
      <c r="AU661" s="190" t="s">
        <v>82</v>
      </c>
      <c r="AV661" s="14" t="s">
        <v>82</v>
      </c>
      <c r="AW661" s="14" t="s">
        <v>33</v>
      </c>
      <c r="AX661" s="14" t="s">
        <v>80</v>
      </c>
      <c r="AY661" s="190" t="s">
        <v>163</v>
      </c>
    </row>
    <row r="662" spans="1:65" s="2" customFormat="1" ht="16.5" customHeight="1">
      <c r="A662" s="39"/>
      <c r="B662" s="162"/>
      <c r="C662" s="163" t="s">
        <v>895</v>
      </c>
      <c r="D662" s="163" t="s">
        <v>165</v>
      </c>
      <c r="E662" s="164" t="s">
        <v>896</v>
      </c>
      <c r="F662" s="165" t="s">
        <v>897</v>
      </c>
      <c r="G662" s="166" t="s">
        <v>168</v>
      </c>
      <c r="H662" s="167">
        <v>49216.68</v>
      </c>
      <c r="I662" s="168"/>
      <c r="J662" s="169">
        <f>ROUND(I662*H662,2)</f>
        <v>0</v>
      </c>
      <c r="K662" s="165" t="s">
        <v>169</v>
      </c>
      <c r="L662" s="40"/>
      <c r="M662" s="170" t="s">
        <v>3</v>
      </c>
      <c r="N662" s="171" t="s">
        <v>43</v>
      </c>
      <c r="O662" s="73"/>
      <c r="P662" s="172">
        <f>O662*H662</f>
        <v>0</v>
      </c>
      <c r="Q662" s="172">
        <v>0</v>
      </c>
      <c r="R662" s="172">
        <f>Q662*H662</f>
        <v>0</v>
      </c>
      <c r="S662" s="172">
        <v>0</v>
      </c>
      <c r="T662" s="173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174" t="s">
        <v>170</v>
      </c>
      <c r="AT662" s="174" t="s">
        <v>165</v>
      </c>
      <c r="AU662" s="174" t="s">
        <v>82</v>
      </c>
      <c r="AY662" s="20" t="s">
        <v>163</v>
      </c>
      <c r="BE662" s="175">
        <f>IF(N662="základní",J662,0)</f>
        <v>0</v>
      </c>
      <c r="BF662" s="175">
        <f>IF(N662="snížená",J662,0)</f>
        <v>0</v>
      </c>
      <c r="BG662" s="175">
        <f>IF(N662="zákl. přenesená",J662,0)</f>
        <v>0</v>
      </c>
      <c r="BH662" s="175">
        <f>IF(N662="sníž. přenesená",J662,0)</f>
        <v>0</v>
      </c>
      <c r="BI662" s="175">
        <f>IF(N662="nulová",J662,0)</f>
        <v>0</v>
      </c>
      <c r="BJ662" s="20" t="s">
        <v>80</v>
      </c>
      <c r="BK662" s="175">
        <f>ROUND(I662*H662,2)</f>
        <v>0</v>
      </c>
      <c r="BL662" s="20" t="s">
        <v>170</v>
      </c>
      <c r="BM662" s="174" t="s">
        <v>898</v>
      </c>
    </row>
    <row r="663" spans="1:47" s="2" customFormat="1" ht="12">
      <c r="A663" s="39"/>
      <c r="B663" s="40"/>
      <c r="C663" s="39"/>
      <c r="D663" s="176" t="s">
        <v>172</v>
      </c>
      <c r="E663" s="39"/>
      <c r="F663" s="177" t="s">
        <v>899</v>
      </c>
      <c r="G663" s="39"/>
      <c r="H663" s="39"/>
      <c r="I663" s="178"/>
      <c r="J663" s="39"/>
      <c r="K663" s="39"/>
      <c r="L663" s="40"/>
      <c r="M663" s="179"/>
      <c r="N663" s="180"/>
      <c r="O663" s="73"/>
      <c r="P663" s="73"/>
      <c r="Q663" s="73"/>
      <c r="R663" s="73"/>
      <c r="S663" s="73"/>
      <c r="T663" s="74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20" t="s">
        <v>172</v>
      </c>
      <c r="AU663" s="20" t="s">
        <v>82</v>
      </c>
    </row>
    <row r="664" spans="1:51" s="14" customFormat="1" ht="12">
      <c r="A664" s="14"/>
      <c r="B664" s="189"/>
      <c r="C664" s="14"/>
      <c r="D664" s="182" t="s">
        <v>174</v>
      </c>
      <c r="E664" s="190" t="s">
        <v>3</v>
      </c>
      <c r="F664" s="191" t="s">
        <v>884</v>
      </c>
      <c r="G664" s="14"/>
      <c r="H664" s="192">
        <v>49216.68</v>
      </c>
      <c r="I664" s="193"/>
      <c r="J664" s="14"/>
      <c r="K664" s="14"/>
      <c r="L664" s="189"/>
      <c r="M664" s="194"/>
      <c r="N664" s="195"/>
      <c r="O664" s="195"/>
      <c r="P664" s="195"/>
      <c r="Q664" s="195"/>
      <c r="R664" s="195"/>
      <c r="S664" s="195"/>
      <c r="T664" s="19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190" t="s">
        <v>174</v>
      </c>
      <c r="AU664" s="190" t="s">
        <v>82</v>
      </c>
      <c r="AV664" s="14" t="s">
        <v>82</v>
      </c>
      <c r="AW664" s="14" t="s">
        <v>33</v>
      </c>
      <c r="AX664" s="14" t="s">
        <v>80</v>
      </c>
      <c r="AY664" s="190" t="s">
        <v>163</v>
      </c>
    </row>
    <row r="665" spans="1:65" s="2" customFormat="1" ht="16.5" customHeight="1">
      <c r="A665" s="39"/>
      <c r="B665" s="162"/>
      <c r="C665" s="163" t="s">
        <v>900</v>
      </c>
      <c r="D665" s="163" t="s">
        <v>165</v>
      </c>
      <c r="E665" s="164" t="s">
        <v>901</v>
      </c>
      <c r="F665" s="165" t="s">
        <v>902</v>
      </c>
      <c r="G665" s="166" t="s">
        <v>168</v>
      </c>
      <c r="H665" s="167">
        <v>546.852</v>
      </c>
      <c r="I665" s="168"/>
      <c r="J665" s="169">
        <f>ROUND(I665*H665,2)</f>
        <v>0</v>
      </c>
      <c r="K665" s="165" t="s">
        <v>169</v>
      </c>
      <c r="L665" s="40"/>
      <c r="M665" s="170" t="s">
        <v>3</v>
      </c>
      <c r="N665" s="171" t="s">
        <v>43</v>
      </c>
      <c r="O665" s="73"/>
      <c r="P665" s="172">
        <f>O665*H665</f>
        <v>0</v>
      </c>
      <c r="Q665" s="172">
        <v>0</v>
      </c>
      <c r="R665" s="172">
        <f>Q665*H665</f>
        <v>0</v>
      </c>
      <c r="S665" s="172">
        <v>0</v>
      </c>
      <c r="T665" s="173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174" t="s">
        <v>170</v>
      </c>
      <c r="AT665" s="174" t="s">
        <v>165</v>
      </c>
      <c r="AU665" s="174" t="s">
        <v>82</v>
      </c>
      <c r="AY665" s="20" t="s">
        <v>163</v>
      </c>
      <c r="BE665" s="175">
        <f>IF(N665="základní",J665,0)</f>
        <v>0</v>
      </c>
      <c r="BF665" s="175">
        <f>IF(N665="snížená",J665,0)</f>
        <v>0</v>
      </c>
      <c r="BG665" s="175">
        <f>IF(N665="zákl. přenesená",J665,0)</f>
        <v>0</v>
      </c>
      <c r="BH665" s="175">
        <f>IF(N665="sníž. přenesená",J665,0)</f>
        <v>0</v>
      </c>
      <c r="BI665" s="175">
        <f>IF(N665="nulová",J665,0)</f>
        <v>0</v>
      </c>
      <c r="BJ665" s="20" t="s">
        <v>80</v>
      </c>
      <c r="BK665" s="175">
        <f>ROUND(I665*H665,2)</f>
        <v>0</v>
      </c>
      <c r="BL665" s="20" t="s">
        <v>170</v>
      </c>
      <c r="BM665" s="174" t="s">
        <v>903</v>
      </c>
    </row>
    <row r="666" spans="1:47" s="2" customFormat="1" ht="12">
      <c r="A666" s="39"/>
      <c r="B666" s="40"/>
      <c r="C666" s="39"/>
      <c r="D666" s="176" t="s">
        <v>172</v>
      </c>
      <c r="E666" s="39"/>
      <c r="F666" s="177" t="s">
        <v>904</v>
      </c>
      <c r="G666" s="39"/>
      <c r="H666" s="39"/>
      <c r="I666" s="178"/>
      <c r="J666" s="39"/>
      <c r="K666" s="39"/>
      <c r="L666" s="40"/>
      <c r="M666" s="179"/>
      <c r="N666" s="180"/>
      <c r="O666" s="73"/>
      <c r="P666" s="73"/>
      <c r="Q666" s="73"/>
      <c r="R666" s="73"/>
      <c r="S666" s="73"/>
      <c r="T666" s="74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20" t="s">
        <v>172</v>
      </c>
      <c r="AU666" s="20" t="s">
        <v>82</v>
      </c>
    </row>
    <row r="667" spans="1:51" s="14" customFormat="1" ht="12">
      <c r="A667" s="14"/>
      <c r="B667" s="189"/>
      <c r="C667" s="14"/>
      <c r="D667" s="182" t="s">
        <v>174</v>
      </c>
      <c r="E667" s="190" t="s">
        <v>3</v>
      </c>
      <c r="F667" s="191" t="s">
        <v>90</v>
      </c>
      <c r="G667" s="14"/>
      <c r="H667" s="192">
        <v>546.852</v>
      </c>
      <c r="I667" s="193"/>
      <c r="J667" s="14"/>
      <c r="K667" s="14"/>
      <c r="L667" s="189"/>
      <c r="M667" s="194"/>
      <c r="N667" s="195"/>
      <c r="O667" s="195"/>
      <c r="P667" s="195"/>
      <c r="Q667" s="195"/>
      <c r="R667" s="195"/>
      <c r="S667" s="195"/>
      <c r="T667" s="196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190" t="s">
        <v>174</v>
      </c>
      <c r="AU667" s="190" t="s">
        <v>82</v>
      </c>
      <c r="AV667" s="14" t="s">
        <v>82</v>
      </c>
      <c r="AW667" s="14" t="s">
        <v>33</v>
      </c>
      <c r="AX667" s="14" t="s">
        <v>80</v>
      </c>
      <c r="AY667" s="190" t="s">
        <v>163</v>
      </c>
    </row>
    <row r="668" spans="1:65" s="2" customFormat="1" ht="24.15" customHeight="1">
      <c r="A668" s="39"/>
      <c r="B668" s="162"/>
      <c r="C668" s="163" t="s">
        <v>905</v>
      </c>
      <c r="D668" s="163" t="s">
        <v>165</v>
      </c>
      <c r="E668" s="164" t="s">
        <v>906</v>
      </c>
      <c r="F668" s="165" t="s">
        <v>907</v>
      </c>
      <c r="G668" s="166" t="s">
        <v>168</v>
      </c>
      <c r="H668" s="167">
        <v>310</v>
      </c>
      <c r="I668" s="168"/>
      <c r="J668" s="169">
        <f>ROUND(I668*H668,2)</f>
        <v>0</v>
      </c>
      <c r="K668" s="165" t="s">
        <v>169</v>
      </c>
      <c r="L668" s="40"/>
      <c r="M668" s="170" t="s">
        <v>3</v>
      </c>
      <c r="N668" s="171" t="s">
        <v>43</v>
      </c>
      <c r="O668" s="73"/>
      <c r="P668" s="172">
        <f>O668*H668</f>
        <v>0</v>
      </c>
      <c r="Q668" s="172">
        <v>0.00013</v>
      </c>
      <c r="R668" s="172">
        <f>Q668*H668</f>
        <v>0.040299999999999996</v>
      </c>
      <c r="S668" s="172">
        <v>0</v>
      </c>
      <c r="T668" s="173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174" t="s">
        <v>170</v>
      </c>
      <c r="AT668" s="174" t="s">
        <v>165</v>
      </c>
      <c r="AU668" s="174" t="s">
        <v>82</v>
      </c>
      <c r="AY668" s="20" t="s">
        <v>163</v>
      </c>
      <c r="BE668" s="175">
        <f>IF(N668="základní",J668,0)</f>
        <v>0</v>
      </c>
      <c r="BF668" s="175">
        <f>IF(N668="snížená",J668,0)</f>
        <v>0</v>
      </c>
      <c r="BG668" s="175">
        <f>IF(N668="zákl. přenesená",J668,0)</f>
        <v>0</v>
      </c>
      <c r="BH668" s="175">
        <f>IF(N668="sníž. přenesená",J668,0)</f>
        <v>0</v>
      </c>
      <c r="BI668" s="175">
        <f>IF(N668="nulová",J668,0)</f>
        <v>0</v>
      </c>
      <c r="BJ668" s="20" t="s">
        <v>80</v>
      </c>
      <c r="BK668" s="175">
        <f>ROUND(I668*H668,2)</f>
        <v>0</v>
      </c>
      <c r="BL668" s="20" t="s">
        <v>170</v>
      </c>
      <c r="BM668" s="174" t="s">
        <v>908</v>
      </c>
    </row>
    <row r="669" spans="1:47" s="2" customFormat="1" ht="12">
      <c r="A669" s="39"/>
      <c r="B669" s="40"/>
      <c r="C669" s="39"/>
      <c r="D669" s="176" t="s">
        <v>172</v>
      </c>
      <c r="E669" s="39"/>
      <c r="F669" s="177" t="s">
        <v>909</v>
      </c>
      <c r="G669" s="39"/>
      <c r="H669" s="39"/>
      <c r="I669" s="178"/>
      <c r="J669" s="39"/>
      <c r="K669" s="39"/>
      <c r="L669" s="40"/>
      <c r="M669" s="179"/>
      <c r="N669" s="180"/>
      <c r="O669" s="73"/>
      <c r="P669" s="73"/>
      <c r="Q669" s="73"/>
      <c r="R669" s="73"/>
      <c r="S669" s="73"/>
      <c r="T669" s="74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20" t="s">
        <v>172</v>
      </c>
      <c r="AU669" s="20" t="s">
        <v>82</v>
      </c>
    </row>
    <row r="670" spans="1:51" s="14" customFormat="1" ht="12">
      <c r="A670" s="14"/>
      <c r="B670" s="189"/>
      <c r="C670" s="14"/>
      <c r="D670" s="182" t="s">
        <v>174</v>
      </c>
      <c r="E670" s="190" t="s">
        <v>3</v>
      </c>
      <c r="F670" s="191" t="s">
        <v>910</v>
      </c>
      <c r="G670" s="14"/>
      <c r="H670" s="192">
        <v>60</v>
      </c>
      <c r="I670" s="193"/>
      <c r="J670" s="14"/>
      <c r="K670" s="14"/>
      <c r="L670" s="189"/>
      <c r="M670" s="194"/>
      <c r="N670" s="195"/>
      <c r="O670" s="195"/>
      <c r="P670" s="195"/>
      <c r="Q670" s="195"/>
      <c r="R670" s="195"/>
      <c r="S670" s="195"/>
      <c r="T670" s="19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190" t="s">
        <v>174</v>
      </c>
      <c r="AU670" s="190" t="s">
        <v>82</v>
      </c>
      <c r="AV670" s="14" t="s">
        <v>82</v>
      </c>
      <c r="AW670" s="14" t="s">
        <v>33</v>
      </c>
      <c r="AX670" s="14" t="s">
        <v>72</v>
      </c>
      <c r="AY670" s="190" t="s">
        <v>163</v>
      </c>
    </row>
    <row r="671" spans="1:51" s="14" customFormat="1" ht="12">
      <c r="A671" s="14"/>
      <c r="B671" s="189"/>
      <c r="C671" s="14"/>
      <c r="D671" s="182" t="s">
        <v>174</v>
      </c>
      <c r="E671" s="190" t="s">
        <v>3</v>
      </c>
      <c r="F671" s="191" t="s">
        <v>911</v>
      </c>
      <c r="G671" s="14"/>
      <c r="H671" s="192">
        <v>250</v>
      </c>
      <c r="I671" s="193"/>
      <c r="J671" s="14"/>
      <c r="K671" s="14"/>
      <c r="L671" s="189"/>
      <c r="M671" s="194"/>
      <c r="N671" s="195"/>
      <c r="O671" s="195"/>
      <c r="P671" s="195"/>
      <c r="Q671" s="195"/>
      <c r="R671" s="195"/>
      <c r="S671" s="195"/>
      <c r="T671" s="19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190" t="s">
        <v>174</v>
      </c>
      <c r="AU671" s="190" t="s">
        <v>82</v>
      </c>
      <c r="AV671" s="14" t="s">
        <v>82</v>
      </c>
      <c r="AW671" s="14" t="s">
        <v>33</v>
      </c>
      <c r="AX671" s="14" t="s">
        <v>72</v>
      </c>
      <c r="AY671" s="190" t="s">
        <v>163</v>
      </c>
    </row>
    <row r="672" spans="1:51" s="15" customFormat="1" ht="12">
      <c r="A672" s="15"/>
      <c r="B672" s="197"/>
      <c r="C672" s="15"/>
      <c r="D672" s="182" t="s">
        <v>174</v>
      </c>
      <c r="E672" s="198" t="s">
        <v>3</v>
      </c>
      <c r="F672" s="199" t="s">
        <v>178</v>
      </c>
      <c r="G672" s="15"/>
      <c r="H672" s="200">
        <v>310</v>
      </c>
      <c r="I672" s="201"/>
      <c r="J672" s="15"/>
      <c r="K672" s="15"/>
      <c r="L672" s="197"/>
      <c r="M672" s="202"/>
      <c r="N672" s="203"/>
      <c r="O672" s="203"/>
      <c r="P672" s="203"/>
      <c r="Q672" s="203"/>
      <c r="R672" s="203"/>
      <c r="S672" s="203"/>
      <c r="T672" s="204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198" t="s">
        <v>174</v>
      </c>
      <c r="AU672" s="198" t="s">
        <v>82</v>
      </c>
      <c r="AV672" s="15" t="s">
        <v>170</v>
      </c>
      <c r="AW672" s="15" t="s">
        <v>33</v>
      </c>
      <c r="AX672" s="15" t="s">
        <v>80</v>
      </c>
      <c r="AY672" s="198" t="s">
        <v>163</v>
      </c>
    </row>
    <row r="673" spans="1:65" s="2" customFormat="1" ht="24.15" customHeight="1">
      <c r="A673" s="39"/>
      <c r="B673" s="162"/>
      <c r="C673" s="163" t="s">
        <v>912</v>
      </c>
      <c r="D673" s="163" t="s">
        <v>165</v>
      </c>
      <c r="E673" s="164" t="s">
        <v>913</v>
      </c>
      <c r="F673" s="165" t="s">
        <v>914</v>
      </c>
      <c r="G673" s="166" t="s">
        <v>168</v>
      </c>
      <c r="H673" s="167">
        <v>537.2</v>
      </c>
      <c r="I673" s="168"/>
      <c r="J673" s="169">
        <f>ROUND(I673*H673,2)</f>
        <v>0</v>
      </c>
      <c r="K673" s="165" t="s">
        <v>169</v>
      </c>
      <c r="L673" s="40"/>
      <c r="M673" s="170" t="s">
        <v>3</v>
      </c>
      <c r="N673" s="171" t="s">
        <v>43</v>
      </c>
      <c r="O673" s="73"/>
      <c r="P673" s="172">
        <f>O673*H673</f>
        <v>0</v>
      </c>
      <c r="Q673" s="172">
        <v>4E-05</v>
      </c>
      <c r="R673" s="172">
        <f>Q673*H673</f>
        <v>0.021488000000000004</v>
      </c>
      <c r="S673" s="172">
        <v>0</v>
      </c>
      <c r="T673" s="173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174" t="s">
        <v>170</v>
      </c>
      <c r="AT673" s="174" t="s">
        <v>165</v>
      </c>
      <c r="AU673" s="174" t="s">
        <v>82</v>
      </c>
      <c r="AY673" s="20" t="s">
        <v>163</v>
      </c>
      <c r="BE673" s="175">
        <f>IF(N673="základní",J673,0)</f>
        <v>0</v>
      </c>
      <c r="BF673" s="175">
        <f>IF(N673="snížená",J673,0)</f>
        <v>0</v>
      </c>
      <c r="BG673" s="175">
        <f>IF(N673="zákl. přenesená",J673,0)</f>
        <v>0</v>
      </c>
      <c r="BH673" s="175">
        <f>IF(N673="sníž. přenesená",J673,0)</f>
        <v>0</v>
      </c>
      <c r="BI673" s="175">
        <f>IF(N673="nulová",J673,0)</f>
        <v>0</v>
      </c>
      <c r="BJ673" s="20" t="s">
        <v>80</v>
      </c>
      <c r="BK673" s="175">
        <f>ROUND(I673*H673,2)</f>
        <v>0</v>
      </c>
      <c r="BL673" s="20" t="s">
        <v>170</v>
      </c>
      <c r="BM673" s="174" t="s">
        <v>915</v>
      </c>
    </row>
    <row r="674" spans="1:47" s="2" customFormat="1" ht="12">
      <c r="A674" s="39"/>
      <c r="B674" s="40"/>
      <c r="C674" s="39"/>
      <c r="D674" s="176" t="s">
        <v>172</v>
      </c>
      <c r="E674" s="39"/>
      <c r="F674" s="177" t="s">
        <v>916</v>
      </c>
      <c r="G674" s="39"/>
      <c r="H674" s="39"/>
      <c r="I674" s="178"/>
      <c r="J674" s="39"/>
      <c r="K674" s="39"/>
      <c r="L674" s="40"/>
      <c r="M674" s="179"/>
      <c r="N674" s="180"/>
      <c r="O674" s="73"/>
      <c r="P674" s="73"/>
      <c r="Q674" s="73"/>
      <c r="R674" s="73"/>
      <c r="S674" s="73"/>
      <c r="T674" s="74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20" t="s">
        <v>172</v>
      </c>
      <c r="AU674" s="20" t="s">
        <v>82</v>
      </c>
    </row>
    <row r="675" spans="1:51" s="14" customFormat="1" ht="12">
      <c r="A675" s="14"/>
      <c r="B675" s="189"/>
      <c r="C675" s="14"/>
      <c r="D675" s="182" t="s">
        <v>174</v>
      </c>
      <c r="E675" s="190" t="s">
        <v>3</v>
      </c>
      <c r="F675" s="191" t="s">
        <v>917</v>
      </c>
      <c r="G675" s="14"/>
      <c r="H675" s="192">
        <v>537.2</v>
      </c>
      <c r="I675" s="193"/>
      <c r="J675" s="14"/>
      <c r="K675" s="14"/>
      <c r="L675" s="189"/>
      <c r="M675" s="194"/>
      <c r="N675" s="195"/>
      <c r="O675" s="195"/>
      <c r="P675" s="195"/>
      <c r="Q675" s="195"/>
      <c r="R675" s="195"/>
      <c r="S675" s="195"/>
      <c r="T675" s="19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190" t="s">
        <v>174</v>
      </c>
      <c r="AU675" s="190" t="s">
        <v>82</v>
      </c>
      <c r="AV675" s="14" t="s">
        <v>82</v>
      </c>
      <c r="AW675" s="14" t="s">
        <v>33</v>
      </c>
      <c r="AX675" s="14" t="s">
        <v>80</v>
      </c>
      <c r="AY675" s="190" t="s">
        <v>163</v>
      </c>
    </row>
    <row r="676" spans="1:65" s="2" customFormat="1" ht="24.15" customHeight="1">
      <c r="A676" s="39"/>
      <c r="B676" s="162"/>
      <c r="C676" s="163" t="s">
        <v>918</v>
      </c>
      <c r="D676" s="163" t="s">
        <v>165</v>
      </c>
      <c r="E676" s="164" t="s">
        <v>919</v>
      </c>
      <c r="F676" s="165" t="s">
        <v>920</v>
      </c>
      <c r="G676" s="166" t="s">
        <v>463</v>
      </c>
      <c r="H676" s="167">
        <v>52</v>
      </c>
      <c r="I676" s="168"/>
      <c r="J676" s="169">
        <f>ROUND(I676*H676,2)</f>
        <v>0</v>
      </c>
      <c r="K676" s="165" t="s">
        <v>169</v>
      </c>
      <c r="L676" s="40"/>
      <c r="M676" s="170" t="s">
        <v>3</v>
      </c>
      <c r="N676" s="171" t="s">
        <v>43</v>
      </c>
      <c r="O676" s="73"/>
      <c r="P676" s="172">
        <f>O676*H676</f>
        <v>0</v>
      </c>
      <c r="Q676" s="172">
        <v>4E-05</v>
      </c>
      <c r="R676" s="172">
        <f>Q676*H676</f>
        <v>0.0020800000000000003</v>
      </c>
      <c r="S676" s="172">
        <v>0</v>
      </c>
      <c r="T676" s="173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174" t="s">
        <v>170</v>
      </c>
      <c r="AT676" s="174" t="s">
        <v>165</v>
      </c>
      <c r="AU676" s="174" t="s">
        <v>82</v>
      </c>
      <c r="AY676" s="20" t="s">
        <v>163</v>
      </c>
      <c r="BE676" s="175">
        <f>IF(N676="základní",J676,0)</f>
        <v>0</v>
      </c>
      <c r="BF676" s="175">
        <f>IF(N676="snížená",J676,0)</f>
        <v>0</v>
      </c>
      <c r="BG676" s="175">
        <f>IF(N676="zákl. přenesená",J676,0)</f>
        <v>0</v>
      </c>
      <c r="BH676" s="175">
        <f>IF(N676="sníž. přenesená",J676,0)</f>
        <v>0</v>
      </c>
      <c r="BI676" s="175">
        <f>IF(N676="nulová",J676,0)</f>
        <v>0</v>
      </c>
      <c r="BJ676" s="20" t="s">
        <v>80</v>
      </c>
      <c r="BK676" s="175">
        <f>ROUND(I676*H676,2)</f>
        <v>0</v>
      </c>
      <c r="BL676" s="20" t="s">
        <v>170</v>
      </c>
      <c r="BM676" s="174" t="s">
        <v>921</v>
      </c>
    </row>
    <row r="677" spans="1:47" s="2" customFormat="1" ht="12">
      <c r="A677" s="39"/>
      <c r="B677" s="40"/>
      <c r="C677" s="39"/>
      <c r="D677" s="176" t="s">
        <v>172</v>
      </c>
      <c r="E677" s="39"/>
      <c r="F677" s="177" t="s">
        <v>922</v>
      </c>
      <c r="G677" s="39"/>
      <c r="H677" s="39"/>
      <c r="I677" s="178"/>
      <c r="J677" s="39"/>
      <c r="K677" s="39"/>
      <c r="L677" s="40"/>
      <c r="M677" s="179"/>
      <c r="N677" s="180"/>
      <c r="O677" s="73"/>
      <c r="P677" s="73"/>
      <c r="Q677" s="73"/>
      <c r="R677" s="73"/>
      <c r="S677" s="73"/>
      <c r="T677" s="74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20" t="s">
        <v>172</v>
      </c>
      <c r="AU677" s="20" t="s">
        <v>82</v>
      </c>
    </row>
    <row r="678" spans="1:51" s="14" customFormat="1" ht="12">
      <c r="A678" s="14"/>
      <c r="B678" s="189"/>
      <c r="C678" s="14"/>
      <c r="D678" s="182" t="s">
        <v>174</v>
      </c>
      <c r="E678" s="190" t="s">
        <v>3</v>
      </c>
      <c r="F678" s="191" t="s">
        <v>923</v>
      </c>
      <c r="G678" s="14"/>
      <c r="H678" s="192">
        <v>52</v>
      </c>
      <c r="I678" s="193"/>
      <c r="J678" s="14"/>
      <c r="K678" s="14"/>
      <c r="L678" s="189"/>
      <c r="M678" s="194"/>
      <c r="N678" s="195"/>
      <c r="O678" s="195"/>
      <c r="P678" s="195"/>
      <c r="Q678" s="195"/>
      <c r="R678" s="195"/>
      <c r="S678" s="195"/>
      <c r="T678" s="19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190" t="s">
        <v>174</v>
      </c>
      <c r="AU678" s="190" t="s">
        <v>82</v>
      </c>
      <c r="AV678" s="14" t="s">
        <v>82</v>
      </c>
      <c r="AW678" s="14" t="s">
        <v>33</v>
      </c>
      <c r="AX678" s="14" t="s">
        <v>80</v>
      </c>
      <c r="AY678" s="190" t="s">
        <v>163</v>
      </c>
    </row>
    <row r="679" spans="1:65" s="2" customFormat="1" ht="16.5" customHeight="1">
      <c r="A679" s="39"/>
      <c r="B679" s="162"/>
      <c r="C679" s="163" t="s">
        <v>924</v>
      </c>
      <c r="D679" s="163" t="s">
        <v>165</v>
      </c>
      <c r="E679" s="164" t="s">
        <v>925</v>
      </c>
      <c r="F679" s="165" t="s">
        <v>926</v>
      </c>
      <c r="G679" s="166" t="s">
        <v>196</v>
      </c>
      <c r="H679" s="167">
        <v>0.166</v>
      </c>
      <c r="I679" s="168"/>
      <c r="J679" s="169">
        <f>ROUND(I679*H679,2)</f>
        <v>0</v>
      </c>
      <c r="K679" s="165" t="s">
        <v>169</v>
      </c>
      <c r="L679" s="40"/>
      <c r="M679" s="170" t="s">
        <v>3</v>
      </c>
      <c r="N679" s="171" t="s">
        <v>43</v>
      </c>
      <c r="O679" s="73"/>
      <c r="P679" s="172">
        <f>O679*H679</f>
        <v>0</v>
      </c>
      <c r="Q679" s="172">
        <v>0</v>
      </c>
      <c r="R679" s="172">
        <f>Q679*H679</f>
        <v>0</v>
      </c>
      <c r="S679" s="172">
        <v>2.2</v>
      </c>
      <c r="T679" s="173">
        <f>S679*H679</f>
        <v>0.3652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174" t="s">
        <v>170</v>
      </c>
      <c r="AT679" s="174" t="s">
        <v>165</v>
      </c>
      <c r="AU679" s="174" t="s">
        <v>82</v>
      </c>
      <c r="AY679" s="20" t="s">
        <v>163</v>
      </c>
      <c r="BE679" s="175">
        <f>IF(N679="základní",J679,0)</f>
        <v>0</v>
      </c>
      <c r="BF679" s="175">
        <f>IF(N679="snížená",J679,0)</f>
        <v>0</v>
      </c>
      <c r="BG679" s="175">
        <f>IF(N679="zákl. přenesená",J679,0)</f>
        <v>0</v>
      </c>
      <c r="BH679" s="175">
        <f>IF(N679="sníž. přenesená",J679,0)</f>
        <v>0</v>
      </c>
      <c r="BI679" s="175">
        <f>IF(N679="nulová",J679,0)</f>
        <v>0</v>
      </c>
      <c r="BJ679" s="20" t="s">
        <v>80</v>
      </c>
      <c r="BK679" s="175">
        <f>ROUND(I679*H679,2)</f>
        <v>0</v>
      </c>
      <c r="BL679" s="20" t="s">
        <v>170</v>
      </c>
      <c r="BM679" s="174" t="s">
        <v>927</v>
      </c>
    </row>
    <row r="680" spans="1:47" s="2" customFormat="1" ht="12">
      <c r="A680" s="39"/>
      <c r="B680" s="40"/>
      <c r="C680" s="39"/>
      <c r="D680" s="176" t="s">
        <v>172</v>
      </c>
      <c r="E680" s="39"/>
      <c r="F680" s="177" t="s">
        <v>928</v>
      </c>
      <c r="G680" s="39"/>
      <c r="H680" s="39"/>
      <c r="I680" s="178"/>
      <c r="J680" s="39"/>
      <c r="K680" s="39"/>
      <c r="L680" s="40"/>
      <c r="M680" s="179"/>
      <c r="N680" s="180"/>
      <c r="O680" s="73"/>
      <c r="P680" s="73"/>
      <c r="Q680" s="73"/>
      <c r="R680" s="73"/>
      <c r="S680" s="73"/>
      <c r="T680" s="74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20" t="s">
        <v>172</v>
      </c>
      <c r="AU680" s="20" t="s">
        <v>82</v>
      </c>
    </row>
    <row r="681" spans="1:51" s="13" customFormat="1" ht="12">
      <c r="A681" s="13"/>
      <c r="B681" s="181"/>
      <c r="C681" s="13"/>
      <c r="D681" s="182" t="s">
        <v>174</v>
      </c>
      <c r="E681" s="183" t="s">
        <v>3</v>
      </c>
      <c r="F681" s="184" t="s">
        <v>929</v>
      </c>
      <c r="G681" s="13"/>
      <c r="H681" s="183" t="s">
        <v>3</v>
      </c>
      <c r="I681" s="185"/>
      <c r="J681" s="13"/>
      <c r="K681" s="13"/>
      <c r="L681" s="181"/>
      <c r="M681" s="186"/>
      <c r="N681" s="187"/>
      <c r="O681" s="187"/>
      <c r="P681" s="187"/>
      <c r="Q681" s="187"/>
      <c r="R681" s="187"/>
      <c r="S681" s="187"/>
      <c r="T681" s="18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183" t="s">
        <v>174</v>
      </c>
      <c r="AU681" s="183" t="s">
        <v>82</v>
      </c>
      <c r="AV681" s="13" t="s">
        <v>80</v>
      </c>
      <c r="AW681" s="13" t="s">
        <v>33</v>
      </c>
      <c r="AX681" s="13" t="s">
        <v>72</v>
      </c>
      <c r="AY681" s="183" t="s">
        <v>163</v>
      </c>
    </row>
    <row r="682" spans="1:51" s="14" customFormat="1" ht="12">
      <c r="A682" s="14"/>
      <c r="B682" s="189"/>
      <c r="C682" s="14"/>
      <c r="D682" s="182" t="s">
        <v>174</v>
      </c>
      <c r="E682" s="190" t="s">
        <v>3</v>
      </c>
      <c r="F682" s="191" t="s">
        <v>930</v>
      </c>
      <c r="G682" s="14"/>
      <c r="H682" s="192">
        <v>0.083</v>
      </c>
      <c r="I682" s="193"/>
      <c r="J682" s="14"/>
      <c r="K682" s="14"/>
      <c r="L682" s="189"/>
      <c r="M682" s="194"/>
      <c r="N682" s="195"/>
      <c r="O682" s="195"/>
      <c r="P682" s="195"/>
      <c r="Q682" s="195"/>
      <c r="R682" s="195"/>
      <c r="S682" s="195"/>
      <c r="T682" s="19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190" t="s">
        <v>174</v>
      </c>
      <c r="AU682" s="190" t="s">
        <v>82</v>
      </c>
      <c r="AV682" s="14" t="s">
        <v>82</v>
      </c>
      <c r="AW682" s="14" t="s">
        <v>33</v>
      </c>
      <c r="AX682" s="14" t="s">
        <v>72</v>
      </c>
      <c r="AY682" s="190" t="s">
        <v>163</v>
      </c>
    </row>
    <row r="683" spans="1:51" s="14" customFormat="1" ht="12">
      <c r="A683" s="14"/>
      <c r="B683" s="189"/>
      <c r="C683" s="14"/>
      <c r="D683" s="182" t="s">
        <v>174</v>
      </c>
      <c r="E683" s="190" t="s">
        <v>3</v>
      </c>
      <c r="F683" s="191" t="s">
        <v>931</v>
      </c>
      <c r="G683" s="14"/>
      <c r="H683" s="192">
        <v>0.083</v>
      </c>
      <c r="I683" s="193"/>
      <c r="J683" s="14"/>
      <c r="K683" s="14"/>
      <c r="L683" s="189"/>
      <c r="M683" s="194"/>
      <c r="N683" s="195"/>
      <c r="O683" s="195"/>
      <c r="P683" s="195"/>
      <c r="Q683" s="195"/>
      <c r="R683" s="195"/>
      <c r="S683" s="195"/>
      <c r="T683" s="19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190" t="s">
        <v>174</v>
      </c>
      <c r="AU683" s="190" t="s">
        <v>82</v>
      </c>
      <c r="AV683" s="14" t="s">
        <v>82</v>
      </c>
      <c r="AW683" s="14" t="s">
        <v>33</v>
      </c>
      <c r="AX683" s="14" t="s">
        <v>72</v>
      </c>
      <c r="AY683" s="190" t="s">
        <v>163</v>
      </c>
    </row>
    <row r="684" spans="1:51" s="15" customFormat="1" ht="12">
      <c r="A684" s="15"/>
      <c r="B684" s="197"/>
      <c r="C684" s="15"/>
      <c r="D684" s="182" t="s">
        <v>174</v>
      </c>
      <c r="E684" s="198" t="s">
        <v>3</v>
      </c>
      <c r="F684" s="199" t="s">
        <v>178</v>
      </c>
      <c r="G684" s="15"/>
      <c r="H684" s="200">
        <v>0.166</v>
      </c>
      <c r="I684" s="201"/>
      <c r="J684" s="15"/>
      <c r="K684" s="15"/>
      <c r="L684" s="197"/>
      <c r="M684" s="202"/>
      <c r="N684" s="203"/>
      <c r="O684" s="203"/>
      <c r="P684" s="203"/>
      <c r="Q684" s="203"/>
      <c r="R684" s="203"/>
      <c r="S684" s="203"/>
      <c r="T684" s="204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198" t="s">
        <v>174</v>
      </c>
      <c r="AU684" s="198" t="s">
        <v>82</v>
      </c>
      <c r="AV684" s="15" t="s">
        <v>170</v>
      </c>
      <c r="AW684" s="15" t="s">
        <v>33</v>
      </c>
      <c r="AX684" s="15" t="s">
        <v>80</v>
      </c>
      <c r="AY684" s="198" t="s">
        <v>163</v>
      </c>
    </row>
    <row r="685" spans="1:65" s="2" customFormat="1" ht="16.5" customHeight="1">
      <c r="A685" s="39"/>
      <c r="B685" s="162"/>
      <c r="C685" s="163" t="s">
        <v>932</v>
      </c>
      <c r="D685" s="163" t="s">
        <v>165</v>
      </c>
      <c r="E685" s="164" t="s">
        <v>933</v>
      </c>
      <c r="F685" s="165" t="s">
        <v>934</v>
      </c>
      <c r="G685" s="166" t="s">
        <v>196</v>
      </c>
      <c r="H685" s="167">
        <v>13.599</v>
      </c>
      <c r="I685" s="168"/>
      <c r="J685" s="169">
        <f>ROUND(I685*H685,2)</f>
        <v>0</v>
      </c>
      <c r="K685" s="165" t="s">
        <v>169</v>
      </c>
      <c r="L685" s="40"/>
      <c r="M685" s="170" t="s">
        <v>3</v>
      </c>
      <c r="N685" s="171" t="s">
        <v>43</v>
      </c>
      <c r="O685" s="73"/>
      <c r="P685" s="172">
        <f>O685*H685</f>
        <v>0</v>
      </c>
      <c r="Q685" s="172">
        <v>0</v>
      </c>
      <c r="R685" s="172">
        <f>Q685*H685</f>
        <v>0</v>
      </c>
      <c r="S685" s="172">
        <v>2.4</v>
      </c>
      <c r="T685" s="173">
        <f>S685*H685</f>
        <v>32.6376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174" t="s">
        <v>170</v>
      </c>
      <c r="AT685" s="174" t="s">
        <v>165</v>
      </c>
      <c r="AU685" s="174" t="s">
        <v>82</v>
      </c>
      <c r="AY685" s="20" t="s">
        <v>163</v>
      </c>
      <c r="BE685" s="175">
        <f>IF(N685="základní",J685,0)</f>
        <v>0</v>
      </c>
      <c r="BF685" s="175">
        <f>IF(N685="snížená",J685,0)</f>
        <v>0</v>
      </c>
      <c r="BG685" s="175">
        <f>IF(N685="zákl. přenesená",J685,0)</f>
        <v>0</v>
      </c>
      <c r="BH685" s="175">
        <f>IF(N685="sníž. přenesená",J685,0)</f>
        <v>0</v>
      </c>
      <c r="BI685" s="175">
        <f>IF(N685="nulová",J685,0)</f>
        <v>0</v>
      </c>
      <c r="BJ685" s="20" t="s">
        <v>80</v>
      </c>
      <c r="BK685" s="175">
        <f>ROUND(I685*H685,2)</f>
        <v>0</v>
      </c>
      <c r="BL685" s="20" t="s">
        <v>170</v>
      </c>
      <c r="BM685" s="174" t="s">
        <v>935</v>
      </c>
    </row>
    <row r="686" spans="1:47" s="2" customFormat="1" ht="12">
      <c r="A686" s="39"/>
      <c r="B686" s="40"/>
      <c r="C686" s="39"/>
      <c r="D686" s="176" t="s">
        <v>172</v>
      </c>
      <c r="E686" s="39"/>
      <c r="F686" s="177" t="s">
        <v>936</v>
      </c>
      <c r="G686" s="39"/>
      <c r="H686" s="39"/>
      <c r="I686" s="178"/>
      <c r="J686" s="39"/>
      <c r="K686" s="39"/>
      <c r="L686" s="40"/>
      <c r="M686" s="179"/>
      <c r="N686" s="180"/>
      <c r="O686" s="73"/>
      <c r="P686" s="73"/>
      <c r="Q686" s="73"/>
      <c r="R686" s="73"/>
      <c r="S686" s="73"/>
      <c r="T686" s="74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20" t="s">
        <v>172</v>
      </c>
      <c r="AU686" s="20" t="s">
        <v>82</v>
      </c>
    </row>
    <row r="687" spans="1:51" s="14" customFormat="1" ht="12">
      <c r="A687" s="14"/>
      <c r="B687" s="189"/>
      <c r="C687" s="14"/>
      <c r="D687" s="182" t="s">
        <v>174</v>
      </c>
      <c r="E687" s="190" t="s">
        <v>3</v>
      </c>
      <c r="F687" s="191" t="s">
        <v>937</v>
      </c>
      <c r="G687" s="14"/>
      <c r="H687" s="192">
        <v>3.077</v>
      </c>
      <c r="I687" s="193"/>
      <c r="J687" s="14"/>
      <c r="K687" s="14"/>
      <c r="L687" s="189"/>
      <c r="M687" s="194"/>
      <c r="N687" s="195"/>
      <c r="O687" s="195"/>
      <c r="P687" s="195"/>
      <c r="Q687" s="195"/>
      <c r="R687" s="195"/>
      <c r="S687" s="195"/>
      <c r="T687" s="19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190" t="s">
        <v>174</v>
      </c>
      <c r="AU687" s="190" t="s">
        <v>82</v>
      </c>
      <c r="AV687" s="14" t="s">
        <v>82</v>
      </c>
      <c r="AW687" s="14" t="s">
        <v>33</v>
      </c>
      <c r="AX687" s="14" t="s">
        <v>72</v>
      </c>
      <c r="AY687" s="190" t="s">
        <v>163</v>
      </c>
    </row>
    <row r="688" spans="1:51" s="14" customFormat="1" ht="12">
      <c r="A688" s="14"/>
      <c r="B688" s="189"/>
      <c r="C688" s="14"/>
      <c r="D688" s="182" t="s">
        <v>174</v>
      </c>
      <c r="E688" s="190" t="s">
        <v>3</v>
      </c>
      <c r="F688" s="191" t="s">
        <v>938</v>
      </c>
      <c r="G688" s="14"/>
      <c r="H688" s="192">
        <v>1.924</v>
      </c>
      <c r="I688" s="193"/>
      <c r="J688" s="14"/>
      <c r="K688" s="14"/>
      <c r="L688" s="189"/>
      <c r="M688" s="194"/>
      <c r="N688" s="195"/>
      <c r="O688" s="195"/>
      <c r="P688" s="195"/>
      <c r="Q688" s="195"/>
      <c r="R688" s="195"/>
      <c r="S688" s="195"/>
      <c r="T688" s="19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190" t="s">
        <v>174</v>
      </c>
      <c r="AU688" s="190" t="s">
        <v>82</v>
      </c>
      <c r="AV688" s="14" t="s">
        <v>82</v>
      </c>
      <c r="AW688" s="14" t="s">
        <v>33</v>
      </c>
      <c r="AX688" s="14" t="s">
        <v>72</v>
      </c>
      <c r="AY688" s="190" t="s">
        <v>163</v>
      </c>
    </row>
    <row r="689" spans="1:51" s="14" customFormat="1" ht="12">
      <c r="A689" s="14"/>
      <c r="B689" s="189"/>
      <c r="C689" s="14"/>
      <c r="D689" s="182" t="s">
        <v>174</v>
      </c>
      <c r="E689" s="190" t="s">
        <v>3</v>
      </c>
      <c r="F689" s="191" t="s">
        <v>939</v>
      </c>
      <c r="G689" s="14"/>
      <c r="H689" s="192">
        <v>0.683</v>
      </c>
      <c r="I689" s="193"/>
      <c r="J689" s="14"/>
      <c r="K689" s="14"/>
      <c r="L689" s="189"/>
      <c r="M689" s="194"/>
      <c r="N689" s="195"/>
      <c r="O689" s="195"/>
      <c r="P689" s="195"/>
      <c r="Q689" s="195"/>
      <c r="R689" s="195"/>
      <c r="S689" s="195"/>
      <c r="T689" s="19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190" t="s">
        <v>174</v>
      </c>
      <c r="AU689" s="190" t="s">
        <v>82</v>
      </c>
      <c r="AV689" s="14" t="s">
        <v>82</v>
      </c>
      <c r="AW689" s="14" t="s">
        <v>33</v>
      </c>
      <c r="AX689" s="14" t="s">
        <v>72</v>
      </c>
      <c r="AY689" s="190" t="s">
        <v>163</v>
      </c>
    </row>
    <row r="690" spans="1:51" s="14" customFormat="1" ht="12">
      <c r="A690" s="14"/>
      <c r="B690" s="189"/>
      <c r="C690" s="14"/>
      <c r="D690" s="182" t="s">
        <v>174</v>
      </c>
      <c r="E690" s="190" t="s">
        <v>3</v>
      </c>
      <c r="F690" s="191" t="s">
        <v>940</v>
      </c>
      <c r="G690" s="14"/>
      <c r="H690" s="192">
        <v>6.839</v>
      </c>
      <c r="I690" s="193"/>
      <c r="J690" s="14"/>
      <c r="K690" s="14"/>
      <c r="L690" s="189"/>
      <c r="M690" s="194"/>
      <c r="N690" s="195"/>
      <c r="O690" s="195"/>
      <c r="P690" s="195"/>
      <c r="Q690" s="195"/>
      <c r="R690" s="195"/>
      <c r="S690" s="195"/>
      <c r="T690" s="19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190" t="s">
        <v>174</v>
      </c>
      <c r="AU690" s="190" t="s">
        <v>82</v>
      </c>
      <c r="AV690" s="14" t="s">
        <v>82</v>
      </c>
      <c r="AW690" s="14" t="s">
        <v>33</v>
      </c>
      <c r="AX690" s="14" t="s">
        <v>72</v>
      </c>
      <c r="AY690" s="190" t="s">
        <v>163</v>
      </c>
    </row>
    <row r="691" spans="1:51" s="14" customFormat="1" ht="12">
      <c r="A691" s="14"/>
      <c r="B691" s="189"/>
      <c r="C691" s="14"/>
      <c r="D691" s="182" t="s">
        <v>174</v>
      </c>
      <c r="E691" s="190" t="s">
        <v>3</v>
      </c>
      <c r="F691" s="191" t="s">
        <v>941</v>
      </c>
      <c r="G691" s="14"/>
      <c r="H691" s="192">
        <v>1.076</v>
      </c>
      <c r="I691" s="193"/>
      <c r="J691" s="14"/>
      <c r="K691" s="14"/>
      <c r="L691" s="189"/>
      <c r="M691" s="194"/>
      <c r="N691" s="195"/>
      <c r="O691" s="195"/>
      <c r="P691" s="195"/>
      <c r="Q691" s="195"/>
      <c r="R691" s="195"/>
      <c r="S691" s="195"/>
      <c r="T691" s="19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190" t="s">
        <v>174</v>
      </c>
      <c r="AU691" s="190" t="s">
        <v>82</v>
      </c>
      <c r="AV691" s="14" t="s">
        <v>82</v>
      </c>
      <c r="AW691" s="14" t="s">
        <v>33</v>
      </c>
      <c r="AX691" s="14" t="s">
        <v>72</v>
      </c>
      <c r="AY691" s="190" t="s">
        <v>163</v>
      </c>
    </row>
    <row r="692" spans="1:51" s="15" customFormat="1" ht="12">
      <c r="A692" s="15"/>
      <c r="B692" s="197"/>
      <c r="C692" s="15"/>
      <c r="D692" s="182" t="s">
        <v>174</v>
      </c>
      <c r="E692" s="198" t="s">
        <v>3</v>
      </c>
      <c r="F692" s="199" t="s">
        <v>178</v>
      </c>
      <c r="G692" s="15"/>
      <c r="H692" s="200">
        <v>13.599</v>
      </c>
      <c r="I692" s="201"/>
      <c r="J692" s="15"/>
      <c r="K692" s="15"/>
      <c r="L692" s="197"/>
      <c r="M692" s="202"/>
      <c r="N692" s="203"/>
      <c r="O692" s="203"/>
      <c r="P692" s="203"/>
      <c r="Q692" s="203"/>
      <c r="R692" s="203"/>
      <c r="S692" s="203"/>
      <c r="T692" s="204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198" t="s">
        <v>174</v>
      </c>
      <c r="AU692" s="198" t="s">
        <v>82</v>
      </c>
      <c r="AV692" s="15" t="s">
        <v>170</v>
      </c>
      <c r="AW692" s="15" t="s">
        <v>33</v>
      </c>
      <c r="AX692" s="15" t="s">
        <v>80</v>
      </c>
      <c r="AY692" s="198" t="s">
        <v>163</v>
      </c>
    </row>
    <row r="693" spans="1:65" s="2" customFormat="1" ht="16.5" customHeight="1">
      <c r="A693" s="39"/>
      <c r="B693" s="162"/>
      <c r="C693" s="163" t="s">
        <v>942</v>
      </c>
      <c r="D693" s="163" t="s">
        <v>165</v>
      </c>
      <c r="E693" s="164" t="s">
        <v>943</v>
      </c>
      <c r="F693" s="165" t="s">
        <v>944</v>
      </c>
      <c r="G693" s="166" t="s">
        <v>196</v>
      </c>
      <c r="H693" s="167">
        <v>3.883</v>
      </c>
      <c r="I693" s="168"/>
      <c r="J693" s="169">
        <f>ROUND(I693*H693,2)</f>
        <v>0</v>
      </c>
      <c r="K693" s="165" t="s">
        <v>169</v>
      </c>
      <c r="L693" s="40"/>
      <c r="M693" s="170" t="s">
        <v>3</v>
      </c>
      <c r="N693" s="171" t="s">
        <v>43</v>
      </c>
      <c r="O693" s="73"/>
      <c r="P693" s="172">
        <f>O693*H693</f>
        <v>0</v>
      </c>
      <c r="Q693" s="172">
        <v>0</v>
      </c>
      <c r="R693" s="172">
        <f>Q693*H693</f>
        <v>0</v>
      </c>
      <c r="S693" s="172">
        <v>2.2</v>
      </c>
      <c r="T693" s="173">
        <f>S693*H693</f>
        <v>8.5426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174" t="s">
        <v>170</v>
      </c>
      <c r="AT693" s="174" t="s">
        <v>165</v>
      </c>
      <c r="AU693" s="174" t="s">
        <v>82</v>
      </c>
      <c r="AY693" s="20" t="s">
        <v>163</v>
      </c>
      <c r="BE693" s="175">
        <f>IF(N693="základní",J693,0)</f>
        <v>0</v>
      </c>
      <c r="BF693" s="175">
        <f>IF(N693="snížená",J693,0)</f>
        <v>0</v>
      </c>
      <c r="BG693" s="175">
        <f>IF(N693="zákl. přenesená",J693,0)</f>
        <v>0</v>
      </c>
      <c r="BH693" s="175">
        <f>IF(N693="sníž. přenesená",J693,0)</f>
        <v>0</v>
      </c>
      <c r="BI693" s="175">
        <f>IF(N693="nulová",J693,0)</f>
        <v>0</v>
      </c>
      <c r="BJ693" s="20" t="s">
        <v>80</v>
      </c>
      <c r="BK693" s="175">
        <f>ROUND(I693*H693,2)</f>
        <v>0</v>
      </c>
      <c r="BL693" s="20" t="s">
        <v>170</v>
      </c>
      <c r="BM693" s="174" t="s">
        <v>945</v>
      </c>
    </row>
    <row r="694" spans="1:47" s="2" customFormat="1" ht="12">
      <c r="A694" s="39"/>
      <c r="B694" s="40"/>
      <c r="C694" s="39"/>
      <c r="D694" s="176" t="s">
        <v>172</v>
      </c>
      <c r="E694" s="39"/>
      <c r="F694" s="177" t="s">
        <v>946</v>
      </c>
      <c r="G694" s="39"/>
      <c r="H694" s="39"/>
      <c r="I694" s="178"/>
      <c r="J694" s="39"/>
      <c r="K694" s="39"/>
      <c r="L694" s="40"/>
      <c r="M694" s="179"/>
      <c r="N694" s="180"/>
      <c r="O694" s="73"/>
      <c r="P694" s="73"/>
      <c r="Q694" s="73"/>
      <c r="R694" s="73"/>
      <c r="S694" s="73"/>
      <c r="T694" s="74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20" t="s">
        <v>172</v>
      </c>
      <c r="AU694" s="20" t="s">
        <v>82</v>
      </c>
    </row>
    <row r="695" spans="1:51" s="14" customFormat="1" ht="12">
      <c r="A695" s="14"/>
      <c r="B695" s="189"/>
      <c r="C695" s="14"/>
      <c r="D695" s="182" t="s">
        <v>174</v>
      </c>
      <c r="E695" s="190" t="s">
        <v>3</v>
      </c>
      <c r="F695" s="191" t="s">
        <v>947</v>
      </c>
      <c r="G695" s="14"/>
      <c r="H695" s="192">
        <v>1.494</v>
      </c>
      <c r="I695" s="193"/>
      <c r="J695" s="14"/>
      <c r="K695" s="14"/>
      <c r="L695" s="189"/>
      <c r="M695" s="194"/>
      <c r="N695" s="195"/>
      <c r="O695" s="195"/>
      <c r="P695" s="195"/>
      <c r="Q695" s="195"/>
      <c r="R695" s="195"/>
      <c r="S695" s="195"/>
      <c r="T695" s="19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190" t="s">
        <v>174</v>
      </c>
      <c r="AU695" s="190" t="s">
        <v>82</v>
      </c>
      <c r="AV695" s="14" t="s">
        <v>82</v>
      </c>
      <c r="AW695" s="14" t="s">
        <v>33</v>
      </c>
      <c r="AX695" s="14" t="s">
        <v>72</v>
      </c>
      <c r="AY695" s="190" t="s">
        <v>163</v>
      </c>
    </row>
    <row r="696" spans="1:51" s="14" customFormat="1" ht="12">
      <c r="A696" s="14"/>
      <c r="B696" s="189"/>
      <c r="C696" s="14"/>
      <c r="D696" s="182" t="s">
        <v>174</v>
      </c>
      <c r="E696" s="190" t="s">
        <v>3</v>
      </c>
      <c r="F696" s="191" t="s">
        <v>948</v>
      </c>
      <c r="G696" s="14"/>
      <c r="H696" s="192">
        <v>2.389</v>
      </c>
      <c r="I696" s="193"/>
      <c r="J696" s="14"/>
      <c r="K696" s="14"/>
      <c r="L696" s="189"/>
      <c r="M696" s="194"/>
      <c r="N696" s="195"/>
      <c r="O696" s="195"/>
      <c r="P696" s="195"/>
      <c r="Q696" s="195"/>
      <c r="R696" s="195"/>
      <c r="S696" s="195"/>
      <c r="T696" s="19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190" t="s">
        <v>174</v>
      </c>
      <c r="AU696" s="190" t="s">
        <v>82</v>
      </c>
      <c r="AV696" s="14" t="s">
        <v>82</v>
      </c>
      <c r="AW696" s="14" t="s">
        <v>33</v>
      </c>
      <c r="AX696" s="14" t="s">
        <v>72</v>
      </c>
      <c r="AY696" s="190" t="s">
        <v>163</v>
      </c>
    </row>
    <row r="697" spans="1:51" s="15" customFormat="1" ht="12">
      <c r="A697" s="15"/>
      <c r="B697" s="197"/>
      <c r="C697" s="15"/>
      <c r="D697" s="182" t="s">
        <v>174</v>
      </c>
      <c r="E697" s="198" t="s">
        <v>3</v>
      </c>
      <c r="F697" s="199" t="s">
        <v>178</v>
      </c>
      <c r="G697" s="15"/>
      <c r="H697" s="200">
        <v>3.883</v>
      </c>
      <c r="I697" s="201"/>
      <c r="J697" s="15"/>
      <c r="K697" s="15"/>
      <c r="L697" s="197"/>
      <c r="M697" s="202"/>
      <c r="N697" s="203"/>
      <c r="O697" s="203"/>
      <c r="P697" s="203"/>
      <c r="Q697" s="203"/>
      <c r="R697" s="203"/>
      <c r="S697" s="203"/>
      <c r="T697" s="204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198" t="s">
        <v>174</v>
      </c>
      <c r="AU697" s="198" t="s">
        <v>82</v>
      </c>
      <c r="AV697" s="15" t="s">
        <v>170</v>
      </c>
      <c r="AW697" s="15" t="s">
        <v>33</v>
      </c>
      <c r="AX697" s="15" t="s">
        <v>80</v>
      </c>
      <c r="AY697" s="198" t="s">
        <v>163</v>
      </c>
    </row>
    <row r="698" spans="1:65" s="2" customFormat="1" ht="16.5" customHeight="1">
      <c r="A698" s="39"/>
      <c r="B698" s="162"/>
      <c r="C698" s="163" t="s">
        <v>949</v>
      </c>
      <c r="D698" s="163" t="s">
        <v>165</v>
      </c>
      <c r="E698" s="164" t="s">
        <v>950</v>
      </c>
      <c r="F698" s="165" t="s">
        <v>951</v>
      </c>
      <c r="G698" s="166" t="s">
        <v>196</v>
      </c>
      <c r="H698" s="167">
        <v>14.368</v>
      </c>
      <c r="I698" s="168"/>
      <c r="J698" s="169">
        <f>ROUND(I698*H698,2)</f>
        <v>0</v>
      </c>
      <c r="K698" s="165" t="s">
        <v>169</v>
      </c>
      <c r="L698" s="40"/>
      <c r="M698" s="170" t="s">
        <v>3</v>
      </c>
      <c r="N698" s="171" t="s">
        <v>43</v>
      </c>
      <c r="O698" s="73"/>
      <c r="P698" s="172">
        <f>O698*H698</f>
        <v>0</v>
      </c>
      <c r="Q698" s="172">
        <v>0</v>
      </c>
      <c r="R698" s="172">
        <f>Q698*H698</f>
        <v>0</v>
      </c>
      <c r="S698" s="172">
        <v>2.2</v>
      </c>
      <c r="T698" s="173">
        <f>S698*H698</f>
        <v>31.609600000000004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174" t="s">
        <v>170</v>
      </c>
      <c r="AT698" s="174" t="s">
        <v>165</v>
      </c>
      <c r="AU698" s="174" t="s">
        <v>82</v>
      </c>
      <c r="AY698" s="20" t="s">
        <v>163</v>
      </c>
      <c r="BE698" s="175">
        <f>IF(N698="základní",J698,0)</f>
        <v>0</v>
      </c>
      <c r="BF698" s="175">
        <f>IF(N698="snížená",J698,0)</f>
        <v>0</v>
      </c>
      <c r="BG698" s="175">
        <f>IF(N698="zákl. přenesená",J698,0)</f>
        <v>0</v>
      </c>
      <c r="BH698" s="175">
        <f>IF(N698="sníž. přenesená",J698,0)</f>
        <v>0</v>
      </c>
      <c r="BI698" s="175">
        <f>IF(N698="nulová",J698,0)</f>
        <v>0</v>
      </c>
      <c r="BJ698" s="20" t="s">
        <v>80</v>
      </c>
      <c r="BK698" s="175">
        <f>ROUND(I698*H698,2)</f>
        <v>0</v>
      </c>
      <c r="BL698" s="20" t="s">
        <v>170</v>
      </c>
      <c r="BM698" s="174" t="s">
        <v>952</v>
      </c>
    </row>
    <row r="699" spans="1:47" s="2" customFormat="1" ht="12">
      <c r="A699" s="39"/>
      <c r="B699" s="40"/>
      <c r="C699" s="39"/>
      <c r="D699" s="176" t="s">
        <v>172</v>
      </c>
      <c r="E699" s="39"/>
      <c r="F699" s="177" t="s">
        <v>953</v>
      </c>
      <c r="G699" s="39"/>
      <c r="H699" s="39"/>
      <c r="I699" s="178"/>
      <c r="J699" s="39"/>
      <c r="K699" s="39"/>
      <c r="L699" s="40"/>
      <c r="M699" s="179"/>
      <c r="N699" s="180"/>
      <c r="O699" s="73"/>
      <c r="P699" s="73"/>
      <c r="Q699" s="73"/>
      <c r="R699" s="73"/>
      <c r="S699" s="73"/>
      <c r="T699" s="74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T699" s="20" t="s">
        <v>172</v>
      </c>
      <c r="AU699" s="20" t="s">
        <v>82</v>
      </c>
    </row>
    <row r="700" spans="1:51" s="14" customFormat="1" ht="12">
      <c r="A700" s="14"/>
      <c r="B700" s="189"/>
      <c r="C700" s="14"/>
      <c r="D700" s="182" t="s">
        <v>174</v>
      </c>
      <c r="E700" s="190" t="s">
        <v>3</v>
      </c>
      <c r="F700" s="191" t="s">
        <v>954</v>
      </c>
      <c r="G700" s="14"/>
      <c r="H700" s="192">
        <v>13.468</v>
      </c>
      <c r="I700" s="193"/>
      <c r="J700" s="14"/>
      <c r="K700" s="14"/>
      <c r="L700" s="189"/>
      <c r="M700" s="194"/>
      <c r="N700" s="195"/>
      <c r="O700" s="195"/>
      <c r="P700" s="195"/>
      <c r="Q700" s="195"/>
      <c r="R700" s="195"/>
      <c r="S700" s="195"/>
      <c r="T700" s="19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190" t="s">
        <v>174</v>
      </c>
      <c r="AU700" s="190" t="s">
        <v>82</v>
      </c>
      <c r="AV700" s="14" t="s">
        <v>82</v>
      </c>
      <c r="AW700" s="14" t="s">
        <v>33</v>
      </c>
      <c r="AX700" s="14" t="s">
        <v>72</v>
      </c>
      <c r="AY700" s="190" t="s">
        <v>163</v>
      </c>
    </row>
    <row r="701" spans="1:51" s="14" customFormat="1" ht="12">
      <c r="A701" s="14"/>
      <c r="B701" s="189"/>
      <c r="C701" s="14"/>
      <c r="D701" s="182" t="s">
        <v>174</v>
      </c>
      <c r="E701" s="190" t="s">
        <v>3</v>
      </c>
      <c r="F701" s="191" t="s">
        <v>955</v>
      </c>
      <c r="G701" s="14"/>
      <c r="H701" s="192">
        <v>0.9</v>
      </c>
      <c r="I701" s="193"/>
      <c r="J701" s="14"/>
      <c r="K701" s="14"/>
      <c r="L701" s="189"/>
      <c r="M701" s="194"/>
      <c r="N701" s="195"/>
      <c r="O701" s="195"/>
      <c r="P701" s="195"/>
      <c r="Q701" s="195"/>
      <c r="R701" s="195"/>
      <c r="S701" s="195"/>
      <c r="T701" s="19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190" t="s">
        <v>174</v>
      </c>
      <c r="AU701" s="190" t="s">
        <v>82</v>
      </c>
      <c r="AV701" s="14" t="s">
        <v>82</v>
      </c>
      <c r="AW701" s="14" t="s">
        <v>33</v>
      </c>
      <c r="AX701" s="14" t="s">
        <v>72</v>
      </c>
      <c r="AY701" s="190" t="s">
        <v>163</v>
      </c>
    </row>
    <row r="702" spans="1:51" s="15" customFormat="1" ht="12">
      <c r="A702" s="15"/>
      <c r="B702" s="197"/>
      <c r="C702" s="15"/>
      <c r="D702" s="182" t="s">
        <v>174</v>
      </c>
      <c r="E702" s="198" t="s">
        <v>3</v>
      </c>
      <c r="F702" s="199" t="s">
        <v>178</v>
      </c>
      <c r="G702" s="15"/>
      <c r="H702" s="200">
        <v>14.368</v>
      </c>
      <c r="I702" s="201"/>
      <c r="J702" s="15"/>
      <c r="K702" s="15"/>
      <c r="L702" s="197"/>
      <c r="M702" s="202"/>
      <c r="N702" s="203"/>
      <c r="O702" s="203"/>
      <c r="P702" s="203"/>
      <c r="Q702" s="203"/>
      <c r="R702" s="203"/>
      <c r="S702" s="203"/>
      <c r="T702" s="204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198" t="s">
        <v>174</v>
      </c>
      <c r="AU702" s="198" t="s">
        <v>82</v>
      </c>
      <c r="AV702" s="15" t="s">
        <v>170</v>
      </c>
      <c r="AW702" s="15" t="s">
        <v>33</v>
      </c>
      <c r="AX702" s="15" t="s">
        <v>80</v>
      </c>
      <c r="AY702" s="198" t="s">
        <v>163</v>
      </c>
    </row>
    <row r="703" spans="1:65" s="2" customFormat="1" ht="21.75" customHeight="1">
      <c r="A703" s="39"/>
      <c r="B703" s="162"/>
      <c r="C703" s="163" t="s">
        <v>956</v>
      </c>
      <c r="D703" s="163" t="s">
        <v>165</v>
      </c>
      <c r="E703" s="164" t="s">
        <v>957</v>
      </c>
      <c r="F703" s="165" t="s">
        <v>958</v>
      </c>
      <c r="G703" s="166" t="s">
        <v>196</v>
      </c>
      <c r="H703" s="167">
        <v>14.368</v>
      </c>
      <c r="I703" s="168"/>
      <c r="J703" s="169">
        <f>ROUND(I703*H703,2)</f>
        <v>0</v>
      </c>
      <c r="K703" s="165" t="s">
        <v>169</v>
      </c>
      <c r="L703" s="40"/>
      <c r="M703" s="170" t="s">
        <v>3</v>
      </c>
      <c r="N703" s="171" t="s">
        <v>43</v>
      </c>
      <c r="O703" s="73"/>
      <c r="P703" s="172">
        <f>O703*H703</f>
        <v>0</v>
      </c>
      <c r="Q703" s="172">
        <v>0</v>
      </c>
      <c r="R703" s="172">
        <f>Q703*H703</f>
        <v>0</v>
      </c>
      <c r="S703" s="172">
        <v>0.029</v>
      </c>
      <c r="T703" s="173">
        <f>S703*H703</f>
        <v>0.41667200000000004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174" t="s">
        <v>170</v>
      </c>
      <c r="AT703" s="174" t="s">
        <v>165</v>
      </c>
      <c r="AU703" s="174" t="s">
        <v>82</v>
      </c>
      <c r="AY703" s="20" t="s">
        <v>163</v>
      </c>
      <c r="BE703" s="175">
        <f>IF(N703="základní",J703,0)</f>
        <v>0</v>
      </c>
      <c r="BF703" s="175">
        <f>IF(N703="snížená",J703,0)</f>
        <v>0</v>
      </c>
      <c r="BG703" s="175">
        <f>IF(N703="zákl. přenesená",J703,0)</f>
        <v>0</v>
      </c>
      <c r="BH703" s="175">
        <f>IF(N703="sníž. přenesená",J703,0)</f>
        <v>0</v>
      </c>
      <c r="BI703" s="175">
        <f>IF(N703="nulová",J703,0)</f>
        <v>0</v>
      </c>
      <c r="BJ703" s="20" t="s">
        <v>80</v>
      </c>
      <c r="BK703" s="175">
        <f>ROUND(I703*H703,2)</f>
        <v>0</v>
      </c>
      <c r="BL703" s="20" t="s">
        <v>170</v>
      </c>
      <c r="BM703" s="174" t="s">
        <v>959</v>
      </c>
    </row>
    <row r="704" spans="1:47" s="2" customFormat="1" ht="12">
      <c r="A704" s="39"/>
      <c r="B704" s="40"/>
      <c r="C704" s="39"/>
      <c r="D704" s="176" t="s">
        <v>172</v>
      </c>
      <c r="E704" s="39"/>
      <c r="F704" s="177" t="s">
        <v>960</v>
      </c>
      <c r="G704" s="39"/>
      <c r="H704" s="39"/>
      <c r="I704" s="178"/>
      <c r="J704" s="39"/>
      <c r="K704" s="39"/>
      <c r="L704" s="40"/>
      <c r="M704" s="179"/>
      <c r="N704" s="180"/>
      <c r="O704" s="73"/>
      <c r="P704" s="73"/>
      <c r="Q704" s="73"/>
      <c r="R704" s="73"/>
      <c r="S704" s="73"/>
      <c r="T704" s="74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20" t="s">
        <v>172</v>
      </c>
      <c r="AU704" s="20" t="s">
        <v>82</v>
      </c>
    </row>
    <row r="705" spans="1:65" s="2" customFormat="1" ht="24.15" customHeight="1">
      <c r="A705" s="39"/>
      <c r="B705" s="162"/>
      <c r="C705" s="163" t="s">
        <v>961</v>
      </c>
      <c r="D705" s="163" t="s">
        <v>165</v>
      </c>
      <c r="E705" s="164" t="s">
        <v>962</v>
      </c>
      <c r="F705" s="165" t="s">
        <v>963</v>
      </c>
      <c r="G705" s="166" t="s">
        <v>168</v>
      </c>
      <c r="H705" s="167">
        <v>106.17</v>
      </c>
      <c r="I705" s="168"/>
      <c r="J705" s="169">
        <f>ROUND(I705*H705,2)</f>
        <v>0</v>
      </c>
      <c r="K705" s="165" t="s">
        <v>169</v>
      </c>
      <c r="L705" s="40"/>
      <c r="M705" s="170" t="s">
        <v>3</v>
      </c>
      <c r="N705" s="171" t="s">
        <v>43</v>
      </c>
      <c r="O705" s="73"/>
      <c r="P705" s="172">
        <f>O705*H705</f>
        <v>0</v>
      </c>
      <c r="Q705" s="172">
        <v>0</v>
      </c>
      <c r="R705" s="172">
        <f>Q705*H705</f>
        <v>0</v>
      </c>
      <c r="S705" s="172">
        <v>0.12</v>
      </c>
      <c r="T705" s="173">
        <f>S705*H705</f>
        <v>12.7404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174" t="s">
        <v>170</v>
      </c>
      <c r="AT705" s="174" t="s">
        <v>165</v>
      </c>
      <c r="AU705" s="174" t="s">
        <v>82</v>
      </c>
      <c r="AY705" s="20" t="s">
        <v>163</v>
      </c>
      <c r="BE705" s="175">
        <f>IF(N705="základní",J705,0)</f>
        <v>0</v>
      </c>
      <c r="BF705" s="175">
        <f>IF(N705="snížená",J705,0)</f>
        <v>0</v>
      </c>
      <c r="BG705" s="175">
        <f>IF(N705="zákl. přenesená",J705,0)</f>
        <v>0</v>
      </c>
      <c r="BH705" s="175">
        <f>IF(N705="sníž. přenesená",J705,0)</f>
        <v>0</v>
      </c>
      <c r="BI705" s="175">
        <f>IF(N705="nulová",J705,0)</f>
        <v>0</v>
      </c>
      <c r="BJ705" s="20" t="s">
        <v>80</v>
      </c>
      <c r="BK705" s="175">
        <f>ROUND(I705*H705,2)</f>
        <v>0</v>
      </c>
      <c r="BL705" s="20" t="s">
        <v>170</v>
      </c>
      <c r="BM705" s="174" t="s">
        <v>964</v>
      </c>
    </row>
    <row r="706" spans="1:47" s="2" customFormat="1" ht="12">
      <c r="A706" s="39"/>
      <c r="B706" s="40"/>
      <c r="C706" s="39"/>
      <c r="D706" s="176" t="s">
        <v>172</v>
      </c>
      <c r="E706" s="39"/>
      <c r="F706" s="177" t="s">
        <v>965</v>
      </c>
      <c r="G706" s="39"/>
      <c r="H706" s="39"/>
      <c r="I706" s="178"/>
      <c r="J706" s="39"/>
      <c r="K706" s="39"/>
      <c r="L706" s="40"/>
      <c r="M706" s="179"/>
      <c r="N706" s="180"/>
      <c r="O706" s="73"/>
      <c r="P706" s="73"/>
      <c r="Q706" s="73"/>
      <c r="R706" s="73"/>
      <c r="S706" s="73"/>
      <c r="T706" s="74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20" t="s">
        <v>172</v>
      </c>
      <c r="AU706" s="20" t="s">
        <v>82</v>
      </c>
    </row>
    <row r="707" spans="1:51" s="14" customFormat="1" ht="12">
      <c r="A707" s="14"/>
      <c r="B707" s="189"/>
      <c r="C707" s="14"/>
      <c r="D707" s="182" t="s">
        <v>174</v>
      </c>
      <c r="E707" s="190" t="s">
        <v>3</v>
      </c>
      <c r="F707" s="191" t="s">
        <v>445</v>
      </c>
      <c r="G707" s="14"/>
      <c r="H707" s="192">
        <v>67.34</v>
      </c>
      <c r="I707" s="193"/>
      <c r="J707" s="14"/>
      <c r="K707" s="14"/>
      <c r="L707" s="189"/>
      <c r="M707" s="194"/>
      <c r="N707" s="195"/>
      <c r="O707" s="195"/>
      <c r="P707" s="195"/>
      <c r="Q707" s="195"/>
      <c r="R707" s="195"/>
      <c r="S707" s="195"/>
      <c r="T707" s="19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190" t="s">
        <v>174</v>
      </c>
      <c r="AU707" s="190" t="s">
        <v>82</v>
      </c>
      <c r="AV707" s="14" t="s">
        <v>82</v>
      </c>
      <c r="AW707" s="14" t="s">
        <v>33</v>
      </c>
      <c r="AX707" s="14" t="s">
        <v>72</v>
      </c>
      <c r="AY707" s="190" t="s">
        <v>163</v>
      </c>
    </row>
    <row r="708" spans="1:51" s="14" customFormat="1" ht="12">
      <c r="A708" s="14"/>
      <c r="B708" s="189"/>
      <c r="C708" s="14"/>
      <c r="D708" s="182" t="s">
        <v>174</v>
      </c>
      <c r="E708" s="190" t="s">
        <v>3</v>
      </c>
      <c r="F708" s="191" t="s">
        <v>966</v>
      </c>
      <c r="G708" s="14"/>
      <c r="H708" s="192">
        <v>14.94</v>
      </c>
      <c r="I708" s="193"/>
      <c r="J708" s="14"/>
      <c r="K708" s="14"/>
      <c r="L708" s="189"/>
      <c r="M708" s="194"/>
      <c r="N708" s="195"/>
      <c r="O708" s="195"/>
      <c r="P708" s="195"/>
      <c r="Q708" s="195"/>
      <c r="R708" s="195"/>
      <c r="S708" s="195"/>
      <c r="T708" s="19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190" t="s">
        <v>174</v>
      </c>
      <c r="AU708" s="190" t="s">
        <v>82</v>
      </c>
      <c r="AV708" s="14" t="s">
        <v>82</v>
      </c>
      <c r="AW708" s="14" t="s">
        <v>33</v>
      </c>
      <c r="AX708" s="14" t="s">
        <v>72</v>
      </c>
      <c r="AY708" s="190" t="s">
        <v>163</v>
      </c>
    </row>
    <row r="709" spans="1:51" s="14" customFormat="1" ht="12">
      <c r="A709" s="14"/>
      <c r="B709" s="189"/>
      <c r="C709" s="14"/>
      <c r="D709" s="182" t="s">
        <v>174</v>
      </c>
      <c r="E709" s="190" t="s">
        <v>3</v>
      </c>
      <c r="F709" s="191" t="s">
        <v>967</v>
      </c>
      <c r="G709" s="14"/>
      <c r="H709" s="192">
        <v>23.89</v>
      </c>
      <c r="I709" s="193"/>
      <c r="J709" s="14"/>
      <c r="K709" s="14"/>
      <c r="L709" s="189"/>
      <c r="M709" s="194"/>
      <c r="N709" s="195"/>
      <c r="O709" s="195"/>
      <c r="P709" s="195"/>
      <c r="Q709" s="195"/>
      <c r="R709" s="195"/>
      <c r="S709" s="195"/>
      <c r="T709" s="19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190" t="s">
        <v>174</v>
      </c>
      <c r="AU709" s="190" t="s">
        <v>82</v>
      </c>
      <c r="AV709" s="14" t="s">
        <v>82</v>
      </c>
      <c r="AW709" s="14" t="s">
        <v>33</v>
      </c>
      <c r="AX709" s="14" t="s">
        <v>72</v>
      </c>
      <c r="AY709" s="190" t="s">
        <v>163</v>
      </c>
    </row>
    <row r="710" spans="1:51" s="15" customFormat="1" ht="12">
      <c r="A710" s="15"/>
      <c r="B710" s="197"/>
      <c r="C710" s="15"/>
      <c r="D710" s="182" t="s">
        <v>174</v>
      </c>
      <c r="E710" s="198" t="s">
        <v>3</v>
      </c>
      <c r="F710" s="199" t="s">
        <v>178</v>
      </c>
      <c r="G710" s="15"/>
      <c r="H710" s="200">
        <v>106.17</v>
      </c>
      <c r="I710" s="201"/>
      <c r="J710" s="15"/>
      <c r="K710" s="15"/>
      <c r="L710" s="197"/>
      <c r="M710" s="202"/>
      <c r="N710" s="203"/>
      <c r="O710" s="203"/>
      <c r="P710" s="203"/>
      <c r="Q710" s="203"/>
      <c r="R710" s="203"/>
      <c r="S710" s="203"/>
      <c r="T710" s="204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198" t="s">
        <v>174</v>
      </c>
      <c r="AU710" s="198" t="s">
        <v>82</v>
      </c>
      <c r="AV710" s="15" t="s">
        <v>170</v>
      </c>
      <c r="AW710" s="15" t="s">
        <v>33</v>
      </c>
      <c r="AX710" s="15" t="s">
        <v>80</v>
      </c>
      <c r="AY710" s="198" t="s">
        <v>163</v>
      </c>
    </row>
    <row r="711" spans="1:65" s="2" customFormat="1" ht="21.75" customHeight="1">
      <c r="A711" s="39"/>
      <c r="B711" s="162"/>
      <c r="C711" s="163" t="s">
        <v>968</v>
      </c>
      <c r="D711" s="163" t="s">
        <v>165</v>
      </c>
      <c r="E711" s="164" t="s">
        <v>969</v>
      </c>
      <c r="F711" s="165" t="s">
        <v>970</v>
      </c>
      <c r="G711" s="166" t="s">
        <v>196</v>
      </c>
      <c r="H711" s="167">
        <v>13.468</v>
      </c>
      <c r="I711" s="168"/>
      <c r="J711" s="169">
        <f>ROUND(I711*H711,2)</f>
        <v>0</v>
      </c>
      <c r="K711" s="165" t="s">
        <v>169</v>
      </c>
      <c r="L711" s="40"/>
      <c r="M711" s="170" t="s">
        <v>3</v>
      </c>
      <c r="N711" s="171" t="s">
        <v>43</v>
      </c>
      <c r="O711" s="73"/>
      <c r="P711" s="172">
        <f>O711*H711</f>
        <v>0</v>
      </c>
      <c r="Q711" s="172">
        <v>0</v>
      </c>
      <c r="R711" s="172">
        <f>Q711*H711</f>
        <v>0</v>
      </c>
      <c r="S711" s="172">
        <v>1.4</v>
      </c>
      <c r="T711" s="173">
        <f>S711*H711</f>
        <v>18.8552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174" t="s">
        <v>170</v>
      </c>
      <c r="AT711" s="174" t="s">
        <v>165</v>
      </c>
      <c r="AU711" s="174" t="s">
        <v>82</v>
      </c>
      <c r="AY711" s="20" t="s">
        <v>163</v>
      </c>
      <c r="BE711" s="175">
        <f>IF(N711="základní",J711,0)</f>
        <v>0</v>
      </c>
      <c r="BF711" s="175">
        <f>IF(N711="snížená",J711,0)</f>
        <v>0</v>
      </c>
      <c r="BG711" s="175">
        <f>IF(N711="zákl. přenesená",J711,0)</f>
        <v>0</v>
      </c>
      <c r="BH711" s="175">
        <f>IF(N711="sníž. přenesená",J711,0)</f>
        <v>0</v>
      </c>
      <c r="BI711" s="175">
        <f>IF(N711="nulová",J711,0)</f>
        <v>0</v>
      </c>
      <c r="BJ711" s="20" t="s">
        <v>80</v>
      </c>
      <c r="BK711" s="175">
        <f>ROUND(I711*H711,2)</f>
        <v>0</v>
      </c>
      <c r="BL711" s="20" t="s">
        <v>170</v>
      </c>
      <c r="BM711" s="174" t="s">
        <v>971</v>
      </c>
    </row>
    <row r="712" spans="1:47" s="2" customFormat="1" ht="12">
      <c r="A712" s="39"/>
      <c r="B712" s="40"/>
      <c r="C712" s="39"/>
      <c r="D712" s="176" t="s">
        <v>172</v>
      </c>
      <c r="E712" s="39"/>
      <c r="F712" s="177" t="s">
        <v>972</v>
      </c>
      <c r="G712" s="39"/>
      <c r="H712" s="39"/>
      <c r="I712" s="178"/>
      <c r="J712" s="39"/>
      <c r="K712" s="39"/>
      <c r="L712" s="40"/>
      <c r="M712" s="179"/>
      <c r="N712" s="180"/>
      <c r="O712" s="73"/>
      <c r="P712" s="73"/>
      <c r="Q712" s="73"/>
      <c r="R712" s="73"/>
      <c r="S712" s="73"/>
      <c r="T712" s="74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20" t="s">
        <v>172</v>
      </c>
      <c r="AU712" s="20" t="s">
        <v>82</v>
      </c>
    </row>
    <row r="713" spans="1:51" s="14" customFormat="1" ht="12">
      <c r="A713" s="14"/>
      <c r="B713" s="189"/>
      <c r="C713" s="14"/>
      <c r="D713" s="182" t="s">
        <v>174</v>
      </c>
      <c r="E713" s="190" t="s">
        <v>3</v>
      </c>
      <c r="F713" s="191" t="s">
        <v>954</v>
      </c>
      <c r="G713" s="14"/>
      <c r="H713" s="192">
        <v>13.468</v>
      </c>
      <c r="I713" s="193"/>
      <c r="J713" s="14"/>
      <c r="K713" s="14"/>
      <c r="L713" s="189"/>
      <c r="M713" s="194"/>
      <c r="N713" s="195"/>
      <c r="O713" s="195"/>
      <c r="P713" s="195"/>
      <c r="Q713" s="195"/>
      <c r="R713" s="195"/>
      <c r="S713" s="195"/>
      <c r="T713" s="19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190" t="s">
        <v>174</v>
      </c>
      <c r="AU713" s="190" t="s">
        <v>82</v>
      </c>
      <c r="AV713" s="14" t="s">
        <v>82</v>
      </c>
      <c r="AW713" s="14" t="s">
        <v>33</v>
      </c>
      <c r="AX713" s="14" t="s">
        <v>80</v>
      </c>
      <c r="AY713" s="190" t="s">
        <v>163</v>
      </c>
    </row>
    <row r="714" spans="1:65" s="2" customFormat="1" ht="24.15" customHeight="1">
      <c r="A714" s="39"/>
      <c r="B714" s="162"/>
      <c r="C714" s="163" t="s">
        <v>973</v>
      </c>
      <c r="D714" s="163" t="s">
        <v>165</v>
      </c>
      <c r="E714" s="164" t="s">
        <v>974</v>
      </c>
      <c r="F714" s="165" t="s">
        <v>975</v>
      </c>
      <c r="G714" s="166" t="s">
        <v>168</v>
      </c>
      <c r="H714" s="167">
        <v>18.632</v>
      </c>
      <c r="I714" s="168"/>
      <c r="J714" s="169">
        <f>ROUND(I714*H714,2)</f>
        <v>0</v>
      </c>
      <c r="K714" s="165" t="s">
        <v>169</v>
      </c>
      <c r="L714" s="40"/>
      <c r="M714" s="170" t="s">
        <v>3</v>
      </c>
      <c r="N714" s="171" t="s">
        <v>43</v>
      </c>
      <c r="O714" s="73"/>
      <c r="P714" s="172">
        <f>O714*H714</f>
        <v>0</v>
      </c>
      <c r="Q714" s="172">
        <v>0</v>
      </c>
      <c r="R714" s="172">
        <f>Q714*H714</f>
        <v>0</v>
      </c>
      <c r="S714" s="172">
        <v>0.062</v>
      </c>
      <c r="T714" s="173">
        <f>S714*H714</f>
        <v>1.155184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174" t="s">
        <v>170</v>
      </c>
      <c r="AT714" s="174" t="s">
        <v>165</v>
      </c>
      <c r="AU714" s="174" t="s">
        <v>82</v>
      </c>
      <c r="AY714" s="20" t="s">
        <v>163</v>
      </c>
      <c r="BE714" s="175">
        <f>IF(N714="základní",J714,0)</f>
        <v>0</v>
      </c>
      <c r="BF714" s="175">
        <f>IF(N714="snížená",J714,0)</f>
        <v>0</v>
      </c>
      <c r="BG714" s="175">
        <f>IF(N714="zákl. přenesená",J714,0)</f>
        <v>0</v>
      </c>
      <c r="BH714" s="175">
        <f>IF(N714="sníž. přenesená",J714,0)</f>
        <v>0</v>
      </c>
      <c r="BI714" s="175">
        <f>IF(N714="nulová",J714,0)</f>
        <v>0</v>
      </c>
      <c r="BJ714" s="20" t="s">
        <v>80</v>
      </c>
      <c r="BK714" s="175">
        <f>ROUND(I714*H714,2)</f>
        <v>0</v>
      </c>
      <c r="BL714" s="20" t="s">
        <v>170</v>
      </c>
      <c r="BM714" s="174" t="s">
        <v>976</v>
      </c>
    </row>
    <row r="715" spans="1:47" s="2" customFormat="1" ht="12">
      <c r="A715" s="39"/>
      <c r="B715" s="40"/>
      <c r="C715" s="39"/>
      <c r="D715" s="176" t="s">
        <v>172</v>
      </c>
      <c r="E715" s="39"/>
      <c r="F715" s="177" t="s">
        <v>977</v>
      </c>
      <c r="G715" s="39"/>
      <c r="H715" s="39"/>
      <c r="I715" s="178"/>
      <c r="J715" s="39"/>
      <c r="K715" s="39"/>
      <c r="L715" s="40"/>
      <c r="M715" s="179"/>
      <c r="N715" s="180"/>
      <c r="O715" s="73"/>
      <c r="P715" s="73"/>
      <c r="Q715" s="73"/>
      <c r="R715" s="73"/>
      <c r="S715" s="73"/>
      <c r="T715" s="74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20" t="s">
        <v>172</v>
      </c>
      <c r="AU715" s="20" t="s">
        <v>82</v>
      </c>
    </row>
    <row r="716" spans="1:51" s="14" customFormat="1" ht="12">
      <c r="A716" s="14"/>
      <c r="B716" s="189"/>
      <c r="C716" s="14"/>
      <c r="D716" s="182" t="s">
        <v>174</v>
      </c>
      <c r="E716" s="190" t="s">
        <v>3</v>
      </c>
      <c r="F716" s="191" t="s">
        <v>751</v>
      </c>
      <c r="G716" s="14"/>
      <c r="H716" s="192">
        <v>3.726</v>
      </c>
      <c r="I716" s="193"/>
      <c r="J716" s="14"/>
      <c r="K716" s="14"/>
      <c r="L716" s="189"/>
      <c r="M716" s="194"/>
      <c r="N716" s="195"/>
      <c r="O716" s="195"/>
      <c r="P716" s="195"/>
      <c r="Q716" s="195"/>
      <c r="R716" s="195"/>
      <c r="S716" s="195"/>
      <c r="T716" s="19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190" t="s">
        <v>174</v>
      </c>
      <c r="AU716" s="190" t="s">
        <v>82</v>
      </c>
      <c r="AV716" s="14" t="s">
        <v>82</v>
      </c>
      <c r="AW716" s="14" t="s">
        <v>33</v>
      </c>
      <c r="AX716" s="14" t="s">
        <v>72</v>
      </c>
      <c r="AY716" s="190" t="s">
        <v>163</v>
      </c>
    </row>
    <row r="717" spans="1:51" s="14" customFormat="1" ht="12">
      <c r="A717" s="14"/>
      <c r="B717" s="189"/>
      <c r="C717" s="14"/>
      <c r="D717" s="182" t="s">
        <v>174</v>
      </c>
      <c r="E717" s="190" t="s">
        <v>3</v>
      </c>
      <c r="F717" s="191" t="s">
        <v>754</v>
      </c>
      <c r="G717" s="14"/>
      <c r="H717" s="192">
        <v>3.863</v>
      </c>
      <c r="I717" s="193"/>
      <c r="J717" s="14"/>
      <c r="K717" s="14"/>
      <c r="L717" s="189"/>
      <c r="M717" s="194"/>
      <c r="N717" s="195"/>
      <c r="O717" s="195"/>
      <c r="P717" s="195"/>
      <c r="Q717" s="195"/>
      <c r="R717" s="195"/>
      <c r="S717" s="195"/>
      <c r="T717" s="19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190" t="s">
        <v>174</v>
      </c>
      <c r="AU717" s="190" t="s">
        <v>82</v>
      </c>
      <c r="AV717" s="14" t="s">
        <v>82</v>
      </c>
      <c r="AW717" s="14" t="s">
        <v>33</v>
      </c>
      <c r="AX717" s="14" t="s">
        <v>72</v>
      </c>
      <c r="AY717" s="190" t="s">
        <v>163</v>
      </c>
    </row>
    <row r="718" spans="1:51" s="14" customFormat="1" ht="12">
      <c r="A718" s="14"/>
      <c r="B718" s="189"/>
      <c r="C718" s="14"/>
      <c r="D718" s="182" t="s">
        <v>174</v>
      </c>
      <c r="E718" s="190" t="s">
        <v>3</v>
      </c>
      <c r="F718" s="191" t="s">
        <v>978</v>
      </c>
      <c r="G718" s="14"/>
      <c r="H718" s="192">
        <v>1.749</v>
      </c>
      <c r="I718" s="193"/>
      <c r="J718" s="14"/>
      <c r="K718" s="14"/>
      <c r="L718" s="189"/>
      <c r="M718" s="194"/>
      <c r="N718" s="195"/>
      <c r="O718" s="195"/>
      <c r="P718" s="195"/>
      <c r="Q718" s="195"/>
      <c r="R718" s="195"/>
      <c r="S718" s="195"/>
      <c r="T718" s="19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190" t="s">
        <v>174</v>
      </c>
      <c r="AU718" s="190" t="s">
        <v>82</v>
      </c>
      <c r="AV718" s="14" t="s">
        <v>82</v>
      </c>
      <c r="AW718" s="14" t="s">
        <v>33</v>
      </c>
      <c r="AX718" s="14" t="s">
        <v>72</v>
      </c>
      <c r="AY718" s="190" t="s">
        <v>163</v>
      </c>
    </row>
    <row r="719" spans="1:51" s="14" customFormat="1" ht="12">
      <c r="A719" s="14"/>
      <c r="B719" s="189"/>
      <c r="C719" s="14"/>
      <c r="D719" s="182" t="s">
        <v>174</v>
      </c>
      <c r="E719" s="190" t="s">
        <v>3</v>
      </c>
      <c r="F719" s="191" t="s">
        <v>979</v>
      </c>
      <c r="G719" s="14"/>
      <c r="H719" s="192">
        <v>3.312</v>
      </c>
      <c r="I719" s="193"/>
      <c r="J719" s="14"/>
      <c r="K719" s="14"/>
      <c r="L719" s="189"/>
      <c r="M719" s="194"/>
      <c r="N719" s="195"/>
      <c r="O719" s="195"/>
      <c r="P719" s="195"/>
      <c r="Q719" s="195"/>
      <c r="R719" s="195"/>
      <c r="S719" s="195"/>
      <c r="T719" s="19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190" t="s">
        <v>174</v>
      </c>
      <c r="AU719" s="190" t="s">
        <v>82</v>
      </c>
      <c r="AV719" s="14" t="s">
        <v>82</v>
      </c>
      <c r="AW719" s="14" t="s">
        <v>33</v>
      </c>
      <c r="AX719" s="14" t="s">
        <v>72</v>
      </c>
      <c r="AY719" s="190" t="s">
        <v>163</v>
      </c>
    </row>
    <row r="720" spans="1:51" s="14" customFormat="1" ht="12">
      <c r="A720" s="14"/>
      <c r="B720" s="189"/>
      <c r="C720" s="14"/>
      <c r="D720" s="182" t="s">
        <v>174</v>
      </c>
      <c r="E720" s="190" t="s">
        <v>3</v>
      </c>
      <c r="F720" s="191" t="s">
        <v>980</v>
      </c>
      <c r="G720" s="14"/>
      <c r="H720" s="192">
        <v>3.498</v>
      </c>
      <c r="I720" s="193"/>
      <c r="J720" s="14"/>
      <c r="K720" s="14"/>
      <c r="L720" s="189"/>
      <c r="M720" s="194"/>
      <c r="N720" s="195"/>
      <c r="O720" s="195"/>
      <c r="P720" s="195"/>
      <c r="Q720" s="195"/>
      <c r="R720" s="195"/>
      <c r="S720" s="195"/>
      <c r="T720" s="196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190" t="s">
        <v>174</v>
      </c>
      <c r="AU720" s="190" t="s">
        <v>82</v>
      </c>
      <c r="AV720" s="14" t="s">
        <v>82</v>
      </c>
      <c r="AW720" s="14" t="s">
        <v>33</v>
      </c>
      <c r="AX720" s="14" t="s">
        <v>72</v>
      </c>
      <c r="AY720" s="190" t="s">
        <v>163</v>
      </c>
    </row>
    <row r="721" spans="1:51" s="14" customFormat="1" ht="12">
      <c r="A721" s="14"/>
      <c r="B721" s="189"/>
      <c r="C721" s="14"/>
      <c r="D721" s="182" t="s">
        <v>174</v>
      </c>
      <c r="E721" s="190" t="s">
        <v>3</v>
      </c>
      <c r="F721" s="191" t="s">
        <v>981</v>
      </c>
      <c r="G721" s="14"/>
      <c r="H721" s="192">
        <v>2.484</v>
      </c>
      <c r="I721" s="193"/>
      <c r="J721" s="14"/>
      <c r="K721" s="14"/>
      <c r="L721" s="189"/>
      <c r="M721" s="194"/>
      <c r="N721" s="195"/>
      <c r="O721" s="195"/>
      <c r="P721" s="195"/>
      <c r="Q721" s="195"/>
      <c r="R721" s="195"/>
      <c r="S721" s="195"/>
      <c r="T721" s="19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190" t="s">
        <v>174</v>
      </c>
      <c r="AU721" s="190" t="s">
        <v>82</v>
      </c>
      <c r="AV721" s="14" t="s">
        <v>82</v>
      </c>
      <c r="AW721" s="14" t="s">
        <v>33</v>
      </c>
      <c r="AX721" s="14" t="s">
        <v>72</v>
      </c>
      <c r="AY721" s="190" t="s">
        <v>163</v>
      </c>
    </row>
    <row r="722" spans="1:51" s="15" customFormat="1" ht="12">
      <c r="A722" s="15"/>
      <c r="B722" s="197"/>
      <c r="C722" s="15"/>
      <c r="D722" s="182" t="s">
        <v>174</v>
      </c>
      <c r="E722" s="198" t="s">
        <v>3</v>
      </c>
      <c r="F722" s="199" t="s">
        <v>178</v>
      </c>
      <c r="G722" s="15"/>
      <c r="H722" s="200">
        <v>18.632</v>
      </c>
      <c r="I722" s="201"/>
      <c r="J722" s="15"/>
      <c r="K722" s="15"/>
      <c r="L722" s="197"/>
      <c r="M722" s="202"/>
      <c r="N722" s="203"/>
      <c r="O722" s="203"/>
      <c r="P722" s="203"/>
      <c r="Q722" s="203"/>
      <c r="R722" s="203"/>
      <c r="S722" s="203"/>
      <c r="T722" s="204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198" t="s">
        <v>174</v>
      </c>
      <c r="AU722" s="198" t="s">
        <v>82</v>
      </c>
      <c r="AV722" s="15" t="s">
        <v>170</v>
      </c>
      <c r="AW722" s="15" t="s">
        <v>33</v>
      </c>
      <c r="AX722" s="15" t="s">
        <v>80</v>
      </c>
      <c r="AY722" s="198" t="s">
        <v>163</v>
      </c>
    </row>
    <row r="723" spans="1:65" s="2" customFormat="1" ht="24.15" customHeight="1">
      <c r="A723" s="39"/>
      <c r="B723" s="162"/>
      <c r="C723" s="163" t="s">
        <v>982</v>
      </c>
      <c r="D723" s="163" t="s">
        <v>165</v>
      </c>
      <c r="E723" s="164" t="s">
        <v>983</v>
      </c>
      <c r="F723" s="165" t="s">
        <v>984</v>
      </c>
      <c r="G723" s="166" t="s">
        <v>168</v>
      </c>
      <c r="H723" s="167">
        <v>72.77</v>
      </c>
      <c r="I723" s="168"/>
      <c r="J723" s="169">
        <f>ROUND(I723*H723,2)</f>
        <v>0</v>
      </c>
      <c r="K723" s="165" t="s">
        <v>169</v>
      </c>
      <c r="L723" s="40"/>
      <c r="M723" s="170" t="s">
        <v>3</v>
      </c>
      <c r="N723" s="171" t="s">
        <v>43</v>
      </c>
      <c r="O723" s="73"/>
      <c r="P723" s="172">
        <f>O723*H723</f>
        <v>0</v>
      </c>
      <c r="Q723" s="172">
        <v>0</v>
      </c>
      <c r="R723" s="172">
        <f>Q723*H723</f>
        <v>0</v>
      </c>
      <c r="S723" s="172">
        <v>0.054</v>
      </c>
      <c r="T723" s="173">
        <f>S723*H723</f>
        <v>3.9295799999999996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174" t="s">
        <v>170</v>
      </c>
      <c r="AT723" s="174" t="s">
        <v>165</v>
      </c>
      <c r="AU723" s="174" t="s">
        <v>82</v>
      </c>
      <c r="AY723" s="20" t="s">
        <v>163</v>
      </c>
      <c r="BE723" s="175">
        <f>IF(N723="základní",J723,0)</f>
        <v>0</v>
      </c>
      <c r="BF723" s="175">
        <f>IF(N723="snížená",J723,0)</f>
        <v>0</v>
      </c>
      <c r="BG723" s="175">
        <f>IF(N723="zákl. přenesená",J723,0)</f>
        <v>0</v>
      </c>
      <c r="BH723" s="175">
        <f>IF(N723="sníž. přenesená",J723,0)</f>
        <v>0</v>
      </c>
      <c r="BI723" s="175">
        <f>IF(N723="nulová",J723,0)</f>
        <v>0</v>
      </c>
      <c r="BJ723" s="20" t="s">
        <v>80</v>
      </c>
      <c r="BK723" s="175">
        <f>ROUND(I723*H723,2)</f>
        <v>0</v>
      </c>
      <c r="BL723" s="20" t="s">
        <v>170</v>
      </c>
      <c r="BM723" s="174" t="s">
        <v>985</v>
      </c>
    </row>
    <row r="724" spans="1:47" s="2" customFormat="1" ht="12">
      <c r="A724" s="39"/>
      <c r="B724" s="40"/>
      <c r="C724" s="39"/>
      <c r="D724" s="176" t="s">
        <v>172</v>
      </c>
      <c r="E724" s="39"/>
      <c r="F724" s="177" t="s">
        <v>986</v>
      </c>
      <c r="G724" s="39"/>
      <c r="H724" s="39"/>
      <c r="I724" s="178"/>
      <c r="J724" s="39"/>
      <c r="K724" s="39"/>
      <c r="L724" s="40"/>
      <c r="M724" s="179"/>
      <c r="N724" s="180"/>
      <c r="O724" s="73"/>
      <c r="P724" s="73"/>
      <c r="Q724" s="73"/>
      <c r="R724" s="73"/>
      <c r="S724" s="73"/>
      <c r="T724" s="74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20" t="s">
        <v>172</v>
      </c>
      <c r="AU724" s="20" t="s">
        <v>82</v>
      </c>
    </row>
    <row r="725" spans="1:51" s="14" customFormat="1" ht="12">
      <c r="A725" s="14"/>
      <c r="B725" s="189"/>
      <c r="C725" s="14"/>
      <c r="D725" s="182" t="s">
        <v>174</v>
      </c>
      <c r="E725" s="190" t="s">
        <v>3</v>
      </c>
      <c r="F725" s="191" t="s">
        <v>987</v>
      </c>
      <c r="G725" s="14"/>
      <c r="H725" s="192">
        <v>21.983</v>
      </c>
      <c r="I725" s="193"/>
      <c r="J725" s="14"/>
      <c r="K725" s="14"/>
      <c r="L725" s="189"/>
      <c r="M725" s="194"/>
      <c r="N725" s="195"/>
      <c r="O725" s="195"/>
      <c r="P725" s="195"/>
      <c r="Q725" s="195"/>
      <c r="R725" s="195"/>
      <c r="S725" s="195"/>
      <c r="T725" s="19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190" t="s">
        <v>174</v>
      </c>
      <c r="AU725" s="190" t="s">
        <v>82</v>
      </c>
      <c r="AV725" s="14" t="s">
        <v>82</v>
      </c>
      <c r="AW725" s="14" t="s">
        <v>33</v>
      </c>
      <c r="AX725" s="14" t="s">
        <v>72</v>
      </c>
      <c r="AY725" s="190" t="s">
        <v>163</v>
      </c>
    </row>
    <row r="726" spans="1:51" s="14" customFormat="1" ht="12">
      <c r="A726" s="14"/>
      <c r="B726" s="189"/>
      <c r="C726" s="14"/>
      <c r="D726" s="182" t="s">
        <v>174</v>
      </c>
      <c r="E726" s="190" t="s">
        <v>3</v>
      </c>
      <c r="F726" s="191" t="s">
        <v>750</v>
      </c>
      <c r="G726" s="14"/>
      <c r="H726" s="192">
        <v>14.49</v>
      </c>
      <c r="I726" s="193"/>
      <c r="J726" s="14"/>
      <c r="K726" s="14"/>
      <c r="L726" s="189"/>
      <c r="M726" s="194"/>
      <c r="N726" s="195"/>
      <c r="O726" s="195"/>
      <c r="P726" s="195"/>
      <c r="Q726" s="195"/>
      <c r="R726" s="195"/>
      <c r="S726" s="195"/>
      <c r="T726" s="19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190" t="s">
        <v>174</v>
      </c>
      <c r="AU726" s="190" t="s">
        <v>82</v>
      </c>
      <c r="AV726" s="14" t="s">
        <v>82</v>
      </c>
      <c r="AW726" s="14" t="s">
        <v>33</v>
      </c>
      <c r="AX726" s="14" t="s">
        <v>72</v>
      </c>
      <c r="AY726" s="190" t="s">
        <v>163</v>
      </c>
    </row>
    <row r="727" spans="1:51" s="13" customFormat="1" ht="12">
      <c r="A727" s="13"/>
      <c r="B727" s="181"/>
      <c r="C727" s="13"/>
      <c r="D727" s="182" t="s">
        <v>174</v>
      </c>
      <c r="E727" s="183" t="s">
        <v>3</v>
      </c>
      <c r="F727" s="184" t="s">
        <v>988</v>
      </c>
      <c r="G727" s="13"/>
      <c r="H727" s="183" t="s">
        <v>3</v>
      </c>
      <c r="I727" s="185"/>
      <c r="J727" s="13"/>
      <c r="K727" s="13"/>
      <c r="L727" s="181"/>
      <c r="M727" s="186"/>
      <c r="N727" s="187"/>
      <c r="O727" s="187"/>
      <c r="P727" s="187"/>
      <c r="Q727" s="187"/>
      <c r="R727" s="187"/>
      <c r="S727" s="187"/>
      <c r="T727" s="18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183" t="s">
        <v>174</v>
      </c>
      <c r="AU727" s="183" t="s">
        <v>82</v>
      </c>
      <c r="AV727" s="13" t="s">
        <v>80</v>
      </c>
      <c r="AW727" s="13" t="s">
        <v>33</v>
      </c>
      <c r="AX727" s="13" t="s">
        <v>72</v>
      </c>
      <c r="AY727" s="183" t="s">
        <v>163</v>
      </c>
    </row>
    <row r="728" spans="1:51" s="14" customFormat="1" ht="12">
      <c r="A728" s="14"/>
      <c r="B728" s="189"/>
      <c r="C728" s="14"/>
      <c r="D728" s="182" t="s">
        <v>174</v>
      </c>
      <c r="E728" s="190" t="s">
        <v>3</v>
      </c>
      <c r="F728" s="191" t="s">
        <v>989</v>
      </c>
      <c r="G728" s="14"/>
      <c r="H728" s="192">
        <v>2.62</v>
      </c>
      <c r="I728" s="193"/>
      <c r="J728" s="14"/>
      <c r="K728" s="14"/>
      <c r="L728" s="189"/>
      <c r="M728" s="194"/>
      <c r="N728" s="195"/>
      <c r="O728" s="195"/>
      <c r="P728" s="195"/>
      <c r="Q728" s="195"/>
      <c r="R728" s="195"/>
      <c r="S728" s="195"/>
      <c r="T728" s="19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190" t="s">
        <v>174</v>
      </c>
      <c r="AU728" s="190" t="s">
        <v>82</v>
      </c>
      <c r="AV728" s="14" t="s">
        <v>82</v>
      </c>
      <c r="AW728" s="14" t="s">
        <v>33</v>
      </c>
      <c r="AX728" s="14" t="s">
        <v>72</v>
      </c>
      <c r="AY728" s="190" t="s">
        <v>163</v>
      </c>
    </row>
    <row r="729" spans="1:51" s="13" customFormat="1" ht="12">
      <c r="A729" s="13"/>
      <c r="B729" s="181"/>
      <c r="C729" s="13"/>
      <c r="D729" s="182" t="s">
        <v>174</v>
      </c>
      <c r="E729" s="183" t="s">
        <v>3</v>
      </c>
      <c r="F729" s="184" t="s">
        <v>990</v>
      </c>
      <c r="G729" s="13"/>
      <c r="H729" s="183" t="s">
        <v>3</v>
      </c>
      <c r="I729" s="185"/>
      <c r="J729" s="13"/>
      <c r="K729" s="13"/>
      <c r="L729" s="181"/>
      <c r="M729" s="186"/>
      <c r="N729" s="187"/>
      <c r="O729" s="187"/>
      <c r="P729" s="187"/>
      <c r="Q729" s="187"/>
      <c r="R729" s="187"/>
      <c r="S729" s="187"/>
      <c r="T729" s="18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183" t="s">
        <v>174</v>
      </c>
      <c r="AU729" s="183" t="s">
        <v>82</v>
      </c>
      <c r="AV729" s="13" t="s">
        <v>80</v>
      </c>
      <c r="AW729" s="13" t="s">
        <v>33</v>
      </c>
      <c r="AX729" s="13" t="s">
        <v>72</v>
      </c>
      <c r="AY729" s="183" t="s">
        <v>163</v>
      </c>
    </row>
    <row r="730" spans="1:51" s="14" customFormat="1" ht="12">
      <c r="A730" s="14"/>
      <c r="B730" s="189"/>
      <c r="C730" s="14"/>
      <c r="D730" s="182" t="s">
        <v>174</v>
      </c>
      <c r="E730" s="190" t="s">
        <v>3</v>
      </c>
      <c r="F730" s="191" t="s">
        <v>757</v>
      </c>
      <c r="G730" s="14"/>
      <c r="H730" s="192">
        <v>7.328</v>
      </c>
      <c r="I730" s="193"/>
      <c r="J730" s="14"/>
      <c r="K730" s="14"/>
      <c r="L730" s="189"/>
      <c r="M730" s="194"/>
      <c r="N730" s="195"/>
      <c r="O730" s="195"/>
      <c r="P730" s="195"/>
      <c r="Q730" s="195"/>
      <c r="R730" s="195"/>
      <c r="S730" s="195"/>
      <c r="T730" s="19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190" t="s">
        <v>174</v>
      </c>
      <c r="AU730" s="190" t="s">
        <v>82</v>
      </c>
      <c r="AV730" s="14" t="s">
        <v>82</v>
      </c>
      <c r="AW730" s="14" t="s">
        <v>33</v>
      </c>
      <c r="AX730" s="14" t="s">
        <v>72</v>
      </c>
      <c r="AY730" s="190" t="s">
        <v>163</v>
      </c>
    </row>
    <row r="731" spans="1:51" s="14" customFormat="1" ht="12">
      <c r="A731" s="14"/>
      <c r="B731" s="189"/>
      <c r="C731" s="14"/>
      <c r="D731" s="182" t="s">
        <v>174</v>
      </c>
      <c r="E731" s="190" t="s">
        <v>3</v>
      </c>
      <c r="F731" s="191" t="s">
        <v>760</v>
      </c>
      <c r="G731" s="14"/>
      <c r="H731" s="192">
        <v>4.195</v>
      </c>
      <c r="I731" s="193"/>
      <c r="J731" s="14"/>
      <c r="K731" s="14"/>
      <c r="L731" s="189"/>
      <c r="M731" s="194"/>
      <c r="N731" s="195"/>
      <c r="O731" s="195"/>
      <c r="P731" s="195"/>
      <c r="Q731" s="195"/>
      <c r="R731" s="195"/>
      <c r="S731" s="195"/>
      <c r="T731" s="196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190" t="s">
        <v>174</v>
      </c>
      <c r="AU731" s="190" t="s">
        <v>82</v>
      </c>
      <c r="AV731" s="14" t="s">
        <v>82</v>
      </c>
      <c r="AW731" s="14" t="s">
        <v>33</v>
      </c>
      <c r="AX731" s="14" t="s">
        <v>72</v>
      </c>
      <c r="AY731" s="190" t="s">
        <v>163</v>
      </c>
    </row>
    <row r="732" spans="1:51" s="14" customFormat="1" ht="12">
      <c r="A732" s="14"/>
      <c r="B732" s="189"/>
      <c r="C732" s="14"/>
      <c r="D732" s="182" t="s">
        <v>174</v>
      </c>
      <c r="E732" s="190" t="s">
        <v>3</v>
      </c>
      <c r="F732" s="191" t="s">
        <v>761</v>
      </c>
      <c r="G732" s="14"/>
      <c r="H732" s="192">
        <v>14.49</v>
      </c>
      <c r="I732" s="193"/>
      <c r="J732" s="14"/>
      <c r="K732" s="14"/>
      <c r="L732" s="189"/>
      <c r="M732" s="194"/>
      <c r="N732" s="195"/>
      <c r="O732" s="195"/>
      <c r="P732" s="195"/>
      <c r="Q732" s="195"/>
      <c r="R732" s="195"/>
      <c r="S732" s="195"/>
      <c r="T732" s="19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190" t="s">
        <v>174</v>
      </c>
      <c r="AU732" s="190" t="s">
        <v>82</v>
      </c>
      <c r="AV732" s="14" t="s">
        <v>82</v>
      </c>
      <c r="AW732" s="14" t="s">
        <v>33</v>
      </c>
      <c r="AX732" s="14" t="s">
        <v>72</v>
      </c>
      <c r="AY732" s="190" t="s">
        <v>163</v>
      </c>
    </row>
    <row r="733" spans="1:51" s="14" customFormat="1" ht="12">
      <c r="A733" s="14"/>
      <c r="B733" s="189"/>
      <c r="C733" s="14"/>
      <c r="D733" s="182" t="s">
        <v>174</v>
      </c>
      <c r="E733" s="190" t="s">
        <v>3</v>
      </c>
      <c r="F733" s="191" t="s">
        <v>763</v>
      </c>
      <c r="G733" s="14"/>
      <c r="H733" s="192">
        <v>3.664</v>
      </c>
      <c r="I733" s="193"/>
      <c r="J733" s="14"/>
      <c r="K733" s="14"/>
      <c r="L733" s="189"/>
      <c r="M733" s="194"/>
      <c r="N733" s="195"/>
      <c r="O733" s="195"/>
      <c r="P733" s="195"/>
      <c r="Q733" s="195"/>
      <c r="R733" s="195"/>
      <c r="S733" s="195"/>
      <c r="T733" s="19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190" t="s">
        <v>174</v>
      </c>
      <c r="AU733" s="190" t="s">
        <v>82</v>
      </c>
      <c r="AV733" s="14" t="s">
        <v>82</v>
      </c>
      <c r="AW733" s="14" t="s">
        <v>33</v>
      </c>
      <c r="AX733" s="14" t="s">
        <v>72</v>
      </c>
      <c r="AY733" s="190" t="s">
        <v>163</v>
      </c>
    </row>
    <row r="734" spans="1:51" s="14" customFormat="1" ht="12">
      <c r="A734" s="14"/>
      <c r="B734" s="189"/>
      <c r="C734" s="14"/>
      <c r="D734" s="182" t="s">
        <v>174</v>
      </c>
      <c r="E734" s="190" t="s">
        <v>3</v>
      </c>
      <c r="F734" s="191" t="s">
        <v>991</v>
      </c>
      <c r="G734" s="14"/>
      <c r="H734" s="192">
        <v>1</v>
      </c>
      <c r="I734" s="193"/>
      <c r="J734" s="14"/>
      <c r="K734" s="14"/>
      <c r="L734" s="189"/>
      <c r="M734" s="194"/>
      <c r="N734" s="195"/>
      <c r="O734" s="195"/>
      <c r="P734" s="195"/>
      <c r="Q734" s="195"/>
      <c r="R734" s="195"/>
      <c r="S734" s="195"/>
      <c r="T734" s="19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190" t="s">
        <v>174</v>
      </c>
      <c r="AU734" s="190" t="s">
        <v>82</v>
      </c>
      <c r="AV734" s="14" t="s">
        <v>82</v>
      </c>
      <c r="AW734" s="14" t="s">
        <v>33</v>
      </c>
      <c r="AX734" s="14" t="s">
        <v>72</v>
      </c>
      <c r="AY734" s="190" t="s">
        <v>163</v>
      </c>
    </row>
    <row r="735" spans="1:51" s="14" customFormat="1" ht="12">
      <c r="A735" s="14"/>
      <c r="B735" s="189"/>
      <c r="C735" s="14"/>
      <c r="D735" s="182" t="s">
        <v>174</v>
      </c>
      <c r="E735" s="190" t="s">
        <v>3</v>
      </c>
      <c r="F735" s="191" t="s">
        <v>992</v>
      </c>
      <c r="G735" s="14"/>
      <c r="H735" s="192">
        <v>1</v>
      </c>
      <c r="I735" s="193"/>
      <c r="J735" s="14"/>
      <c r="K735" s="14"/>
      <c r="L735" s="189"/>
      <c r="M735" s="194"/>
      <c r="N735" s="195"/>
      <c r="O735" s="195"/>
      <c r="P735" s="195"/>
      <c r="Q735" s="195"/>
      <c r="R735" s="195"/>
      <c r="S735" s="195"/>
      <c r="T735" s="19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190" t="s">
        <v>174</v>
      </c>
      <c r="AU735" s="190" t="s">
        <v>82</v>
      </c>
      <c r="AV735" s="14" t="s">
        <v>82</v>
      </c>
      <c r="AW735" s="14" t="s">
        <v>33</v>
      </c>
      <c r="AX735" s="14" t="s">
        <v>72</v>
      </c>
      <c r="AY735" s="190" t="s">
        <v>163</v>
      </c>
    </row>
    <row r="736" spans="1:51" s="14" customFormat="1" ht="12">
      <c r="A736" s="14"/>
      <c r="B736" s="189"/>
      <c r="C736" s="14"/>
      <c r="D736" s="182" t="s">
        <v>174</v>
      </c>
      <c r="E736" s="190" t="s">
        <v>3</v>
      </c>
      <c r="F736" s="191" t="s">
        <v>993</v>
      </c>
      <c r="G736" s="14"/>
      <c r="H736" s="192">
        <v>1</v>
      </c>
      <c r="I736" s="193"/>
      <c r="J736" s="14"/>
      <c r="K736" s="14"/>
      <c r="L736" s="189"/>
      <c r="M736" s="194"/>
      <c r="N736" s="195"/>
      <c r="O736" s="195"/>
      <c r="P736" s="195"/>
      <c r="Q736" s="195"/>
      <c r="R736" s="195"/>
      <c r="S736" s="195"/>
      <c r="T736" s="19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190" t="s">
        <v>174</v>
      </c>
      <c r="AU736" s="190" t="s">
        <v>82</v>
      </c>
      <c r="AV736" s="14" t="s">
        <v>82</v>
      </c>
      <c r="AW736" s="14" t="s">
        <v>33</v>
      </c>
      <c r="AX736" s="14" t="s">
        <v>72</v>
      </c>
      <c r="AY736" s="190" t="s">
        <v>163</v>
      </c>
    </row>
    <row r="737" spans="1:51" s="14" customFormat="1" ht="12">
      <c r="A737" s="14"/>
      <c r="B737" s="189"/>
      <c r="C737" s="14"/>
      <c r="D737" s="182" t="s">
        <v>174</v>
      </c>
      <c r="E737" s="190" t="s">
        <v>3</v>
      </c>
      <c r="F737" s="191" t="s">
        <v>994</v>
      </c>
      <c r="G737" s="14"/>
      <c r="H737" s="192">
        <v>1</v>
      </c>
      <c r="I737" s="193"/>
      <c r="J737" s="14"/>
      <c r="K737" s="14"/>
      <c r="L737" s="189"/>
      <c r="M737" s="194"/>
      <c r="N737" s="195"/>
      <c r="O737" s="195"/>
      <c r="P737" s="195"/>
      <c r="Q737" s="195"/>
      <c r="R737" s="195"/>
      <c r="S737" s="195"/>
      <c r="T737" s="19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190" t="s">
        <v>174</v>
      </c>
      <c r="AU737" s="190" t="s">
        <v>82</v>
      </c>
      <c r="AV737" s="14" t="s">
        <v>82</v>
      </c>
      <c r="AW737" s="14" t="s">
        <v>33</v>
      </c>
      <c r="AX737" s="14" t="s">
        <v>72</v>
      </c>
      <c r="AY737" s="190" t="s">
        <v>163</v>
      </c>
    </row>
    <row r="738" spans="1:51" s="15" customFormat="1" ht="12">
      <c r="A738" s="15"/>
      <c r="B738" s="197"/>
      <c r="C738" s="15"/>
      <c r="D738" s="182" t="s">
        <v>174</v>
      </c>
      <c r="E738" s="198" t="s">
        <v>3</v>
      </c>
      <c r="F738" s="199" t="s">
        <v>178</v>
      </c>
      <c r="G738" s="15"/>
      <c r="H738" s="200">
        <v>72.77</v>
      </c>
      <c r="I738" s="201"/>
      <c r="J738" s="15"/>
      <c r="K738" s="15"/>
      <c r="L738" s="197"/>
      <c r="M738" s="202"/>
      <c r="N738" s="203"/>
      <c r="O738" s="203"/>
      <c r="P738" s="203"/>
      <c r="Q738" s="203"/>
      <c r="R738" s="203"/>
      <c r="S738" s="203"/>
      <c r="T738" s="204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198" t="s">
        <v>174</v>
      </c>
      <c r="AU738" s="198" t="s">
        <v>82</v>
      </c>
      <c r="AV738" s="15" t="s">
        <v>170</v>
      </c>
      <c r="AW738" s="15" t="s">
        <v>33</v>
      </c>
      <c r="AX738" s="15" t="s">
        <v>80</v>
      </c>
      <c r="AY738" s="198" t="s">
        <v>163</v>
      </c>
    </row>
    <row r="739" spans="1:65" s="2" customFormat="1" ht="24.15" customHeight="1">
      <c r="A739" s="39"/>
      <c r="B739" s="162"/>
      <c r="C739" s="163" t="s">
        <v>995</v>
      </c>
      <c r="D739" s="163" t="s">
        <v>165</v>
      </c>
      <c r="E739" s="164" t="s">
        <v>996</v>
      </c>
      <c r="F739" s="165" t="s">
        <v>997</v>
      </c>
      <c r="G739" s="166" t="s">
        <v>303</v>
      </c>
      <c r="H739" s="167">
        <v>2</v>
      </c>
      <c r="I739" s="168"/>
      <c r="J739" s="169">
        <f>ROUND(I739*H739,2)</f>
        <v>0</v>
      </c>
      <c r="K739" s="165" t="s">
        <v>169</v>
      </c>
      <c r="L739" s="40"/>
      <c r="M739" s="170" t="s">
        <v>3</v>
      </c>
      <c r="N739" s="171" t="s">
        <v>43</v>
      </c>
      <c r="O739" s="73"/>
      <c r="P739" s="172">
        <f>O739*H739</f>
        <v>0</v>
      </c>
      <c r="Q739" s="172">
        <v>0.00316</v>
      </c>
      <c r="R739" s="172">
        <f>Q739*H739</f>
        <v>0.00632</v>
      </c>
      <c r="S739" s="172">
        <v>0.069</v>
      </c>
      <c r="T739" s="173">
        <f>S739*H739</f>
        <v>0.138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174" t="s">
        <v>170</v>
      </c>
      <c r="AT739" s="174" t="s">
        <v>165</v>
      </c>
      <c r="AU739" s="174" t="s">
        <v>82</v>
      </c>
      <c r="AY739" s="20" t="s">
        <v>163</v>
      </c>
      <c r="BE739" s="175">
        <f>IF(N739="základní",J739,0)</f>
        <v>0</v>
      </c>
      <c r="BF739" s="175">
        <f>IF(N739="snížená",J739,0)</f>
        <v>0</v>
      </c>
      <c r="BG739" s="175">
        <f>IF(N739="zákl. přenesená",J739,0)</f>
        <v>0</v>
      </c>
      <c r="BH739" s="175">
        <f>IF(N739="sníž. přenesená",J739,0)</f>
        <v>0</v>
      </c>
      <c r="BI739" s="175">
        <f>IF(N739="nulová",J739,0)</f>
        <v>0</v>
      </c>
      <c r="BJ739" s="20" t="s">
        <v>80</v>
      </c>
      <c r="BK739" s="175">
        <f>ROUND(I739*H739,2)</f>
        <v>0</v>
      </c>
      <c r="BL739" s="20" t="s">
        <v>170</v>
      </c>
      <c r="BM739" s="174" t="s">
        <v>998</v>
      </c>
    </row>
    <row r="740" spans="1:47" s="2" customFormat="1" ht="12">
      <c r="A740" s="39"/>
      <c r="B740" s="40"/>
      <c r="C740" s="39"/>
      <c r="D740" s="176" t="s">
        <v>172</v>
      </c>
      <c r="E740" s="39"/>
      <c r="F740" s="177" t="s">
        <v>999</v>
      </c>
      <c r="G740" s="39"/>
      <c r="H740" s="39"/>
      <c r="I740" s="178"/>
      <c r="J740" s="39"/>
      <c r="K740" s="39"/>
      <c r="L740" s="40"/>
      <c r="M740" s="179"/>
      <c r="N740" s="180"/>
      <c r="O740" s="73"/>
      <c r="P740" s="73"/>
      <c r="Q740" s="73"/>
      <c r="R740" s="73"/>
      <c r="S740" s="73"/>
      <c r="T740" s="74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20" t="s">
        <v>172</v>
      </c>
      <c r="AU740" s="20" t="s">
        <v>82</v>
      </c>
    </row>
    <row r="741" spans="1:51" s="13" customFormat="1" ht="12">
      <c r="A741" s="13"/>
      <c r="B741" s="181"/>
      <c r="C741" s="13"/>
      <c r="D741" s="182" t="s">
        <v>174</v>
      </c>
      <c r="E741" s="183" t="s">
        <v>3</v>
      </c>
      <c r="F741" s="184" t="s">
        <v>1000</v>
      </c>
      <c r="G741" s="13"/>
      <c r="H741" s="183" t="s">
        <v>3</v>
      </c>
      <c r="I741" s="185"/>
      <c r="J741" s="13"/>
      <c r="K741" s="13"/>
      <c r="L741" s="181"/>
      <c r="M741" s="186"/>
      <c r="N741" s="187"/>
      <c r="O741" s="187"/>
      <c r="P741" s="187"/>
      <c r="Q741" s="187"/>
      <c r="R741" s="187"/>
      <c r="S741" s="187"/>
      <c r="T741" s="18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183" t="s">
        <v>174</v>
      </c>
      <c r="AU741" s="183" t="s">
        <v>82</v>
      </c>
      <c r="AV741" s="13" t="s">
        <v>80</v>
      </c>
      <c r="AW741" s="13" t="s">
        <v>33</v>
      </c>
      <c r="AX741" s="13" t="s">
        <v>72</v>
      </c>
      <c r="AY741" s="183" t="s">
        <v>163</v>
      </c>
    </row>
    <row r="742" spans="1:51" s="14" customFormat="1" ht="12">
      <c r="A742" s="14"/>
      <c r="B742" s="189"/>
      <c r="C742" s="14"/>
      <c r="D742" s="182" t="s">
        <v>174</v>
      </c>
      <c r="E742" s="190" t="s">
        <v>3</v>
      </c>
      <c r="F742" s="191" t="s">
        <v>1001</v>
      </c>
      <c r="G742" s="14"/>
      <c r="H742" s="192">
        <v>2</v>
      </c>
      <c r="I742" s="193"/>
      <c r="J742" s="14"/>
      <c r="K742" s="14"/>
      <c r="L742" s="189"/>
      <c r="M742" s="194"/>
      <c r="N742" s="195"/>
      <c r="O742" s="195"/>
      <c r="P742" s="195"/>
      <c r="Q742" s="195"/>
      <c r="R742" s="195"/>
      <c r="S742" s="195"/>
      <c r="T742" s="19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190" t="s">
        <v>174</v>
      </c>
      <c r="AU742" s="190" t="s">
        <v>82</v>
      </c>
      <c r="AV742" s="14" t="s">
        <v>82</v>
      </c>
      <c r="AW742" s="14" t="s">
        <v>33</v>
      </c>
      <c r="AX742" s="14" t="s">
        <v>80</v>
      </c>
      <c r="AY742" s="190" t="s">
        <v>163</v>
      </c>
    </row>
    <row r="743" spans="1:65" s="2" customFormat="1" ht="24.15" customHeight="1">
      <c r="A743" s="39"/>
      <c r="B743" s="162"/>
      <c r="C743" s="163" t="s">
        <v>1002</v>
      </c>
      <c r="D743" s="163" t="s">
        <v>165</v>
      </c>
      <c r="E743" s="164" t="s">
        <v>1003</v>
      </c>
      <c r="F743" s="165" t="s">
        <v>1004</v>
      </c>
      <c r="G743" s="166" t="s">
        <v>303</v>
      </c>
      <c r="H743" s="167">
        <v>27.46</v>
      </c>
      <c r="I743" s="168"/>
      <c r="J743" s="169">
        <f>ROUND(I743*H743,2)</f>
        <v>0</v>
      </c>
      <c r="K743" s="165" t="s">
        <v>169</v>
      </c>
      <c r="L743" s="40"/>
      <c r="M743" s="170" t="s">
        <v>3</v>
      </c>
      <c r="N743" s="171" t="s">
        <v>43</v>
      </c>
      <c r="O743" s="73"/>
      <c r="P743" s="172">
        <f>O743*H743</f>
        <v>0</v>
      </c>
      <c r="Q743" s="172">
        <v>0.0002</v>
      </c>
      <c r="R743" s="172">
        <f>Q743*H743</f>
        <v>0.005492</v>
      </c>
      <c r="S743" s="172">
        <v>0</v>
      </c>
      <c r="T743" s="173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174" t="s">
        <v>170</v>
      </c>
      <c r="AT743" s="174" t="s">
        <v>165</v>
      </c>
      <c r="AU743" s="174" t="s">
        <v>82</v>
      </c>
      <c r="AY743" s="20" t="s">
        <v>163</v>
      </c>
      <c r="BE743" s="175">
        <f>IF(N743="základní",J743,0)</f>
        <v>0</v>
      </c>
      <c r="BF743" s="175">
        <f>IF(N743="snížená",J743,0)</f>
        <v>0</v>
      </c>
      <c r="BG743" s="175">
        <f>IF(N743="zákl. přenesená",J743,0)</f>
        <v>0</v>
      </c>
      <c r="BH743" s="175">
        <f>IF(N743="sníž. přenesená",J743,0)</f>
        <v>0</v>
      </c>
      <c r="BI743" s="175">
        <f>IF(N743="nulová",J743,0)</f>
        <v>0</v>
      </c>
      <c r="BJ743" s="20" t="s">
        <v>80</v>
      </c>
      <c r="BK743" s="175">
        <f>ROUND(I743*H743,2)</f>
        <v>0</v>
      </c>
      <c r="BL743" s="20" t="s">
        <v>170</v>
      </c>
      <c r="BM743" s="174" t="s">
        <v>1005</v>
      </c>
    </row>
    <row r="744" spans="1:47" s="2" customFormat="1" ht="12">
      <c r="A744" s="39"/>
      <c r="B744" s="40"/>
      <c r="C744" s="39"/>
      <c r="D744" s="176" t="s">
        <v>172</v>
      </c>
      <c r="E744" s="39"/>
      <c r="F744" s="177" t="s">
        <v>1006</v>
      </c>
      <c r="G744" s="39"/>
      <c r="H744" s="39"/>
      <c r="I744" s="178"/>
      <c r="J744" s="39"/>
      <c r="K744" s="39"/>
      <c r="L744" s="40"/>
      <c r="M744" s="179"/>
      <c r="N744" s="180"/>
      <c r="O744" s="73"/>
      <c r="P744" s="73"/>
      <c r="Q744" s="73"/>
      <c r="R744" s="73"/>
      <c r="S744" s="73"/>
      <c r="T744" s="74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20" t="s">
        <v>172</v>
      </c>
      <c r="AU744" s="20" t="s">
        <v>82</v>
      </c>
    </row>
    <row r="745" spans="1:51" s="13" customFormat="1" ht="12">
      <c r="A745" s="13"/>
      <c r="B745" s="181"/>
      <c r="C745" s="13"/>
      <c r="D745" s="182" t="s">
        <v>174</v>
      </c>
      <c r="E745" s="183" t="s">
        <v>3</v>
      </c>
      <c r="F745" s="184" t="s">
        <v>1007</v>
      </c>
      <c r="G745" s="13"/>
      <c r="H745" s="183" t="s">
        <v>3</v>
      </c>
      <c r="I745" s="185"/>
      <c r="J745" s="13"/>
      <c r="K745" s="13"/>
      <c r="L745" s="181"/>
      <c r="M745" s="186"/>
      <c r="N745" s="187"/>
      <c r="O745" s="187"/>
      <c r="P745" s="187"/>
      <c r="Q745" s="187"/>
      <c r="R745" s="187"/>
      <c r="S745" s="187"/>
      <c r="T745" s="18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183" t="s">
        <v>174</v>
      </c>
      <c r="AU745" s="183" t="s">
        <v>82</v>
      </c>
      <c r="AV745" s="13" t="s">
        <v>80</v>
      </c>
      <c r="AW745" s="13" t="s">
        <v>33</v>
      </c>
      <c r="AX745" s="13" t="s">
        <v>72</v>
      </c>
      <c r="AY745" s="183" t="s">
        <v>163</v>
      </c>
    </row>
    <row r="746" spans="1:51" s="14" customFormat="1" ht="12">
      <c r="A746" s="14"/>
      <c r="B746" s="189"/>
      <c r="C746" s="14"/>
      <c r="D746" s="182" t="s">
        <v>174</v>
      </c>
      <c r="E746" s="190" t="s">
        <v>3</v>
      </c>
      <c r="F746" s="191" t="s">
        <v>1008</v>
      </c>
      <c r="G746" s="14"/>
      <c r="H746" s="192">
        <v>27.46</v>
      </c>
      <c r="I746" s="193"/>
      <c r="J746" s="14"/>
      <c r="K746" s="14"/>
      <c r="L746" s="189"/>
      <c r="M746" s="194"/>
      <c r="N746" s="195"/>
      <c r="O746" s="195"/>
      <c r="P746" s="195"/>
      <c r="Q746" s="195"/>
      <c r="R746" s="195"/>
      <c r="S746" s="195"/>
      <c r="T746" s="19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190" t="s">
        <v>174</v>
      </c>
      <c r="AU746" s="190" t="s">
        <v>82</v>
      </c>
      <c r="AV746" s="14" t="s">
        <v>82</v>
      </c>
      <c r="AW746" s="14" t="s">
        <v>33</v>
      </c>
      <c r="AX746" s="14" t="s">
        <v>80</v>
      </c>
      <c r="AY746" s="190" t="s">
        <v>163</v>
      </c>
    </row>
    <row r="747" spans="1:65" s="2" customFormat="1" ht="16.5" customHeight="1">
      <c r="A747" s="39"/>
      <c r="B747" s="162"/>
      <c r="C747" s="163" t="s">
        <v>1009</v>
      </c>
      <c r="D747" s="163" t="s">
        <v>165</v>
      </c>
      <c r="E747" s="164" t="s">
        <v>1010</v>
      </c>
      <c r="F747" s="165" t="s">
        <v>1011</v>
      </c>
      <c r="G747" s="166" t="s">
        <v>303</v>
      </c>
      <c r="H747" s="167">
        <v>27.592</v>
      </c>
      <c r="I747" s="168"/>
      <c r="J747" s="169">
        <f>ROUND(I747*H747,2)</f>
        <v>0</v>
      </c>
      <c r="K747" s="165" t="s">
        <v>169</v>
      </c>
      <c r="L747" s="40"/>
      <c r="M747" s="170" t="s">
        <v>3</v>
      </c>
      <c r="N747" s="171" t="s">
        <v>43</v>
      </c>
      <c r="O747" s="73"/>
      <c r="P747" s="172">
        <f>O747*H747</f>
        <v>0</v>
      </c>
      <c r="Q747" s="172">
        <v>1E-05</v>
      </c>
      <c r="R747" s="172">
        <f>Q747*H747</f>
        <v>0.00027592000000000003</v>
      </c>
      <c r="S747" s="172">
        <v>0</v>
      </c>
      <c r="T747" s="173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174" t="s">
        <v>170</v>
      </c>
      <c r="AT747" s="174" t="s">
        <v>165</v>
      </c>
      <c r="AU747" s="174" t="s">
        <v>82</v>
      </c>
      <c r="AY747" s="20" t="s">
        <v>163</v>
      </c>
      <c r="BE747" s="175">
        <f>IF(N747="základní",J747,0)</f>
        <v>0</v>
      </c>
      <c r="BF747" s="175">
        <f>IF(N747="snížená",J747,0)</f>
        <v>0</v>
      </c>
      <c r="BG747" s="175">
        <f>IF(N747="zákl. přenesená",J747,0)</f>
        <v>0</v>
      </c>
      <c r="BH747" s="175">
        <f>IF(N747="sníž. přenesená",J747,0)</f>
        <v>0</v>
      </c>
      <c r="BI747" s="175">
        <f>IF(N747="nulová",J747,0)</f>
        <v>0</v>
      </c>
      <c r="BJ747" s="20" t="s">
        <v>80</v>
      </c>
      <c r="BK747" s="175">
        <f>ROUND(I747*H747,2)</f>
        <v>0</v>
      </c>
      <c r="BL747" s="20" t="s">
        <v>170</v>
      </c>
      <c r="BM747" s="174" t="s">
        <v>1012</v>
      </c>
    </row>
    <row r="748" spans="1:47" s="2" customFormat="1" ht="12">
      <c r="A748" s="39"/>
      <c r="B748" s="40"/>
      <c r="C748" s="39"/>
      <c r="D748" s="176" t="s">
        <v>172</v>
      </c>
      <c r="E748" s="39"/>
      <c r="F748" s="177" t="s">
        <v>1013</v>
      </c>
      <c r="G748" s="39"/>
      <c r="H748" s="39"/>
      <c r="I748" s="178"/>
      <c r="J748" s="39"/>
      <c r="K748" s="39"/>
      <c r="L748" s="40"/>
      <c r="M748" s="179"/>
      <c r="N748" s="180"/>
      <c r="O748" s="73"/>
      <c r="P748" s="73"/>
      <c r="Q748" s="73"/>
      <c r="R748" s="73"/>
      <c r="S748" s="73"/>
      <c r="T748" s="74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20" t="s">
        <v>172</v>
      </c>
      <c r="AU748" s="20" t="s">
        <v>82</v>
      </c>
    </row>
    <row r="749" spans="1:51" s="13" customFormat="1" ht="12">
      <c r="A749" s="13"/>
      <c r="B749" s="181"/>
      <c r="C749" s="13"/>
      <c r="D749" s="182" t="s">
        <v>174</v>
      </c>
      <c r="E749" s="183" t="s">
        <v>3</v>
      </c>
      <c r="F749" s="184" t="s">
        <v>1014</v>
      </c>
      <c r="G749" s="13"/>
      <c r="H749" s="183" t="s">
        <v>3</v>
      </c>
      <c r="I749" s="185"/>
      <c r="J749" s="13"/>
      <c r="K749" s="13"/>
      <c r="L749" s="181"/>
      <c r="M749" s="186"/>
      <c r="N749" s="187"/>
      <c r="O749" s="187"/>
      <c r="P749" s="187"/>
      <c r="Q749" s="187"/>
      <c r="R749" s="187"/>
      <c r="S749" s="187"/>
      <c r="T749" s="18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183" t="s">
        <v>174</v>
      </c>
      <c r="AU749" s="183" t="s">
        <v>82</v>
      </c>
      <c r="AV749" s="13" t="s">
        <v>80</v>
      </c>
      <c r="AW749" s="13" t="s">
        <v>33</v>
      </c>
      <c r="AX749" s="13" t="s">
        <v>72</v>
      </c>
      <c r="AY749" s="183" t="s">
        <v>163</v>
      </c>
    </row>
    <row r="750" spans="1:51" s="14" customFormat="1" ht="12">
      <c r="A750" s="14"/>
      <c r="B750" s="189"/>
      <c r="C750" s="14"/>
      <c r="D750" s="182" t="s">
        <v>174</v>
      </c>
      <c r="E750" s="190" t="s">
        <v>3</v>
      </c>
      <c r="F750" s="191" t="s">
        <v>1015</v>
      </c>
      <c r="G750" s="14"/>
      <c r="H750" s="192">
        <v>20.192</v>
      </c>
      <c r="I750" s="193"/>
      <c r="J750" s="14"/>
      <c r="K750" s="14"/>
      <c r="L750" s="189"/>
      <c r="M750" s="194"/>
      <c r="N750" s="195"/>
      <c r="O750" s="195"/>
      <c r="P750" s="195"/>
      <c r="Q750" s="195"/>
      <c r="R750" s="195"/>
      <c r="S750" s="195"/>
      <c r="T750" s="19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190" t="s">
        <v>174</v>
      </c>
      <c r="AU750" s="190" t="s">
        <v>82</v>
      </c>
      <c r="AV750" s="14" t="s">
        <v>82</v>
      </c>
      <c r="AW750" s="14" t="s">
        <v>33</v>
      </c>
      <c r="AX750" s="14" t="s">
        <v>72</v>
      </c>
      <c r="AY750" s="190" t="s">
        <v>163</v>
      </c>
    </row>
    <row r="751" spans="1:51" s="13" customFormat="1" ht="12">
      <c r="A751" s="13"/>
      <c r="B751" s="181"/>
      <c r="C751" s="13"/>
      <c r="D751" s="182" t="s">
        <v>174</v>
      </c>
      <c r="E751" s="183" t="s">
        <v>3</v>
      </c>
      <c r="F751" s="184" t="s">
        <v>1016</v>
      </c>
      <c r="G751" s="13"/>
      <c r="H751" s="183" t="s">
        <v>3</v>
      </c>
      <c r="I751" s="185"/>
      <c r="J751" s="13"/>
      <c r="K751" s="13"/>
      <c r="L751" s="181"/>
      <c r="M751" s="186"/>
      <c r="N751" s="187"/>
      <c r="O751" s="187"/>
      <c r="P751" s="187"/>
      <c r="Q751" s="187"/>
      <c r="R751" s="187"/>
      <c r="S751" s="187"/>
      <c r="T751" s="188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183" t="s">
        <v>174</v>
      </c>
      <c r="AU751" s="183" t="s">
        <v>82</v>
      </c>
      <c r="AV751" s="13" t="s">
        <v>80</v>
      </c>
      <c r="AW751" s="13" t="s">
        <v>33</v>
      </c>
      <c r="AX751" s="13" t="s">
        <v>72</v>
      </c>
      <c r="AY751" s="183" t="s">
        <v>163</v>
      </c>
    </row>
    <row r="752" spans="1:51" s="14" customFormat="1" ht="12">
      <c r="A752" s="14"/>
      <c r="B752" s="189"/>
      <c r="C752" s="14"/>
      <c r="D752" s="182" t="s">
        <v>174</v>
      </c>
      <c r="E752" s="190" t="s">
        <v>3</v>
      </c>
      <c r="F752" s="191" t="s">
        <v>1017</v>
      </c>
      <c r="G752" s="14"/>
      <c r="H752" s="192">
        <v>7.4</v>
      </c>
      <c r="I752" s="193"/>
      <c r="J752" s="14"/>
      <c r="K752" s="14"/>
      <c r="L752" s="189"/>
      <c r="M752" s="194"/>
      <c r="N752" s="195"/>
      <c r="O752" s="195"/>
      <c r="P752" s="195"/>
      <c r="Q752" s="195"/>
      <c r="R752" s="195"/>
      <c r="S752" s="195"/>
      <c r="T752" s="19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190" t="s">
        <v>174</v>
      </c>
      <c r="AU752" s="190" t="s">
        <v>82</v>
      </c>
      <c r="AV752" s="14" t="s">
        <v>82</v>
      </c>
      <c r="AW752" s="14" t="s">
        <v>33</v>
      </c>
      <c r="AX752" s="14" t="s">
        <v>72</v>
      </c>
      <c r="AY752" s="190" t="s">
        <v>163</v>
      </c>
    </row>
    <row r="753" spans="1:51" s="15" customFormat="1" ht="12">
      <c r="A753" s="15"/>
      <c r="B753" s="197"/>
      <c r="C753" s="15"/>
      <c r="D753" s="182" t="s">
        <v>174</v>
      </c>
      <c r="E753" s="198" t="s">
        <v>3</v>
      </c>
      <c r="F753" s="199" t="s">
        <v>178</v>
      </c>
      <c r="G753" s="15"/>
      <c r="H753" s="200">
        <v>27.592</v>
      </c>
      <c r="I753" s="201"/>
      <c r="J753" s="15"/>
      <c r="K753" s="15"/>
      <c r="L753" s="197"/>
      <c r="M753" s="202"/>
      <c r="N753" s="203"/>
      <c r="O753" s="203"/>
      <c r="P753" s="203"/>
      <c r="Q753" s="203"/>
      <c r="R753" s="203"/>
      <c r="S753" s="203"/>
      <c r="T753" s="204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198" t="s">
        <v>174</v>
      </c>
      <c r="AU753" s="198" t="s">
        <v>82</v>
      </c>
      <c r="AV753" s="15" t="s">
        <v>170</v>
      </c>
      <c r="AW753" s="15" t="s">
        <v>33</v>
      </c>
      <c r="AX753" s="15" t="s">
        <v>80</v>
      </c>
      <c r="AY753" s="198" t="s">
        <v>163</v>
      </c>
    </row>
    <row r="754" spans="1:63" s="12" customFormat="1" ht="22.8" customHeight="1">
      <c r="A754" s="12"/>
      <c r="B754" s="149"/>
      <c r="C754" s="12"/>
      <c r="D754" s="150" t="s">
        <v>71</v>
      </c>
      <c r="E754" s="160" t="s">
        <v>1018</v>
      </c>
      <c r="F754" s="160" t="s">
        <v>1019</v>
      </c>
      <c r="G754" s="12"/>
      <c r="H754" s="12"/>
      <c r="I754" s="152"/>
      <c r="J754" s="161">
        <f>BK754</f>
        <v>0</v>
      </c>
      <c r="K754" s="12"/>
      <c r="L754" s="149"/>
      <c r="M754" s="154"/>
      <c r="N754" s="155"/>
      <c r="O754" s="155"/>
      <c r="P754" s="156">
        <f>SUM(P755:P766)</f>
        <v>0</v>
      </c>
      <c r="Q754" s="155"/>
      <c r="R754" s="156">
        <f>SUM(R755:R766)</f>
        <v>0</v>
      </c>
      <c r="S754" s="155"/>
      <c r="T754" s="157">
        <f>SUM(T755:T766)</f>
        <v>0</v>
      </c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R754" s="150" t="s">
        <v>80</v>
      </c>
      <c r="AT754" s="158" t="s">
        <v>71</v>
      </c>
      <c r="AU754" s="158" t="s">
        <v>80</v>
      </c>
      <c r="AY754" s="150" t="s">
        <v>163</v>
      </c>
      <c r="BK754" s="159">
        <f>SUM(BK755:BK766)</f>
        <v>0</v>
      </c>
    </row>
    <row r="755" spans="1:65" s="2" customFormat="1" ht="24.15" customHeight="1">
      <c r="A755" s="39"/>
      <c r="B755" s="162"/>
      <c r="C755" s="163" t="s">
        <v>1020</v>
      </c>
      <c r="D755" s="163" t="s">
        <v>165</v>
      </c>
      <c r="E755" s="164" t="s">
        <v>1021</v>
      </c>
      <c r="F755" s="165" t="s">
        <v>1022</v>
      </c>
      <c r="G755" s="166" t="s">
        <v>261</v>
      </c>
      <c r="H755" s="167">
        <v>128.31</v>
      </c>
      <c r="I755" s="168"/>
      <c r="J755" s="169">
        <f>ROUND(I755*H755,2)</f>
        <v>0</v>
      </c>
      <c r="K755" s="165" t="s">
        <v>169</v>
      </c>
      <c r="L755" s="40"/>
      <c r="M755" s="170" t="s">
        <v>3</v>
      </c>
      <c r="N755" s="171" t="s">
        <v>43</v>
      </c>
      <c r="O755" s="73"/>
      <c r="P755" s="172">
        <f>O755*H755</f>
        <v>0</v>
      </c>
      <c r="Q755" s="172">
        <v>0</v>
      </c>
      <c r="R755" s="172">
        <f>Q755*H755</f>
        <v>0</v>
      </c>
      <c r="S755" s="172">
        <v>0</v>
      </c>
      <c r="T755" s="173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174" t="s">
        <v>170</v>
      </c>
      <c r="AT755" s="174" t="s">
        <v>165</v>
      </c>
      <c r="AU755" s="174" t="s">
        <v>82</v>
      </c>
      <c r="AY755" s="20" t="s">
        <v>163</v>
      </c>
      <c r="BE755" s="175">
        <f>IF(N755="základní",J755,0)</f>
        <v>0</v>
      </c>
      <c r="BF755" s="175">
        <f>IF(N755="snížená",J755,0)</f>
        <v>0</v>
      </c>
      <c r="BG755" s="175">
        <f>IF(N755="zákl. přenesená",J755,0)</f>
        <v>0</v>
      </c>
      <c r="BH755" s="175">
        <f>IF(N755="sníž. přenesená",J755,0)</f>
        <v>0</v>
      </c>
      <c r="BI755" s="175">
        <f>IF(N755="nulová",J755,0)</f>
        <v>0</v>
      </c>
      <c r="BJ755" s="20" t="s">
        <v>80</v>
      </c>
      <c r="BK755" s="175">
        <f>ROUND(I755*H755,2)</f>
        <v>0</v>
      </c>
      <c r="BL755" s="20" t="s">
        <v>170</v>
      </c>
      <c r="BM755" s="174" t="s">
        <v>1023</v>
      </c>
    </row>
    <row r="756" spans="1:47" s="2" customFormat="1" ht="12">
      <c r="A756" s="39"/>
      <c r="B756" s="40"/>
      <c r="C756" s="39"/>
      <c r="D756" s="176" t="s">
        <v>172</v>
      </c>
      <c r="E756" s="39"/>
      <c r="F756" s="177" t="s">
        <v>1024</v>
      </c>
      <c r="G756" s="39"/>
      <c r="H756" s="39"/>
      <c r="I756" s="178"/>
      <c r="J756" s="39"/>
      <c r="K756" s="39"/>
      <c r="L756" s="40"/>
      <c r="M756" s="179"/>
      <c r="N756" s="180"/>
      <c r="O756" s="73"/>
      <c r="P756" s="73"/>
      <c r="Q756" s="73"/>
      <c r="R756" s="73"/>
      <c r="S756" s="73"/>
      <c r="T756" s="74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20" t="s">
        <v>172</v>
      </c>
      <c r="AU756" s="20" t="s">
        <v>82</v>
      </c>
    </row>
    <row r="757" spans="1:65" s="2" customFormat="1" ht="21.75" customHeight="1">
      <c r="A757" s="39"/>
      <c r="B757" s="162"/>
      <c r="C757" s="163" t="s">
        <v>1025</v>
      </c>
      <c r="D757" s="163" t="s">
        <v>165</v>
      </c>
      <c r="E757" s="164" t="s">
        <v>1026</v>
      </c>
      <c r="F757" s="165" t="s">
        <v>1027</v>
      </c>
      <c r="G757" s="166" t="s">
        <v>261</v>
      </c>
      <c r="H757" s="167">
        <v>128.31</v>
      </c>
      <c r="I757" s="168"/>
      <c r="J757" s="169">
        <f>ROUND(I757*H757,2)</f>
        <v>0</v>
      </c>
      <c r="K757" s="165" t="s">
        <v>169</v>
      </c>
      <c r="L757" s="40"/>
      <c r="M757" s="170" t="s">
        <v>3</v>
      </c>
      <c r="N757" s="171" t="s">
        <v>43</v>
      </c>
      <c r="O757" s="73"/>
      <c r="P757" s="172">
        <f>O757*H757</f>
        <v>0</v>
      </c>
      <c r="Q757" s="172">
        <v>0</v>
      </c>
      <c r="R757" s="172">
        <f>Q757*H757</f>
        <v>0</v>
      </c>
      <c r="S757" s="172">
        <v>0</v>
      </c>
      <c r="T757" s="173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174" t="s">
        <v>170</v>
      </c>
      <c r="AT757" s="174" t="s">
        <v>165</v>
      </c>
      <c r="AU757" s="174" t="s">
        <v>82</v>
      </c>
      <c r="AY757" s="20" t="s">
        <v>163</v>
      </c>
      <c r="BE757" s="175">
        <f>IF(N757="základní",J757,0)</f>
        <v>0</v>
      </c>
      <c r="BF757" s="175">
        <f>IF(N757="snížená",J757,0)</f>
        <v>0</v>
      </c>
      <c r="BG757" s="175">
        <f>IF(N757="zákl. přenesená",J757,0)</f>
        <v>0</v>
      </c>
      <c r="BH757" s="175">
        <f>IF(N757="sníž. přenesená",J757,0)</f>
        <v>0</v>
      </c>
      <c r="BI757" s="175">
        <f>IF(N757="nulová",J757,0)</f>
        <v>0</v>
      </c>
      <c r="BJ757" s="20" t="s">
        <v>80</v>
      </c>
      <c r="BK757" s="175">
        <f>ROUND(I757*H757,2)</f>
        <v>0</v>
      </c>
      <c r="BL757" s="20" t="s">
        <v>170</v>
      </c>
      <c r="BM757" s="174" t="s">
        <v>1028</v>
      </c>
    </row>
    <row r="758" spans="1:47" s="2" customFormat="1" ht="12">
      <c r="A758" s="39"/>
      <c r="B758" s="40"/>
      <c r="C758" s="39"/>
      <c r="D758" s="176" t="s">
        <v>172</v>
      </c>
      <c r="E758" s="39"/>
      <c r="F758" s="177" t="s">
        <v>1029</v>
      </c>
      <c r="G758" s="39"/>
      <c r="H758" s="39"/>
      <c r="I758" s="178"/>
      <c r="J758" s="39"/>
      <c r="K758" s="39"/>
      <c r="L758" s="40"/>
      <c r="M758" s="179"/>
      <c r="N758" s="180"/>
      <c r="O758" s="73"/>
      <c r="P758" s="73"/>
      <c r="Q758" s="73"/>
      <c r="R758" s="73"/>
      <c r="S758" s="73"/>
      <c r="T758" s="74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20" t="s">
        <v>172</v>
      </c>
      <c r="AU758" s="20" t="s">
        <v>82</v>
      </c>
    </row>
    <row r="759" spans="1:65" s="2" customFormat="1" ht="24.15" customHeight="1">
      <c r="A759" s="39"/>
      <c r="B759" s="162"/>
      <c r="C759" s="163" t="s">
        <v>1030</v>
      </c>
      <c r="D759" s="163" t="s">
        <v>165</v>
      </c>
      <c r="E759" s="164" t="s">
        <v>1031</v>
      </c>
      <c r="F759" s="165" t="s">
        <v>1032</v>
      </c>
      <c r="G759" s="166" t="s">
        <v>261</v>
      </c>
      <c r="H759" s="167">
        <v>1154.79</v>
      </c>
      <c r="I759" s="168"/>
      <c r="J759" s="169">
        <f>ROUND(I759*H759,2)</f>
        <v>0</v>
      </c>
      <c r="K759" s="165" t="s">
        <v>169</v>
      </c>
      <c r="L759" s="40"/>
      <c r="M759" s="170" t="s">
        <v>3</v>
      </c>
      <c r="N759" s="171" t="s">
        <v>43</v>
      </c>
      <c r="O759" s="73"/>
      <c r="P759" s="172">
        <f>O759*H759</f>
        <v>0</v>
      </c>
      <c r="Q759" s="172">
        <v>0</v>
      </c>
      <c r="R759" s="172">
        <f>Q759*H759</f>
        <v>0</v>
      </c>
      <c r="S759" s="172">
        <v>0</v>
      </c>
      <c r="T759" s="173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174" t="s">
        <v>170</v>
      </c>
      <c r="AT759" s="174" t="s">
        <v>165</v>
      </c>
      <c r="AU759" s="174" t="s">
        <v>82</v>
      </c>
      <c r="AY759" s="20" t="s">
        <v>163</v>
      </c>
      <c r="BE759" s="175">
        <f>IF(N759="základní",J759,0)</f>
        <v>0</v>
      </c>
      <c r="BF759" s="175">
        <f>IF(N759="snížená",J759,0)</f>
        <v>0</v>
      </c>
      <c r="BG759" s="175">
        <f>IF(N759="zákl. přenesená",J759,0)</f>
        <v>0</v>
      </c>
      <c r="BH759" s="175">
        <f>IF(N759="sníž. přenesená",J759,0)</f>
        <v>0</v>
      </c>
      <c r="BI759" s="175">
        <f>IF(N759="nulová",J759,0)</f>
        <v>0</v>
      </c>
      <c r="BJ759" s="20" t="s">
        <v>80</v>
      </c>
      <c r="BK759" s="175">
        <f>ROUND(I759*H759,2)</f>
        <v>0</v>
      </c>
      <c r="BL759" s="20" t="s">
        <v>170</v>
      </c>
      <c r="BM759" s="174" t="s">
        <v>1033</v>
      </c>
    </row>
    <row r="760" spans="1:47" s="2" customFormat="1" ht="12">
      <c r="A760" s="39"/>
      <c r="B760" s="40"/>
      <c r="C760" s="39"/>
      <c r="D760" s="176" t="s">
        <v>172</v>
      </c>
      <c r="E760" s="39"/>
      <c r="F760" s="177" t="s">
        <v>1034</v>
      </c>
      <c r="G760" s="39"/>
      <c r="H760" s="39"/>
      <c r="I760" s="178"/>
      <c r="J760" s="39"/>
      <c r="K760" s="39"/>
      <c r="L760" s="40"/>
      <c r="M760" s="179"/>
      <c r="N760" s="180"/>
      <c r="O760" s="73"/>
      <c r="P760" s="73"/>
      <c r="Q760" s="73"/>
      <c r="R760" s="73"/>
      <c r="S760" s="73"/>
      <c r="T760" s="74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20" t="s">
        <v>172</v>
      </c>
      <c r="AU760" s="20" t="s">
        <v>82</v>
      </c>
    </row>
    <row r="761" spans="1:51" s="14" customFormat="1" ht="12">
      <c r="A761" s="14"/>
      <c r="B761" s="189"/>
      <c r="C761" s="14"/>
      <c r="D761" s="182" t="s">
        <v>174</v>
      </c>
      <c r="E761" s="14"/>
      <c r="F761" s="191" t="s">
        <v>1035</v>
      </c>
      <c r="G761" s="14"/>
      <c r="H761" s="192">
        <v>1154.79</v>
      </c>
      <c r="I761" s="193"/>
      <c r="J761" s="14"/>
      <c r="K761" s="14"/>
      <c r="L761" s="189"/>
      <c r="M761" s="194"/>
      <c r="N761" s="195"/>
      <c r="O761" s="195"/>
      <c r="P761" s="195"/>
      <c r="Q761" s="195"/>
      <c r="R761" s="195"/>
      <c r="S761" s="195"/>
      <c r="T761" s="19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190" t="s">
        <v>174</v>
      </c>
      <c r="AU761" s="190" t="s">
        <v>82</v>
      </c>
      <c r="AV761" s="14" t="s">
        <v>82</v>
      </c>
      <c r="AW761" s="14" t="s">
        <v>4</v>
      </c>
      <c r="AX761" s="14" t="s">
        <v>80</v>
      </c>
      <c r="AY761" s="190" t="s">
        <v>163</v>
      </c>
    </row>
    <row r="762" spans="1:65" s="2" customFormat="1" ht="24.15" customHeight="1">
      <c r="A762" s="39"/>
      <c r="B762" s="162"/>
      <c r="C762" s="163" t="s">
        <v>1036</v>
      </c>
      <c r="D762" s="163" t="s">
        <v>165</v>
      </c>
      <c r="E762" s="164" t="s">
        <v>1037</v>
      </c>
      <c r="F762" s="165" t="s">
        <v>1038</v>
      </c>
      <c r="G762" s="166" t="s">
        <v>261</v>
      </c>
      <c r="H762" s="167">
        <v>126.669</v>
      </c>
      <c r="I762" s="168"/>
      <c r="J762" s="169">
        <f>ROUND(I762*H762,2)</f>
        <v>0</v>
      </c>
      <c r="K762" s="165" t="s">
        <v>169</v>
      </c>
      <c r="L762" s="40"/>
      <c r="M762" s="170" t="s">
        <v>3</v>
      </c>
      <c r="N762" s="171" t="s">
        <v>43</v>
      </c>
      <c r="O762" s="73"/>
      <c r="P762" s="172">
        <f>O762*H762</f>
        <v>0</v>
      </c>
      <c r="Q762" s="172">
        <v>0</v>
      </c>
      <c r="R762" s="172">
        <f>Q762*H762</f>
        <v>0</v>
      </c>
      <c r="S762" s="172">
        <v>0</v>
      </c>
      <c r="T762" s="173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174" t="s">
        <v>170</v>
      </c>
      <c r="AT762" s="174" t="s">
        <v>165</v>
      </c>
      <c r="AU762" s="174" t="s">
        <v>82</v>
      </c>
      <c r="AY762" s="20" t="s">
        <v>163</v>
      </c>
      <c r="BE762" s="175">
        <f>IF(N762="základní",J762,0)</f>
        <v>0</v>
      </c>
      <c r="BF762" s="175">
        <f>IF(N762="snížená",J762,0)</f>
        <v>0</v>
      </c>
      <c r="BG762" s="175">
        <f>IF(N762="zákl. přenesená",J762,0)</f>
        <v>0</v>
      </c>
      <c r="BH762" s="175">
        <f>IF(N762="sníž. přenesená",J762,0)</f>
        <v>0</v>
      </c>
      <c r="BI762" s="175">
        <f>IF(N762="nulová",J762,0)</f>
        <v>0</v>
      </c>
      <c r="BJ762" s="20" t="s">
        <v>80</v>
      </c>
      <c r="BK762" s="175">
        <f>ROUND(I762*H762,2)</f>
        <v>0</v>
      </c>
      <c r="BL762" s="20" t="s">
        <v>170</v>
      </c>
      <c r="BM762" s="174" t="s">
        <v>1039</v>
      </c>
    </row>
    <row r="763" spans="1:47" s="2" customFormat="1" ht="12">
      <c r="A763" s="39"/>
      <c r="B763" s="40"/>
      <c r="C763" s="39"/>
      <c r="D763" s="176" t="s">
        <v>172</v>
      </c>
      <c r="E763" s="39"/>
      <c r="F763" s="177" t="s">
        <v>1040</v>
      </c>
      <c r="G763" s="39"/>
      <c r="H763" s="39"/>
      <c r="I763" s="178"/>
      <c r="J763" s="39"/>
      <c r="K763" s="39"/>
      <c r="L763" s="40"/>
      <c r="M763" s="179"/>
      <c r="N763" s="180"/>
      <c r="O763" s="73"/>
      <c r="P763" s="73"/>
      <c r="Q763" s="73"/>
      <c r="R763" s="73"/>
      <c r="S763" s="73"/>
      <c r="T763" s="74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20" t="s">
        <v>172</v>
      </c>
      <c r="AU763" s="20" t="s">
        <v>82</v>
      </c>
    </row>
    <row r="764" spans="1:51" s="14" customFormat="1" ht="12">
      <c r="A764" s="14"/>
      <c r="B764" s="189"/>
      <c r="C764" s="14"/>
      <c r="D764" s="182" t="s">
        <v>174</v>
      </c>
      <c r="E764" s="190" t="s">
        <v>3</v>
      </c>
      <c r="F764" s="191" t="s">
        <v>1041</v>
      </c>
      <c r="G764" s="14"/>
      <c r="H764" s="192">
        <v>126.669</v>
      </c>
      <c r="I764" s="193"/>
      <c r="J764" s="14"/>
      <c r="K764" s="14"/>
      <c r="L764" s="189"/>
      <c r="M764" s="194"/>
      <c r="N764" s="195"/>
      <c r="O764" s="195"/>
      <c r="P764" s="195"/>
      <c r="Q764" s="195"/>
      <c r="R764" s="195"/>
      <c r="S764" s="195"/>
      <c r="T764" s="19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190" t="s">
        <v>174</v>
      </c>
      <c r="AU764" s="190" t="s">
        <v>82</v>
      </c>
      <c r="AV764" s="14" t="s">
        <v>82</v>
      </c>
      <c r="AW764" s="14" t="s">
        <v>33</v>
      </c>
      <c r="AX764" s="14" t="s">
        <v>80</v>
      </c>
      <c r="AY764" s="190" t="s">
        <v>163</v>
      </c>
    </row>
    <row r="765" spans="1:65" s="2" customFormat="1" ht="24.15" customHeight="1">
      <c r="A765" s="39"/>
      <c r="B765" s="162"/>
      <c r="C765" s="163" t="s">
        <v>1042</v>
      </c>
      <c r="D765" s="163" t="s">
        <v>165</v>
      </c>
      <c r="E765" s="164" t="s">
        <v>1043</v>
      </c>
      <c r="F765" s="165" t="s">
        <v>1044</v>
      </c>
      <c r="G765" s="166" t="s">
        <v>261</v>
      </c>
      <c r="H765" s="167">
        <v>1.641</v>
      </c>
      <c r="I765" s="168"/>
      <c r="J765" s="169">
        <f>ROUND(I765*H765,2)</f>
        <v>0</v>
      </c>
      <c r="K765" s="165" t="s">
        <v>169</v>
      </c>
      <c r="L765" s="40"/>
      <c r="M765" s="170" t="s">
        <v>3</v>
      </c>
      <c r="N765" s="171" t="s">
        <v>43</v>
      </c>
      <c r="O765" s="73"/>
      <c r="P765" s="172">
        <f>O765*H765</f>
        <v>0</v>
      </c>
      <c r="Q765" s="172">
        <v>0</v>
      </c>
      <c r="R765" s="172">
        <f>Q765*H765</f>
        <v>0</v>
      </c>
      <c r="S765" s="172">
        <v>0</v>
      </c>
      <c r="T765" s="173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174" t="s">
        <v>170</v>
      </c>
      <c r="AT765" s="174" t="s">
        <v>165</v>
      </c>
      <c r="AU765" s="174" t="s">
        <v>82</v>
      </c>
      <c r="AY765" s="20" t="s">
        <v>163</v>
      </c>
      <c r="BE765" s="175">
        <f>IF(N765="základní",J765,0)</f>
        <v>0</v>
      </c>
      <c r="BF765" s="175">
        <f>IF(N765="snížená",J765,0)</f>
        <v>0</v>
      </c>
      <c r="BG765" s="175">
        <f>IF(N765="zákl. přenesená",J765,0)</f>
        <v>0</v>
      </c>
      <c r="BH765" s="175">
        <f>IF(N765="sníž. přenesená",J765,0)</f>
        <v>0</v>
      </c>
      <c r="BI765" s="175">
        <f>IF(N765="nulová",J765,0)</f>
        <v>0</v>
      </c>
      <c r="BJ765" s="20" t="s">
        <v>80</v>
      </c>
      <c r="BK765" s="175">
        <f>ROUND(I765*H765,2)</f>
        <v>0</v>
      </c>
      <c r="BL765" s="20" t="s">
        <v>170</v>
      </c>
      <c r="BM765" s="174" t="s">
        <v>1045</v>
      </c>
    </row>
    <row r="766" spans="1:47" s="2" customFormat="1" ht="12">
      <c r="A766" s="39"/>
      <c r="B766" s="40"/>
      <c r="C766" s="39"/>
      <c r="D766" s="176" t="s">
        <v>172</v>
      </c>
      <c r="E766" s="39"/>
      <c r="F766" s="177" t="s">
        <v>1046</v>
      </c>
      <c r="G766" s="39"/>
      <c r="H766" s="39"/>
      <c r="I766" s="178"/>
      <c r="J766" s="39"/>
      <c r="K766" s="39"/>
      <c r="L766" s="40"/>
      <c r="M766" s="179"/>
      <c r="N766" s="180"/>
      <c r="O766" s="73"/>
      <c r="P766" s="73"/>
      <c r="Q766" s="73"/>
      <c r="R766" s="73"/>
      <c r="S766" s="73"/>
      <c r="T766" s="74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20" t="s">
        <v>172</v>
      </c>
      <c r="AU766" s="20" t="s">
        <v>82</v>
      </c>
    </row>
    <row r="767" spans="1:63" s="12" customFormat="1" ht="22.8" customHeight="1">
      <c r="A767" s="12"/>
      <c r="B767" s="149"/>
      <c r="C767" s="12"/>
      <c r="D767" s="150" t="s">
        <v>71</v>
      </c>
      <c r="E767" s="160" t="s">
        <v>1047</v>
      </c>
      <c r="F767" s="160" t="s">
        <v>1048</v>
      </c>
      <c r="G767" s="12"/>
      <c r="H767" s="12"/>
      <c r="I767" s="152"/>
      <c r="J767" s="161">
        <f>BK767</f>
        <v>0</v>
      </c>
      <c r="K767" s="12"/>
      <c r="L767" s="149"/>
      <c r="M767" s="154"/>
      <c r="N767" s="155"/>
      <c r="O767" s="155"/>
      <c r="P767" s="156">
        <f>SUM(P768:P769)</f>
        <v>0</v>
      </c>
      <c r="Q767" s="155"/>
      <c r="R767" s="156">
        <f>SUM(R768:R769)</f>
        <v>0</v>
      </c>
      <c r="S767" s="155"/>
      <c r="T767" s="157">
        <f>SUM(T768:T769)</f>
        <v>0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150" t="s">
        <v>80</v>
      </c>
      <c r="AT767" s="158" t="s">
        <v>71</v>
      </c>
      <c r="AU767" s="158" t="s">
        <v>80</v>
      </c>
      <c r="AY767" s="150" t="s">
        <v>163</v>
      </c>
      <c r="BK767" s="159">
        <f>SUM(BK768:BK769)</f>
        <v>0</v>
      </c>
    </row>
    <row r="768" spans="1:65" s="2" customFormat="1" ht="33" customHeight="1">
      <c r="A768" s="39"/>
      <c r="B768" s="162"/>
      <c r="C768" s="163" t="s">
        <v>1049</v>
      </c>
      <c r="D768" s="163" t="s">
        <v>165</v>
      </c>
      <c r="E768" s="164" t="s">
        <v>1050</v>
      </c>
      <c r="F768" s="165" t="s">
        <v>1051</v>
      </c>
      <c r="G768" s="166" t="s">
        <v>261</v>
      </c>
      <c r="H768" s="167">
        <v>180.984</v>
      </c>
      <c r="I768" s="168"/>
      <c r="J768" s="169">
        <f>ROUND(I768*H768,2)</f>
        <v>0</v>
      </c>
      <c r="K768" s="165" t="s">
        <v>169</v>
      </c>
      <c r="L768" s="40"/>
      <c r="M768" s="170" t="s">
        <v>3</v>
      </c>
      <c r="N768" s="171" t="s">
        <v>43</v>
      </c>
      <c r="O768" s="73"/>
      <c r="P768" s="172">
        <f>O768*H768</f>
        <v>0</v>
      </c>
      <c r="Q768" s="172">
        <v>0</v>
      </c>
      <c r="R768" s="172">
        <f>Q768*H768</f>
        <v>0</v>
      </c>
      <c r="S768" s="172">
        <v>0</v>
      </c>
      <c r="T768" s="173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174" t="s">
        <v>170</v>
      </c>
      <c r="AT768" s="174" t="s">
        <v>165</v>
      </c>
      <c r="AU768" s="174" t="s">
        <v>82</v>
      </c>
      <c r="AY768" s="20" t="s">
        <v>163</v>
      </c>
      <c r="BE768" s="175">
        <f>IF(N768="základní",J768,0)</f>
        <v>0</v>
      </c>
      <c r="BF768" s="175">
        <f>IF(N768="snížená",J768,0)</f>
        <v>0</v>
      </c>
      <c r="BG768" s="175">
        <f>IF(N768="zákl. přenesená",J768,0)</f>
        <v>0</v>
      </c>
      <c r="BH768" s="175">
        <f>IF(N768="sníž. přenesená",J768,0)</f>
        <v>0</v>
      </c>
      <c r="BI768" s="175">
        <f>IF(N768="nulová",J768,0)</f>
        <v>0</v>
      </c>
      <c r="BJ768" s="20" t="s">
        <v>80</v>
      </c>
      <c r="BK768" s="175">
        <f>ROUND(I768*H768,2)</f>
        <v>0</v>
      </c>
      <c r="BL768" s="20" t="s">
        <v>170</v>
      </c>
      <c r="BM768" s="174" t="s">
        <v>1052</v>
      </c>
    </row>
    <row r="769" spans="1:47" s="2" customFormat="1" ht="12">
      <c r="A769" s="39"/>
      <c r="B769" s="40"/>
      <c r="C769" s="39"/>
      <c r="D769" s="176" t="s">
        <v>172</v>
      </c>
      <c r="E769" s="39"/>
      <c r="F769" s="177" t="s">
        <v>1053</v>
      </c>
      <c r="G769" s="39"/>
      <c r="H769" s="39"/>
      <c r="I769" s="178"/>
      <c r="J769" s="39"/>
      <c r="K769" s="39"/>
      <c r="L769" s="40"/>
      <c r="M769" s="179"/>
      <c r="N769" s="180"/>
      <c r="O769" s="73"/>
      <c r="P769" s="73"/>
      <c r="Q769" s="73"/>
      <c r="R769" s="73"/>
      <c r="S769" s="73"/>
      <c r="T769" s="74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20" t="s">
        <v>172</v>
      </c>
      <c r="AU769" s="20" t="s">
        <v>82</v>
      </c>
    </row>
    <row r="770" spans="1:63" s="12" customFormat="1" ht="25.9" customHeight="1">
      <c r="A770" s="12"/>
      <c r="B770" s="149"/>
      <c r="C770" s="12"/>
      <c r="D770" s="150" t="s">
        <v>71</v>
      </c>
      <c r="E770" s="151" t="s">
        <v>1054</v>
      </c>
      <c r="F770" s="151" t="s">
        <v>1055</v>
      </c>
      <c r="G770" s="12"/>
      <c r="H770" s="12"/>
      <c r="I770" s="152"/>
      <c r="J770" s="153">
        <f>BK770</f>
        <v>0</v>
      </c>
      <c r="K770" s="12"/>
      <c r="L770" s="149"/>
      <c r="M770" s="154"/>
      <c r="N770" s="155"/>
      <c r="O770" s="155"/>
      <c r="P770" s="156">
        <f>P771+P801+P837+P861+P870+P889+P894+P906+P959+P1073+P1121+P1130+P1142+P1147</f>
        <v>0</v>
      </c>
      <c r="Q770" s="155"/>
      <c r="R770" s="156">
        <f>R771+R801+R837+R861+R870+R889+R894+R906+R959+R1073+R1121+R1130+R1142+R1147</f>
        <v>2.6765375899999997</v>
      </c>
      <c r="S770" s="155"/>
      <c r="T770" s="157">
        <f>T771+T801+T837+T861+T870+T889+T894+T906+T959+T1073+T1121+T1130+T1142+T1147</f>
        <v>1.6410046500000002</v>
      </c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R770" s="150" t="s">
        <v>82</v>
      </c>
      <c r="AT770" s="158" t="s">
        <v>71</v>
      </c>
      <c r="AU770" s="158" t="s">
        <v>72</v>
      </c>
      <c r="AY770" s="150" t="s">
        <v>163</v>
      </c>
      <c r="BK770" s="159">
        <f>BK771+BK801+BK837+BK861+BK870+BK889+BK894+BK906+BK959+BK1073+BK1121+BK1130+BK1142+BK1147</f>
        <v>0</v>
      </c>
    </row>
    <row r="771" spans="1:63" s="12" customFormat="1" ht="22.8" customHeight="1">
      <c r="A771" s="12"/>
      <c r="B771" s="149"/>
      <c r="C771" s="12"/>
      <c r="D771" s="150" t="s">
        <v>71</v>
      </c>
      <c r="E771" s="160" t="s">
        <v>1056</v>
      </c>
      <c r="F771" s="160" t="s">
        <v>1057</v>
      </c>
      <c r="G771" s="12"/>
      <c r="H771" s="12"/>
      <c r="I771" s="152"/>
      <c r="J771" s="161">
        <f>BK771</f>
        <v>0</v>
      </c>
      <c r="K771" s="12"/>
      <c r="L771" s="149"/>
      <c r="M771" s="154"/>
      <c r="N771" s="155"/>
      <c r="O771" s="155"/>
      <c r="P771" s="156">
        <f>SUM(P772:P800)</f>
        <v>0</v>
      </c>
      <c r="Q771" s="155"/>
      <c r="R771" s="156">
        <f>SUM(R772:R800)</f>
        <v>0.05700682</v>
      </c>
      <c r="S771" s="155"/>
      <c r="T771" s="157">
        <f>SUM(T772:T800)</f>
        <v>0</v>
      </c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R771" s="150" t="s">
        <v>82</v>
      </c>
      <c r="AT771" s="158" t="s">
        <v>71</v>
      </c>
      <c r="AU771" s="158" t="s">
        <v>80</v>
      </c>
      <c r="AY771" s="150" t="s">
        <v>163</v>
      </c>
      <c r="BK771" s="159">
        <f>SUM(BK772:BK800)</f>
        <v>0</v>
      </c>
    </row>
    <row r="772" spans="1:65" s="2" customFormat="1" ht="21.75" customHeight="1">
      <c r="A772" s="39"/>
      <c r="B772" s="162"/>
      <c r="C772" s="163" t="s">
        <v>1058</v>
      </c>
      <c r="D772" s="163" t="s">
        <v>165</v>
      </c>
      <c r="E772" s="164" t="s">
        <v>1059</v>
      </c>
      <c r="F772" s="165" t="s">
        <v>1060</v>
      </c>
      <c r="G772" s="166" t="s">
        <v>168</v>
      </c>
      <c r="H772" s="167">
        <v>41.571</v>
      </c>
      <c r="I772" s="168"/>
      <c r="J772" s="169">
        <f>ROUND(I772*H772,2)</f>
        <v>0</v>
      </c>
      <c r="K772" s="165" t="s">
        <v>169</v>
      </c>
      <c r="L772" s="40"/>
      <c r="M772" s="170" t="s">
        <v>3</v>
      </c>
      <c r="N772" s="171" t="s">
        <v>43</v>
      </c>
      <c r="O772" s="73"/>
      <c r="P772" s="172">
        <f>O772*H772</f>
        <v>0</v>
      </c>
      <c r="Q772" s="172">
        <v>0</v>
      </c>
      <c r="R772" s="172">
        <f>Q772*H772</f>
        <v>0</v>
      </c>
      <c r="S772" s="172">
        <v>0</v>
      </c>
      <c r="T772" s="173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174" t="s">
        <v>300</v>
      </c>
      <c r="AT772" s="174" t="s">
        <v>165</v>
      </c>
      <c r="AU772" s="174" t="s">
        <v>82</v>
      </c>
      <c r="AY772" s="20" t="s">
        <v>163</v>
      </c>
      <c r="BE772" s="175">
        <f>IF(N772="základní",J772,0)</f>
        <v>0</v>
      </c>
      <c r="BF772" s="175">
        <f>IF(N772="snížená",J772,0)</f>
        <v>0</v>
      </c>
      <c r="BG772" s="175">
        <f>IF(N772="zákl. přenesená",J772,0)</f>
        <v>0</v>
      </c>
      <c r="BH772" s="175">
        <f>IF(N772="sníž. přenesená",J772,0)</f>
        <v>0</v>
      </c>
      <c r="BI772" s="175">
        <f>IF(N772="nulová",J772,0)</f>
        <v>0</v>
      </c>
      <c r="BJ772" s="20" t="s">
        <v>80</v>
      </c>
      <c r="BK772" s="175">
        <f>ROUND(I772*H772,2)</f>
        <v>0</v>
      </c>
      <c r="BL772" s="20" t="s">
        <v>300</v>
      </c>
      <c r="BM772" s="174" t="s">
        <v>1061</v>
      </c>
    </row>
    <row r="773" spans="1:47" s="2" customFormat="1" ht="12">
      <c r="A773" s="39"/>
      <c r="B773" s="40"/>
      <c r="C773" s="39"/>
      <c r="D773" s="176" t="s">
        <v>172</v>
      </c>
      <c r="E773" s="39"/>
      <c r="F773" s="177" t="s">
        <v>1062</v>
      </c>
      <c r="G773" s="39"/>
      <c r="H773" s="39"/>
      <c r="I773" s="178"/>
      <c r="J773" s="39"/>
      <c r="K773" s="39"/>
      <c r="L773" s="40"/>
      <c r="M773" s="179"/>
      <c r="N773" s="180"/>
      <c r="O773" s="73"/>
      <c r="P773" s="73"/>
      <c r="Q773" s="73"/>
      <c r="R773" s="73"/>
      <c r="S773" s="73"/>
      <c r="T773" s="74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20" t="s">
        <v>172</v>
      </c>
      <c r="AU773" s="20" t="s">
        <v>82</v>
      </c>
    </row>
    <row r="774" spans="1:51" s="13" customFormat="1" ht="12">
      <c r="A774" s="13"/>
      <c r="B774" s="181"/>
      <c r="C774" s="13"/>
      <c r="D774" s="182" t="s">
        <v>174</v>
      </c>
      <c r="E774" s="183" t="s">
        <v>3</v>
      </c>
      <c r="F774" s="184" t="s">
        <v>1063</v>
      </c>
      <c r="G774" s="13"/>
      <c r="H774" s="183" t="s">
        <v>3</v>
      </c>
      <c r="I774" s="185"/>
      <c r="J774" s="13"/>
      <c r="K774" s="13"/>
      <c r="L774" s="181"/>
      <c r="M774" s="186"/>
      <c r="N774" s="187"/>
      <c r="O774" s="187"/>
      <c r="P774" s="187"/>
      <c r="Q774" s="187"/>
      <c r="R774" s="187"/>
      <c r="S774" s="187"/>
      <c r="T774" s="18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183" t="s">
        <v>174</v>
      </c>
      <c r="AU774" s="183" t="s">
        <v>82</v>
      </c>
      <c r="AV774" s="13" t="s">
        <v>80</v>
      </c>
      <c r="AW774" s="13" t="s">
        <v>33</v>
      </c>
      <c r="AX774" s="13" t="s">
        <v>72</v>
      </c>
      <c r="AY774" s="183" t="s">
        <v>163</v>
      </c>
    </row>
    <row r="775" spans="1:51" s="14" customFormat="1" ht="12">
      <c r="A775" s="14"/>
      <c r="B775" s="189"/>
      <c r="C775" s="14"/>
      <c r="D775" s="182" t="s">
        <v>174</v>
      </c>
      <c r="E775" s="190" t="s">
        <v>3</v>
      </c>
      <c r="F775" s="191" t="s">
        <v>789</v>
      </c>
      <c r="G775" s="14"/>
      <c r="H775" s="192">
        <v>15.965</v>
      </c>
      <c r="I775" s="193"/>
      <c r="J775" s="14"/>
      <c r="K775" s="14"/>
      <c r="L775" s="189"/>
      <c r="M775" s="194"/>
      <c r="N775" s="195"/>
      <c r="O775" s="195"/>
      <c r="P775" s="195"/>
      <c r="Q775" s="195"/>
      <c r="R775" s="195"/>
      <c r="S775" s="195"/>
      <c r="T775" s="19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190" t="s">
        <v>174</v>
      </c>
      <c r="AU775" s="190" t="s">
        <v>82</v>
      </c>
      <c r="AV775" s="14" t="s">
        <v>82</v>
      </c>
      <c r="AW775" s="14" t="s">
        <v>33</v>
      </c>
      <c r="AX775" s="14" t="s">
        <v>72</v>
      </c>
      <c r="AY775" s="190" t="s">
        <v>163</v>
      </c>
    </row>
    <row r="776" spans="1:51" s="13" customFormat="1" ht="12">
      <c r="A776" s="13"/>
      <c r="B776" s="181"/>
      <c r="C776" s="13"/>
      <c r="D776" s="182" t="s">
        <v>174</v>
      </c>
      <c r="E776" s="183" t="s">
        <v>3</v>
      </c>
      <c r="F776" s="184" t="s">
        <v>790</v>
      </c>
      <c r="G776" s="13"/>
      <c r="H776" s="183" t="s">
        <v>3</v>
      </c>
      <c r="I776" s="185"/>
      <c r="J776" s="13"/>
      <c r="K776" s="13"/>
      <c r="L776" s="181"/>
      <c r="M776" s="186"/>
      <c r="N776" s="187"/>
      <c r="O776" s="187"/>
      <c r="P776" s="187"/>
      <c r="Q776" s="187"/>
      <c r="R776" s="187"/>
      <c r="S776" s="187"/>
      <c r="T776" s="18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183" t="s">
        <v>174</v>
      </c>
      <c r="AU776" s="183" t="s">
        <v>82</v>
      </c>
      <c r="AV776" s="13" t="s">
        <v>80</v>
      </c>
      <c r="AW776" s="13" t="s">
        <v>33</v>
      </c>
      <c r="AX776" s="13" t="s">
        <v>72</v>
      </c>
      <c r="AY776" s="183" t="s">
        <v>163</v>
      </c>
    </row>
    <row r="777" spans="1:51" s="14" customFormat="1" ht="12">
      <c r="A777" s="14"/>
      <c r="B777" s="189"/>
      <c r="C777" s="14"/>
      <c r="D777" s="182" t="s">
        <v>174</v>
      </c>
      <c r="E777" s="190" t="s">
        <v>3</v>
      </c>
      <c r="F777" s="191" t="s">
        <v>791</v>
      </c>
      <c r="G777" s="14"/>
      <c r="H777" s="192">
        <v>25.606</v>
      </c>
      <c r="I777" s="193"/>
      <c r="J777" s="14"/>
      <c r="K777" s="14"/>
      <c r="L777" s="189"/>
      <c r="M777" s="194"/>
      <c r="N777" s="195"/>
      <c r="O777" s="195"/>
      <c r="P777" s="195"/>
      <c r="Q777" s="195"/>
      <c r="R777" s="195"/>
      <c r="S777" s="195"/>
      <c r="T777" s="19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190" t="s">
        <v>174</v>
      </c>
      <c r="AU777" s="190" t="s">
        <v>82</v>
      </c>
      <c r="AV777" s="14" t="s">
        <v>82</v>
      </c>
      <c r="AW777" s="14" t="s">
        <v>33</v>
      </c>
      <c r="AX777" s="14" t="s">
        <v>72</v>
      </c>
      <c r="AY777" s="190" t="s">
        <v>163</v>
      </c>
    </row>
    <row r="778" spans="1:51" s="15" customFormat="1" ht="12">
      <c r="A778" s="15"/>
      <c r="B778" s="197"/>
      <c r="C778" s="15"/>
      <c r="D778" s="182" t="s">
        <v>174</v>
      </c>
      <c r="E778" s="198" t="s">
        <v>1064</v>
      </c>
      <c r="F778" s="199" t="s">
        <v>178</v>
      </c>
      <c r="G778" s="15"/>
      <c r="H778" s="200">
        <v>41.571</v>
      </c>
      <c r="I778" s="201"/>
      <c r="J778" s="15"/>
      <c r="K778" s="15"/>
      <c r="L778" s="197"/>
      <c r="M778" s="202"/>
      <c r="N778" s="203"/>
      <c r="O778" s="203"/>
      <c r="P778" s="203"/>
      <c r="Q778" s="203"/>
      <c r="R778" s="203"/>
      <c r="S778" s="203"/>
      <c r="T778" s="20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198" t="s">
        <v>174</v>
      </c>
      <c r="AU778" s="198" t="s">
        <v>82</v>
      </c>
      <c r="AV778" s="15" t="s">
        <v>170</v>
      </c>
      <c r="AW778" s="15" t="s">
        <v>33</v>
      </c>
      <c r="AX778" s="15" t="s">
        <v>80</v>
      </c>
      <c r="AY778" s="198" t="s">
        <v>163</v>
      </c>
    </row>
    <row r="779" spans="1:65" s="2" customFormat="1" ht="16.5" customHeight="1">
      <c r="A779" s="39"/>
      <c r="B779" s="162"/>
      <c r="C779" s="205" t="s">
        <v>1065</v>
      </c>
      <c r="D779" s="205" t="s">
        <v>295</v>
      </c>
      <c r="E779" s="206" t="s">
        <v>1066</v>
      </c>
      <c r="F779" s="207" t="s">
        <v>1067</v>
      </c>
      <c r="G779" s="208" t="s">
        <v>261</v>
      </c>
      <c r="H779" s="209">
        <v>0.012</v>
      </c>
      <c r="I779" s="210"/>
      <c r="J779" s="211">
        <f>ROUND(I779*H779,2)</f>
        <v>0</v>
      </c>
      <c r="K779" s="207" t="s">
        <v>169</v>
      </c>
      <c r="L779" s="212"/>
      <c r="M779" s="213" t="s">
        <v>3</v>
      </c>
      <c r="N779" s="214" t="s">
        <v>43</v>
      </c>
      <c r="O779" s="73"/>
      <c r="P779" s="172">
        <f>O779*H779</f>
        <v>0</v>
      </c>
      <c r="Q779" s="172">
        <v>1</v>
      </c>
      <c r="R779" s="172">
        <f>Q779*H779</f>
        <v>0.012</v>
      </c>
      <c r="S779" s="172">
        <v>0</v>
      </c>
      <c r="T779" s="173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174" t="s">
        <v>433</v>
      </c>
      <c r="AT779" s="174" t="s">
        <v>295</v>
      </c>
      <c r="AU779" s="174" t="s">
        <v>82</v>
      </c>
      <c r="AY779" s="20" t="s">
        <v>163</v>
      </c>
      <c r="BE779" s="175">
        <f>IF(N779="základní",J779,0)</f>
        <v>0</v>
      </c>
      <c r="BF779" s="175">
        <f>IF(N779="snížená",J779,0)</f>
        <v>0</v>
      </c>
      <c r="BG779" s="175">
        <f>IF(N779="zákl. přenesená",J779,0)</f>
        <v>0</v>
      </c>
      <c r="BH779" s="175">
        <f>IF(N779="sníž. přenesená",J779,0)</f>
        <v>0</v>
      </c>
      <c r="BI779" s="175">
        <f>IF(N779="nulová",J779,0)</f>
        <v>0</v>
      </c>
      <c r="BJ779" s="20" t="s">
        <v>80</v>
      </c>
      <c r="BK779" s="175">
        <f>ROUND(I779*H779,2)</f>
        <v>0</v>
      </c>
      <c r="BL779" s="20" t="s">
        <v>300</v>
      </c>
      <c r="BM779" s="174" t="s">
        <v>1068</v>
      </c>
    </row>
    <row r="780" spans="1:51" s="14" customFormat="1" ht="12">
      <c r="A780" s="14"/>
      <c r="B780" s="189"/>
      <c r="C780" s="14"/>
      <c r="D780" s="182" t="s">
        <v>174</v>
      </c>
      <c r="E780" s="14"/>
      <c r="F780" s="191" t="s">
        <v>1069</v>
      </c>
      <c r="G780" s="14"/>
      <c r="H780" s="192">
        <v>0.012</v>
      </c>
      <c r="I780" s="193"/>
      <c r="J780" s="14"/>
      <c r="K780" s="14"/>
      <c r="L780" s="189"/>
      <c r="M780" s="194"/>
      <c r="N780" s="195"/>
      <c r="O780" s="195"/>
      <c r="P780" s="195"/>
      <c r="Q780" s="195"/>
      <c r="R780" s="195"/>
      <c r="S780" s="195"/>
      <c r="T780" s="19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190" t="s">
        <v>174</v>
      </c>
      <c r="AU780" s="190" t="s">
        <v>82</v>
      </c>
      <c r="AV780" s="14" t="s">
        <v>82</v>
      </c>
      <c r="AW780" s="14" t="s">
        <v>4</v>
      </c>
      <c r="AX780" s="14" t="s">
        <v>80</v>
      </c>
      <c r="AY780" s="190" t="s">
        <v>163</v>
      </c>
    </row>
    <row r="781" spans="1:65" s="2" customFormat="1" ht="16.5" customHeight="1">
      <c r="A781" s="39"/>
      <c r="B781" s="162"/>
      <c r="C781" s="163" t="s">
        <v>1070</v>
      </c>
      <c r="D781" s="163" t="s">
        <v>165</v>
      </c>
      <c r="E781" s="164" t="s">
        <v>1071</v>
      </c>
      <c r="F781" s="165" t="s">
        <v>1072</v>
      </c>
      <c r="G781" s="166" t="s">
        <v>168</v>
      </c>
      <c r="H781" s="167">
        <v>51.198</v>
      </c>
      <c r="I781" s="168"/>
      <c r="J781" s="169">
        <f>ROUND(I781*H781,2)</f>
        <v>0</v>
      </c>
      <c r="K781" s="165" t="s">
        <v>169</v>
      </c>
      <c r="L781" s="40"/>
      <c r="M781" s="170" t="s">
        <v>3</v>
      </c>
      <c r="N781" s="171" t="s">
        <v>43</v>
      </c>
      <c r="O781" s="73"/>
      <c r="P781" s="172">
        <f>O781*H781</f>
        <v>0</v>
      </c>
      <c r="Q781" s="172">
        <v>4E-05</v>
      </c>
      <c r="R781" s="172">
        <f>Q781*H781</f>
        <v>0.0020479200000000004</v>
      </c>
      <c r="S781" s="172">
        <v>0</v>
      </c>
      <c r="T781" s="173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174" t="s">
        <v>300</v>
      </c>
      <c r="AT781" s="174" t="s">
        <v>165</v>
      </c>
      <c r="AU781" s="174" t="s">
        <v>82</v>
      </c>
      <c r="AY781" s="20" t="s">
        <v>163</v>
      </c>
      <c r="BE781" s="175">
        <f>IF(N781="základní",J781,0)</f>
        <v>0</v>
      </c>
      <c r="BF781" s="175">
        <f>IF(N781="snížená",J781,0)</f>
        <v>0</v>
      </c>
      <c r="BG781" s="175">
        <f>IF(N781="zákl. přenesená",J781,0)</f>
        <v>0</v>
      </c>
      <c r="BH781" s="175">
        <f>IF(N781="sníž. přenesená",J781,0)</f>
        <v>0</v>
      </c>
      <c r="BI781" s="175">
        <f>IF(N781="nulová",J781,0)</f>
        <v>0</v>
      </c>
      <c r="BJ781" s="20" t="s">
        <v>80</v>
      </c>
      <c r="BK781" s="175">
        <f>ROUND(I781*H781,2)</f>
        <v>0</v>
      </c>
      <c r="BL781" s="20" t="s">
        <v>300</v>
      </c>
      <c r="BM781" s="174" t="s">
        <v>1073</v>
      </c>
    </row>
    <row r="782" spans="1:47" s="2" customFormat="1" ht="12">
      <c r="A782" s="39"/>
      <c r="B782" s="40"/>
      <c r="C782" s="39"/>
      <c r="D782" s="176" t="s">
        <v>172</v>
      </c>
      <c r="E782" s="39"/>
      <c r="F782" s="177" t="s">
        <v>1074</v>
      </c>
      <c r="G782" s="39"/>
      <c r="H782" s="39"/>
      <c r="I782" s="178"/>
      <c r="J782" s="39"/>
      <c r="K782" s="39"/>
      <c r="L782" s="40"/>
      <c r="M782" s="179"/>
      <c r="N782" s="180"/>
      <c r="O782" s="73"/>
      <c r="P782" s="73"/>
      <c r="Q782" s="73"/>
      <c r="R782" s="73"/>
      <c r="S782" s="73"/>
      <c r="T782" s="74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20" t="s">
        <v>172</v>
      </c>
      <c r="AU782" s="20" t="s">
        <v>82</v>
      </c>
    </row>
    <row r="783" spans="1:51" s="13" customFormat="1" ht="12">
      <c r="A783" s="13"/>
      <c r="B783" s="181"/>
      <c r="C783" s="13"/>
      <c r="D783" s="182" t="s">
        <v>174</v>
      </c>
      <c r="E783" s="183" t="s">
        <v>3</v>
      </c>
      <c r="F783" s="184" t="s">
        <v>1075</v>
      </c>
      <c r="G783" s="13"/>
      <c r="H783" s="183" t="s">
        <v>3</v>
      </c>
      <c r="I783" s="185"/>
      <c r="J783" s="13"/>
      <c r="K783" s="13"/>
      <c r="L783" s="181"/>
      <c r="M783" s="186"/>
      <c r="N783" s="187"/>
      <c r="O783" s="187"/>
      <c r="P783" s="187"/>
      <c r="Q783" s="187"/>
      <c r="R783" s="187"/>
      <c r="S783" s="187"/>
      <c r="T783" s="18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183" t="s">
        <v>174</v>
      </c>
      <c r="AU783" s="183" t="s">
        <v>82</v>
      </c>
      <c r="AV783" s="13" t="s">
        <v>80</v>
      </c>
      <c r="AW783" s="13" t="s">
        <v>33</v>
      </c>
      <c r="AX783" s="13" t="s">
        <v>72</v>
      </c>
      <c r="AY783" s="183" t="s">
        <v>163</v>
      </c>
    </row>
    <row r="784" spans="1:51" s="14" customFormat="1" ht="12">
      <c r="A784" s="14"/>
      <c r="B784" s="189"/>
      <c r="C784" s="14"/>
      <c r="D784" s="182" t="s">
        <v>174</v>
      </c>
      <c r="E784" s="190" t="s">
        <v>3</v>
      </c>
      <c r="F784" s="191" t="s">
        <v>1076</v>
      </c>
      <c r="G784" s="14"/>
      <c r="H784" s="192">
        <v>12.124</v>
      </c>
      <c r="I784" s="193"/>
      <c r="J784" s="14"/>
      <c r="K784" s="14"/>
      <c r="L784" s="189"/>
      <c r="M784" s="194"/>
      <c r="N784" s="195"/>
      <c r="O784" s="195"/>
      <c r="P784" s="195"/>
      <c r="Q784" s="195"/>
      <c r="R784" s="195"/>
      <c r="S784" s="195"/>
      <c r="T784" s="19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190" t="s">
        <v>174</v>
      </c>
      <c r="AU784" s="190" t="s">
        <v>82</v>
      </c>
      <c r="AV784" s="14" t="s">
        <v>82</v>
      </c>
      <c r="AW784" s="14" t="s">
        <v>33</v>
      </c>
      <c r="AX784" s="14" t="s">
        <v>72</v>
      </c>
      <c r="AY784" s="190" t="s">
        <v>163</v>
      </c>
    </row>
    <row r="785" spans="1:51" s="14" customFormat="1" ht="12">
      <c r="A785" s="14"/>
      <c r="B785" s="189"/>
      <c r="C785" s="14"/>
      <c r="D785" s="182" t="s">
        <v>174</v>
      </c>
      <c r="E785" s="190" t="s">
        <v>3</v>
      </c>
      <c r="F785" s="191" t="s">
        <v>1077</v>
      </c>
      <c r="G785" s="14"/>
      <c r="H785" s="192">
        <v>10.5</v>
      </c>
      <c r="I785" s="193"/>
      <c r="J785" s="14"/>
      <c r="K785" s="14"/>
      <c r="L785" s="189"/>
      <c r="M785" s="194"/>
      <c r="N785" s="195"/>
      <c r="O785" s="195"/>
      <c r="P785" s="195"/>
      <c r="Q785" s="195"/>
      <c r="R785" s="195"/>
      <c r="S785" s="195"/>
      <c r="T785" s="19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190" t="s">
        <v>174</v>
      </c>
      <c r="AU785" s="190" t="s">
        <v>82</v>
      </c>
      <c r="AV785" s="14" t="s">
        <v>82</v>
      </c>
      <c r="AW785" s="14" t="s">
        <v>33</v>
      </c>
      <c r="AX785" s="14" t="s">
        <v>72</v>
      </c>
      <c r="AY785" s="190" t="s">
        <v>163</v>
      </c>
    </row>
    <row r="786" spans="1:51" s="14" customFormat="1" ht="12">
      <c r="A786" s="14"/>
      <c r="B786" s="189"/>
      <c r="C786" s="14"/>
      <c r="D786" s="182" t="s">
        <v>174</v>
      </c>
      <c r="E786" s="190" t="s">
        <v>3</v>
      </c>
      <c r="F786" s="191" t="s">
        <v>1078</v>
      </c>
      <c r="G786" s="14"/>
      <c r="H786" s="192">
        <v>13.65</v>
      </c>
      <c r="I786" s="193"/>
      <c r="J786" s="14"/>
      <c r="K786" s="14"/>
      <c r="L786" s="189"/>
      <c r="M786" s="194"/>
      <c r="N786" s="195"/>
      <c r="O786" s="195"/>
      <c r="P786" s="195"/>
      <c r="Q786" s="195"/>
      <c r="R786" s="195"/>
      <c r="S786" s="195"/>
      <c r="T786" s="19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190" t="s">
        <v>174</v>
      </c>
      <c r="AU786" s="190" t="s">
        <v>82</v>
      </c>
      <c r="AV786" s="14" t="s">
        <v>82</v>
      </c>
      <c r="AW786" s="14" t="s">
        <v>33</v>
      </c>
      <c r="AX786" s="14" t="s">
        <v>72</v>
      </c>
      <c r="AY786" s="190" t="s">
        <v>163</v>
      </c>
    </row>
    <row r="787" spans="1:51" s="14" customFormat="1" ht="12">
      <c r="A787" s="14"/>
      <c r="B787" s="189"/>
      <c r="C787" s="14"/>
      <c r="D787" s="182" t="s">
        <v>174</v>
      </c>
      <c r="E787" s="190" t="s">
        <v>3</v>
      </c>
      <c r="F787" s="191" t="s">
        <v>1079</v>
      </c>
      <c r="G787" s="14"/>
      <c r="H787" s="192">
        <v>14.924</v>
      </c>
      <c r="I787" s="193"/>
      <c r="J787" s="14"/>
      <c r="K787" s="14"/>
      <c r="L787" s="189"/>
      <c r="M787" s="194"/>
      <c r="N787" s="195"/>
      <c r="O787" s="195"/>
      <c r="P787" s="195"/>
      <c r="Q787" s="195"/>
      <c r="R787" s="195"/>
      <c r="S787" s="195"/>
      <c r="T787" s="19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190" t="s">
        <v>174</v>
      </c>
      <c r="AU787" s="190" t="s">
        <v>82</v>
      </c>
      <c r="AV787" s="14" t="s">
        <v>82</v>
      </c>
      <c r="AW787" s="14" t="s">
        <v>33</v>
      </c>
      <c r="AX787" s="14" t="s">
        <v>72</v>
      </c>
      <c r="AY787" s="190" t="s">
        <v>163</v>
      </c>
    </row>
    <row r="788" spans="1:51" s="15" customFormat="1" ht="12">
      <c r="A788" s="15"/>
      <c r="B788" s="197"/>
      <c r="C788" s="15"/>
      <c r="D788" s="182" t="s">
        <v>174</v>
      </c>
      <c r="E788" s="198" t="s">
        <v>3</v>
      </c>
      <c r="F788" s="199" t="s">
        <v>178</v>
      </c>
      <c r="G788" s="15"/>
      <c r="H788" s="200">
        <v>51.198</v>
      </c>
      <c r="I788" s="201"/>
      <c r="J788" s="15"/>
      <c r="K788" s="15"/>
      <c r="L788" s="197"/>
      <c r="M788" s="202"/>
      <c r="N788" s="203"/>
      <c r="O788" s="203"/>
      <c r="P788" s="203"/>
      <c r="Q788" s="203"/>
      <c r="R788" s="203"/>
      <c r="S788" s="203"/>
      <c r="T788" s="204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198" t="s">
        <v>174</v>
      </c>
      <c r="AU788" s="198" t="s">
        <v>82</v>
      </c>
      <c r="AV788" s="15" t="s">
        <v>170</v>
      </c>
      <c r="AW788" s="15" t="s">
        <v>33</v>
      </c>
      <c r="AX788" s="15" t="s">
        <v>80</v>
      </c>
      <c r="AY788" s="198" t="s">
        <v>163</v>
      </c>
    </row>
    <row r="789" spans="1:65" s="2" customFormat="1" ht="16.5" customHeight="1">
      <c r="A789" s="39"/>
      <c r="B789" s="162"/>
      <c r="C789" s="205" t="s">
        <v>1080</v>
      </c>
      <c r="D789" s="205" t="s">
        <v>295</v>
      </c>
      <c r="E789" s="206" t="s">
        <v>1081</v>
      </c>
      <c r="F789" s="207" t="s">
        <v>1082</v>
      </c>
      <c r="G789" s="208" t="s">
        <v>168</v>
      </c>
      <c r="H789" s="209">
        <v>62.513</v>
      </c>
      <c r="I789" s="210"/>
      <c r="J789" s="211">
        <f>ROUND(I789*H789,2)</f>
        <v>0</v>
      </c>
      <c r="K789" s="207" t="s">
        <v>169</v>
      </c>
      <c r="L789" s="212"/>
      <c r="M789" s="213" t="s">
        <v>3</v>
      </c>
      <c r="N789" s="214" t="s">
        <v>43</v>
      </c>
      <c r="O789" s="73"/>
      <c r="P789" s="172">
        <f>O789*H789</f>
        <v>0</v>
      </c>
      <c r="Q789" s="172">
        <v>0.0005</v>
      </c>
      <c r="R789" s="172">
        <f>Q789*H789</f>
        <v>0.0312565</v>
      </c>
      <c r="S789" s="172">
        <v>0</v>
      </c>
      <c r="T789" s="173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174" t="s">
        <v>433</v>
      </c>
      <c r="AT789" s="174" t="s">
        <v>295</v>
      </c>
      <c r="AU789" s="174" t="s">
        <v>82</v>
      </c>
      <c r="AY789" s="20" t="s">
        <v>163</v>
      </c>
      <c r="BE789" s="175">
        <f>IF(N789="základní",J789,0)</f>
        <v>0</v>
      </c>
      <c r="BF789" s="175">
        <f>IF(N789="snížená",J789,0)</f>
        <v>0</v>
      </c>
      <c r="BG789" s="175">
        <f>IF(N789="zákl. přenesená",J789,0)</f>
        <v>0</v>
      </c>
      <c r="BH789" s="175">
        <f>IF(N789="sníž. přenesená",J789,0)</f>
        <v>0</v>
      </c>
      <c r="BI789" s="175">
        <f>IF(N789="nulová",J789,0)</f>
        <v>0</v>
      </c>
      <c r="BJ789" s="20" t="s">
        <v>80</v>
      </c>
      <c r="BK789" s="175">
        <f>ROUND(I789*H789,2)</f>
        <v>0</v>
      </c>
      <c r="BL789" s="20" t="s">
        <v>300</v>
      </c>
      <c r="BM789" s="174" t="s">
        <v>1083</v>
      </c>
    </row>
    <row r="790" spans="1:51" s="14" customFormat="1" ht="12">
      <c r="A790" s="14"/>
      <c r="B790" s="189"/>
      <c r="C790" s="14"/>
      <c r="D790" s="182" t="s">
        <v>174</v>
      </c>
      <c r="E790" s="14"/>
      <c r="F790" s="191" t="s">
        <v>1084</v>
      </c>
      <c r="G790" s="14"/>
      <c r="H790" s="192">
        <v>62.513</v>
      </c>
      <c r="I790" s="193"/>
      <c r="J790" s="14"/>
      <c r="K790" s="14"/>
      <c r="L790" s="189"/>
      <c r="M790" s="194"/>
      <c r="N790" s="195"/>
      <c r="O790" s="195"/>
      <c r="P790" s="195"/>
      <c r="Q790" s="195"/>
      <c r="R790" s="195"/>
      <c r="S790" s="195"/>
      <c r="T790" s="19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190" t="s">
        <v>174</v>
      </c>
      <c r="AU790" s="190" t="s">
        <v>82</v>
      </c>
      <c r="AV790" s="14" t="s">
        <v>82</v>
      </c>
      <c r="AW790" s="14" t="s">
        <v>4</v>
      </c>
      <c r="AX790" s="14" t="s">
        <v>80</v>
      </c>
      <c r="AY790" s="190" t="s">
        <v>163</v>
      </c>
    </row>
    <row r="791" spans="1:65" s="2" customFormat="1" ht="16.5" customHeight="1">
      <c r="A791" s="39"/>
      <c r="B791" s="162"/>
      <c r="C791" s="163" t="s">
        <v>1085</v>
      </c>
      <c r="D791" s="163" t="s">
        <v>165</v>
      </c>
      <c r="E791" s="164" t="s">
        <v>1086</v>
      </c>
      <c r="F791" s="165" t="s">
        <v>1087</v>
      </c>
      <c r="G791" s="166" t="s">
        <v>303</v>
      </c>
      <c r="H791" s="167">
        <v>73.14</v>
      </c>
      <c r="I791" s="168"/>
      <c r="J791" s="169">
        <f>ROUND(I791*H791,2)</f>
        <v>0</v>
      </c>
      <c r="K791" s="165" t="s">
        <v>169</v>
      </c>
      <c r="L791" s="40"/>
      <c r="M791" s="170" t="s">
        <v>3</v>
      </c>
      <c r="N791" s="171" t="s">
        <v>43</v>
      </c>
      <c r="O791" s="73"/>
      <c r="P791" s="172">
        <f>O791*H791</f>
        <v>0</v>
      </c>
      <c r="Q791" s="172">
        <v>0.00016</v>
      </c>
      <c r="R791" s="172">
        <f>Q791*H791</f>
        <v>0.011702400000000002</v>
      </c>
      <c r="S791" s="172">
        <v>0</v>
      </c>
      <c r="T791" s="173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174" t="s">
        <v>300</v>
      </c>
      <c r="AT791" s="174" t="s">
        <v>165</v>
      </c>
      <c r="AU791" s="174" t="s">
        <v>82</v>
      </c>
      <c r="AY791" s="20" t="s">
        <v>163</v>
      </c>
      <c r="BE791" s="175">
        <f>IF(N791="základní",J791,0)</f>
        <v>0</v>
      </c>
      <c r="BF791" s="175">
        <f>IF(N791="snížená",J791,0)</f>
        <v>0</v>
      </c>
      <c r="BG791" s="175">
        <f>IF(N791="zákl. přenesená",J791,0)</f>
        <v>0</v>
      </c>
      <c r="BH791" s="175">
        <f>IF(N791="sníž. přenesená",J791,0)</f>
        <v>0</v>
      </c>
      <c r="BI791" s="175">
        <f>IF(N791="nulová",J791,0)</f>
        <v>0</v>
      </c>
      <c r="BJ791" s="20" t="s">
        <v>80</v>
      </c>
      <c r="BK791" s="175">
        <f>ROUND(I791*H791,2)</f>
        <v>0</v>
      </c>
      <c r="BL791" s="20" t="s">
        <v>300</v>
      </c>
      <c r="BM791" s="174" t="s">
        <v>1088</v>
      </c>
    </row>
    <row r="792" spans="1:47" s="2" customFormat="1" ht="12">
      <c r="A792" s="39"/>
      <c r="B792" s="40"/>
      <c r="C792" s="39"/>
      <c r="D792" s="176" t="s">
        <v>172</v>
      </c>
      <c r="E792" s="39"/>
      <c r="F792" s="177" t="s">
        <v>1089</v>
      </c>
      <c r="G792" s="39"/>
      <c r="H792" s="39"/>
      <c r="I792" s="178"/>
      <c r="J792" s="39"/>
      <c r="K792" s="39"/>
      <c r="L792" s="40"/>
      <c r="M792" s="179"/>
      <c r="N792" s="180"/>
      <c r="O792" s="73"/>
      <c r="P792" s="73"/>
      <c r="Q792" s="73"/>
      <c r="R792" s="73"/>
      <c r="S792" s="73"/>
      <c r="T792" s="74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20" t="s">
        <v>172</v>
      </c>
      <c r="AU792" s="20" t="s">
        <v>82</v>
      </c>
    </row>
    <row r="793" spans="1:51" s="13" customFormat="1" ht="12">
      <c r="A793" s="13"/>
      <c r="B793" s="181"/>
      <c r="C793" s="13"/>
      <c r="D793" s="182" t="s">
        <v>174</v>
      </c>
      <c r="E793" s="183" t="s">
        <v>3</v>
      </c>
      <c r="F793" s="184" t="s">
        <v>1075</v>
      </c>
      <c r="G793" s="13"/>
      <c r="H793" s="183" t="s">
        <v>3</v>
      </c>
      <c r="I793" s="185"/>
      <c r="J793" s="13"/>
      <c r="K793" s="13"/>
      <c r="L793" s="181"/>
      <c r="M793" s="186"/>
      <c r="N793" s="187"/>
      <c r="O793" s="187"/>
      <c r="P793" s="187"/>
      <c r="Q793" s="187"/>
      <c r="R793" s="187"/>
      <c r="S793" s="187"/>
      <c r="T793" s="18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183" t="s">
        <v>174</v>
      </c>
      <c r="AU793" s="183" t="s">
        <v>82</v>
      </c>
      <c r="AV793" s="13" t="s">
        <v>80</v>
      </c>
      <c r="AW793" s="13" t="s">
        <v>33</v>
      </c>
      <c r="AX793" s="13" t="s">
        <v>72</v>
      </c>
      <c r="AY793" s="183" t="s">
        <v>163</v>
      </c>
    </row>
    <row r="794" spans="1:51" s="14" customFormat="1" ht="12">
      <c r="A794" s="14"/>
      <c r="B794" s="189"/>
      <c r="C794" s="14"/>
      <c r="D794" s="182" t="s">
        <v>174</v>
      </c>
      <c r="E794" s="190" t="s">
        <v>3</v>
      </c>
      <c r="F794" s="191" t="s">
        <v>307</v>
      </c>
      <c r="G794" s="14"/>
      <c r="H794" s="192">
        <v>17.32</v>
      </c>
      <c r="I794" s="193"/>
      <c r="J794" s="14"/>
      <c r="K794" s="14"/>
      <c r="L794" s="189"/>
      <c r="M794" s="194"/>
      <c r="N794" s="195"/>
      <c r="O794" s="195"/>
      <c r="P794" s="195"/>
      <c r="Q794" s="195"/>
      <c r="R794" s="195"/>
      <c r="S794" s="195"/>
      <c r="T794" s="19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190" t="s">
        <v>174</v>
      </c>
      <c r="AU794" s="190" t="s">
        <v>82</v>
      </c>
      <c r="AV794" s="14" t="s">
        <v>82</v>
      </c>
      <c r="AW794" s="14" t="s">
        <v>33</v>
      </c>
      <c r="AX794" s="14" t="s">
        <v>72</v>
      </c>
      <c r="AY794" s="190" t="s">
        <v>163</v>
      </c>
    </row>
    <row r="795" spans="1:51" s="14" customFormat="1" ht="12">
      <c r="A795" s="14"/>
      <c r="B795" s="189"/>
      <c r="C795" s="14"/>
      <c r="D795" s="182" t="s">
        <v>174</v>
      </c>
      <c r="E795" s="190" t="s">
        <v>3</v>
      </c>
      <c r="F795" s="191" t="s">
        <v>1090</v>
      </c>
      <c r="G795" s="14"/>
      <c r="H795" s="192">
        <v>15</v>
      </c>
      <c r="I795" s="193"/>
      <c r="J795" s="14"/>
      <c r="K795" s="14"/>
      <c r="L795" s="189"/>
      <c r="M795" s="194"/>
      <c r="N795" s="195"/>
      <c r="O795" s="195"/>
      <c r="P795" s="195"/>
      <c r="Q795" s="195"/>
      <c r="R795" s="195"/>
      <c r="S795" s="195"/>
      <c r="T795" s="19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190" t="s">
        <v>174</v>
      </c>
      <c r="AU795" s="190" t="s">
        <v>82</v>
      </c>
      <c r="AV795" s="14" t="s">
        <v>82</v>
      </c>
      <c r="AW795" s="14" t="s">
        <v>33</v>
      </c>
      <c r="AX795" s="14" t="s">
        <v>72</v>
      </c>
      <c r="AY795" s="190" t="s">
        <v>163</v>
      </c>
    </row>
    <row r="796" spans="1:51" s="14" customFormat="1" ht="12">
      <c r="A796" s="14"/>
      <c r="B796" s="189"/>
      <c r="C796" s="14"/>
      <c r="D796" s="182" t="s">
        <v>174</v>
      </c>
      <c r="E796" s="190" t="s">
        <v>3</v>
      </c>
      <c r="F796" s="191" t="s">
        <v>1091</v>
      </c>
      <c r="G796" s="14"/>
      <c r="H796" s="192">
        <v>19.5</v>
      </c>
      <c r="I796" s="193"/>
      <c r="J796" s="14"/>
      <c r="K796" s="14"/>
      <c r="L796" s="189"/>
      <c r="M796" s="194"/>
      <c r="N796" s="195"/>
      <c r="O796" s="195"/>
      <c r="P796" s="195"/>
      <c r="Q796" s="195"/>
      <c r="R796" s="195"/>
      <c r="S796" s="195"/>
      <c r="T796" s="19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190" t="s">
        <v>174</v>
      </c>
      <c r="AU796" s="190" t="s">
        <v>82</v>
      </c>
      <c r="AV796" s="14" t="s">
        <v>82</v>
      </c>
      <c r="AW796" s="14" t="s">
        <v>33</v>
      </c>
      <c r="AX796" s="14" t="s">
        <v>72</v>
      </c>
      <c r="AY796" s="190" t="s">
        <v>163</v>
      </c>
    </row>
    <row r="797" spans="1:51" s="14" customFormat="1" ht="12">
      <c r="A797" s="14"/>
      <c r="B797" s="189"/>
      <c r="C797" s="14"/>
      <c r="D797" s="182" t="s">
        <v>174</v>
      </c>
      <c r="E797" s="190" t="s">
        <v>3</v>
      </c>
      <c r="F797" s="191" t="s">
        <v>1092</v>
      </c>
      <c r="G797" s="14"/>
      <c r="H797" s="192">
        <v>21.32</v>
      </c>
      <c r="I797" s="193"/>
      <c r="J797" s="14"/>
      <c r="K797" s="14"/>
      <c r="L797" s="189"/>
      <c r="M797" s="194"/>
      <c r="N797" s="195"/>
      <c r="O797" s="195"/>
      <c r="P797" s="195"/>
      <c r="Q797" s="195"/>
      <c r="R797" s="195"/>
      <c r="S797" s="195"/>
      <c r="T797" s="19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190" t="s">
        <v>174</v>
      </c>
      <c r="AU797" s="190" t="s">
        <v>82</v>
      </c>
      <c r="AV797" s="14" t="s">
        <v>82</v>
      </c>
      <c r="AW797" s="14" t="s">
        <v>33</v>
      </c>
      <c r="AX797" s="14" t="s">
        <v>72</v>
      </c>
      <c r="AY797" s="190" t="s">
        <v>163</v>
      </c>
    </row>
    <row r="798" spans="1:51" s="15" customFormat="1" ht="12">
      <c r="A798" s="15"/>
      <c r="B798" s="197"/>
      <c r="C798" s="15"/>
      <c r="D798" s="182" t="s">
        <v>174</v>
      </c>
      <c r="E798" s="198" t="s">
        <v>3</v>
      </c>
      <c r="F798" s="199" t="s">
        <v>178</v>
      </c>
      <c r="G798" s="15"/>
      <c r="H798" s="200">
        <v>73.14</v>
      </c>
      <c r="I798" s="201"/>
      <c r="J798" s="15"/>
      <c r="K798" s="15"/>
      <c r="L798" s="197"/>
      <c r="M798" s="202"/>
      <c r="N798" s="203"/>
      <c r="O798" s="203"/>
      <c r="P798" s="203"/>
      <c r="Q798" s="203"/>
      <c r="R798" s="203"/>
      <c r="S798" s="203"/>
      <c r="T798" s="204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198" t="s">
        <v>174</v>
      </c>
      <c r="AU798" s="198" t="s">
        <v>82</v>
      </c>
      <c r="AV798" s="15" t="s">
        <v>170</v>
      </c>
      <c r="AW798" s="15" t="s">
        <v>33</v>
      </c>
      <c r="AX798" s="15" t="s">
        <v>80</v>
      </c>
      <c r="AY798" s="198" t="s">
        <v>163</v>
      </c>
    </row>
    <row r="799" spans="1:65" s="2" customFormat="1" ht="24.15" customHeight="1">
      <c r="A799" s="39"/>
      <c r="B799" s="162"/>
      <c r="C799" s="163" t="s">
        <v>1093</v>
      </c>
      <c r="D799" s="163" t="s">
        <v>165</v>
      </c>
      <c r="E799" s="164" t="s">
        <v>1094</v>
      </c>
      <c r="F799" s="165" t="s">
        <v>1095</v>
      </c>
      <c r="G799" s="166" t="s">
        <v>1096</v>
      </c>
      <c r="H799" s="223"/>
      <c r="I799" s="168"/>
      <c r="J799" s="169">
        <f>ROUND(I799*H799,2)</f>
        <v>0</v>
      </c>
      <c r="K799" s="165" t="s">
        <v>169</v>
      </c>
      <c r="L799" s="40"/>
      <c r="M799" s="170" t="s">
        <v>3</v>
      </c>
      <c r="N799" s="171" t="s">
        <v>43</v>
      </c>
      <c r="O799" s="73"/>
      <c r="P799" s="172">
        <f>O799*H799</f>
        <v>0</v>
      </c>
      <c r="Q799" s="172">
        <v>0</v>
      </c>
      <c r="R799" s="172">
        <f>Q799*H799</f>
        <v>0</v>
      </c>
      <c r="S799" s="172">
        <v>0</v>
      </c>
      <c r="T799" s="173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174" t="s">
        <v>300</v>
      </c>
      <c r="AT799" s="174" t="s">
        <v>165</v>
      </c>
      <c r="AU799" s="174" t="s">
        <v>82</v>
      </c>
      <c r="AY799" s="20" t="s">
        <v>163</v>
      </c>
      <c r="BE799" s="175">
        <f>IF(N799="základní",J799,0)</f>
        <v>0</v>
      </c>
      <c r="BF799" s="175">
        <f>IF(N799="snížená",J799,0)</f>
        <v>0</v>
      </c>
      <c r="BG799" s="175">
        <f>IF(N799="zákl. přenesená",J799,0)</f>
        <v>0</v>
      </c>
      <c r="BH799" s="175">
        <f>IF(N799="sníž. přenesená",J799,0)</f>
        <v>0</v>
      </c>
      <c r="BI799" s="175">
        <f>IF(N799="nulová",J799,0)</f>
        <v>0</v>
      </c>
      <c r="BJ799" s="20" t="s">
        <v>80</v>
      </c>
      <c r="BK799" s="175">
        <f>ROUND(I799*H799,2)</f>
        <v>0</v>
      </c>
      <c r="BL799" s="20" t="s">
        <v>300</v>
      </c>
      <c r="BM799" s="174" t="s">
        <v>1097</v>
      </c>
    </row>
    <row r="800" spans="1:47" s="2" customFormat="1" ht="12">
      <c r="A800" s="39"/>
      <c r="B800" s="40"/>
      <c r="C800" s="39"/>
      <c r="D800" s="176" t="s">
        <v>172</v>
      </c>
      <c r="E800" s="39"/>
      <c r="F800" s="177" t="s">
        <v>1098</v>
      </c>
      <c r="G800" s="39"/>
      <c r="H800" s="39"/>
      <c r="I800" s="178"/>
      <c r="J800" s="39"/>
      <c r="K800" s="39"/>
      <c r="L800" s="40"/>
      <c r="M800" s="179"/>
      <c r="N800" s="180"/>
      <c r="O800" s="73"/>
      <c r="P800" s="73"/>
      <c r="Q800" s="73"/>
      <c r="R800" s="73"/>
      <c r="S800" s="73"/>
      <c r="T800" s="74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20" t="s">
        <v>172</v>
      </c>
      <c r="AU800" s="20" t="s">
        <v>82</v>
      </c>
    </row>
    <row r="801" spans="1:63" s="12" customFormat="1" ht="22.8" customHeight="1">
      <c r="A801" s="12"/>
      <c r="B801" s="149"/>
      <c r="C801" s="12"/>
      <c r="D801" s="150" t="s">
        <v>71</v>
      </c>
      <c r="E801" s="160" t="s">
        <v>1099</v>
      </c>
      <c r="F801" s="160" t="s">
        <v>1100</v>
      </c>
      <c r="G801" s="12"/>
      <c r="H801" s="12"/>
      <c r="I801" s="152"/>
      <c r="J801" s="161">
        <f>BK801</f>
        <v>0</v>
      </c>
      <c r="K801" s="12"/>
      <c r="L801" s="149"/>
      <c r="M801" s="154"/>
      <c r="N801" s="155"/>
      <c r="O801" s="155"/>
      <c r="P801" s="156">
        <f>SUM(P802:P836)</f>
        <v>0</v>
      </c>
      <c r="Q801" s="155"/>
      <c r="R801" s="156">
        <f>SUM(R802:R836)</f>
        <v>0.27122115999999996</v>
      </c>
      <c r="S801" s="155"/>
      <c r="T801" s="157">
        <f>SUM(T802:T836)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150" t="s">
        <v>82</v>
      </c>
      <c r="AT801" s="158" t="s">
        <v>71</v>
      </c>
      <c r="AU801" s="158" t="s">
        <v>80</v>
      </c>
      <c r="AY801" s="150" t="s">
        <v>163</v>
      </c>
      <c r="BK801" s="159">
        <f>SUM(BK802:BK836)</f>
        <v>0</v>
      </c>
    </row>
    <row r="802" spans="1:65" s="2" customFormat="1" ht="24.15" customHeight="1">
      <c r="A802" s="39"/>
      <c r="B802" s="162"/>
      <c r="C802" s="163" t="s">
        <v>1101</v>
      </c>
      <c r="D802" s="163" t="s">
        <v>165</v>
      </c>
      <c r="E802" s="164" t="s">
        <v>1102</v>
      </c>
      <c r="F802" s="165" t="s">
        <v>1103</v>
      </c>
      <c r="G802" s="166" t="s">
        <v>168</v>
      </c>
      <c r="H802" s="167">
        <v>91.371</v>
      </c>
      <c r="I802" s="168"/>
      <c r="J802" s="169">
        <f>ROUND(I802*H802,2)</f>
        <v>0</v>
      </c>
      <c r="K802" s="165" t="s">
        <v>169</v>
      </c>
      <c r="L802" s="40"/>
      <c r="M802" s="170" t="s">
        <v>3</v>
      </c>
      <c r="N802" s="171" t="s">
        <v>43</v>
      </c>
      <c r="O802" s="73"/>
      <c r="P802" s="172">
        <f>O802*H802</f>
        <v>0</v>
      </c>
      <c r="Q802" s="172">
        <v>0</v>
      </c>
      <c r="R802" s="172">
        <f>Q802*H802</f>
        <v>0</v>
      </c>
      <c r="S802" s="172">
        <v>0</v>
      </c>
      <c r="T802" s="173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174" t="s">
        <v>300</v>
      </c>
      <c r="AT802" s="174" t="s">
        <v>165</v>
      </c>
      <c r="AU802" s="174" t="s">
        <v>82</v>
      </c>
      <c r="AY802" s="20" t="s">
        <v>163</v>
      </c>
      <c r="BE802" s="175">
        <f>IF(N802="základní",J802,0)</f>
        <v>0</v>
      </c>
      <c r="BF802" s="175">
        <f>IF(N802="snížená",J802,0)</f>
        <v>0</v>
      </c>
      <c r="BG802" s="175">
        <f>IF(N802="zákl. přenesená",J802,0)</f>
        <v>0</v>
      </c>
      <c r="BH802" s="175">
        <f>IF(N802="sníž. přenesená",J802,0)</f>
        <v>0</v>
      </c>
      <c r="BI802" s="175">
        <f>IF(N802="nulová",J802,0)</f>
        <v>0</v>
      </c>
      <c r="BJ802" s="20" t="s">
        <v>80</v>
      </c>
      <c r="BK802" s="175">
        <f>ROUND(I802*H802,2)</f>
        <v>0</v>
      </c>
      <c r="BL802" s="20" t="s">
        <v>300</v>
      </c>
      <c r="BM802" s="174" t="s">
        <v>1104</v>
      </c>
    </row>
    <row r="803" spans="1:47" s="2" customFormat="1" ht="12">
      <c r="A803" s="39"/>
      <c r="B803" s="40"/>
      <c r="C803" s="39"/>
      <c r="D803" s="176" t="s">
        <v>172</v>
      </c>
      <c r="E803" s="39"/>
      <c r="F803" s="177" t="s">
        <v>1105</v>
      </c>
      <c r="G803" s="39"/>
      <c r="H803" s="39"/>
      <c r="I803" s="178"/>
      <c r="J803" s="39"/>
      <c r="K803" s="39"/>
      <c r="L803" s="40"/>
      <c r="M803" s="179"/>
      <c r="N803" s="180"/>
      <c r="O803" s="73"/>
      <c r="P803" s="73"/>
      <c r="Q803" s="73"/>
      <c r="R803" s="73"/>
      <c r="S803" s="73"/>
      <c r="T803" s="74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20" t="s">
        <v>172</v>
      </c>
      <c r="AU803" s="20" t="s">
        <v>82</v>
      </c>
    </row>
    <row r="804" spans="1:51" s="13" customFormat="1" ht="12">
      <c r="A804" s="13"/>
      <c r="B804" s="181"/>
      <c r="C804" s="13"/>
      <c r="D804" s="182" t="s">
        <v>174</v>
      </c>
      <c r="E804" s="183" t="s">
        <v>3</v>
      </c>
      <c r="F804" s="184" t="s">
        <v>1106</v>
      </c>
      <c r="G804" s="13"/>
      <c r="H804" s="183" t="s">
        <v>3</v>
      </c>
      <c r="I804" s="185"/>
      <c r="J804" s="13"/>
      <c r="K804" s="13"/>
      <c r="L804" s="181"/>
      <c r="M804" s="186"/>
      <c r="N804" s="187"/>
      <c r="O804" s="187"/>
      <c r="P804" s="187"/>
      <c r="Q804" s="187"/>
      <c r="R804" s="187"/>
      <c r="S804" s="187"/>
      <c r="T804" s="18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183" t="s">
        <v>174</v>
      </c>
      <c r="AU804" s="183" t="s">
        <v>82</v>
      </c>
      <c r="AV804" s="13" t="s">
        <v>80</v>
      </c>
      <c r="AW804" s="13" t="s">
        <v>33</v>
      </c>
      <c r="AX804" s="13" t="s">
        <v>72</v>
      </c>
      <c r="AY804" s="183" t="s">
        <v>163</v>
      </c>
    </row>
    <row r="805" spans="1:51" s="14" customFormat="1" ht="12">
      <c r="A805" s="14"/>
      <c r="B805" s="189"/>
      <c r="C805" s="14"/>
      <c r="D805" s="182" t="s">
        <v>174</v>
      </c>
      <c r="E805" s="190" t="s">
        <v>3</v>
      </c>
      <c r="F805" s="191" t="s">
        <v>1107</v>
      </c>
      <c r="G805" s="14"/>
      <c r="H805" s="192">
        <v>49.8</v>
      </c>
      <c r="I805" s="193"/>
      <c r="J805" s="14"/>
      <c r="K805" s="14"/>
      <c r="L805" s="189"/>
      <c r="M805" s="194"/>
      <c r="N805" s="195"/>
      <c r="O805" s="195"/>
      <c r="P805" s="195"/>
      <c r="Q805" s="195"/>
      <c r="R805" s="195"/>
      <c r="S805" s="195"/>
      <c r="T805" s="19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190" t="s">
        <v>174</v>
      </c>
      <c r="AU805" s="190" t="s">
        <v>82</v>
      </c>
      <c r="AV805" s="14" t="s">
        <v>82</v>
      </c>
      <c r="AW805" s="14" t="s">
        <v>33</v>
      </c>
      <c r="AX805" s="14" t="s">
        <v>72</v>
      </c>
      <c r="AY805" s="190" t="s">
        <v>163</v>
      </c>
    </row>
    <row r="806" spans="1:51" s="13" customFormat="1" ht="12">
      <c r="A806" s="13"/>
      <c r="B806" s="181"/>
      <c r="C806" s="13"/>
      <c r="D806" s="182" t="s">
        <v>174</v>
      </c>
      <c r="E806" s="183" t="s">
        <v>3</v>
      </c>
      <c r="F806" s="184" t="s">
        <v>1063</v>
      </c>
      <c r="G806" s="13"/>
      <c r="H806" s="183" t="s">
        <v>3</v>
      </c>
      <c r="I806" s="185"/>
      <c r="J806" s="13"/>
      <c r="K806" s="13"/>
      <c r="L806" s="181"/>
      <c r="M806" s="186"/>
      <c r="N806" s="187"/>
      <c r="O806" s="187"/>
      <c r="P806" s="187"/>
      <c r="Q806" s="187"/>
      <c r="R806" s="187"/>
      <c r="S806" s="187"/>
      <c r="T806" s="18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183" t="s">
        <v>174</v>
      </c>
      <c r="AU806" s="183" t="s">
        <v>82</v>
      </c>
      <c r="AV806" s="13" t="s">
        <v>80</v>
      </c>
      <c r="AW806" s="13" t="s">
        <v>33</v>
      </c>
      <c r="AX806" s="13" t="s">
        <v>72</v>
      </c>
      <c r="AY806" s="183" t="s">
        <v>163</v>
      </c>
    </row>
    <row r="807" spans="1:51" s="14" customFormat="1" ht="12">
      <c r="A807" s="14"/>
      <c r="B807" s="189"/>
      <c r="C807" s="14"/>
      <c r="D807" s="182" t="s">
        <v>174</v>
      </c>
      <c r="E807" s="190" t="s">
        <v>3</v>
      </c>
      <c r="F807" s="191" t="s">
        <v>789</v>
      </c>
      <c r="G807" s="14"/>
      <c r="H807" s="192">
        <v>15.965</v>
      </c>
      <c r="I807" s="193"/>
      <c r="J807" s="14"/>
      <c r="K807" s="14"/>
      <c r="L807" s="189"/>
      <c r="M807" s="194"/>
      <c r="N807" s="195"/>
      <c r="O807" s="195"/>
      <c r="P807" s="195"/>
      <c r="Q807" s="195"/>
      <c r="R807" s="195"/>
      <c r="S807" s="195"/>
      <c r="T807" s="19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190" t="s">
        <v>174</v>
      </c>
      <c r="AU807" s="190" t="s">
        <v>82</v>
      </c>
      <c r="AV807" s="14" t="s">
        <v>82</v>
      </c>
      <c r="AW807" s="14" t="s">
        <v>33</v>
      </c>
      <c r="AX807" s="14" t="s">
        <v>72</v>
      </c>
      <c r="AY807" s="190" t="s">
        <v>163</v>
      </c>
    </row>
    <row r="808" spans="1:51" s="13" customFormat="1" ht="12">
      <c r="A808" s="13"/>
      <c r="B808" s="181"/>
      <c r="C808" s="13"/>
      <c r="D808" s="182" t="s">
        <v>174</v>
      </c>
      <c r="E808" s="183" t="s">
        <v>3</v>
      </c>
      <c r="F808" s="184" t="s">
        <v>790</v>
      </c>
      <c r="G808" s="13"/>
      <c r="H808" s="183" t="s">
        <v>3</v>
      </c>
      <c r="I808" s="185"/>
      <c r="J808" s="13"/>
      <c r="K808" s="13"/>
      <c r="L808" s="181"/>
      <c r="M808" s="186"/>
      <c r="N808" s="187"/>
      <c r="O808" s="187"/>
      <c r="P808" s="187"/>
      <c r="Q808" s="187"/>
      <c r="R808" s="187"/>
      <c r="S808" s="187"/>
      <c r="T808" s="18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183" t="s">
        <v>174</v>
      </c>
      <c r="AU808" s="183" t="s">
        <v>82</v>
      </c>
      <c r="AV808" s="13" t="s">
        <v>80</v>
      </c>
      <c r="AW808" s="13" t="s">
        <v>33</v>
      </c>
      <c r="AX808" s="13" t="s">
        <v>72</v>
      </c>
      <c r="AY808" s="183" t="s">
        <v>163</v>
      </c>
    </row>
    <row r="809" spans="1:51" s="14" customFormat="1" ht="12">
      <c r="A809" s="14"/>
      <c r="B809" s="189"/>
      <c r="C809" s="14"/>
      <c r="D809" s="182" t="s">
        <v>174</v>
      </c>
      <c r="E809" s="190" t="s">
        <v>3</v>
      </c>
      <c r="F809" s="191" t="s">
        <v>791</v>
      </c>
      <c r="G809" s="14"/>
      <c r="H809" s="192">
        <v>25.606</v>
      </c>
      <c r="I809" s="193"/>
      <c r="J809" s="14"/>
      <c r="K809" s="14"/>
      <c r="L809" s="189"/>
      <c r="M809" s="194"/>
      <c r="N809" s="195"/>
      <c r="O809" s="195"/>
      <c r="P809" s="195"/>
      <c r="Q809" s="195"/>
      <c r="R809" s="195"/>
      <c r="S809" s="195"/>
      <c r="T809" s="19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190" t="s">
        <v>174</v>
      </c>
      <c r="AU809" s="190" t="s">
        <v>82</v>
      </c>
      <c r="AV809" s="14" t="s">
        <v>82</v>
      </c>
      <c r="AW809" s="14" t="s">
        <v>33</v>
      </c>
      <c r="AX809" s="14" t="s">
        <v>72</v>
      </c>
      <c r="AY809" s="190" t="s">
        <v>163</v>
      </c>
    </row>
    <row r="810" spans="1:51" s="15" customFormat="1" ht="12">
      <c r="A810" s="15"/>
      <c r="B810" s="197"/>
      <c r="C810" s="15"/>
      <c r="D810" s="182" t="s">
        <v>174</v>
      </c>
      <c r="E810" s="198" t="s">
        <v>3</v>
      </c>
      <c r="F810" s="199" t="s">
        <v>178</v>
      </c>
      <c r="G810" s="15"/>
      <c r="H810" s="200">
        <v>91.371</v>
      </c>
      <c r="I810" s="201"/>
      <c r="J810" s="15"/>
      <c r="K810" s="15"/>
      <c r="L810" s="197"/>
      <c r="M810" s="202"/>
      <c r="N810" s="203"/>
      <c r="O810" s="203"/>
      <c r="P810" s="203"/>
      <c r="Q810" s="203"/>
      <c r="R810" s="203"/>
      <c r="S810" s="203"/>
      <c r="T810" s="204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198" t="s">
        <v>174</v>
      </c>
      <c r="AU810" s="198" t="s">
        <v>82</v>
      </c>
      <c r="AV810" s="15" t="s">
        <v>170</v>
      </c>
      <c r="AW810" s="15" t="s">
        <v>33</v>
      </c>
      <c r="AX810" s="15" t="s">
        <v>80</v>
      </c>
      <c r="AY810" s="198" t="s">
        <v>163</v>
      </c>
    </row>
    <row r="811" spans="1:65" s="2" customFormat="1" ht="21.75" customHeight="1">
      <c r="A811" s="39"/>
      <c r="B811" s="162"/>
      <c r="C811" s="205" t="s">
        <v>1108</v>
      </c>
      <c r="D811" s="205" t="s">
        <v>295</v>
      </c>
      <c r="E811" s="206" t="s">
        <v>1109</v>
      </c>
      <c r="F811" s="207" t="s">
        <v>1110</v>
      </c>
      <c r="G811" s="208" t="s">
        <v>168</v>
      </c>
      <c r="H811" s="209">
        <v>106.493</v>
      </c>
      <c r="I811" s="210"/>
      <c r="J811" s="211">
        <f>ROUND(I811*H811,2)</f>
        <v>0</v>
      </c>
      <c r="K811" s="207" t="s">
        <v>169</v>
      </c>
      <c r="L811" s="212"/>
      <c r="M811" s="213" t="s">
        <v>3</v>
      </c>
      <c r="N811" s="214" t="s">
        <v>43</v>
      </c>
      <c r="O811" s="73"/>
      <c r="P811" s="172">
        <f>O811*H811</f>
        <v>0</v>
      </c>
      <c r="Q811" s="172">
        <v>0.0019</v>
      </c>
      <c r="R811" s="172">
        <f>Q811*H811</f>
        <v>0.20233669999999998</v>
      </c>
      <c r="S811" s="172">
        <v>0</v>
      </c>
      <c r="T811" s="173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174" t="s">
        <v>433</v>
      </c>
      <c r="AT811" s="174" t="s">
        <v>295</v>
      </c>
      <c r="AU811" s="174" t="s">
        <v>82</v>
      </c>
      <c r="AY811" s="20" t="s">
        <v>163</v>
      </c>
      <c r="BE811" s="175">
        <f>IF(N811="základní",J811,0)</f>
        <v>0</v>
      </c>
      <c r="BF811" s="175">
        <f>IF(N811="snížená",J811,0)</f>
        <v>0</v>
      </c>
      <c r="BG811" s="175">
        <f>IF(N811="zákl. přenesená",J811,0)</f>
        <v>0</v>
      </c>
      <c r="BH811" s="175">
        <f>IF(N811="sníž. přenesená",J811,0)</f>
        <v>0</v>
      </c>
      <c r="BI811" s="175">
        <f>IF(N811="nulová",J811,0)</f>
        <v>0</v>
      </c>
      <c r="BJ811" s="20" t="s">
        <v>80</v>
      </c>
      <c r="BK811" s="175">
        <f>ROUND(I811*H811,2)</f>
        <v>0</v>
      </c>
      <c r="BL811" s="20" t="s">
        <v>300</v>
      </c>
      <c r="BM811" s="174" t="s">
        <v>1111</v>
      </c>
    </row>
    <row r="812" spans="1:51" s="14" customFormat="1" ht="12">
      <c r="A812" s="14"/>
      <c r="B812" s="189"/>
      <c r="C812" s="14"/>
      <c r="D812" s="182" t="s">
        <v>174</v>
      </c>
      <c r="E812" s="14"/>
      <c r="F812" s="191" t="s">
        <v>1112</v>
      </c>
      <c r="G812" s="14"/>
      <c r="H812" s="192">
        <v>106.493</v>
      </c>
      <c r="I812" s="193"/>
      <c r="J812" s="14"/>
      <c r="K812" s="14"/>
      <c r="L812" s="189"/>
      <c r="M812" s="194"/>
      <c r="N812" s="195"/>
      <c r="O812" s="195"/>
      <c r="P812" s="195"/>
      <c r="Q812" s="195"/>
      <c r="R812" s="195"/>
      <c r="S812" s="195"/>
      <c r="T812" s="19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190" t="s">
        <v>174</v>
      </c>
      <c r="AU812" s="190" t="s">
        <v>82</v>
      </c>
      <c r="AV812" s="14" t="s">
        <v>82</v>
      </c>
      <c r="AW812" s="14" t="s">
        <v>4</v>
      </c>
      <c r="AX812" s="14" t="s">
        <v>80</v>
      </c>
      <c r="AY812" s="190" t="s">
        <v>163</v>
      </c>
    </row>
    <row r="813" spans="1:65" s="2" customFormat="1" ht="24.15" customHeight="1">
      <c r="A813" s="39"/>
      <c r="B813" s="162"/>
      <c r="C813" s="163" t="s">
        <v>1113</v>
      </c>
      <c r="D813" s="163" t="s">
        <v>165</v>
      </c>
      <c r="E813" s="164" t="s">
        <v>1114</v>
      </c>
      <c r="F813" s="165" t="s">
        <v>1115</v>
      </c>
      <c r="G813" s="166" t="s">
        <v>303</v>
      </c>
      <c r="H813" s="167">
        <v>34</v>
      </c>
      <c r="I813" s="168"/>
      <c r="J813" s="169">
        <f>ROUND(I813*H813,2)</f>
        <v>0</v>
      </c>
      <c r="K813" s="165" t="s">
        <v>169</v>
      </c>
      <c r="L813" s="40"/>
      <c r="M813" s="170" t="s">
        <v>3</v>
      </c>
      <c r="N813" s="171" t="s">
        <v>43</v>
      </c>
      <c r="O813" s="73"/>
      <c r="P813" s="172">
        <f>O813*H813</f>
        <v>0</v>
      </c>
      <c r="Q813" s="172">
        <v>0.0006</v>
      </c>
      <c r="R813" s="172">
        <f>Q813*H813</f>
        <v>0.020399999999999998</v>
      </c>
      <c r="S813" s="172">
        <v>0</v>
      </c>
      <c r="T813" s="173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174" t="s">
        <v>300</v>
      </c>
      <c r="AT813" s="174" t="s">
        <v>165</v>
      </c>
      <c r="AU813" s="174" t="s">
        <v>82</v>
      </c>
      <c r="AY813" s="20" t="s">
        <v>163</v>
      </c>
      <c r="BE813" s="175">
        <f>IF(N813="základní",J813,0)</f>
        <v>0</v>
      </c>
      <c r="BF813" s="175">
        <f>IF(N813="snížená",J813,0)</f>
        <v>0</v>
      </c>
      <c r="BG813" s="175">
        <f>IF(N813="zákl. přenesená",J813,0)</f>
        <v>0</v>
      </c>
      <c r="BH813" s="175">
        <f>IF(N813="sníž. přenesená",J813,0)</f>
        <v>0</v>
      </c>
      <c r="BI813" s="175">
        <f>IF(N813="nulová",J813,0)</f>
        <v>0</v>
      </c>
      <c r="BJ813" s="20" t="s">
        <v>80</v>
      </c>
      <c r="BK813" s="175">
        <f>ROUND(I813*H813,2)</f>
        <v>0</v>
      </c>
      <c r="BL813" s="20" t="s">
        <v>300</v>
      </c>
      <c r="BM813" s="174" t="s">
        <v>1116</v>
      </c>
    </row>
    <row r="814" spans="1:47" s="2" customFormat="1" ht="12">
      <c r="A814" s="39"/>
      <c r="B814" s="40"/>
      <c r="C814" s="39"/>
      <c r="D814" s="176" t="s">
        <v>172</v>
      </c>
      <c r="E814" s="39"/>
      <c r="F814" s="177" t="s">
        <v>1117</v>
      </c>
      <c r="G814" s="39"/>
      <c r="H814" s="39"/>
      <c r="I814" s="178"/>
      <c r="J814" s="39"/>
      <c r="K814" s="39"/>
      <c r="L814" s="40"/>
      <c r="M814" s="179"/>
      <c r="N814" s="180"/>
      <c r="O814" s="73"/>
      <c r="P814" s="73"/>
      <c r="Q814" s="73"/>
      <c r="R814" s="73"/>
      <c r="S814" s="73"/>
      <c r="T814" s="74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20" t="s">
        <v>172</v>
      </c>
      <c r="AU814" s="20" t="s">
        <v>82</v>
      </c>
    </row>
    <row r="815" spans="1:51" s="13" customFormat="1" ht="12">
      <c r="A815" s="13"/>
      <c r="B815" s="181"/>
      <c r="C815" s="13"/>
      <c r="D815" s="182" t="s">
        <v>174</v>
      </c>
      <c r="E815" s="183" t="s">
        <v>3</v>
      </c>
      <c r="F815" s="184" t="s">
        <v>1118</v>
      </c>
      <c r="G815" s="13"/>
      <c r="H815" s="183" t="s">
        <v>3</v>
      </c>
      <c r="I815" s="185"/>
      <c r="J815" s="13"/>
      <c r="K815" s="13"/>
      <c r="L815" s="181"/>
      <c r="M815" s="186"/>
      <c r="N815" s="187"/>
      <c r="O815" s="187"/>
      <c r="P815" s="187"/>
      <c r="Q815" s="187"/>
      <c r="R815" s="187"/>
      <c r="S815" s="187"/>
      <c r="T815" s="18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183" t="s">
        <v>174</v>
      </c>
      <c r="AU815" s="183" t="s">
        <v>82</v>
      </c>
      <c r="AV815" s="13" t="s">
        <v>80</v>
      </c>
      <c r="AW815" s="13" t="s">
        <v>33</v>
      </c>
      <c r="AX815" s="13" t="s">
        <v>72</v>
      </c>
      <c r="AY815" s="183" t="s">
        <v>163</v>
      </c>
    </row>
    <row r="816" spans="1:51" s="14" customFormat="1" ht="12">
      <c r="A816" s="14"/>
      <c r="B816" s="189"/>
      <c r="C816" s="14"/>
      <c r="D816" s="182" t="s">
        <v>174</v>
      </c>
      <c r="E816" s="190" t="s">
        <v>3</v>
      </c>
      <c r="F816" s="191" t="s">
        <v>1119</v>
      </c>
      <c r="G816" s="14"/>
      <c r="H816" s="192">
        <v>20.4</v>
      </c>
      <c r="I816" s="193"/>
      <c r="J816" s="14"/>
      <c r="K816" s="14"/>
      <c r="L816" s="189"/>
      <c r="M816" s="194"/>
      <c r="N816" s="195"/>
      <c r="O816" s="195"/>
      <c r="P816" s="195"/>
      <c r="Q816" s="195"/>
      <c r="R816" s="195"/>
      <c r="S816" s="195"/>
      <c r="T816" s="196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190" t="s">
        <v>174</v>
      </c>
      <c r="AU816" s="190" t="s">
        <v>82</v>
      </c>
      <c r="AV816" s="14" t="s">
        <v>82</v>
      </c>
      <c r="AW816" s="14" t="s">
        <v>33</v>
      </c>
      <c r="AX816" s="14" t="s">
        <v>72</v>
      </c>
      <c r="AY816" s="190" t="s">
        <v>163</v>
      </c>
    </row>
    <row r="817" spans="1:51" s="13" customFormat="1" ht="12">
      <c r="A817" s="13"/>
      <c r="B817" s="181"/>
      <c r="C817" s="13"/>
      <c r="D817" s="182" t="s">
        <v>174</v>
      </c>
      <c r="E817" s="183" t="s">
        <v>3</v>
      </c>
      <c r="F817" s="184" t="s">
        <v>1063</v>
      </c>
      <c r="G817" s="13"/>
      <c r="H817" s="183" t="s">
        <v>3</v>
      </c>
      <c r="I817" s="185"/>
      <c r="J817" s="13"/>
      <c r="K817" s="13"/>
      <c r="L817" s="181"/>
      <c r="M817" s="186"/>
      <c r="N817" s="187"/>
      <c r="O817" s="187"/>
      <c r="P817" s="187"/>
      <c r="Q817" s="187"/>
      <c r="R817" s="187"/>
      <c r="S817" s="187"/>
      <c r="T817" s="18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183" t="s">
        <v>174</v>
      </c>
      <c r="AU817" s="183" t="s">
        <v>82</v>
      </c>
      <c r="AV817" s="13" t="s">
        <v>80</v>
      </c>
      <c r="AW817" s="13" t="s">
        <v>33</v>
      </c>
      <c r="AX817" s="13" t="s">
        <v>72</v>
      </c>
      <c r="AY817" s="183" t="s">
        <v>163</v>
      </c>
    </row>
    <row r="818" spans="1:51" s="14" customFormat="1" ht="12">
      <c r="A818" s="14"/>
      <c r="B818" s="189"/>
      <c r="C818" s="14"/>
      <c r="D818" s="182" t="s">
        <v>174</v>
      </c>
      <c r="E818" s="190" t="s">
        <v>3</v>
      </c>
      <c r="F818" s="191" t="s">
        <v>1120</v>
      </c>
      <c r="G818" s="14"/>
      <c r="H818" s="192">
        <v>13.6</v>
      </c>
      <c r="I818" s="193"/>
      <c r="J818" s="14"/>
      <c r="K818" s="14"/>
      <c r="L818" s="189"/>
      <c r="M818" s="194"/>
      <c r="N818" s="195"/>
      <c r="O818" s="195"/>
      <c r="P818" s="195"/>
      <c r="Q818" s="195"/>
      <c r="R818" s="195"/>
      <c r="S818" s="195"/>
      <c r="T818" s="19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190" t="s">
        <v>174</v>
      </c>
      <c r="AU818" s="190" t="s">
        <v>82</v>
      </c>
      <c r="AV818" s="14" t="s">
        <v>82</v>
      </c>
      <c r="AW818" s="14" t="s">
        <v>33</v>
      </c>
      <c r="AX818" s="14" t="s">
        <v>72</v>
      </c>
      <c r="AY818" s="190" t="s">
        <v>163</v>
      </c>
    </row>
    <row r="819" spans="1:51" s="15" customFormat="1" ht="12">
      <c r="A819" s="15"/>
      <c r="B819" s="197"/>
      <c r="C819" s="15"/>
      <c r="D819" s="182" t="s">
        <v>174</v>
      </c>
      <c r="E819" s="198" t="s">
        <v>3</v>
      </c>
      <c r="F819" s="199" t="s">
        <v>178</v>
      </c>
      <c r="G819" s="15"/>
      <c r="H819" s="200">
        <v>34</v>
      </c>
      <c r="I819" s="201"/>
      <c r="J819" s="15"/>
      <c r="K819" s="15"/>
      <c r="L819" s="197"/>
      <c r="M819" s="202"/>
      <c r="N819" s="203"/>
      <c r="O819" s="203"/>
      <c r="P819" s="203"/>
      <c r="Q819" s="203"/>
      <c r="R819" s="203"/>
      <c r="S819" s="203"/>
      <c r="T819" s="204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198" t="s">
        <v>174</v>
      </c>
      <c r="AU819" s="198" t="s">
        <v>82</v>
      </c>
      <c r="AV819" s="15" t="s">
        <v>170</v>
      </c>
      <c r="AW819" s="15" t="s">
        <v>33</v>
      </c>
      <c r="AX819" s="15" t="s">
        <v>80</v>
      </c>
      <c r="AY819" s="198" t="s">
        <v>163</v>
      </c>
    </row>
    <row r="820" spans="1:65" s="2" customFormat="1" ht="21.75" customHeight="1">
      <c r="A820" s="39"/>
      <c r="B820" s="162"/>
      <c r="C820" s="163" t="s">
        <v>1121</v>
      </c>
      <c r="D820" s="163" t="s">
        <v>165</v>
      </c>
      <c r="E820" s="164" t="s">
        <v>1122</v>
      </c>
      <c r="F820" s="165" t="s">
        <v>1123</v>
      </c>
      <c r="G820" s="166" t="s">
        <v>303</v>
      </c>
      <c r="H820" s="167">
        <v>27.8</v>
      </c>
      <c r="I820" s="168"/>
      <c r="J820" s="169">
        <f>ROUND(I820*H820,2)</f>
        <v>0</v>
      </c>
      <c r="K820" s="165" t="s">
        <v>169</v>
      </c>
      <c r="L820" s="40"/>
      <c r="M820" s="170" t="s">
        <v>3</v>
      </c>
      <c r="N820" s="171" t="s">
        <v>43</v>
      </c>
      <c r="O820" s="73"/>
      <c r="P820" s="172">
        <f>O820*H820</f>
        <v>0</v>
      </c>
      <c r="Q820" s="172">
        <v>0.0012</v>
      </c>
      <c r="R820" s="172">
        <f>Q820*H820</f>
        <v>0.03336</v>
      </c>
      <c r="S820" s="172">
        <v>0</v>
      </c>
      <c r="T820" s="173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174" t="s">
        <v>300</v>
      </c>
      <c r="AT820" s="174" t="s">
        <v>165</v>
      </c>
      <c r="AU820" s="174" t="s">
        <v>82</v>
      </c>
      <c r="AY820" s="20" t="s">
        <v>163</v>
      </c>
      <c r="BE820" s="175">
        <f>IF(N820="základní",J820,0)</f>
        <v>0</v>
      </c>
      <c r="BF820" s="175">
        <f>IF(N820="snížená",J820,0)</f>
        <v>0</v>
      </c>
      <c r="BG820" s="175">
        <f>IF(N820="zákl. přenesená",J820,0)</f>
        <v>0</v>
      </c>
      <c r="BH820" s="175">
        <f>IF(N820="sníž. přenesená",J820,0)</f>
        <v>0</v>
      </c>
      <c r="BI820" s="175">
        <f>IF(N820="nulová",J820,0)</f>
        <v>0</v>
      </c>
      <c r="BJ820" s="20" t="s">
        <v>80</v>
      </c>
      <c r="BK820" s="175">
        <f>ROUND(I820*H820,2)</f>
        <v>0</v>
      </c>
      <c r="BL820" s="20" t="s">
        <v>300</v>
      </c>
      <c r="BM820" s="174" t="s">
        <v>1124</v>
      </c>
    </row>
    <row r="821" spans="1:47" s="2" customFormat="1" ht="12">
      <c r="A821" s="39"/>
      <c r="B821" s="40"/>
      <c r="C821" s="39"/>
      <c r="D821" s="176" t="s">
        <v>172</v>
      </c>
      <c r="E821" s="39"/>
      <c r="F821" s="177" t="s">
        <v>1125</v>
      </c>
      <c r="G821" s="39"/>
      <c r="H821" s="39"/>
      <c r="I821" s="178"/>
      <c r="J821" s="39"/>
      <c r="K821" s="39"/>
      <c r="L821" s="40"/>
      <c r="M821" s="179"/>
      <c r="N821" s="180"/>
      <c r="O821" s="73"/>
      <c r="P821" s="73"/>
      <c r="Q821" s="73"/>
      <c r="R821" s="73"/>
      <c r="S821" s="73"/>
      <c r="T821" s="74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20" t="s">
        <v>172</v>
      </c>
      <c r="AU821" s="20" t="s">
        <v>82</v>
      </c>
    </row>
    <row r="822" spans="1:51" s="13" customFormat="1" ht="12">
      <c r="A822" s="13"/>
      <c r="B822" s="181"/>
      <c r="C822" s="13"/>
      <c r="D822" s="182" t="s">
        <v>174</v>
      </c>
      <c r="E822" s="183" t="s">
        <v>3</v>
      </c>
      <c r="F822" s="184" t="s">
        <v>1118</v>
      </c>
      <c r="G822" s="13"/>
      <c r="H822" s="183" t="s">
        <v>3</v>
      </c>
      <c r="I822" s="185"/>
      <c r="J822" s="13"/>
      <c r="K822" s="13"/>
      <c r="L822" s="181"/>
      <c r="M822" s="186"/>
      <c r="N822" s="187"/>
      <c r="O822" s="187"/>
      <c r="P822" s="187"/>
      <c r="Q822" s="187"/>
      <c r="R822" s="187"/>
      <c r="S822" s="187"/>
      <c r="T822" s="188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183" t="s">
        <v>174</v>
      </c>
      <c r="AU822" s="183" t="s">
        <v>82</v>
      </c>
      <c r="AV822" s="13" t="s">
        <v>80</v>
      </c>
      <c r="AW822" s="13" t="s">
        <v>33</v>
      </c>
      <c r="AX822" s="13" t="s">
        <v>72</v>
      </c>
      <c r="AY822" s="183" t="s">
        <v>163</v>
      </c>
    </row>
    <row r="823" spans="1:51" s="14" customFormat="1" ht="12">
      <c r="A823" s="14"/>
      <c r="B823" s="189"/>
      <c r="C823" s="14"/>
      <c r="D823" s="182" t="s">
        <v>174</v>
      </c>
      <c r="E823" s="190" t="s">
        <v>3</v>
      </c>
      <c r="F823" s="191" t="s">
        <v>1126</v>
      </c>
      <c r="G823" s="14"/>
      <c r="H823" s="192">
        <v>17.3</v>
      </c>
      <c r="I823" s="193"/>
      <c r="J823" s="14"/>
      <c r="K823" s="14"/>
      <c r="L823" s="189"/>
      <c r="M823" s="194"/>
      <c r="N823" s="195"/>
      <c r="O823" s="195"/>
      <c r="P823" s="195"/>
      <c r="Q823" s="195"/>
      <c r="R823" s="195"/>
      <c r="S823" s="195"/>
      <c r="T823" s="19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190" t="s">
        <v>174</v>
      </c>
      <c r="AU823" s="190" t="s">
        <v>82</v>
      </c>
      <c r="AV823" s="14" t="s">
        <v>82</v>
      </c>
      <c r="AW823" s="14" t="s">
        <v>33</v>
      </c>
      <c r="AX823" s="14" t="s">
        <v>72</v>
      </c>
      <c r="AY823" s="190" t="s">
        <v>163</v>
      </c>
    </row>
    <row r="824" spans="1:51" s="13" customFormat="1" ht="12">
      <c r="A824" s="13"/>
      <c r="B824" s="181"/>
      <c r="C824" s="13"/>
      <c r="D824" s="182" t="s">
        <v>174</v>
      </c>
      <c r="E824" s="183" t="s">
        <v>3</v>
      </c>
      <c r="F824" s="184" t="s">
        <v>1063</v>
      </c>
      <c r="G824" s="13"/>
      <c r="H824" s="183" t="s">
        <v>3</v>
      </c>
      <c r="I824" s="185"/>
      <c r="J824" s="13"/>
      <c r="K824" s="13"/>
      <c r="L824" s="181"/>
      <c r="M824" s="186"/>
      <c r="N824" s="187"/>
      <c r="O824" s="187"/>
      <c r="P824" s="187"/>
      <c r="Q824" s="187"/>
      <c r="R824" s="187"/>
      <c r="S824" s="187"/>
      <c r="T824" s="18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183" t="s">
        <v>174</v>
      </c>
      <c r="AU824" s="183" t="s">
        <v>82</v>
      </c>
      <c r="AV824" s="13" t="s">
        <v>80</v>
      </c>
      <c r="AW824" s="13" t="s">
        <v>33</v>
      </c>
      <c r="AX824" s="13" t="s">
        <v>72</v>
      </c>
      <c r="AY824" s="183" t="s">
        <v>163</v>
      </c>
    </row>
    <row r="825" spans="1:51" s="14" customFormat="1" ht="12">
      <c r="A825" s="14"/>
      <c r="B825" s="189"/>
      <c r="C825" s="14"/>
      <c r="D825" s="182" t="s">
        <v>174</v>
      </c>
      <c r="E825" s="190" t="s">
        <v>3</v>
      </c>
      <c r="F825" s="191" t="s">
        <v>1127</v>
      </c>
      <c r="G825" s="14"/>
      <c r="H825" s="192">
        <v>10.5</v>
      </c>
      <c r="I825" s="193"/>
      <c r="J825" s="14"/>
      <c r="K825" s="14"/>
      <c r="L825" s="189"/>
      <c r="M825" s="194"/>
      <c r="N825" s="195"/>
      <c r="O825" s="195"/>
      <c r="P825" s="195"/>
      <c r="Q825" s="195"/>
      <c r="R825" s="195"/>
      <c r="S825" s="195"/>
      <c r="T825" s="19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190" t="s">
        <v>174</v>
      </c>
      <c r="AU825" s="190" t="s">
        <v>82</v>
      </c>
      <c r="AV825" s="14" t="s">
        <v>82</v>
      </c>
      <c r="AW825" s="14" t="s">
        <v>33</v>
      </c>
      <c r="AX825" s="14" t="s">
        <v>72</v>
      </c>
      <c r="AY825" s="190" t="s">
        <v>163</v>
      </c>
    </row>
    <row r="826" spans="1:51" s="15" customFormat="1" ht="12">
      <c r="A826" s="15"/>
      <c r="B826" s="197"/>
      <c r="C826" s="15"/>
      <c r="D826" s="182" t="s">
        <v>174</v>
      </c>
      <c r="E826" s="198" t="s">
        <v>3</v>
      </c>
      <c r="F826" s="199" t="s">
        <v>178</v>
      </c>
      <c r="G826" s="15"/>
      <c r="H826" s="200">
        <v>27.8</v>
      </c>
      <c r="I826" s="201"/>
      <c r="J826" s="15"/>
      <c r="K826" s="15"/>
      <c r="L826" s="197"/>
      <c r="M826" s="202"/>
      <c r="N826" s="203"/>
      <c r="O826" s="203"/>
      <c r="P826" s="203"/>
      <c r="Q826" s="203"/>
      <c r="R826" s="203"/>
      <c r="S826" s="203"/>
      <c r="T826" s="204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198" t="s">
        <v>174</v>
      </c>
      <c r="AU826" s="198" t="s">
        <v>82</v>
      </c>
      <c r="AV826" s="15" t="s">
        <v>170</v>
      </c>
      <c r="AW826" s="15" t="s">
        <v>33</v>
      </c>
      <c r="AX826" s="15" t="s">
        <v>80</v>
      </c>
      <c r="AY826" s="198" t="s">
        <v>163</v>
      </c>
    </row>
    <row r="827" spans="1:65" s="2" customFormat="1" ht="16.5" customHeight="1">
      <c r="A827" s="39"/>
      <c r="B827" s="162"/>
      <c r="C827" s="163" t="s">
        <v>1128</v>
      </c>
      <c r="D827" s="163" t="s">
        <v>165</v>
      </c>
      <c r="E827" s="164" t="s">
        <v>1129</v>
      </c>
      <c r="F827" s="165" t="s">
        <v>1130</v>
      </c>
      <c r="G827" s="166" t="s">
        <v>168</v>
      </c>
      <c r="H827" s="167">
        <v>116.342</v>
      </c>
      <c r="I827" s="168"/>
      <c r="J827" s="169">
        <f>ROUND(I827*H827,2)</f>
        <v>0</v>
      </c>
      <c r="K827" s="165" t="s">
        <v>169</v>
      </c>
      <c r="L827" s="40"/>
      <c r="M827" s="170" t="s">
        <v>3</v>
      </c>
      <c r="N827" s="171" t="s">
        <v>43</v>
      </c>
      <c r="O827" s="73"/>
      <c r="P827" s="172">
        <f>O827*H827</f>
        <v>0</v>
      </c>
      <c r="Q827" s="172">
        <v>0.00013</v>
      </c>
      <c r="R827" s="172">
        <f>Q827*H827</f>
        <v>0.01512446</v>
      </c>
      <c r="S827" s="172">
        <v>0</v>
      </c>
      <c r="T827" s="173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174" t="s">
        <v>300</v>
      </c>
      <c r="AT827" s="174" t="s">
        <v>165</v>
      </c>
      <c r="AU827" s="174" t="s">
        <v>82</v>
      </c>
      <c r="AY827" s="20" t="s">
        <v>163</v>
      </c>
      <c r="BE827" s="175">
        <f>IF(N827="základní",J827,0)</f>
        <v>0</v>
      </c>
      <c r="BF827" s="175">
        <f>IF(N827="snížená",J827,0)</f>
        <v>0</v>
      </c>
      <c r="BG827" s="175">
        <f>IF(N827="zákl. přenesená",J827,0)</f>
        <v>0</v>
      </c>
      <c r="BH827" s="175">
        <f>IF(N827="sníž. přenesená",J827,0)</f>
        <v>0</v>
      </c>
      <c r="BI827" s="175">
        <f>IF(N827="nulová",J827,0)</f>
        <v>0</v>
      </c>
      <c r="BJ827" s="20" t="s">
        <v>80</v>
      </c>
      <c r="BK827" s="175">
        <f>ROUND(I827*H827,2)</f>
        <v>0</v>
      </c>
      <c r="BL827" s="20" t="s">
        <v>300</v>
      </c>
      <c r="BM827" s="174" t="s">
        <v>1131</v>
      </c>
    </row>
    <row r="828" spans="1:47" s="2" customFormat="1" ht="12">
      <c r="A828" s="39"/>
      <c r="B828" s="40"/>
      <c r="C828" s="39"/>
      <c r="D828" s="176" t="s">
        <v>172</v>
      </c>
      <c r="E828" s="39"/>
      <c r="F828" s="177" t="s">
        <v>1132</v>
      </c>
      <c r="G828" s="39"/>
      <c r="H828" s="39"/>
      <c r="I828" s="178"/>
      <c r="J828" s="39"/>
      <c r="K828" s="39"/>
      <c r="L828" s="40"/>
      <c r="M828" s="179"/>
      <c r="N828" s="180"/>
      <c r="O828" s="73"/>
      <c r="P828" s="73"/>
      <c r="Q828" s="73"/>
      <c r="R828" s="73"/>
      <c r="S828" s="73"/>
      <c r="T828" s="74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20" t="s">
        <v>172</v>
      </c>
      <c r="AU828" s="20" t="s">
        <v>82</v>
      </c>
    </row>
    <row r="829" spans="1:51" s="14" customFormat="1" ht="12">
      <c r="A829" s="14"/>
      <c r="B829" s="189"/>
      <c r="C829" s="14"/>
      <c r="D829" s="182" t="s">
        <v>174</v>
      </c>
      <c r="E829" s="190" t="s">
        <v>3</v>
      </c>
      <c r="F829" s="191" t="s">
        <v>1133</v>
      </c>
      <c r="G829" s="14"/>
      <c r="H829" s="192">
        <v>33.2</v>
      </c>
      <c r="I829" s="193"/>
      <c r="J829" s="14"/>
      <c r="K829" s="14"/>
      <c r="L829" s="189"/>
      <c r="M829" s="194"/>
      <c r="N829" s="195"/>
      <c r="O829" s="195"/>
      <c r="P829" s="195"/>
      <c r="Q829" s="195"/>
      <c r="R829" s="195"/>
      <c r="S829" s="195"/>
      <c r="T829" s="19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190" t="s">
        <v>174</v>
      </c>
      <c r="AU829" s="190" t="s">
        <v>82</v>
      </c>
      <c r="AV829" s="14" t="s">
        <v>82</v>
      </c>
      <c r="AW829" s="14" t="s">
        <v>33</v>
      </c>
      <c r="AX829" s="14" t="s">
        <v>72</v>
      </c>
      <c r="AY829" s="190" t="s">
        <v>163</v>
      </c>
    </row>
    <row r="830" spans="1:51" s="13" customFormat="1" ht="12">
      <c r="A830" s="13"/>
      <c r="B830" s="181"/>
      <c r="C830" s="13"/>
      <c r="D830" s="182" t="s">
        <v>174</v>
      </c>
      <c r="E830" s="183" t="s">
        <v>3</v>
      </c>
      <c r="F830" s="184" t="s">
        <v>1063</v>
      </c>
      <c r="G830" s="13"/>
      <c r="H830" s="183" t="s">
        <v>3</v>
      </c>
      <c r="I830" s="185"/>
      <c r="J830" s="13"/>
      <c r="K830" s="13"/>
      <c r="L830" s="181"/>
      <c r="M830" s="186"/>
      <c r="N830" s="187"/>
      <c r="O830" s="187"/>
      <c r="P830" s="187"/>
      <c r="Q830" s="187"/>
      <c r="R830" s="187"/>
      <c r="S830" s="187"/>
      <c r="T830" s="18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183" t="s">
        <v>174</v>
      </c>
      <c r="AU830" s="183" t="s">
        <v>82</v>
      </c>
      <c r="AV830" s="13" t="s">
        <v>80</v>
      </c>
      <c r="AW830" s="13" t="s">
        <v>33</v>
      </c>
      <c r="AX830" s="13" t="s">
        <v>72</v>
      </c>
      <c r="AY830" s="183" t="s">
        <v>163</v>
      </c>
    </row>
    <row r="831" spans="1:51" s="14" customFormat="1" ht="12">
      <c r="A831" s="14"/>
      <c r="B831" s="189"/>
      <c r="C831" s="14"/>
      <c r="D831" s="182" t="s">
        <v>174</v>
      </c>
      <c r="E831" s="190" t="s">
        <v>3</v>
      </c>
      <c r="F831" s="191" t="s">
        <v>1134</v>
      </c>
      <c r="G831" s="14"/>
      <c r="H831" s="192">
        <v>31.93</v>
      </c>
      <c r="I831" s="193"/>
      <c r="J831" s="14"/>
      <c r="K831" s="14"/>
      <c r="L831" s="189"/>
      <c r="M831" s="194"/>
      <c r="N831" s="195"/>
      <c r="O831" s="195"/>
      <c r="P831" s="195"/>
      <c r="Q831" s="195"/>
      <c r="R831" s="195"/>
      <c r="S831" s="195"/>
      <c r="T831" s="19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190" t="s">
        <v>174</v>
      </c>
      <c r="AU831" s="190" t="s">
        <v>82</v>
      </c>
      <c r="AV831" s="14" t="s">
        <v>82</v>
      </c>
      <c r="AW831" s="14" t="s">
        <v>33</v>
      </c>
      <c r="AX831" s="14" t="s">
        <v>72</v>
      </c>
      <c r="AY831" s="190" t="s">
        <v>163</v>
      </c>
    </row>
    <row r="832" spans="1:51" s="13" customFormat="1" ht="12">
      <c r="A832" s="13"/>
      <c r="B832" s="181"/>
      <c r="C832" s="13"/>
      <c r="D832" s="182" t="s">
        <v>174</v>
      </c>
      <c r="E832" s="183" t="s">
        <v>3</v>
      </c>
      <c r="F832" s="184" t="s">
        <v>790</v>
      </c>
      <c r="G832" s="13"/>
      <c r="H832" s="183" t="s">
        <v>3</v>
      </c>
      <c r="I832" s="185"/>
      <c r="J832" s="13"/>
      <c r="K832" s="13"/>
      <c r="L832" s="181"/>
      <c r="M832" s="186"/>
      <c r="N832" s="187"/>
      <c r="O832" s="187"/>
      <c r="P832" s="187"/>
      <c r="Q832" s="187"/>
      <c r="R832" s="187"/>
      <c r="S832" s="187"/>
      <c r="T832" s="18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183" t="s">
        <v>174</v>
      </c>
      <c r="AU832" s="183" t="s">
        <v>82</v>
      </c>
      <c r="AV832" s="13" t="s">
        <v>80</v>
      </c>
      <c r="AW832" s="13" t="s">
        <v>33</v>
      </c>
      <c r="AX832" s="13" t="s">
        <v>72</v>
      </c>
      <c r="AY832" s="183" t="s">
        <v>163</v>
      </c>
    </row>
    <row r="833" spans="1:51" s="14" customFormat="1" ht="12">
      <c r="A833" s="14"/>
      <c r="B833" s="189"/>
      <c r="C833" s="14"/>
      <c r="D833" s="182" t="s">
        <v>174</v>
      </c>
      <c r="E833" s="190" t="s">
        <v>3</v>
      </c>
      <c r="F833" s="191" t="s">
        <v>1135</v>
      </c>
      <c r="G833" s="14"/>
      <c r="H833" s="192">
        <v>51.212</v>
      </c>
      <c r="I833" s="193"/>
      <c r="J833" s="14"/>
      <c r="K833" s="14"/>
      <c r="L833" s="189"/>
      <c r="M833" s="194"/>
      <c r="N833" s="195"/>
      <c r="O833" s="195"/>
      <c r="P833" s="195"/>
      <c r="Q833" s="195"/>
      <c r="R833" s="195"/>
      <c r="S833" s="195"/>
      <c r="T833" s="19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190" t="s">
        <v>174</v>
      </c>
      <c r="AU833" s="190" t="s">
        <v>82</v>
      </c>
      <c r="AV833" s="14" t="s">
        <v>82</v>
      </c>
      <c r="AW833" s="14" t="s">
        <v>33</v>
      </c>
      <c r="AX833" s="14" t="s">
        <v>72</v>
      </c>
      <c r="AY833" s="190" t="s">
        <v>163</v>
      </c>
    </row>
    <row r="834" spans="1:51" s="15" customFormat="1" ht="12">
      <c r="A834" s="15"/>
      <c r="B834" s="197"/>
      <c r="C834" s="15"/>
      <c r="D834" s="182" t="s">
        <v>174</v>
      </c>
      <c r="E834" s="198" t="s">
        <v>3</v>
      </c>
      <c r="F834" s="199" t="s">
        <v>178</v>
      </c>
      <c r="G834" s="15"/>
      <c r="H834" s="200">
        <v>116.342</v>
      </c>
      <c r="I834" s="201"/>
      <c r="J834" s="15"/>
      <c r="K834" s="15"/>
      <c r="L834" s="197"/>
      <c r="M834" s="202"/>
      <c r="N834" s="203"/>
      <c r="O834" s="203"/>
      <c r="P834" s="203"/>
      <c r="Q834" s="203"/>
      <c r="R834" s="203"/>
      <c r="S834" s="203"/>
      <c r="T834" s="204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198" t="s">
        <v>174</v>
      </c>
      <c r="AU834" s="198" t="s">
        <v>82</v>
      </c>
      <c r="AV834" s="15" t="s">
        <v>170</v>
      </c>
      <c r="AW834" s="15" t="s">
        <v>33</v>
      </c>
      <c r="AX834" s="15" t="s">
        <v>80</v>
      </c>
      <c r="AY834" s="198" t="s">
        <v>163</v>
      </c>
    </row>
    <row r="835" spans="1:65" s="2" customFormat="1" ht="24.15" customHeight="1">
      <c r="A835" s="39"/>
      <c r="B835" s="162"/>
      <c r="C835" s="163" t="s">
        <v>1136</v>
      </c>
      <c r="D835" s="163" t="s">
        <v>165</v>
      </c>
      <c r="E835" s="164" t="s">
        <v>1137</v>
      </c>
      <c r="F835" s="165" t="s">
        <v>1138</v>
      </c>
      <c r="G835" s="166" t="s">
        <v>1096</v>
      </c>
      <c r="H835" s="223"/>
      <c r="I835" s="168"/>
      <c r="J835" s="169">
        <f>ROUND(I835*H835,2)</f>
        <v>0</v>
      </c>
      <c r="K835" s="165" t="s">
        <v>169</v>
      </c>
      <c r="L835" s="40"/>
      <c r="M835" s="170" t="s">
        <v>3</v>
      </c>
      <c r="N835" s="171" t="s">
        <v>43</v>
      </c>
      <c r="O835" s="73"/>
      <c r="P835" s="172">
        <f>O835*H835</f>
        <v>0</v>
      </c>
      <c r="Q835" s="172">
        <v>0</v>
      </c>
      <c r="R835" s="172">
        <f>Q835*H835</f>
        <v>0</v>
      </c>
      <c r="S835" s="172">
        <v>0</v>
      </c>
      <c r="T835" s="173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174" t="s">
        <v>300</v>
      </c>
      <c r="AT835" s="174" t="s">
        <v>165</v>
      </c>
      <c r="AU835" s="174" t="s">
        <v>82</v>
      </c>
      <c r="AY835" s="20" t="s">
        <v>163</v>
      </c>
      <c r="BE835" s="175">
        <f>IF(N835="základní",J835,0)</f>
        <v>0</v>
      </c>
      <c r="BF835" s="175">
        <f>IF(N835="snížená",J835,0)</f>
        <v>0</v>
      </c>
      <c r="BG835" s="175">
        <f>IF(N835="zákl. přenesená",J835,0)</f>
        <v>0</v>
      </c>
      <c r="BH835" s="175">
        <f>IF(N835="sníž. přenesená",J835,0)</f>
        <v>0</v>
      </c>
      <c r="BI835" s="175">
        <f>IF(N835="nulová",J835,0)</f>
        <v>0</v>
      </c>
      <c r="BJ835" s="20" t="s">
        <v>80</v>
      </c>
      <c r="BK835" s="175">
        <f>ROUND(I835*H835,2)</f>
        <v>0</v>
      </c>
      <c r="BL835" s="20" t="s">
        <v>300</v>
      </c>
      <c r="BM835" s="174" t="s">
        <v>1139</v>
      </c>
    </row>
    <row r="836" spans="1:47" s="2" customFormat="1" ht="12">
      <c r="A836" s="39"/>
      <c r="B836" s="40"/>
      <c r="C836" s="39"/>
      <c r="D836" s="176" t="s">
        <v>172</v>
      </c>
      <c r="E836" s="39"/>
      <c r="F836" s="177" t="s">
        <v>1140</v>
      </c>
      <c r="G836" s="39"/>
      <c r="H836" s="39"/>
      <c r="I836" s="178"/>
      <c r="J836" s="39"/>
      <c r="K836" s="39"/>
      <c r="L836" s="40"/>
      <c r="M836" s="179"/>
      <c r="N836" s="180"/>
      <c r="O836" s="73"/>
      <c r="P836" s="73"/>
      <c r="Q836" s="73"/>
      <c r="R836" s="73"/>
      <c r="S836" s="73"/>
      <c r="T836" s="74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20" t="s">
        <v>172</v>
      </c>
      <c r="AU836" s="20" t="s">
        <v>82</v>
      </c>
    </row>
    <row r="837" spans="1:63" s="12" customFormat="1" ht="22.8" customHeight="1">
      <c r="A837" s="12"/>
      <c r="B837" s="149"/>
      <c r="C837" s="12"/>
      <c r="D837" s="150" t="s">
        <v>71</v>
      </c>
      <c r="E837" s="160" t="s">
        <v>1141</v>
      </c>
      <c r="F837" s="160" t="s">
        <v>1142</v>
      </c>
      <c r="G837" s="12"/>
      <c r="H837" s="12"/>
      <c r="I837" s="152"/>
      <c r="J837" s="161">
        <f>BK837</f>
        <v>0</v>
      </c>
      <c r="K837" s="12"/>
      <c r="L837" s="149"/>
      <c r="M837" s="154"/>
      <c r="N837" s="155"/>
      <c r="O837" s="155"/>
      <c r="P837" s="156">
        <f>SUM(P838:P860)</f>
        <v>0</v>
      </c>
      <c r="Q837" s="155"/>
      <c r="R837" s="156">
        <f>SUM(R838:R860)</f>
        <v>0.36811596</v>
      </c>
      <c r="S837" s="155"/>
      <c r="T837" s="157">
        <f>SUM(T838:T860)</f>
        <v>0</v>
      </c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R837" s="150" t="s">
        <v>82</v>
      </c>
      <c r="AT837" s="158" t="s">
        <v>71</v>
      </c>
      <c r="AU837" s="158" t="s">
        <v>80</v>
      </c>
      <c r="AY837" s="150" t="s">
        <v>163</v>
      </c>
      <c r="BK837" s="159">
        <f>SUM(BK838:BK860)</f>
        <v>0</v>
      </c>
    </row>
    <row r="838" spans="1:65" s="2" customFormat="1" ht="24.15" customHeight="1">
      <c r="A838" s="39"/>
      <c r="B838" s="162"/>
      <c r="C838" s="163" t="s">
        <v>1143</v>
      </c>
      <c r="D838" s="163" t="s">
        <v>165</v>
      </c>
      <c r="E838" s="164" t="s">
        <v>1144</v>
      </c>
      <c r="F838" s="165" t="s">
        <v>1145</v>
      </c>
      <c r="G838" s="166" t="s">
        <v>168</v>
      </c>
      <c r="H838" s="167">
        <v>41.571</v>
      </c>
      <c r="I838" s="168"/>
      <c r="J838" s="169">
        <f>ROUND(I838*H838,2)</f>
        <v>0</v>
      </c>
      <c r="K838" s="165" t="s">
        <v>169</v>
      </c>
      <c r="L838" s="40"/>
      <c r="M838" s="170" t="s">
        <v>3</v>
      </c>
      <c r="N838" s="171" t="s">
        <v>43</v>
      </c>
      <c r="O838" s="73"/>
      <c r="P838" s="172">
        <f>O838*H838</f>
        <v>0</v>
      </c>
      <c r="Q838" s="172">
        <v>0.00116</v>
      </c>
      <c r="R838" s="172">
        <f>Q838*H838</f>
        <v>0.04822236</v>
      </c>
      <c r="S838" s="172">
        <v>0</v>
      </c>
      <c r="T838" s="173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174" t="s">
        <v>300</v>
      </c>
      <c r="AT838" s="174" t="s">
        <v>165</v>
      </c>
      <c r="AU838" s="174" t="s">
        <v>82</v>
      </c>
      <c r="AY838" s="20" t="s">
        <v>163</v>
      </c>
      <c r="BE838" s="175">
        <f>IF(N838="základní",J838,0)</f>
        <v>0</v>
      </c>
      <c r="BF838" s="175">
        <f>IF(N838="snížená",J838,0)</f>
        <v>0</v>
      </c>
      <c r="BG838" s="175">
        <f>IF(N838="zákl. přenesená",J838,0)</f>
        <v>0</v>
      </c>
      <c r="BH838" s="175">
        <f>IF(N838="sníž. přenesená",J838,0)</f>
        <v>0</v>
      </c>
      <c r="BI838" s="175">
        <f>IF(N838="nulová",J838,0)</f>
        <v>0</v>
      </c>
      <c r="BJ838" s="20" t="s">
        <v>80</v>
      </c>
      <c r="BK838" s="175">
        <f>ROUND(I838*H838,2)</f>
        <v>0</v>
      </c>
      <c r="BL838" s="20" t="s">
        <v>300</v>
      </c>
      <c r="BM838" s="174" t="s">
        <v>1146</v>
      </c>
    </row>
    <row r="839" spans="1:47" s="2" customFormat="1" ht="12">
      <c r="A839" s="39"/>
      <c r="B839" s="40"/>
      <c r="C839" s="39"/>
      <c r="D839" s="176" t="s">
        <v>172</v>
      </c>
      <c r="E839" s="39"/>
      <c r="F839" s="177" t="s">
        <v>1147</v>
      </c>
      <c r="G839" s="39"/>
      <c r="H839" s="39"/>
      <c r="I839" s="178"/>
      <c r="J839" s="39"/>
      <c r="K839" s="39"/>
      <c r="L839" s="40"/>
      <c r="M839" s="179"/>
      <c r="N839" s="180"/>
      <c r="O839" s="73"/>
      <c r="P839" s="73"/>
      <c r="Q839" s="73"/>
      <c r="R839" s="73"/>
      <c r="S839" s="73"/>
      <c r="T839" s="74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20" t="s">
        <v>172</v>
      </c>
      <c r="AU839" s="20" t="s">
        <v>82</v>
      </c>
    </row>
    <row r="840" spans="1:51" s="13" customFormat="1" ht="12">
      <c r="A840" s="13"/>
      <c r="B840" s="181"/>
      <c r="C840" s="13"/>
      <c r="D840" s="182" t="s">
        <v>174</v>
      </c>
      <c r="E840" s="183" t="s">
        <v>3</v>
      </c>
      <c r="F840" s="184" t="s">
        <v>1063</v>
      </c>
      <c r="G840" s="13"/>
      <c r="H840" s="183" t="s">
        <v>3</v>
      </c>
      <c r="I840" s="185"/>
      <c r="J840" s="13"/>
      <c r="K840" s="13"/>
      <c r="L840" s="181"/>
      <c r="M840" s="186"/>
      <c r="N840" s="187"/>
      <c r="O840" s="187"/>
      <c r="P840" s="187"/>
      <c r="Q840" s="187"/>
      <c r="R840" s="187"/>
      <c r="S840" s="187"/>
      <c r="T840" s="188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183" t="s">
        <v>174</v>
      </c>
      <c r="AU840" s="183" t="s">
        <v>82</v>
      </c>
      <c r="AV840" s="13" t="s">
        <v>80</v>
      </c>
      <c r="AW840" s="13" t="s">
        <v>33</v>
      </c>
      <c r="AX840" s="13" t="s">
        <v>72</v>
      </c>
      <c r="AY840" s="183" t="s">
        <v>163</v>
      </c>
    </row>
    <row r="841" spans="1:51" s="14" customFormat="1" ht="12">
      <c r="A841" s="14"/>
      <c r="B841" s="189"/>
      <c r="C841" s="14"/>
      <c r="D841" s="182" t="s">
        <v>174</v>
      </c>
      <c r="E841" s="190" t="s">
        <v>3</v>
      </c>
      <c r="F841" s="191" t="s">
        <v>789</v>
      </c>
      <c r="G841" s="14"/>
      <c r="H841" s="192">
        <v>15.965</v>
      </c>
      <c r="I841" s="193"/>
      <c r="J841" s="14"/>
      <c r="K841" s="14"/>
      <c r="L841" s="189"/>
      <c r="M841" s="194"/>
      <c r="N841" s="195"/>
      <c r="O841" s="195"/>
      <c r="P841" s="195"/>
      <c r="Q841" s="195"/>
      <c r="R841" s="195"/>
      <c r="S841" s="195"/>
      <c r="T841" s="196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190" t="s">
        <v>174</v>
      </c>
      <c r="AU841" s="190" t="s">
        <v>82</v>
      </c>
      <c r="AV841" s="14" t="s">
        <v>82</v>
      </c>
      <c r="AW841" s="14" t="s">
        <v>33</v>
      </c>
      <c r="AX841" s="14" t="s">
        <v>72</v>
      </c>
      <c r="AY841" s="190" t="s">
        <v>163</v>
      </c>
    </row>
    <row r="842" spans="1:51" s="13" customFormat="1" ht="12">
      <c r="A842" s="13"/>
      <c r="B842" s="181"/>
      <c r="C842" s="13"/>
      <c r="D842" s="182" t="s">
        <v>174</v>
      </c>
      <c r="E842" s="183" t="s">
        <v>3</v>
      </c>
      <c r="F842" s="184" t="s">
        <v>790</v>
      </c>
      <c r="G842" s="13"/>
      <c r="H842" s="183" t="s">
        <v>3</v>
      </c>
      <c r="I842" s="185"/>
      <c r="J842" s="13"/>
      <c r="K842" s="13"/>
      <c r="L842" s="181"/>
      <c r="M842" s="186"/>
      <c r="N842" s="187"/>
      <c r="O842" s="187"/>
      <c r="P842" s="187"/>
      <c r="Q842" s="187"/>
      <c r="R842" s="187"/>
      <c r="S842" s="187"/>
      <c r="T842" s="18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183" t="s">
        <v>174</v>
      </c>
      <c r="AU842" s="183" t="s">
        <v>82</v>
      </c>
      <c r="AV842" s="13" t="s">
        <v>80</v>
      </c>
      <c r="AW842" s="13" t="s">
        <v>33</v>
      </c>
      <c r="AX842" s="13" t="s">
        <v>72</v>
      </c>
      <c r="AY842" s="183" t="s">
        <v>163</v>
      </c>
    </row>
    <row r="843" spans="1:51" s="14" customFormat="1" ht="12">
      <c r="A843" s="14"/>
      <c r="B843" s="189"/>
      <c r="C843" s="14"/>
      <c r="D843" s="182" t="s">
        <v>174</v>
      </c>
      <c r="E843" s="190" t="s">
        <v>3</v>
      </c>
      <c r="F843" s="191" t="s">
        <v>791</v>
      </c>
      <c r="G843" s="14"/>
      <c r="H843" s="192">
        <v>25.606</v>
      </c>
      <c r="I843" s="193"/>
      <c r="J843" s="14"/>
      <c r="K843" s="14"/>
      <c r="L843" s="189"/>
      <c r="M843" s="194"/>
      <c r="N843" s="195"/>
      <c r="O843" s="195"/>
      <c r="P843" s="195"/>
      <c r="Q843" s="195"/>
      <c r="R843" s="195"/>
      <c r="S843" s="195"/>
      <c r="T843" s="196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190" t="s">
        <v>174</v>
      </c>
      <c r="AU843" s="190" t="s">
        <v>82</v>
      </c>
      <c r="AV843" s="14" t="s">
        <v>82</v>
      </c>
      <c r="AW843" s="14" t="s">
        <v>33</v>
      </c>
      <c r="AX843" s="14" t="s">
        <v>72</v>
      </c>
      <c r="AY843" s="190" t="s">
        <v>163</v>
      </c>
    </row>
    <row r="844" spans="1:51" s="15" customFormat="1" ht="12">
      <c r="A844" s="15"/>
      <c r="B844" s="197"/>
      <c r="C844" s="15"/>
      <c r="D844" s="182" t="s">
        <v>174</v>
      </c>
      <c r="E844" s="198" t="s">
        <v>3</v>
      </c>
      <c r="F844" s="199" t="s">
        <v>178</v>
      </c>
      <c r="G844" s="15"/>
      <c r="H844" s="200">
        <v>41.571</v>
      </c>
      <c r="I844" s="201"/>
      <c r="J844" s="15"/>
      <c r="K844" s="15"/>
      <c r="L844" s="197"/>
      <c r="M844" s="202"/>
      <c r="N844" s="203"/>
      <c r="O844" s="203"/>
      <c r="P844" s="203"/>
      <c r="Q844" s="203"/>
      <c r="R844" s="203"/>
      <c r="S844" s="203"/>
      <c r="T844" s="204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198" t="s">
        <v>174</v>
      </c>
      <c r="AU844" s="198" t="s">
        <v>82</v>
      </c>
      <c r="AV844" s="15" t="s">
        <v>170</v>
      </c>
      <c r="AW844" s="15" t="s">
        <v>33</v>
      </c>
      <c r="AX844" s="15" t="s">
        <v>80</v>
      </c>
      <c r="AY844" s="198" t="s">
        <v>163</v>
      </c>
    </row>
    <row r="845" spans="1:65" s="2" customFormat="1" ht="16.5" customHeight="1">
      <c r="A845" s="39"/>
      <c r="B845" s="162"/>
      <c r="C845" s="205" t="s">
        <v>1148</v>
      </c>
      <c r="D845" s="205" t="s">
        <v>295</v>
      </c>
      <c r="E845" s="206" t="s">
        <v>625</v>
      </c>
      <c r="F845" s="207" t="s">
        <v>626</v>
      </c>
      <c r="G845" s="208" t="s">
        <v>168</v>
      </c>
      <c r="H845" s="209">
        <v>26.886</v>
      </c>
      <c r="I845" s="210"/>
      <c r="J845" s="211">
        <f>ROUND(I845*H845,2)</f>
        <v>0</v>
      </c>
      <c r="K845" s="207" t="s">
        <v>169</v>
      </c>
      <c r="L845" s="212"/>
      <c r="M845" s="213" t="s">
        <v>3</v>
      </c>
      <c r="N845" s="214" t="s">
        <v>43</v>
      </c>
      <c r="O845" s="73"/>
      <c r="P845" s="172">
        <f>O845*H845</f>
        <v>0</v>
      </c>
      <c r="Q845" s="172">
        <v>0.0015</v>
      </c>
      <c r="R845" s="172">
        <f>Q845*H845</f>
        <v>0.040329</v>
      </c>
      <c r="S845" s="172">
        <v>0</v>
      </c>
      <c r="T845" s="173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174" t="s">
        <v>433</v>
      </c>
      <c r="AT845" s="174" t="s">
        <v>295</v>
      </c>
      <c r="AU845" s="174" t="s">
        <v>82</v>
      </c>
      <c r="AY845" s="20" t="s">
        <v>163</v>
      </c>
      <c r="BE845" s="175">
        <f>IF(N845="základní",J845,0)</f>
        <v>0</v>
      </c>
      <c r="BF845" s="175">
        <f>IF(N845="snížená",J845,0)</f>
        <v>0</v>
      </c>
      <c r="BG845" s="175">
        <f>IF(N845="zákl. přenesená",J845,0)</f>
        <v>0</v>
      </c>
      <c r="BH845" s="175">
        <f>IF(N845="sníž. přenesená",J845,0)</f>
        <v>0</v>
      </c>
      <c r="BI845" s="175">
        <f>IF(N845="nulová",J845,0)</f>
        <v>0</v>
      </c>
      <c r="BJ845" s="20" t="s">
        <v>80</v>
      </c>
      <c r="BK845" s="175">
        <f>ROUND(I845*H845,2)</f>
        <v>0</v>
      </c>
      <c r="BL845" s="20" t="s">
        <v>300</v>
      </c>
      <c r="BM845" s="174" t="s">
        <v>1149</v>
      </c>
    </row>
    <row r="846" spans="1:51" s="13" customFormat="1" ht="12">
      <c r="A846" s="13"/>
      <c r="B846" s="181"/>
      <c r="C846" s="13"/>
      <c r="D846" s="182" t="s">
        <v>174</v>
      </c>
      <c r="E846" s="183" t="s">
        <v>3</v>
      </c>
      <c r="F846" s="184" t="s">
        <v>790</v>
      </c>
      <c r="G846" s="13"/>
      <c r="H846" s="183" t="s">
        <v>3</v>
      </c>
      <c r="I846" s="185"/>
      <c r="J846" s="13"/>
      <c r="K846" s="13"/>
      <c r="L846" s="181"/>
      <c r="M846" s="186"/>
      <c r="N846" s="187"/>
      <c r="O846" s="187"/>
      <c r="P846" s="187"/>
      <c r="Q846" s="187"/>
      <c r="R846" s="187"/>
      <c r="S846" s="187"/>
      <c r="T846" s="188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183" t="s">
        <v>174</v>
      </c>
      <c r="AU846" s="183" t="s">
        <v>82</v>
      </c>
      <c r="AV846" s="13" t="s">
        <v>80</v>
      </c>
      <c r="AW846" s="13" t="s">
        <v>33</v>
      </c>
      <c r="AX846" s="13" t="s">
        <v>72</v>
      </c>
      <c r="AY846" s="183" t="s">
        <v>163</v>
      </c>
    </row>
    <row r="847" spans="1:51" s="14" customFormat="1" ht="12">
      <c r="A847" s="14"/>
      <c r="B847" s="189"/>
      <c r="C847" s="14"/>
      <c r="D847" s="182" t="s">
        <v>174</v>
      </c>
      <c r="E847" s="190" t="s">
        <v>3</v>
      </c>
      <c r="F847" s="191" t="s">
        <v>791</v>
      </c>
      <c r="G847" s="14"/>
      <c r="H847" s="192">
        <v>25.606</v>
      </c>
      <c r="I847" s="193"/>
      <c r="J847" s="14"/>
      <c r="K847" s="14"/>
      <c r="L847" s="189"/>
      <c r="M847" s="194"/>
      <c r="N847" s="195"/>
      <c r="O847" s="195"/>
      <c r="P847" s="195"/>
      <c r="Q847" s="195"/>
      <c r="R847" s="195"/>
      <c r="S847" s="195"/>
      <c r="T847" s="19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190" t="s">
        <v>174</v>
      </c>
      <c r="AU847" s="190" t="s">
        <v>82</v>
      </c>
      <c r="AV847" s="14" t="s">
        <v>82</v>
      </c>
      <c r="AW847" s="14" t="s">
        <v>33</v>
      </c>
      <c r="AX847" s="14" t="s">
        <v>72</v>
      </c>
      <c r="AY847" s="190" t="s">
        <v>163</v>
      </c>
    </row>
    <row r="848" spans="1:51" s="15" customFormat="1" ht="12">
      <c r="A848" s="15"/>
      <c r="B848" s="197"/>
      <c r="C848" s="15"/>
      <c r="D848" s="182" t="s">
        <v>174</v>
      </c>
      <c r="E848" s="198" t="s">
        <v>3</v>
      </c>
      <c r="F848" s="199" t="s">
        <v>178</v>
      </c>
      <c r="G848" s="15"/>
      <c r="H848" s="200">
        <v>25.606</v>
      </c>
      <c r="I848" s="201"/>
      <c r="J848" s="15"/>
      <c r="K848" s="15"/>
      <c r="L848" s="197"/>
      <c r="M848" s="202"/>
      <c r="N848" s="203"/>
      <c r="O848" s="203"/>
      <c r="P848" s="203"/>
      <c r="Q848" s="203"/>
      <c r="R848" s="203"/>
      <c r="S848" s="203"/>
      <c r="T848" s="204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198" t="s">
        <v>174</v>
      </c>
      <c r="AU848" s="198" t="s">
        <v>82</v>
      </c>
      <c r="AV848" s="15" t="s">
        <v>170</v>
      </c>
      <c r="AW848" s="15" t="s">
        <v>33</v>
      </c>
      <c r="AX848" s="15" t="s">
        <v>80</v>
      </c>
      <c r="AY848" s="198" t="s">
        <v>163</v>
      </c>
    </row>
    <row r="849" spans="1:51" s="14" customFormat="1" ht="12">
      <c r="A849" s="14"/>
      <c r="B849" s="189"/>
      <c r="C849" s="14"/>
      <c r="D849" s="182" t="s">
        <v>174</v>
      </c>
      <c r="E849" s="14"/>
      <c r="F849" s="191" t="s">
        <v>1150</v>
      </c>
      <c r="G849" s="14"/>
      <c r="H849" s="192">
        <v>26.886</v>
      </c>
      <c r="I849" s="193"/>
      <c r="J849" s="14"/>
      <c r="K849" s="14"/>
      <c r="L849" s="189"/>
      <c r="M849" s="194"/>
      <c r="N849" s="195"/>
      <c r="O849" s="195"/>
      <c r="P849" s="195"/>
      <c r="Q849" s="195"/>
      <c r="R849" s="195"/>
      <c r="S849" s="195"/>
      <c r="T849" s="19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190" t="s">
        <v>174</v>
      </c>
      <c r="AU849" s="190" t="s">
        <v>82</v>
      </c>
      <c r="AV849" s="14" t="s">
        <v>82</v>
      </c>
      <c r="AW849" s="14" t="s">
        <v>4</v>
      </c>
      <c r="AX849" s="14" t="s">
        <v>80</v>
      </c>
      <c r="AY849" s="190" t="s">
        <v>163</v>
      </c>
    </row>
    <row r="850" spans="1:65" s="2" customFormat="1" ht="21.75" customHeight="1">
      <c r="A850" s="39"/>
      <c r="B850" s="162"/>
      <c r="C850" s="205" t="s">
        <v>1151</v>
      </c>
      <c r="D850" s="205" t="s">
        <v>295</v>
      </c>
      <c r="E850" s="206" t="s">
        <v>1152</v>
      </c>
      <c r="F850" s="207" t="s">
        <v>1153</v>
      </c>
      <c r="G850" s="208" t="s">
        <v>168</v>
      </c>
      <c r="H850" s="209">
        <v>16.763</v>
      </c>
      <c r="I850" s="210"/>
      <c r="J850" s="211">
        <f>ROUND(I850*H850,2)</f>
        <v>0</v>
      </c>
      <c r="K850" s="207" t="s">
        <v>169</v>
      </c>
      <c r="L850" s="212"/>
      <c r="M850" s="213" t="s">
        <v>3</v>
      </c>
      <c r="N850" s="214" t="s">
        <v>43</v>
      </c>
      <c r="O850" s="73"/>
      <c r="P850" s="172">
        <f>O850*H850</f>
        <v>0</v>
      </c>
      <c r="Q850" s="172">
        <v>0.0042</v>
      </c>
      <c r="R850" s="172">
        <f>Q850*H850</f>
        <v>0.0704046</v>
      </c>
      <c r="S850" s="172">
        <v>0</v>
      </c>
      <c r="T850" s="173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174" t="s">
        <v>433</v>
      </c>
      <c r="AT850" s="174" t="s">
        <v>295</v>
      </c>
      <c r="AU850" s="174" t="s">
        <v>82</v>
      </c>
      <c r="AY850" s="20" t="s">
        <v>163</v>
      </c>
      <c r="BE850" s="175">
        <f>IF(N850="základní",J850,0)</f>
        <v>0</v>
      </c>
      <c r="BF850" s="175">
        <f>IF(N850="snížená",J850,0)</f>
        <v>0</v>
      </c>
      <c r="BG850" s="175">
        <f>IF(N850="zákl. přenesená",J850,0)</f>
        <v>0</v>
      </c>
      <c r="BH850" s="175">
        <f>IF(N850="sníž. přenesená",J850,0)</f>
        <v>0</v>
      </c>
      <c r="BI850" s="175">
        <f>IF(N850="nulová",J850,0)</f>
        <v>0</v>
      </c>
      <c r="BJ850" s="20" t="s">
        <v>80</v>
      </c>
      <c r="BK850" s="175">
        <f>ROUND(I850*H850,2)</f>
        <v>0</v>
      </c>
      <c r="BL850" s="20" t="s">
        <v>300</v>
      </c>
      <c r="BM850" s="174" t="s">
        <v>1154</v>
      </c>
    </row>
    <row r="851" spans="1:51" s="13" customFormat="1" ht="12">
      <c r="A851" s="13"/>
      <c r="B851" s="181"/>
      <c r="C851" s="13"/>
      <c r="D851" s="182" t="s">
        <v>174</v>
      </c>
      <c r="E851" s="183" t="s">
        <v>3</v>
      </c>
      <c r="F851" s="184" t="s">
        <v>1063</v>
      </c>
      <c r="G851" s="13"/>
      <c r="H851" s="183" t="s">
        <v>3</v>
      </c>
      <c r="I851" s="185"/>
      <c r="J851" s="13"/>
      <c r="K851" s="13"/>
      <c r="L851" s="181"/>
      <c r="M851" s="186"/>
      <c r="N851" s="187"/>
      <c r="O851" s="187"/>
      <c r="P851" s="187"/>
      <c r="Q851" s="187"/>
      <c r="R851" s="187"/>
      <c r="S851" s="187"/>
      <c r="T851" s="18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183" t="s">
        <v>174</v>
      </c>
      <c r="AU851" s="183" t="s">
        <v>82</v>
      </c>
      <c r="AV851" s="13" t="s">
        <v>80</v>
      </c>
      <c r="AW851" s="13" t="s">
        <v>33</v>
      </c>
      <c r="AX851" s="13" t="s">
        <v>72</v>
      </c>
      <c r="AY851" s="183" t="s">
        <v>163</v>
      </c>
    </row>
    <row r="852" spans="1:51" s="14" customFormat="1" ht="12">
      <c r="A852" s="14"/>
      <c r="B852" s="189"/>
      <c r="C852" s="14"/>
      <c r="D852" s="182" t="s">
        <v>174</v>
      </c>
      <c r="E852" s="190" t="s">
        <v>3</v>
      </c>
      <c r="F852" s="191" t="s">
        <v>1155</v>
      </c>
      <c r="G852" s="14"/>
      <c r="H852" s="192">
        <v>16.763</v>
      </c>
      <c r="I852" s="193"/>
      <c r="J852" s="14"/>
      <c r="K852" s="14"/>
      <c r="L852" s="189"/>
      <c r="M852" s="194"/>
      <c r="N852" s="195"/>
      <c r="O852" s="195"/>
      <c r="P852" s="195"/>
      <c r="Q852" s="195"/>
      <c r="R852" s="195"/>
      <c r="S852" s="195"/>
      <c r="T852" s="19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190" t="s">
        <v>174</v>
      </c>
      <c r="AU852" s="190" t="s">
        <v>82</v>
      </c>
      <c r="AV852" s="14" t="s">
        <v>82</v>
      </c>
      <c r="AW852" s="14" t="s">
        <v>33</v>
      </c>
      <c r="AX852" s="14" t="s">
        <v>80</v>
      </c>
      <c r="AY852" s="190" t="s">
        <v>163</v>
      </c>
    </row>
    <row r="853" spans="1:65" s="2" customFormat="1" ht="24.15" customHeight="1">
      <c r="A853" s="39"/>
      <c r="B853" s="162"/>
      <c r="C853" s="163" t="s">
        <v>1156</v>
      </c>
      <c r="D853" s="163" t="s">
        <v>165</v>
      </c>
      <c r="E853" s="164" t="s">
        <v>1157</v>
      </c>
      <c r="F853" s="165" t="s">
        <v>1158</v>
      </c>
      <c r="G853" s="166" t="s">
        <v>168</v>
      </c>
      <c r="H853" s="167">
        <v>33.2</v>
      </c>
      <c r="I853" s="168"/>
      <c r="J853" s="169">
        <f>ROUND(I853*H853,2)</f>
        <v>0</v>
      </c>
      <c r="K853" s="165" t="s">
        <v>169</v>
      </c>
      <c r="L853" s="40"/>
      <c r="M853" s="170" t="s">
        <v>3</v>
      </c>
      <c r="N853" s="171" t="s">
        <v>43</v>
      </c>
      <c r="O853" s="73"/>
      <c r="P853" s="172">
        <f>O853*H853</f>
        <v>0</v>
      </c>
      <c r="Q853" s="172">
        <v>0</v>
      </c>
      <c r="R853" s="172">
        <f>Q853*H853</f>
        <v>0</v>
      </c>
      <c r="S853" s="172">
        <v>0</v>
      </c>
      <c r="T853" s="173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174" t="s">
        <v>300</v>
      </c>
      <c r="AT853" s="174" t="s">
        <v>165</v>
      </c>
      <c r="AU853" s="174" t="s">
        <v>82</v>
      </c>
      <c r="AY853" s="20" t="s">
        <v>163</v>
      </c>
      <c r="BE853" s="175">
        <f>IF(N853="základní",J853,0)</f>
        <v>0</v>
      </c>
      <c r="BF853" s="175">
        <f>IF(N853="snížená",J853,0)</f>
        <v>0</v>
      </c>
      <c r="BG853" s="175">
        <f>IF(N853="zákl. přenesená",J853,0)</f>
        <v>0</v>
      </c>
      <c r="BH853" s="175">
        <f>IF(N853="sníž. přenesená",J853,0)</f>
        <v>0</v>
      </c>
      <c r="BI853" s="175">
        <f>IF(N853="nulová",J853,0)</f>
        <v>0</v>
      </c>
      <c r="BJ853" s="20" t="s">
        <v>80</v>
      </c>
      <c r="BK853" s="175">
        <f>ROUND(I853*H853,2)</f>
        <v>0</v>
      </c>
      <c r="BL853" s="20" t="s">
        <v>300</v>
      </c>
      <c r="BM853" s="174" t="s">
        <v>1159</v>
      </c>
    </row>
    <row r="854" spans="1:47" s="2" customFormat="1" ht="12">
      <c r="A854" s="39"/>
      <c r="B854" s="40"/>
      <c r="C854" s="39"/>
      <c r="D854" s="176" t="s">
        <v>172</v>
      </c>
      <c r="E854" s="39"/>
      <c r="F854" s="177" t="s">
        <v>1160</v>
      </c>
      <c r="G854" s="39"/>
      <c r="H854" s="39"/>
      <c r="I854" s="178"/>
      <c r="J854" s="39"/>
      <c r="K854" s="39"/>
      <c r="L854" s="40"/>
      <c r="M854" s="179"/>
      <c r="N854" s="180"/>
      <c r="O854" s="73"/>
      <c r="P854" s="73"/>
      <c r="Q854" s="73"/>
      <c r="R854" s="73"/>
      <c r="S854" s="73"/>
      <c r="T854" s="74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20" t="s">
        <v>172</v>
      </c>
      <c r="AU854" s="20" t="s">
        <v>82</v>
      </c>
    </row>
    <row r="855" spans="1:51" s="13" customFormat="1" ht="12">
      <c r="A855" s="13"/>
      <c r="B855" s="181"/>
      <c r="C855" s="13"/>
      <c r="D855" s="182" t="s">
        <v>174</v>
      </c>
      <c r="E855" s="183" t="s">
        <v>3</v>
      </c>
      <c r="F855" s="184" t="s">
        <v>1161</v>
      </c>
      <c r="G855" s="13"/>
      <c r="H855" s="183" t="s">
        <v>3</v>
      </c>
      <c r="I855" s="185"/>
      <c r="J855" s="13"/>
      <c r="K855" s="13"/>
      <c r="L855" s="181"/>
      <c r="M855" s="186"/>
      <c r="N855" s="187"/>
      <c r="O855" s="187"/>
      <c r="P855" s="187"/>
      <c r="Q855" s="187"/>
      <c r="R855" s="187"/>
      <c r="S855" s="187"/>
      <c r="T855" s="18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183" t="s">
        <v>174</v>
      </c>
      <c r="AU855" s="183" t="s">
        <v>82</v>
      </c>
      <c r="AV855" s="13" t="s">
        <v>80</v>
      </c>
      <c r="AW855" s="13" t="s">
        <v>33</v>
      </c>
      <c r="AX855" s="13" t="s">
        <v>72</v>
      </c>
      <c r="AY855" s="183" t="s">
        <v>163</v>
      </c>
    </row>
    <row r="856" spans="1:51" s="14" customFormat="1" ht="12">
      <c r="A856" s="14"/>
      <c r="B856" s="189"/>
      <c r="C856" s="14"/>
      <c r="D856" s="182" t="s">
        <v>174</v>
      </c>
      <c r="E856" s="190" t="s">
        <v>3</v>
      </c>
      <c r="F856" s="191" t="s">
        <v>1133</v>
      </c>
      <c r="G856" s="14"/>
      <c r="H856" s="192">
        <v>33.2</v>
      </c>
      <c r="I856" s="193"/>
      <c r="J856" s="14"/>
      <c r="K856" s="14"/>
      <c r="L856" s="189"/>
      <c r="M856" s="194"/>
      <c r="N856" s="195"/>
      <c r="O856" s="195"/>
      <c r="P856" s="195"/>
      <c r="Q856" s="195"/>
      <c r="R856" s="195"/>
      <c r="S856" s="195"/>
      <c r="T856" s="196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190" t="s">
        <v>174</v>
      </c>
      <c r="AU856" s="190" t="s">
        <v>82</v>
      </c>
      <c r="AV856" s="14" t="s">
        <v>82</v>
      </c>
      <c r="AW856" s="14" t="s">
        <v>33</v>
      </c>
      <c r="AX856" s="14" t="s">
        <v>80</v>
      </c>
      <c r="AY856" s="190" t="s">
        <v>163</v>
      </c>
    </row>
    <row r="857" spans="1:65" s="2" customFormat="1" ht="16.5" customHeight="1">
      <c r="A857" s="39"/>
      <c r="B857" s="162"/>
      <c r="C857" s="205" t="s">
        <v>1162</v>
      </c>
      <c r="D857" s="205" t="s">
        <v>295</v>
      </c>
      <c r="E857" s="206" t="s">
        <v>1163</v>
      </c>
      <c r="F857" s="207" t="s">
        <v>1164</v>
      </c>
      <c r="G857" s="208" t="s">
        <v>168</v>
      </c>
      <c r="H857" s="209">
        <v>34.86</v>
      </c>
      <c r="I857" s="210"/>
      <c r="J857" s="211">
        <f>ROUND(I857*H857,2)</f>
        <v>0</v>
      </c>
      <c r="K857" s="207" t="s">
        <v>169</v>
      </c>
      <c r="L857" s="212"/>
      <c r="M857" s="213" t="s">
        <v>3</v>
      </c>
      <c r="N857" s="214" t="s">
        <v>43</v>
      </c>
      <c r="O857" s="73"/>
      <c r="P857" s="172">
        <f>O857*H857</f>
        <v>0</v>
      </c>
      <c r="Q857" s="172">
        <v>0.006</v>
      </c>
      <c r="R857" s="172">
        <f>Q857*H857</f>
        <v>0.20916</v>
      </c>
      <c r="S857" s="172">
        <v>0</v>
      </c>
      <c r="T857" s="173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174" t="s">
        <v>433</v>
      </c>
      <c r="AT857" s="174" t="s">
        <v>295</v>
      </c>
      <c r="AU857" s="174" t="s">
        <v>82</v>
      </c>
      <c r="AY857" s="20" t="s">
        <v>163</v>
      </c>
      <c r="BE857" s="175">
        <f>IF(N857="základní",J857,0)</f>
        <v>0</v>
      </c>
      <c r="BF857" s="175">
        <f>IF(N857="snížená",J857,0)</f>
        <v>0</v>
      </c>
      <c r="BG857" s="175">
        <f>IF(N857="zákl. přenesená",J857,0)</f>
        <v>0</v>
      </c>
      <c r="BH857" s="175">
        <f>IF(N857="sníž. přenesená",J857,0)</f>
        <v>0</v>
      </c>
      <c r="BI857" s="175">
        <f>IF(N857="nulová",J857,0)</f>
        <v>0</v>
      </c>
      <c r="BJ857" s="20" t="s">
        <v>80</v>
      </c>
      <c r="BK857" s="175">
        <f>ROUND(I857*H857,2)</f>
        <v>0</v>
      </c>
      <c r="BL857" s="20" t="s">
        <v>300</v>
      </c>
      <c r="BM857" s="174" t="s">
        <v>1165</v>
      </c>
    </row>
    <row r="858" spans="1:51" s="14" customFormat="1" ht="12">
      <c r="A858" s="14"/>
      <c r="B858" s="189"/>
      <c r="C858" s="14"/>
      <c r="D858" s="182" t="s">
        <v>174</v>
      </c>
      <c r="E858" s="14"/>
      <c r="F858" s="191" t="s">
        <v>1166</v>
      </c>
      <c r="G858" s="14"/>
      <c r="H858" s="192">
        <v>34.86</v>
      </c>
      <c r="I858" s="193"/>
      <c r="J858" s="14"/>
      <c r="K858" s="14"/>
      <c r="L858" s="189"/>
      <c r="M858" s="194"/>
      <c r="N858" s="195"/>
      <c r="O858" s="195"/>
      <c r="P858" s="195"/>
      <c r="Q858" s="195"/>
      <c r="R858" s="195"/>
      <c r="S858" s="195"/>
      <c r="T858" s="19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190" t="s">
        <v>174</v>
      </c>
      <c r="AU858" s="190" t="s">
        <v>82</v>
      </c>
      <c r="AV858" s="14" t="s">
        <v>82</v>
      </c>
      <c r="AW858" s="14" t="s">
        <v>4</v>
      </c>
      <c r="AX858" s="14" t="s">
        <v>80</v>
      </c>
      <c r="AY858" s="190" t="s">
        <v>163</v>
      </c>
    </row>
    <row r="859" spans="1:65" s="2" customFormat="1" ht="24.15" customHeight="1">
      <c r="A859" s="39"/>
      <c r="B859" s="162"/>
      <c r="C859" s="163" t="s">
        <v>1167</v>
      </c>
      <c r="D859" s="163" t="s">
        <v>165</v>
      </c>
      <c r="E859" s="164" t="s">
        <v>1168</v>
      </c>
      <c r="F859" s="165" t="s">
        <v>1169</v>
      </c>
      <c r="G859" s="166" t="s">
        <v>1096</v>
      </c>
      <c r="H859" s="223"/>
      <c r="I859" s="168"/>
      <c r="J859" s="169">
        <f>ROUND(I859*H859,2)</f>
        <v>0</v>
      </c>
      <c r="K859" s="165" t="s">
        <v>169</v>
      </c>
      <c r="L859" s="40"/>
      <c r="M859" s="170" t="s">
        <v>3</v>
      </c>
      <c r="N859" s="171" t="s">
        <v>43</v>
      </c>
      <c r="O859" s="73"/>
      <c r="P859" s="172">
        <f>O859*H859</f>
        <v>0</v>
      </c>
      <c r="Q859" s="172">
        <v>0</v>
      </c>
      <c r="R859" s="172">
        <f>Q859*H859</f>
        <v>0</v>
      </c>
      <c r="S859" s="172">
        <v>0</v>
      </c>
      <c r="T859" s="173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174" t="s">
        <v>300</v>
      </c>
      <c r="AT859" s="174" t="s">
        <v>165</v>
      </c>
      <c r="AU859" s="174" t="s">
        <v>82</v>
      </c>
      <c r="AY859" s="20" t="s">
        <v>163</v>
      </c>
      <c r="BE859" s="175">
        <f>IF(N859="základní",J859,0)</f>
        <v>0</v>
      </c>
      <c r="BF859" s="175">
        <f>IF(N859="snížená",J859,0)</f>
        <v>0</v>
      </c>
      <c r="BG859" s="175">
        <f>IF(N859="zákl. přenesená",J859,0)</f>
        <v>0</v>
      </c>
      <c r="BH859" s="175">
        <f>IF(N859="sníž. přenesená",J859,0)</f>
        <v>0</v>
      </c>
      <c r="BI859" s="175">
        <f>IF(N859="nulová",J859,0)</f>
        <v>0</v>
      </c>
      <c r="BJ859" s="20" t="s">
        <v>80</v>
      </c>
      <c r="BK859" s="175">
        <f>ROUND(I859*H859,2)</f>
        <v>0</v>
      </c>
      <c r="BL859" s="20" t="s">
        <v>300</v>
      </c>
      <c r="BM859" s="174" t="s">
        <v>1170</v>
      </c>
    </row>
    <row r="860" spans="1:47" s="2" customFormat="1" ht="12">
      <c r="A860" s="39"/>
      <c r="B860" s="40"/>
      <c r="C860" s="39"/>
      <c r="D860" s="176" t="s">
        <v>172</v>
      </c>
      <c r="E860" s="39"/>
      <c r="F860" s="177" t="s">
        <v>1171</v>
      </c>
      <c r="G860" s="39"/>
      <c r="H860" s="39"/>
      <c r="I860" s="178"/>
      <c r="J860" s="39"/>
      <c r="K860" s="39"/>
      <c r="L860" s="40"/>
      <c r="M860" s="179"/>
      <c r="N860" s="180"/>
      <c r="O860" s="73"/>
      <c r="P860" s="73"/>
      <c r="Q860" s="73"/>
      <c r="R860" s="73"/>
      <c r="S860" s="73"/>
      <c r="T860" s="74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20" t="s">
        <v>172</v>
      </c>
      <c r="AU860" s="20" t="s">
        <v>82</v>
      </c>
    </row>
    <row r="861" spans="1:63" s="12" customFormat="1" ht="22.8" customHeight="1">
      <c r="A861" s="12"/>
      <c r="B861" s="149"/>
      <c r="C861" s="12"/>
      <c r="D861" s="150" t="s">
        <v>71</v>
      </c>
      <c r="E861" s="160" t="s">
        <v>1172</v>
      </c>
      <c r="F861" s="160" t="s">
        <v>1173</v>
      </c>
      <c r="G861" s="12"/>
      <c r="H861" s="12"/>
      <c r="I861" s="152"/>
      <c r="J861" s="161">
        <f>BK861</f>
        <v>0</v>
      </c>
      <c r="K861" s="12"/>
      <c r="L861" s="149"/>
      <c r="M861" s="154"/>
      <c r="N861" s="155"/>
      <c r="O861" s="155"/>
      <c r="P861" s="156">
        <f>SUM(P862:P869)</f>
        <v>0</v>
      </c>
      <c r="Q861" s="155"/>
      <c r="R861" s="156">
        <f>SUM(R862:R869)</f>
        <v>9E-05</v>
      </c>
      <c r="S861" s="155"/>
      <c r="T861" s="157">
        <f>SUM(T862:T869)</f>
        <v>0.00049</v>
      </c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R861" s="150" t="s">
        <v>82</v>
      </c>
      <c r="AT861" s="158" t="s">
        <v>71</v>
      </c>
      <c r="AU861" s="158" t="s">
        <v>80</v>
      </c>
      <c r="AY861" s="150" t="s">
        <v>163</v>
      </c>
      <c r="BK861" s="159">
        <f>SUM(BK862:BK869)</f>
        <v>0</v>
      </c>
    </row>
    <row r="862" spans="1:65" s="2" customFormat="1" ht="16.5" customHeight="1">
      <c r="A862" s="39"/>
      <c r="B862" s="162"/>
      <c r="C862" s="163" t="s">
        <v>1174</v>
      </c>
      <c r="D862" s="163" t="s">
        <v>165</v>
      </c>
      <c r="E862" s="164" t="s">
        <v>1175</v>
      </c>
      <c r="F862" s="165" t="s">
        <v>1176</v>
      </c>
      <c r="G862" s="166" t="s">
        <v>463</v>
      </c>
      <c r="H862" s="167">
        <v>1</v>
      </c>
      <c r="I862" s="168"/>
      <c r="J862" s="169">
        <f>ROUND(I862*H862,2)</f>
        <v>0</v>
      </c>
      <c r="K862" s="165" t="s">
        <v>169</v>
      </c>
      <c r="L862" s="40"/>
      <c r="M862" s="170" t="s">
        <v>3</v>
      </c>
      <c r="N862" s="171" t="s">
        <v>43</v>
      </c>
      <c r="O862" s="73"/>
      <c r="P862" s="172">
        <f>O862*H862</f>
        <v>0</v>
      </c>
      <c r="Q862" s="172">
        <v>0</v>
      </c>
      <c r="R862" s="172">
        <f>Q862*H862</f>
        <v>0</v>
      </c>
      <c r="S862" s="172">
        <v>0.00049</v>
      </c>
      <c r="T862" s="173">
        <f>S862*H862</f>
        <v>0.00049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174" t="s">
        <v>300</v>
      </c>
      <c r="AT862" s="174" t="s">
        <v>165</v>
      </c>
      <c r="AU862" s="174" t="s">
        <v>82</v>
      </c>
      <c r="AY862" s="20" t="s">
        <v>163</v>
      </c>
      <c r="BE862" s="175">
        <f>IF(N862="základní",J862,0)</f>
        <v>0</v>
      </c>
      <c r="BF862" s="175">
        <f>IF(N862="snížená",J862,0)</f>
        <v>0</v>
      </c>
      <c r="BG862" s="175">
        <f>IF(N862="zákl. přenesená",J862,0)</f>
        <v>0</v>
      </c>
      <c r="BH862" s="175">
        <f>IF(N862="sníž. přenesená",J862,0)</f>
        <v>0</v>
      </c>
      <c r="BI862" s="175">
        <f>IF(N862="nulová",J862,0)</f>
        <v>0</v>
      </c>
      <c r="BJ862" s="20" t="s">
        <v>80</v>
      </c>
      <c r="BK862" s="175">
        <f>ROUND(I862*H862,2)</f>
        <v>0</v>
      </c>
      <c r="BL862" s="20" t="s">
        <v>300</v>
      </c>
      <c r="BM862" s="174" t="s">
        <v>1177</v>
      </c>
    </row>
    <row r="863" spans="1:47" s="2" customFormat="1" ht="12">
      <c r="A863" s="39"/>
      <c r="B863" s="40"/>
      <c r="C863" s="39"/>
      <c r="D863" s="176" t="s">
        <v>172</v>
      </c>
      <c r="E863" s="39"/>
      <c r="F863" s="177" t="s">
        <v>1178</v>
      </c>
      <c r="G863" s="39"/>
      <c r="H863" s="39"/>
      <c r="I863" s="178"/>
      <c r="J863" s="39"/>
      <c r="K863" s="39"/>
      <c r="L863" s="40"/>
      <c r="M863" s="179"/>
      <c r="N863" s="180"/>
      <c r="O863" s="73"/>
      <c r="P863" s="73"/>
      <c r="Q863" s="73"/>
      <c r="R863" s="73"/>
      <c r="S863" s="73"/>
      <c r="T863" s="74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T863" s="20" t="s">
        <v>172</v>
      </c>
      <c r="AU863" s="20" t="s">
        <v>82</v>
      </c>
    </row>
    <row r="864" spans="1:51" s="14" customFormat="1" ht="12">
      <c r="A864" s="14"/>
      <c r="B864" s="189"/>
      <c r="C864" s="14"/>
      <c r="D864" s="182" t="s">
        <v>174</v>
      </c>
      <c r="E864" s="190" t="s">
        <v>3</v>
      </c>
      <c r="F864" s="191" t="s">
        <v>1179</v>
      </c>
      <c r="G864" s="14"/>
      <c r="H864" s="192">
        <v>1</v>
      </c>
      <c r="I864" s="193"/>
      <c r="J864" s="14"/>
      <c r="K864" s="14"/>
      <c r="L864" s="189"/>
      <c r="M864" s="194"/>
      <c r="N864" s="195"/>
      <c r="O864" s="195"/>
      <c r="P864" s="195"/>
      <c r="Q864" s="195"/>
      <c r="R864" s="195"/>
      <c r="S864" s="195"/>
      <c r="T864" s="19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190" t="s">
        <v>174</v>
      </c>
      <c r="AU864" s="190" t="s">
        <v>82</v>
      </c>
      <c r="AV864" s="14" t="s">
        <v>82</v>
      </c>
      <c r="AW864" s="14" t="s">
        <v>33</v>
      </c>
      <c r="AX864" s="14" t="s">
        <v>80</v>
      </c>
      <c r="AY864" s="190" t="s">
        <v>163</v>
      </c>
    </row>
    <row r="865" spans="1:65" s="2" customFormat="1" ht="16.5" customHeight="1">
      <c r="A865" s="39"/>
      <c r="B865" s="162"/>
      <c r="C865" s="163" t="s">
        <v>1180</v>
      </c>
      <c r="D865" s="163" t="s">
        <v>165</v>
      </c>
      <c r="E865" s="164" t="s">
        <v>1181</v>
      </c>
      <c r="F865" s="165" t="s">
        <v>1182</v>
      </c>
      <c r="G865" s="166" t="s">
        <v>1183</v>
      </c>
      <c r="H865" s="167">
        <v>1</v>
      </c>
      <c r="I865" s="168"/>
      <c r="J865" s="169">
        <f>ROUND(I865*H865,2)</f>
        <v>0</v>
      </c>
      <c r="K865" s="165" t="s">
        <v>169</v>
      </c>
      <c r="L865" s="40"/>
      <c r="M865" s="170" t="s">
        <v>3</v>
      </c>
      <c r="N865" s="171" t="s">
        <v>43</v>
      </c>
      <c r="O865" s="73"/>
      <c r="P865" s="172">
        <f>O865*H865</f>
        <v>0</v>
      </c>
      <c r="Q865" s="172">
        <v>9E-05</v>
      </c>
      <c r="R865" s="172">
        <f>Q865*H865</f>
        <v>9E-05</v>
      </c>
      <c r="S865" s="172">
        <v>0</v>
      </c>
      <c r="T865" s="173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174" t="s">
        <v>300</v>
      </c>
      <c r="AT865" s="174" t="s">
        <v>165</v>
      </c>
      <c r="AU865" s="174" t="s">
        <v>82</v>
      </c>
      <c r="AY865" s="20" t="s">
        <v>163</v>
      </c>
      <c r="BE865" s="175">
        <f>IF(N865="základní",J865,0)</f>
        <v>0</v>
      </c>
      <c r="BF865" s="175">
        <f>IF(N865="snížená",J865,0)</f>
        <v>0</v>
      </c>
      <c r="BG865" s="175">
        <f>IF(N865="zákl. přenesená",J865,0)</f>
        <v>0</v>
      </c>
      <c r="BH865" s="175">
        <f>IF(N865="sníž. přenesená",J865,0)</f>
        <v>0</v>
      </c>
      <c r="BI865" s="175">
        <f>IF(N865="nulová",J865,0)</f>
        <v>0</v>
      </c>
      <c r="BJ865" s="20" t="s">
        <v>80</v>
      </c>
      <c r="BK865" s="175">
        <f>ROUND(I865*H865,2)</f>
        <v>0</v>
      </c>
      <c r="BL865" s="20" t="s">
        <v>300</v>
      </c>
      <c r="BM865" s="174" t="s">
        <v>1184</v>
      </c>
    </row>
    <row r="866" spans="1:47" s="2" customFormat="1" ht="12">
      <c r="A866" s="39"/>
      <c r="B866" s="40"/>
      <c r="C866" s="39"/>
      <c r="D866" s="176" t="s">
        <v>172</v>
      </c>
      <c r="E866" s="39"/>
      <c r="F866" s="177" t="s">
        <v>1185</v>
      </c>
      <c r="G866" s="39"/>
      <c r="H866" s="39"/>
      <c r="I866" s="178"/>
      <c r="J866" s="39"/>
      <c r="K866" s="39"/>
      <c r="L866" s="40"/>
      <c r="M866" s="179"/>
      <c r="N866" s="180"/>
      <c r="O866" s="73"/>
      <c r="P866" s="73"/>
      <c r="Q866" s="73"/>
      <c r="R866" s="73"/>
      <c r="S866" s="73"/>
      <c r="T866" s="74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20" t="s">
        <v>172</v>
      </c>
      <c r="AU866" s="20" t="s">
        <v>82</v>
      </c>
    </row>
    <row r="867" spans="1:65" s="2" customFormat="1" ht="16.5" customHeight="1">
      <c r="A867" s="39"/>
      <c r="B867" s="162"/>
      <c r="C867" s="205" t="s">
        <v>1186</v>
      </c>
      <c r="D867" s="205" t="s">
        <v>295</v>
      </c>
      <c r="E867" s="206" t="s">
        <v>1187</v>
      </c>
      <c r="F867" s="207" t="s">
        <v>1188</v>
      </c>
      <c r="G867" s="208" t="s">
        <v>463</v>
      </c>
      <c r="H867" s="209">
        <v>1</v>
      </c>
      <c r="I867" s="210"/>
      <c r="J867" s="211">
        <f>ROUND(I867*H867,2)</f>
        <v>0</v>
      </c>
      <c r="K867" s="207" t="s">
        <v>3</v>
      </c>
      <c r="L867" s="212"/>
      <c r="M867" s="213" t="s">
        <v>3</v>
      </c>
      <c r="N867" s="214" t="s">
        <v>43</v>
      </c>
      <c r="O867" s="73"/>
      <c r="P867" s="172">
        <f>O867*H867</f>
        <v>0</v>
      </c>
      <c r="Q867" s="172">
        <v>0</v>
      </c>
      <c r="R867" s="172">
        <f>Q867*H867</f>
        <v>0</v>
      </c>
      <c r="S867" s="172">
        <v>0</v>
      </c>
      <c r="T867" s="173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174" t="s">
        <v>433</v>
      </c>
      <c r="AT867" s="174" t="s">
        <v>295</v>
      </c>
      <c r="AU867" s="174" t="s">
        <v>82</v>
      </c>
      <c r="AY867" s="20" t="s">
        <v>163</v>
      </c>
      <c r="BE867" s="175">
        <f>IF(N867="základní",J867,0)</f>
        <v>0</v>
      </c>
      <c r="BF867" s="175">
        <f>IF(N867="snížená",J867,0)</f>
        <v>0</v>
      </c>
      <c r="BG867" s="175">
        <f>IF(N867="zákl. přenesená",J867,0)</f>
        <v>0</v>
      </c>
      <c r="BH867" s="175">
        <f>IF(N867="sníž. přenesená",J867,0)</f>
        <v>0</v>
      </c>
      <c r="BI867" s="175">
        <f>IF(N867="nulová",J867,0)</f>
        <v>0</v>
      </c>
      <c r="BJ867" s="20" t="s">
        <v>80</v>
      </c>
      <c r="BK867" s="175">
        <f>ROUND(I867*H867,2)</f>
        <v>0</v>
      </c>
      <c r="BL867" s="20" t="s">
        <v>300</v>
      </c>
      <c r="BM867" s="174" t="s">
        <v>1189</v>
      </c>
    </row>
    <row r="868" spans="1:65" s="2" customFormat="1" ht="24.15" customHeight="1">
      <c r="A868" s="39"/>
      <c r="B868" s="162"/>
      <c r="C868" s="163" t="s">
        <v>1190</v>
      </c>
      <c r="D868" s="163" t="s">
        <v>165</v>
      </c>
      <c r="E868" s="164" t="s">
        <v>1191</v>
      </c>
      <c r="F868" s="165" t="s">
        <v>1192</v>
      </c>
      <c r="G868" s="166" t="s">
        <v>1096</v>
      </c>
      <c r="H868" s="223"/>
      <c r="I868" s="168"/>
      <c r="J868" s="169">
        <f>ROUND(I868*H868,2)</f>
        <v>0</v>
      </c>
      <c r="K868" s="165" t="s">
        <v>169</v>
      </c>
      <c r="L868" s="40"/>
      <c r="M868" s="170" t="s">
        <v>3</v>
      </c>
      <c r="N868" s="171" t="s">
        <v>43</v>
      </c>
      <c r="O868" s="73"/>
      <c r="P868" s="172">
        <f>O868*H868</f>
        <v>0</v>
      </c>
      <c r="Q868" s="172">
        <v>0</v>
      </c>
      <c r="R868" s="172">
        <f>Q868*H868</f>
        <v>0</v>
      </c>
      <c r="S868" s="172">
        <v>0</v>
      </c>
      <c r="T868" s="173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174" t="s">
        <v>300</v>
      </c>
      <c r="AT868" s="174" t="s">
        <v>165</v>
      </c>
      <c r="AU868" s="174" t="s">
        <v>82</v>
      </c>
      <c r="AY868" s="20" t="s">
        <v>163</v>
      </c>
      <c r="BE868" s="175">
        <f>IF(N868="základní",J868,0)</f>
        <v>0</v>
      </c>
      <c r="BF868" s="175">
        <f>IF(N868="snížená",J868,0)</f>
        <v>0</v>
      </c>
      <c r="BG868" s="175">
        <f>IF(N868="zákl. přenesená",J868,0)</f>
        <v>0</v>
      </c>
      <c r="BH868" s="175">
        <f>IF(N868="sníž. přenesená",J868,0)</f>
        <v>0</v>
      </c>
      <c r="BI868" s="175">
        <f>IF(N868="nulová",J868,0)</f>
        <v>0</v>
      </c>
      <c r="BJ868" s="20" t="s">
        <v>80</v>
      </c>
      <c r="BK868" s="175">
        <f>ROUND(I868*H868,2)</f>
        <v>0</v>
      </c>
      <c r="BL868" s="20" t="s">
        <v>300</v>
      </c>
      <c r="BM868" s="174" t="s">
        <v>1193</v>
      </c>
    </row>
    <row r="869" spans="1:47" s="2" customFormat="1" ht="12">
      <c r="A869" s="39"/>
      <c r="B869" s="40"/>
      <c r="C869" s="39"/>
      <c r="D869" s="176" t="s">
        <v>172</v>
      </c>
      <c r="E869" s="39"/>
      <c r="F869" s="177" t="s">
        <v>1194</v>
      </c>
      <c r="G869" s="39"/>
      <c r="H869" s="39"/>
      <c r="I869" s="178"/>
      <c r="J869" s="39"/>
      <c r="K869" s="39"/>
      <c r="L869" s="40"/>
      <c r="M869" s="179"/>
      <c r="N869" s="180"/>
      <c r="O869" s="73"/>
      <c r="P869" s="73"/>
      <c r="Q869" s="73"/>
      <c r="R869" s="73"/>
      <c r="S869" s="73"/>
      <c r="T869" s="74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T869" s="20" t="s">
        <v>172</v>
      </c>
      <c r="AU869" s="20" t="s">
        <v>82</v>
      </c>
    </row>
    <row r="870" spans="1:63" s="12" customFormat="1" ht="22.8" customHeight="1">
      <c r="A870" s="12"/>
      <c r="B870" s="149"/>
      <c r="C870" s="12"/>
      <c r="D870" s="150" t="s">
        <v>71</v>
      </c>
      <c r="E870" s="160" t="s">
        <v>1195</v>
      </c>
      <c r="F870" s="160" t="s">
        <v>1196</v>
      </c>
      <c r="G870" s="12"/>
      <c r="H870" s="12"/>
      <c r="I870" s="152"/>
      <c r="J870" s="161">
        <f>BK870</f>
        <v>0</v>
      </c>
      <c r="K870" s="12"/>
      <c r="L870" s="149"/>
      <c r="M870" s="154"/>
      <c r="N870" s="155"/>
      <c r="O870" s="155"/>
      <c r="P870" s="156">
        <f>SUM(P871:P888)</f>
        <v>0</v>
      </c>
      <c r="Q870" s="155"/>
      <c r="R870" s="156">
        <f>SUM(R871:R888)</f>
        <v>0.08073400000000001</v>
      </c>
      <c r="S870" s="155"/>
      <c r="T870" s="157">
        <f>SUM(T871:T888)</f>
        <v>0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150" t="s">
        <v>82</v>
      </c>
      <c r="AT870" s="158" t="s">
        <v>71</v>
      </c>
      <c r="AU870" s="158" t="s">
        <v>80</v>
      </c>
      <c r="AY870" s="150" t="s">
        <v>163</v>
      </c>
      <c r="BK870" s="159">
        <f>SUM(BK871:BK888)</f>
        <v>0</v>
      </c>
    </row>
    <row r="871" spans="1:65" s="2" customFormat="1" ht="16.5" customHeight="1">
      <c r="A871" s="39"/>
      <c r="B871" s="162"/>
      <c r="C871" s="163" t="s">
        <v>1197</v>
      </c>
      <c r="D871" s="163" t="s">
        <v>165</v>
      </c>
      <c r="E871" s="164" t="s">
        <v>1198</v>
      </c>
      <c r="F871" s="165" t="s">
        <v>1199</v>
      </c>
      <c r="G871" s="166" t="s">
        <v>844</v>
      </c>
      <c r="H871" s="167">
        <v>1</v>
      </c>
      <c r="I871" s="168"/>
      <c r="J871" s="169">
        <f>ROUND(I871*H871,2)</f>
        <v>0</v>
      </c>
      <c r="K871" s="165" t="s">
        <v>3</v>
      </c>
      <c r="L871" s="40"/>
      <c r="M871" s="170" t="s">
        <v>3</v>
      </c>
      <c r="N871" s="171" t="s">
        <v>43</v>
      </c>
      <c r="O871" s="73"/>
      <c r="P871" s="172">
        <f>O871*H871</f>
        <v>0</v>
      </c>
      <c r="Q871" s="172">
        <v>0</v>
      </c>
      <c r="R871" s="172">
        <f>Q871*H871</f>
        <v>0</v>
      </c>
      <c r="S871" s="172">
        <v>0</v>
      </c>
      <c r="T871" s="173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174" t="s">
        <v>300</v>
      </c>
      <c r="AT871" s="174" t="s">
        <v>165</v>
      </c>
      <c r="AU871" s="174" t="s">
        <v>82</v>
      </c>
      <c r="AY871" s="20" t="s">
        <v>163</v>
      </c>
      <c r="BE871" s="175">
        <f>IF(N871="základní",J871,0)</f>
        <v>0</v>
      </c>
      <c r="BF871" s="175">
        <f>IF(N871="snížená",J871,0)</f>
        <v>0</v>
      </c>
      <c r="BG871" s="175">
        <f>IF(N871="zákl. přenesená",J871,0)</f>
        <v>0</v>
      </c>
      <c r="BH871" s="175">
        <f>IF(N871="sníž. přenesená",J871,0)</f>
        <v>0</v>
      </c>
      <c r="BI871" s="175">
        <f>IF(N871="nulová",J871,0)</f>
        <v>0</v>
      </c>
      <c r="BJ871" s="20" t="s">
        <v>80</v>
      </c>
      <c r="BK871" s="175">
        <f>ROUND(I871*H871,2)</f>
        <v>0</v>
      </c>
      <c r="BL871" s="20" t="s">
        <v>300</v>
      </c>
      <c r="BM871" s="174" t="s">
        <v>1200</v>
      </c>
    </row>
    <row r="872" spans="1:65" s="2" customFormat="1" ht="16.5" customHeight="1">
      <c r="A872" s="39"/>
      <c r="B872" s="162"/>
      <c r="C872" s="163" t="s">
        <v>1201</v>
      </c>
      <c r="D872" s="163" t="s">
        <v>165</v>
      </c>
      <c r="E872" s="164" t="s">
        <v>1202</v>
      </c>
      <c r="F872" s="165" t="s">
        <v>1203</v>
      </c>
      <c r="G872" s="166" t="s">
        <v>844</v>
      </c>
      <c r="H872" s="167">
        <v>1</v>
      </c>
      <c r="I872" s="168"/>
      <c r="J872" s="169">
        <f>ROUND(I872*H872,2)</f>
        <v>0</v>
      </c>
      <c r="K872" s="165" t="s">
        <v>3</v>
      </c>
      <c r="L872" s="40"/>
      <c r="M872" s="170" t="s">
        <v>3</v>
      </c>
      <c r="N872" s="171" t="s">
        <v>43</v>
      </c>
      <c r="O872" s="73"/>
      <c r="P872" s="172">
        <f>O872*H872</f>
        <v>0</v>
      </c>
      <c r="Q872" s="172">
        <v>0</v>
      </c>
      <c r="R872" s="172">
        <f>Q872*H872</f>
        <v>0</v>
      </c>
      <c r="S872" s="172">
        <v>0</v>
      </c>
      <c r="T872" s="173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174" t="s">
        <v>300</v>
      </c>
      <c r="AT872" s="174" t="s">
        <v>165</v>
      </c>
      <c r="AU872" s="174" t="s">
        <v>82</v>
      </c>
      <c r="AY872" s="20" t="s">
        <v>163</v>
      </c>
      <c r="BE872" s="175">
        <f>IF(N872="základní",J872,0)</f>
        <v>0</v>
      </c>
      <c r="BF872" s="175">
        <f>IF(N872="snížená",J872,0)</f>
        <v>0</v>
      </c>
      <c r="BG872" s="175">
        <f>IF(N872="zákl. přenesená",J872,0)</f>
        <v>0</v>
      </c>
      <c r="BH872" s="175">
        <f>IF(N872="sníž. přenesená",J872,0)</f>
        <v>0</v>
      </c>
      <c r="BI872" s="175">
        <f>IF(N872="nulová",J872,0)</f>
        <v>0</v>
      </c>
      <c r="BJ872" s="20" t="s">
        <v>80</v>
      </c>
      <c r="BK872" s="175">
        <f>ROUND(I872*H872,2)</f>
        <v>0</v>
      </c>
      <c r="BL872" s="20" t="s">
        <v>300</v>
      </c>
      <c r="BM872" s="174" t="s">
        <v>1204</v>
      </c>
    </row>
    <row r="873" spans="1:65" s="2" customFormat="1" ht="24.15" customHeight="1">
      <c r="A873" s="39"/>
      <c r="B873" s="162"/>
      <c r="C873" s="163" t="s">
        <v>1205</v>
      </c>
      <c r="D873" s="163" t="s">
        <v>165</v>
      </c>
      <c r="E873" s="164" t="s">
        <v>1206</v>
      </c>
      <c r="F873" s="165" t="s">
        <v>1207</v>
      </c>
      <c r="G873" s="166" t="s">
        <v>303</v>
      </c>
      <c r="H873" s="167">
        <v>104.74</v>
      </c>
      <c r="I873" s="168"/>
      <c r="J873" s="169">
        <f>ROUND(I873*H873,2)</f>
        <v>0</v>
      </c>
      <c r="K873" s="165" t="s">
        <v>169</v>
      </c>
      <c r="L873" s="40"/>
      <c r="M873" s="170" t="s">
        <v>3</v>
      </c>
      <c r="N873" s="171" t="s">
        <v>43</v>
      </c>
      <c r="O873" s="73"/>
      <c r="P873" s="172">
        <f>O873*H873</f>
        <v>0</v>
      </c>
      <c r="Q873" s="172">
        <v>0</v>
      </c>
      <c r="R873" s="172">
        <f>Q873*H873</f>
        <v>0</v>
      </c>
      <c r="S873" s="172">
        <v>0</v>
      </c>
      <c r="T873" s="173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174" t="s">
        <v>300</v>
      </c>
      <c r="AT873" s="174" t="s">
        <v>165</v>
      </c>
      <c r="AU873" s="174" t="s">
        <v>82</v>
      </c>
      <c r="AY873" s="20" t="s">
        <v>163</v>
      </c>
      <c r="BE873" s="175">
        <f>IF(N873="základní",J873,0)</f>
        <v>0</v>
      </c>
      <c r="BF873" s="175">
        <f>IF(N873="snížená",J873,0)</f>
        <v>0</v>
      </c>
      <c r="BG873" s="175">
        <f>IF(N873="zákl. přenesená",J873,0)</f>
        <v>0</v>
      </c>
      <c r="BH873" s="175">
        <f>IF(N873="sníž. přenesená",J873,0)</f>
        <v>0</v>
      </c>
      <c r="BI873" s="175">
        <f>IF(N873="nulová",J873,0)</f>
        <v>0</v>
      </c>
      <c r="BJ873" s="20" t="s">
        <v>80</v>
      </c>
      <c r="BK873" s="175">
        <f>ROUND(I873*H873,2)</f>
        <v>0</v>
      </c>
      <c r="BL873" s="20" t="s">
        <v>300</v>
      </c>
      <c r="BM873" s="174" t="s">
        <v>1208</v>
      </c>
    </row>
    <row r="874" spans="1:47" s="2" customFormat="1" ht="12">
      <c r="A874" s="39"/>
      <c r="B874" s="40"/>
      <c r="C874" s="39"/>
      <c r="D874" s="176" t="s">
        <v>172</v>
      </c>
      <c r="E874" s="39"/>
      <c r="F874" s="177" t="s">
        <v>1209</v>
      </c>
      <c r="G874" s="39"/>
      <c r="H874" s="39"/>
      <c r="I874" s="178"/>
      <c r="J874" s="39"/>
      <c r="K874" s="39"/>
      <c r="L874" s="40"/>
      <c r="M874" s="179"/>
      <c r="N874" s="180"/>
      <c r="O874" s="73"/>
      <c r="P874" s="73"/>
      <c r="Q874" s="73"/>
      <c r="R874" s="73"/>
      <c r="S874" s="73"/>
      <c r="T874" s="74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20" t="s">
        <v>172</v>
      </c>
      <c r="AU874" s="20" t="s">
        <v>82</v>
      </c>
    </row>
    <row r="875" spans="1:51" s="14" customFormat="1" ht="12">
      <c r="A875" s="14"/>
      <c r="B875" s="189"/>
      <c r="C875" s="14"/>
      <c r="D875" s="182" t="s">
        <v>174</v>
      </c>
      <c r="E875" s="190" t="s">
        <v>3</v>
      </c>
      <c r="F875" s="191" t="s">
        <v>1210</v>
      </c>
      <c r="G875" s="14"/>
      <c r="H875" s="192">
        <v>28</v>
      </c>
      <c r="I875" s="193"/>
      <c r="J875" s="14"/>
      <c r="K875" s="14"/>
      <c r="L875" s="189"/>
      <c r="M875" s="194"/>
      <c r="N875" s="195"/>
      <c r="O875" s="195"/>
      <c r="P875" s="195"/>
      <c r="Q875" s="195"/>
      <c r="R875" s="195"/>
      <c r="S875" s="195"/>
      <c r="T875" s="19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190" t="s">
        <v>174</v>
      </c>
      <c r="AU875" s="190" t="s">
        <v>82</v>
      </c>
      <c r="AV875" s="14" t="s">
        <v>82</v>
      </c>
      <c r="AW875" s="14" t="s">
        <v>33</v>
      </c>
      <c r="AX875" s="14" t="s">
        <v>72</v>
      </c>
      <c r="AY875" s="190" t="s">
        <v>163</v>
      </c>
    </row>
    <row r="876" spans="1:51" s="13" customFormat="1" ht="12">
      <c r="A876" s="13"/>
      <c r="B876" s="181"/>
      <c r="C876" s="13"/>
      <c r="D876" s="182" t="s">
        <v>174</v>
      </c>
      <c r="E876" s="183" t="s">
        <v>3</v>
      </c>
      <c r="F876" s="184" t="s">
        <v>306</v>
      </c>
      <c r="G876" s="13"/>
      <c r="H876" s="183" t="s">
        <v>3</v>
      </c>
      <c r="I876" s="185"/>
      <c r="J876" s="13"/>
      <c r="K876" s="13"/>
      <c r="L876" s="181"/>
      <c r="M876" s="186"/>
      <c r="N876" s="187"/>
      <c r="O876" s="187"/>
      <c r="P876" s="187"/>
      <c r="Q876" s="187"/>
      <c r="R876" s="187"/>
      <c r="S876" s="187"/>
      <c r="T876" s="18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183" t="s">
        <v>174</v>
      </c>
      <c r="AU876" s="183" t="s">
        <v>82</v>
      </c>
      <c r="AV876" s="13" t="s">
        <v>80</v>
      </c>
      <c r="AW876" s="13" t="s">
        <v>33</v>
      </c>
      <c r="AX876" s="13" t="s">
        <v>72</v>
      </c>
      <c r="AY876" s="183" t="s">
        <v>163</v>
      </c>
    </row>
    <row r="877" spans="1:51" s="14" customFormat="1" ht="12">
      <c r="A877" s="14"/>
      <c r="B877" s="189"/>
      <c r="C877" s="14"/>
      <c r="D877" s="182" t="s">
        <v>174</v>
      </c>
      <c r="E877" s="190" t="s">
        <v>3</v>
      </c>
      <c r="F877" s="191" t="s">
        <v>307</v>
      </c>
      <c r="G877" s="14"/>
      <c r="H877" s="192">
        <v>17.32</v>
      </c>
      <c r="I877" s="193"/>
      <c r="J877" s="14"/>
      <c r="K877" s="14"/>
      <c r="L877" s="189"/>
      <c r="M877" s="194"/>
      <c r="N877" s="195"/>
      <c r="O877" s="195"/>
      <c r="P877" s="195"/>
      <c r="Q877" s="195"/>
      <c r="R877" s="195"/>
      <c r="S877" s="195"/>
      <c r="T877" s="196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190" t="s">
        <v>174</v>
      </c>
      <c r="AU877" s="190" t="s">
        <v>82</v>
      </c>
      <c r="AV877" s="14" t="s">
        <v>82</v>
      </c>
      <c r="AW877" s="14" t="s">
        <v>33</v>
      </c>
      <c r="AX877" s="14" t="s">
        <v>72</v>
      </c>
      <c r="AY877" s="190" t="s">
        <v>163</v>
      </c>
    </row>
    <row r="878" spans="1:51" s="14" customFormat="1" ht="12">
      <c r="A878" s="14"/>
      <c r="B878" s="189"/>
      <c r="C878" s="14"/>
      <c r="D878" s="182" t="s">
        <v>174</v>
      </c>
      <c r="E878" s="190" t="s">
        <v>3</v>
      </c>
      <c r="F878" s="191" t="s">
        <v>308</v>
      </c>
      <c r="G878" s="14"/>
      <c r="H878" s="192">
        <v>15</v>
      </c>
      <c r="I878" s="193"/>
      <c r="J878" s="14"/>
      <c r="K878" s="14"/>
      <c r="L878" s="189"/>
      <c r="M878" s="194"/>
      <c r="N878" s="195"/>
      <c r="O878" s="195"/>
      <c r="P878" s="195"/>
      <c r="Q878" s="195"/>
      <c r="R878" s="195"/>
      <c r="S878" s="195"/>
      <c r="T878" s="19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190" t="s">
        <v>174</v>
      </c>
      <c r="AU878" s="190" t="s">
        <v>82</v>
      </c>
      <c r="AV878" s="14" t="s">
        <v>82</v>
      </c>
      <c r="AW878" s="14" t="s">
        <v>33</v>
      </c>
      <c r="AX878" s="14" t="s">
        <v>72</v>
      </c>
      <c r="AY878" s="190" t="s">
        <v>163</v>
      </c>
    </row>
    <row r="879" spans="1:51" s="14" customFormat="1" ht="12">
      <c r="A879" s="14"/>
      <c r="B879" s="189"/>
      <c r="C879" s="14"/>
      <c r="D879" s="182" t="s">
        <v>174</v>
      </c>
      <c r="E879" s="190" t="s">
        <v>3</v>
      </c>
      <c r="F879" s="191" t="s">
        <v>309</v>
      </c>
      <c r="G879" s="14"/>
      <c r="H879" s="192">
        <v>19.5</v>
      </c>
      <c r="I879" s="193"/>
      <c r="J879" s="14"/>
      <c r="K879" s="14"/>
      <c r="L879" s="189"/>
      <c r="M879" s="194"/>
      <c r="N879" s="195"/>
      <c r="O879" s="195"/>
      <c r="P879" s="195"/>
      <c r="Q879" s="195"/>
      <c r="R879" s="195"/>
      <c r="S879" s="195"/>
      <c r="T879" s="19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190" t="s">
        <v>174</v>
      </c>
      <c r="AU879" s="190" t="s">
        <v>82</v>
      </c>
      <c r="AV879" s="14" t="s">
        <v>82</v>
      </c>
      <c r="AW879" s="14" t="s">
        <v>33</v>
      </c>
      <c r="AX879" s="14" t="s">
        <v>72</v>
      </c>
      <c r="AY879" s="190" t="s">
        <v>163</v>
      </c>
    </row>
    <row r="880" spans="1:51" s="14" customFormat="1" ht="12">
      <c r="A880" s="14"/>
      <c r="B880" s="189"/>
      <c r="C880" s="14"/>
      <c r="D880" s="182" t="s">
        <v>174</v>
      </c>
      <c r="E880" s="190" t="s">
        <v>3</v>
      </c>
      <c r="F880" s="191" t="s">
        <v>310</v>
      </c>
      <c r="G880" s="14"/>
      <c r="H880" s="192">
        <v>19.92</v>
      </c>
      <c r="I880" s="193"/>
      <c r="J880" s="14"/>
      <c r="K880" s="14"/>
      <c r="L880" s="189"/>
      <c r="M880" s="194"/>
      <c r="N880" s="195"/>
      <c r="O880" s="195"/>
      <c r="P880" s="195"/>
      <c r="Q880" s="195"/>
      <c r="R880" s="195"/>
      <c r="S880" s="195"/>
      <c r="T880" s="19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190" t="s">
        <v>174</v>
      </c>
      <c r="AU880" s="190" t="s">
        <v>82</v>
      </c>
      <c r="AV880" s="14" t="s">
        <v>82</v>
      </c>
      <c r="AW880" s="14" t="s">
        <v>33</v>
      </c>
      <c r="AX880" s="14" t="s">
        <v>72</v>
      </c>
      <c r="AY880" s="190" t="s">
        <v>163</v>
      </c>
    </row>
    <row r="881" spans="1:51" s="14" customFormat="1" ht="12">
      <c r="A881" s="14"/>
      <c r="B881" s="189"/>
      <c r="C881" s="14"/>
      <c r="D881" s="182" t="s">
        <v>174</v>
      </c>
      <c r="E881" s="190" t="s">
        <v>3</v>
      </c>
      <c r="F881" s="191" t="s">
        <v>311</v>
      </c>
      <c r="G881" s="14"/>
      <c r="H881" s="192">
        <v>5</v>
      </c>
      <c r="I881" s="193"/>
      <c r="J881" s="14"/>
      <c r="K881" s="14"/>
      <c r="L881" s="189"/>
      <c r="M881" s="194"/>
      <c r="N881" s="195"/>
      <c r="O881" s="195"/>
      <c r="P881" s="195"/>
      <c r="Q881" s="195"/>
      <c r="R881" s="195"/>
      <c r="S881" s="195"/>
      <c r="T881" s="19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190" t="s">
        <v>174</v>
      </c>
      <c r="AU881" s="190" t="s">
        <v>82</v>
      </c>
      <c r="AV881" s="14" t="s">
        <v>82</v>
      </c>
      <c r="AW881" s="14" t="s">
        <v>33</v>
      </c>
      <c r="AX881" s="14" t="s">
        <v>72</v>
      </c>
      <c r="AY881" s="190" t="s">
        <v>163</v>
      </c>
    </row>
    <row r="882" spans="1:51" s="15" customFormat="1" ht="12">
      <c r="A882" s="15"/>
      <c r="B882" s="197"/>
      <c r="C882" s="15"/>
      <c r="D882" s="182" t="s">
        <v>174</v>
      </c>
      <c r="E882" s="198" t="s">
        <v>3</v>
      </c>
      <c r="F882" s="199" t="s">
        <v>178</v>
      </c>
      <c r="G882" s="15"/>
      <c r="H882" s="200">
        <v>104.74</v>
      </c>
      <c r="I882" s="201"/>
      <c r="J882" s="15"/>
      <c r="K882" s="15"/>
      <c r="L882" s="197"/>
      <c r="M882" s="202"/>
      <c r="N882" s="203"/>
      <c r="O882" s="203"/>
      <c r="P882" s="203"/>
      <c r="Q882" s="203"/>
      <c r="R882" s="203"/>
      <c r="S882" s="203"/>
      <c r="T882" s="204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198" t="s">
        <v>174</v>
      </c>
      <c r="AU882" s="198" t="s">
        <v>82</v>
      </c>
      <c r="AV882" s="15" t="s">
        <v>170</v>
      </c>
      <c r="AW882" s="15" t="s">
        <v>33</v>
      </c>
      <c r="AX882" s="15" t="s">
        <v>80</v>
      </c>
      <c r="AY882" s="198" t="s">
        <v>163</v>
      </c>
    </row>
    <row r="883" spans="1:65" s="2" customFormat="1" ht="16.5" customHeight="1">
      <c r="A883" s="39"/>
      <c r="B883" s="162"/>
      <c r="C883" s="205" t="s">
        <v>1211</v>
      </c>
      <c r="D883" s="205" t="s">
        <v>295</v>
      </c>
      <c r="E883" s="206" t="s">
        <v>1212</v>
      </c>
      <c r="F883" s="207" t="s">
        <v>1213</v>
      </c>
      <c r="G883" s="208" t="s">
        <v>463</v>
      </c>
      <c r="H883" s="209">
        <v>2</v>
      </c>
      <c r="I883" s="210"/>
      <c r="J883" s="211">
        <f>ROUND(I883*H883,2)</f>
        <v>0</v>
      </c>
      <c r="K883" s="207" t="s">
        <v>169</v>
      </c>
      <c r="L883" s="212"/>
      <c r="M883" s="213" t="s">
        <v>3</v>
      </c>
      <c r="N883" s="214" t="s">
        <v>43</v>
      </c>
      <c r="O883" s="73"/>
      <c r="P883" s="172">
        <f>O883*H883</f>
        <v>0</v>
      </c>
      <c r="Q883" s="172">
        <v>0.0033</v>
      </c>
      <c r="R883" s="172">
        <f>Q883*H883</f>
        <v>0.0066</v>
      </c>
      <c r="S883" s="172">
        <v>0</v>
      </c>
      <c r="T883" s="173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174" t="s">
        <v>433</v>
      </c>
      <c r="AT883" s="174" t="s">
        <v>295</v>
      </c>
      <c r="AU883" s="174" t="s">
        <v>82</v>
      </c>
      <c r="AY883" s="20" t="s">
        <v>163</v>
      </c>
      <c r="BE883" s="175">
        <f>IF(N883="základní",J883,0)</f>
        <v>0</v>
      </c>
      <c r="BF883" s="175">
        <f>IF(N883="snížená",J883,0)</f>
        <v>0</v>
      </c>
      <c r="BG883" s="175">
        <f>IF(N883="zákl. přenesená",J883,0)</f>
        <v>0</v>
      </c>
      <c r="BH883" s="175">
        <f>IF(N883="sníž. přenesená",J883,0)</f>
        <v>0</v>
      </c>
      <c r="BI883" s="175">
        <f>IF(N883="nulová",J883,0)</f>
        <v>0</v>
      </c>
      <c r="BJ883" s="20" t="s">
        <v>80</v>
      </c>
      <c r="BK883" s="175">
        <f>ROUND(I883*H883,2)</f>
        <v>0</v>
      </c>
      <c r="BL883" s="20" t="s">
        <v>300</v>
      </c>
      <c r="BM883" s="174" t="s">
        <v>1214</v>
      </c>
    </row>
    <row r="884" spans="1:65" s="2" customFormat="1" ht="16.5" customHeight="1">
      <c r="A884" s="39"/>
      <c r="B884" s="162"/>
      <c r="C884" s="205" t="s">
        <v>1215</v>
      </c>
      <c r="D884" s="205" t="s">
        <v>295</v>
      </c>
      <c r="E884" s="206" t="s">
        <v>1216</v>
      </c>
      <c r="F884" s="207" t="s">
        <v>1217</v>
      </c>
      <c r="G884" s="208" t="s">
        <v>463</v>
      </c>
      <c r="H884" s="209">
        <v>10</v>
      </c>
      <c r="I884" s="210"/>
      <c r="J884" s="211">
        <f>ROUND(I884*H884,2)</f>
        <v>0</v>
      </c>
      <c r="K884" s="207" t="s">
        <v>169</v>
      </c>
      <c r="L884" s="212"/>
      <c r="M884" s="213" t="s">
        <v>3</v>
      </c>
      <c r="N884" s="214" t="s">
        <v>43</v>
      </c>
      <c r="O884" s="73"/>
      <c r="P884" s="172">
        <f>O884*H884</f>
        <v>0</v>
      </c>
      <c r="Q884" s="172">
        <v>0.00026</v>
      </c>
      <c r="R884" s="172">
        <f>Q884*H884</f>
        <v>0.0026</v>
      </c>
      <c r="S884" s="172">
        <v>0</v>
      </c>
      <c r="T884" s="173">
        <f>S884*H884</f>
        <v>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174" t="s">
        <v>433</v>
      </c>
      <c r="AT884" s="174" t="s">
        <v>295</v>
      </c>
      <c r="AU884" s="174" t="s">
        <v>82</v>
      </c>
      <c r="AY884" s="20" t="s">
        <v>163</v>
      </c>
      <c r="BE884" s="175">
        <f>IF(N884="základní",J884,0)</f>
        <v>0</v>
      </c>
      <c r="BF884" s="175">
        <f>IF(N884="snížená",J884,0)</f>
        <v>0</v>
      </c>
      <c r="BG884" s="175">
        <f>IF(N884="zákl. přenesená",J884,0)</f>
        <v>0</v>
      </c>
      <c r="BH884" s="175">
        <f>IF(N884="sníž. přenesená",J884,0)</f>
        <v>0</v>
      </c>
      <c r="BI884" s="175">
        <f>IF(N884="nulová",J884,0)</f>
        <v>0</v>
      </c>
      <c r="BJ884" s="20" t="s">
        <v>80</v>
      </c>
      <c r="BK884" s="175">
        <f>ROUND(I884*H884,2)</f>
        <v>0</v>
      </c>
      <c r="BL884" s="20" t="s">
        <v>300</v>
      </c>
      <c r="BM884" s="174" t="s">
        <v>1218</v>
      </c>
    </row>
    <row r="885" spans="1:65" s="2" customFormat="1" ht="16.5" customHeight="1">
      <c r="A885" s="39"/>
      <c r="B885" s="162"/>
      <c r="C885" s="205" t="s">
        <v>1219</v>
      </c>
      <c r="D885" s="205" t="s">
        <v>295</v>
      </c>
      <c r="E885" s="206" t="s">
        <v>1220</v>
      </c>
      <c r="F885" s="207" t="s">
        <v>1221</v>
      </c>
      <c r="G885" s="208" t="s">
        <v>1222</v>
      </c>
      <c r="H885" s="209">
        <v>71.534</v>
      </c>
      <c r="I885" s="210"/>
      <c r="J885" s="211">
        <f>ROUND(I885*H885,2)</f>
        <v>0</v>
      </c>
      <c r="K885" s="207" t="s">
        <v>169</v>
      </c>
      <c r="L885" s="212"/>
      <c r="M885" s="213" t="s">
        <v>3</v>
      </c>
      <c r="N885" s="214" t="s">
        <v>43</v>
      </c>
      <c r="O885" s="73"/>
      <c r="P885" s="172">
        <f>O885*H885</f>
        <v>0</v>
      </c>
      <c r="Q885" s="172">
        <v>0.001</v>
      </c>
      <c r="R885" s="172">
        <f>Q885*H885</f>
        <v>0.07153400000000001</v>
      </c>
      <c r="S885" s="172">
        <v>0</v>
      </c>
      <c r="T885" s="173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174" t="s">
        <v>433</v>
      </c>
      <c r="AT885" s="174" t="s">
        <v>295</v>
      </c>
      <c r="AU885" s="174" t="s">
        <v>82</v>
      </c>
      <c r="AY885" s="20" t="s">
        <v>163</v>
      </c>
      <c r="BE885" s="175">
        <f>IF(N885="základní",J885,0)</f>
        <v>0</v>
      </c>
      <c r="BF885" s="175">
        <f>IF(N885="snížená",J885,0)</f>
        <v>0</v>
      </c>
      <c r="BG885" s="175">
        <f>IF(N885="zákl. přenesená",J885,0)</f>
        <v>0</v>
      </c>
      <c r="BH885" s="175">
        <f>IF(N885="sníž. přenesená",J885,0)</f>
        <v>0</v>
      </c>
      <c r="BI885" s="175">
        <f>IF(N885="nulová",J885,0)</f>
        <v>0</v>
      </c>
      <c r="BJ885" s="20" t="s">
        <v>80</v>
      </c>
      <c r="BK885" s="175">
        <f>ROUND(I885*H885,2)</f>
        <v>0</v>
      </c>
      <c r="BL885" s="20" t="s">
        <v>300</v>
      </c>
      <c r="BM885" s="174" t="s">
        <v>1223</v>
      </c>
    </row>
    <row r="886" spans="1:51" s="14" customFormat="1" ht="12">
      <c r="A886" s="14"/>
      <c r="B886" s="189"/>
      <c r="C886" s="14"/>
      <c r="D886" s="182" t="s">
        <v>174</v>
      </c>
      <c r="E886" s="190" t="s">
        <v>3</v>
      </c>
      <c r="F886" s="191" t="s">
        <v>1224</v>
      </c>
      <c r="G886" s="14"/>
      <c r="H886" s="192">
        <v>71.534</v>
      </c>
      <c r="I886" s="193"/>
      <c r="J886" s="14"/>
      <c r="K886" s="14"/>
      <c r="L886" s="189"/>
      <c r="M886" s="194"/>
      <c r="N886" s="195"/>
      <c r="O886" s="195"/>
      <c r="P886" s="195"/>
      <c r="Q886" s="195"/>
      <c r="R886" s="195"/>
      <c r="S886" s="195"/>
      <c r="T886" s="196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190" t="s">
        <v>174</v>
      </c>
      <c r="AU886" s="190" t="s">
        <v>82</v>
      </c>
      <c r="AV886" s="14" t="s">
        <v>82</v>
      </c>
      <c r="AW886" s="14" t="s">
        <v>33</v>
      </c>
      <c r="AX886" s="14" t="s">
        <v>80</v>
      </c>
      <c r="AY886" s="190" t="s">
        <v>163</v>
      </c>
    </row>
    <row r="887" spans="1:65" s="2" customFormat="1" ht="16.5" customHeight="1">
      <c r="A887" s="39"/>
      <c r="B887" s="162"/>
      <c r="C887" s="163" t="s">
        <v>1225</v>
      </c>
      <c r="D887" s="163" t="s">
        <v>165</v>
      </c>
      <c r="E887" s="164" t="s">
        <v>1226</v>
      </c>
      <c r="F887" s="165" t="s">
        <v>1227</v>
      </c>
      <c r="G887" s="166" t="s">
        <v>463</v>
      </c>
      <c r="H887" s="167">
        <v>10</v>
      </c>
      <c r="I887" s="168"/>
      <c r="J887" s="169">
        <f>ROUND(I887*H887,2)</f>
        <v>0</v>
      </c>
      <c r="K887" s="165" t="s">
        <v>169</v>
      </c>
      <c r="L887" s="40"/>
      <c r="M887" s="170" t="s">
        <v>3</v>
      </c>
      <c r="N887" s="171" t="s">
        <v>43</v>
      </c>
      <c r="O887" s="73"/>
      <c r="P887" s="172">
        <f>O887*H887</f>
        <v>0</v>
      </c>
      <c r="Q887" s="172">
        <v>0</v>
      </c>
      <c r="R887" s="172">
        <f>Q887*H887</f>
        <v>0</v>
      </c>
      <c r="S887" s="172">
        <v>0</v>
      </c>
      <c r="T887" s="173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174" t="s">
        <v>300</v>
      </c>
      <c r="AT887" s="174" t="s">
        <v>165</v>
      </c>
      <c r="AU887" s="174" t="s">
        <v>82</v>
      </c>
      <c r="AY887" s="20" t="s">
        <v>163</v>
      </c>
      <c r="BE887" s="175">
        <f>IF(N887="základní",J887,0)</f>
        <v>0</v>
      </c>
      <c r="BF887" s="175">
        <f>IF(N887="snížená",J887,0)</f>
        <v>0</v>
      </c>
      <c r="BG887" s="175">
        <f>IF(N887="zákl. přenesená",J887,0)</f>
        <v>0</v>
      </c>
      <c r="BH887" s="175">
        <f>IF(N887="sníž. přenesená",J887,0)</f>
        <v>0</v>
      </c>
      <c r="BI887" s="175">
        <f>IF(N887="nulová",J887,0)</f>
        <v>0</v>
      </c>
      <c r="BJ887" s="20" t="s">
        <v>80</v>
      </c>
      <c r="BK887" s="175">
        <f>ROUND(I887*H887,2)</f>
        <v>0</v>
      </c>
      <c r="BL887" s="20" t="s">
        <v>300</v>
      </c>
      <c r="BM887" s="174" t="s">
        <v>1228</v>
      </c>
    </row>
    <row r="888" spans="1:47" s="2" customFormat="1" ht="12">
      <c r="A888" s="39"/>
      <c r="B888" s="40"/>
      <c r="C888" s="39"/>
      <c r="D888" s="176" t="s">
        <v>172</v>
      </c>
      <c r="E888" s="39"/>
      <c r="F888" s="177" t="s">
        <v>1229</v>
      </c>
      <c r="G888" s="39"/>
      <c r="H888" s="39"/>
      <c r="I888" s="178"/>
      <c r="J888" s="39"/>
      <c r="K888" s="39"/>
      <c r="L888" s="40"/>
      <c r="M888" s="179"/>
      <c r="N888" s="180"/>
      <c r="O888" s="73"/>
      <c r="P888" s="73"/>
      <c r="Q888" s="73"/>
      <c r="R888" s="73"/>
      <c r="S888" s="73"/>
      <c r="T888" s="74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20" t="s">
        <v>172</v>
      </c>
      <c r="AU888" s="20" t="s">
        <v>82</v>
      </c>
    </row>
    <row r="889" spans="1:63" s="12" customFormat="1" ht="22.8" customHeight="1">
      <c r="A889" s="12"/>
      <c r="B889" s="149"/>
      <c r="C889" s="12"/>
      <c r="D889" s="150" t="s">
        <v>71</v>
      </c>
      <c r="E889" s="160" t="s">
        <v>1230</v>
      </c>
      <c r="F889" s="160" t="s">
        <v>1231</v>
      </c>
      <c r="G889" s="12"/>
      <c r="H889" s="12"/>
      <c r="I889" s="152"/>
      <c r="J889" s="161">
        <f>BK889</f>
        <v>0</v>
      </c>
      <c r="K889" s="12"/>
      <c r="L889" s="149"/>
      <c r="M889" s="154"/>
      <c r="N889" s="155"/>
      <c r="O889" s="155"/>
      <c r="P889" s="156">
        <f>SUM(P890:P893)</f>
        <v>0</v>
      </c>
      <c r="Q889" s="155"/>
      <c r="R889" s="156">
        <f>SUM(R890:R893)</f>
        <v>0</v>
      </c>
      <c r="S889" s="155"/>
      <c r="T889" s="157">
        <f>SUM(T890:T893)</f>
        <v>0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150" t="s">
        <v>82</v>
      </c>
      <c r="AT889" s="158" t="s">
        <v>71</v>
      </c>
      <c r="AU889" s="158" t="s">
        <v>80</v>
      </c>
      <c r="AY889" s="150" t="s">
        <v>163</v>
      </c>
      <c r="BK889" s="159">
        <f>SUM(BK890:BK893)</f>
        <v>0</v>
      </c>
    </row>
    <row r="890" spans="1:65" s="2" customFormat="1" ht="24.15" customHeight="1">
      <c r="A890" s="39"/>
      <c r="B890" s="162"/>
      <c r="C890" s="163" t="s">
        <v>1232</v>
      </c>
      <c r="D890" s="163" t="s">
        <v>165</v>
      </c>
      <c r="E890" s="164" t="s">
        <v>1233</v>
      </c>
      <c r="F890" s="165" t="s">
        <v>1234</v>
      </c>
      <c r="G890" s="166" t="s">
        <v>463</v>
      </c>
      <c r="H890" s="167">
        <v>2</v>
      </c>
      <c r="I890" s="168"/>
      <c r="J890" s="169">
        <f>ROUND(I890*H890,2)</f>
        <v>0</v>
      </c>
      <c r="K890" s="165" t="s">
        <v>169</v>
      </c>
      <c r="L890" s="40"/>
      <c r="M890" s="170" t="s">
        <v>3</v>
      </c>
      <c r="N890" s="171" t="s">
        <v>43</v>
      </c>
      <c r="O890" s="73"/>
      <c r="P890" s="172">
        <f>O890*H890</f>
        <v>0</v>
      </c>
      <c r="Q890" s="172">
        <v>0</v>
      </c>
      <c r="R890" s="172">
        <f>Q890*H890</f>
        <v>0</v>
      </c>
      <c r="S890" s="172">
        <v>0</v>
      </c>
      <c r="T890" s="173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174" t="s">
        <v>300</v>
      </c>
      <c r="AT890" s="174" t="s">
        <v>165</v>
      </c>
      <c r="AU890" s="174" t="s">
        <v>82</v>
      </c>
      <c r="AY890" s="20" t="s">
        <v>163</v>
      </c>
      <c r="BE890" s="175">
        <f>IF(N890="základní",J890,0)</f>
        <v>0</v>
      </c>
      <c r="BF890" s="175">
        <f>IF(N890="snížená",J890,0)</f>
        <v>0</v>
      </c>
      <c r="BG890" s="175">
        <f>IF(N890="zákl. přenesená",J890,0)</f>
        <v>0</v>
      </c>
      <c r="BH890" s="175">
        <f>IF(N890="sníž. přenesená",J890,0)</f>
        <v>0</v>
      </c>
      <c r="BI890" s="175">
        <f>IF(N890="nulová",J890,0)</f>
        <v>0</v>
      </c>
      <c r="BJ890" s="20" t="s">
        <v>80</v>
      </c>
      <c r="BK890" s="175">
        <f>ROUND(I890*H890,2)</f>
        <v>0</v>
      </c>
      <c r="BL890" s="20" t="s">
        <v>300</v>
      </c>
      <c r="BM890" s="174" t="s">
        <v>1235</v>
      </c>
    </row>
    <row r="891" spans="1:47" s="2" customFormat="1" ht="12">
      <c r="A891" s="39"/>
      <c r="B891" s="40"/>
      <c r="C891" s="39"/>
      <c r="D891" s="176" t="s">
        <v>172</v>
      </c>
      <c r="E891" s="39"/>
      <c r="F891" s="177" t="s">
        <v>1236</v>
      </c>
      <c r="G891" s="39"/>
      <c r="H891" s="39"/>
      <c r="I891" s="178"/>
      <c r="J891" s="39"/>
      <c r="K891" s="39"/>
      <c r="L891" s="40"/>
      <c r="M891" s="179"/>
      <c r="N891" s="180"/>
      <c r="O891" s="73"/>
      <c r="P891" s="73"/>
      <c r="Q891" s="73"/>
      <c r="R891" s="73"/>
      <c r="S891" s="73"/>
      <c r="T891" s="74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T891" s="20" t="s">
        <v>172</v>
      </c>
      <c r="AU891" s="20" t="s">
        <v>82</v>
      </c>
    </row>
    <row r="892" spans="1:51" s="13" customFormat="1" ht="12">
      <c r="A892" s="13"/>
      <c r="B892" s="181"/>
      <c r="C892" s="13"/>
      <c r="D892" s="182" t="s">
        <v>174</v>
      </c>
      <c r="E892" s="183" t="s">
        <v>3</v>
      </c>
      <c r="F892" s="184" t="s">
        <v>1237</v>
      </c>
      <c r="G892" s="13"/>
      <c r="H892" s="183" t="s">
        <v>3</v>
      </c>
      <c r="I892" s="185"/>
      <c r="J892" s="13"/>
      <c r="K892" s="13"/>
      <c r="L892" s="181"/>
      <c r="M892" s="186"/>
      <c r="N892" s="187"/>
      <c r="O892" s="187"/>
      <c r="P892" s="187"/>
      <c r="Q892" s="187"/>
      <c r="R892" s="187"/>
      <c r="S892" s="187"/>
      <c r="T892" s="18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183" t="s">
        <v>174</v>
      </c>
      <c r="AU892" s="183" t="s">
        <v>82</v>
      </c>
      <c r="AV892" s="13" t="s">
        <v>80</v>
      </c>
      <c r="AW892" s="13" t="s">
        <v>33</v>
      </c>
      <c r="AX892" s="13" t="s">
        <v>72</v>
      </c>
      <c r="AY892" s="183" t="s">
        <v>163</v>
      </c>
    </row>
    <row r="893" spans="1:51" s="14" customFormat="1" ht="12">
      <c r="A893" s="14"/>
      <c r="B893" s="189"/>
      <c r="C893" s="14"/>
      <c r="D893" s="182" t="s">
        <v>174</v>
      </c>
      <c r="E893" s="190" t="s">
        <v>3</v>
      </c>
      <c r="F893" s="191" t="s">
        <v>1001</v>
      </c>
      <c r="G893" s="14"/>
      <c r="H893" s="192">
        <v>2</v>
      </c>
      <c r="I893" s="193"/>
      <c r="J893" s="14"/>
      <c r="K893" s="14"/>
      <c r="L893" s="189"/>
      <c r="M893" s="194"/>
      <c r="N893" s="195"/>
      <c r="O893" s="195"/>
      <c r="P893" s="195"/>
      <c r="Q893" s="195"/>
      <c r="R893" s="195"/>
      <c r="S893" s="195"/>
      <c r="T893" s="19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190" t="s">
        <v>174</v>
      </c>
      <c r="AU893" s="190" t="s">
        <v>82</v>
      </c>
      <c r="AV893" s="14" t="s">
        <v>82</v>
      </c>
      <c r="AW893" s="14" t="s">
        <v>33</v>
      </c>
      <c r="AX893" s="14" t="s">
        <v>80</v>
      </c>
      <c r="AY893" s="190" t="s">
        <v>163</v>
      </c>
    </row>
    <row r="894" spans="1:63" s="12" customFormat="1" ht="22.8" customHeight="1">
      <c r="A894" s="12"/>
      <c r="B894" s="149"/>
      <c r="C894" s="12"/>
      <c r="D894" s="150" t="s">
        <v>71</v>
      </c>
      <c r="E894" s="160" t="s">
        <v>1238</v>
      </c>
      <c r="F894" s="160" t="s">
        <v>1239</v>
      </c>
      <c r="G894" s="12"/>
      <c r="H894" s="12"/>
      <c r="I894" s="152"/>
      <c r="J894" s="161">
        <f>BK894</f>
        <v>0</v>
      </c>
      <c r="K894" s="12"/>
      <c r="L894" s="149"/>
      <c r="M894" s="154"/>
      <c r="N894" s="155"/>
      <c r="O894" s="155"/>
      <c r="P894" s="156">
        <f>SUM(P895:P905)</f>
        <v>0</v>
      </c>
      <c r="Q894" s="155"/>
      <c r="R894" s="156">
        <f>SUM(R895:R905)</f>
        <v>0.670436</v>
      </c>
      <c r="S894" s="155"/>
      <c r="T894" s="157">
        <f>SUM(T895:T905)</f>
        <v>0</v>
      </c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R894" s="150" t="s">
        <v>82</v>
      </c>
      <c r="AT894" s="158" t="s">
        <v>71</v>
      </c>
      <c r="AU894" s="158" t="s">
        <v>80</v>
      </c>
      <c r="AY894" s="150" t="s">
        <v>163</v>
      </c>
      <c r="BK894" s="159">
        <f>SUM(BK895:BK905)</f>
        <v>0</v>
      </c>
    </row>
    <row r="895" spans="1:65" s="2" customFormat="1" ht="16.5" customHeight="1">
      <c r="A895" s="39"/>
      <c r="B895" s="162"/>
      <c r="C895" s="163" t="s">
        <v>1240</v>
      </c>
      <c r="D895" s="163" t="s">
        <v>165</v>
      </c>
      <c r="E895" s="164" t="s">
        <v>1241</v>
      </c>
      <c r="F895" s="165" t="s">
        <v>1242</v>
      </c>
      <c r="G895" s="166" t="s">
        <v>303</v>
      </c>
      <c r="H895" s="167">
        <v>199.2</v>
      </c>
      <c r="I895" s="168"/>
      <c r="J895" s="169">
        <f>ROUND(I895*H895,2)</f>
        <v>0</v>
      </c>
      <c r="K895" s="165" t="s">
        <v>169</v>
      </c>
      <c r="L895" s="40"/>
      <c r="M895" s="170" t="s">
        <v>3</v>
      </c>
      <c r="N895" s="171" t="s">
        <v>43</v>
      </c>
      <c r="O895" s="73"/>
      <c r="P895" s="172">
        <f>O895*H895</f>
        <v>0</v>
      </c>
      <c r="Q895" s="172">
        <v>2E-05</v>
      </c>
      <c r="R895" s="172">
        <f>Q895*H895</f>
        <v>0.003984</v>
      </c>
      <c r="S895" s="172">
        <v>0</v>
      </c>
      <c r="T895" s="173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174" t="s">
        <v>300</v>
      </c>
      <c r="AT895" s="174" t="s">
        <v>165</v>
      </c>
      <c r="AU895" s="174" t="s">
        <v>82</v>
      </c>
      <c r="AY895" s="20" t="s">
        <v>163</v>
      </c>
      <c r="BE895" s="175">
        <f>IF(N895="základní",J895,0)</f>
        <v>0</v>
      </c>
      <c r="BF895" s="175">
        <f>IF(N895="snížená",J895,0)</f>
        <v>0</v>
      </c>
      <c r="BG895" s="175">
        <f>IF(N895="zákl. přenesená",J895,0)</f>
        <v>0</v>
      </c>
      <c r="BH895" s="175">
        <f>IF(N895="sníž. přenesená",J895,0)</f>
        <v>0</v>
      </c>
      <c r="BI895" s="175">
        <f>IF(N895="nulová",J895,0)</f>
        <v>0</v>
      </c>
      <c r="BJ895" s="20" t="s">
        <v>80</v>
      </c>
      <c r="BK895" s="175">
        <f>ROUND(I895*H895,2)</f>
        <v>0</v>
      </c>
      <c r="BL895" s="20" t="s">
        <v>300</v>
      </c>
      <c r="BM895" s="174" t="s">
        <v>1243</v>
      </c>
    </row>
    <row r="896" spans="1:47" s="2" customFormat="1" ht="12">
      <c r="A896" s="39"/>
      <c r="B896" s="40"/>
      <c r="C896" s="39"/>
      <c r="D896" s="176" t="s">
        <v>172</v>
      </c>
      <c r="E896" s="39"/>
      <c r="F896" s="177" t="s">
        <v>1244</v>
      </c>
      <c r="G896" s="39"/>
      <c r="H896" s="39"/>
      <c r="I896" s="178"/>
      <c r="J896" s="39"/>
      <c r="K896" s="39"/>
      <c r="L896" s="40"/>
      <c r="M896" s="179"/>
      <c r="N896" s="180"/>
      <c r="O896" s="73"/>
      <c r="P896" s="73"/>
      <c r="Q896" s="73"/>
      <c r="R896" s="73"/>
      <c r="S896" s="73"/>
      <c r="T896" s="74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20" t="s">
        <v>172</v>
      </c>
      <c r="AU896" s="20" t="s">
        <v>82</v>
      </c>
    </row>
    <row r="897" spans="1:51" s="13" customFormat="1" ht="12">
      <c r="A897" s="13"/>
      <c r="B897" s="181"/>
      <c r="C897" s="13"/>
      <c r="D897" s="182" t="s">
        <v>174</v>
      </c>
      <c r="E897" s="183" t="s">
        <v>3</v>
      </c>
      <c r="F897" s="184" t="s">
        <v>1245</v>
      </c>
      <c r="G897" s="13"/>
      <c r="H897" s="183" t="s">
        <v>3</v>
      </c>
      <c r="I897" s="185"/>
      <c r="J897" s="13"/>
      <c r="K897" s="13"/>
      <c r="L897" s="181"/>
      <c r="M897" s="186"/>
      <c r="N897" s="187"/>
      <c r="O897" s="187"/>
      <c r="P897" s="187"/>
      <c r="Q897" s="187"/>
      <c r="R897" s="187"/>
      <c r="S897" s="187"/>
      <c r="T897" s="18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183" t="s">
        <v>174</v>
      </c>
      <c r="AU897" s="183" t="s">
        <v>82</v>
      </c>
      <c r="AV897" s="13" t="s">
        <v>80</v>
      </c>
      <c r="AW897" s="13" t="s">
        <v>33</v>
      </c>
      <c r="AX897" s="13" t="s">
        <v>72</v>
      </c>
      <c r="AY897" s="183" t="s">
        <v>163</v>
      </c>
    </row>
    <row r="898" spans="1:51" s="14" customFormat="1" ht="12">
      <c r="A898" s="14"/>
      <c r="B898" s="189"/>
      <c r="C898" s="14"/>
      <c r="D898" s="182" t="s">
        <v>174</v>
      </c>
      <c r="E898" s="190" t="s">
        <v>3</v>
      </c>
      <c r="F898" s="191" t="s">
        <v>1246</v>
      </c>
      <c r="G898" s="14"/>
      <c r="H898" s="192">
        <v>199.2</v>
      </c>
      <c r="I898" s="193"/>
      <c r="J898" s="14"/>
      <c r="K898" s="14"/>
      <c r="L898" s="189"/>
      <c r="M898" s="194"/>
      <c r="N898" s="195"/>
      <c r="O898" s="195"/>
      <c r="P898" s="195"/>
      <c r="Q898" s="195"/>
      <c r="R898" s="195"/>
      <c r="S898" s="195"/>
      <c r="T898" s="196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190" t="s">
        <v>174</v>
      </c>
      <c r="AU898" s="190" t="s">
        <v>82</v>
      </c>
      <c r="AV898" s="14" t="s">
        <v>82</v>
      </c>
      <c r="AW898" s="14" t="s">
        <v>33</v>
      </c>
      <c r="AX898" s="14" t="s">
        <v>80</v>
      </c>
      <c r="AY898" s="190" t="s">
        <v>163</v>
      </c>
    </row>
    <row r="899" spans="1:65" s="2" customFormat="1" ht="16.5" customHeight="1">
      <c r="A899" s="39"/>
      <c r="B899" s="162"/>
      <c r="C899" s="205" t="s">
        <v>1247</v>
      </c>
      <c r="D899" s="205" t="s">
        <v>295</v>
      </c>
      <c r="E899" s="206" t="s">
        <v>1248</v>
      </c>
      <c r="F899" s="207" t="s">
        <v>1249</v>
      </c>
      <c r="G899" s="208" t="s">
        <v>196</v>
      </c>
      <c r="H899" s="209">
        <v>0.526</v>
      </c>
      <c r="I899" s="210"/>
      <c r="J899" s="211">
        <f>ROUND(I899*H899,2)</f>
        <v>0</v>
      </c>
      <c r="K899" s="207" t="s">
        <v>169</v>
      </c>
      <c r="L899" s="212"/>
      <c r="M899" s="213" t="s">
        <v>3</v>
      </c>
      <c r="N899" s="214" t="s">
        <v>43</v>
      </c>
      <c r="O899" s="73"/>
      <c r="P899" s="172">
        <f>O899*H899</f>
        <v>0</v>
      </c>
      <c r="Q899" s="172">
        <v>0.55</v>
      </c>
      <c r="R899" s="172">
        <f>Q899*H899</f>
        <v>0.28930000000000006</v>
      </c>
      <c r="S899" s="172">
        <v>0</v>
      </c>
      <c r="T899" s="173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174" t="s">
        <v>433</v>
      </c>
      <c r="AT899" s="174" t="s">
        <v>295</v>
      </c>
      <c r="AU899" s="174" t="s">
        <v>82</v>
      </c>
      <c r="AY899" s="20" t="s">
        <v>163</v>
      </c>
      <c r="BE899" s="175">
        <f>IF(N899="základní",J899,0)</f>
        <v>0</v>
      </c>
      <c r="BF899" s="175">
        <f>IF(N899="snížená",J899,0)</f>
        <v>0</v>
      </c>
      <c r="BG899" s="175">
        <f>IF(N899="zákl. přenesená",J899,0)</f>
        <v>0</v>
      </c>
      <c r="BH899" s="175">
        <f>IF(N899="sníž. přenesená",J899,0)</f>
        <v>0</v>
      </c>
      <c r="BI899" s="175">
        <f>IF(N899="nulová",J899,0)</f>
        <v>0</v>
      </c>
      <c r="BJ899" s="20" t="s">
        <v>80</v>
      </c>
      <c r="BK899" s="175">
        <f>ROUND(I899*H899,2)</f>
        <v>0</v>
      </c>
      <c r="BL899" s="20" t="s">
        <v>300</v>
      </c>
      <c r="BM899" s="174" t="s">
        <v>1250</v>
      </c>
    </row>
    <row r="900" spans="1:51" s="14" customFormat="1" ht="12">
      <c r="A900" s="14"/>
      <c r="B900" s="189"/>
      <c r="C900" s="14"/>
      <c r="D900" s="182" t="s">
        <v>174</v>
      </c>
      <c r="E900" s="190" t="s">
        <v>3</v>
      </c>
      <c r="F900" s="191" t="s">
        <v>1251</v>
      </c>
      <c r="G900" s="14"/>
      <c r="H900" s="192">
        <v>0.526</v>
      </c>
      <c r="I900" s="193"/>
      <c r="J900" s="14"/>
      <c r="K900" s="14"/>
      <c r="L900" s="189"/>
      <c r="M900" s="194"/>
      <c r="N900" s="195"/>
      <c r="O900" s="195"/>
      <c r="P900" s="195"/>
      <c r="Q900" s="195"/>
      <c r="R900" s="195"/>
      <c r="S900" s="195"/>
      <c r="T900" s="196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190" t="s">
        <v>174</v>
      </c>
      <c r="AU900" s="190" t="s">
        <v>82</v>
      </c>
      <c r="AV900" s="14" t="s">
        <v>82</v>
      </c>
      <c r="AW900" s="14" t="s">
        <v>33</v>
      </c>
      <c r="AX900" s="14" t="s">
        <v>80</v>
      </c>
      <c r="AY900" s="190" t="s">
        <v>163</v>
      </c>
    </row>
    <row r="901" spans="1:65" s="2" customFormat="1" ht="24.15" customHeight="1">
      <c r="A901" s="39"/>
      <c r="B901" s="162"/>
      <c r="C901" s="163" t="s">
        <v>1252</v>
      </c>
      <c r="D901" s="163" t="s">
        <v>165</v>
      </c>
      <c r="E901" s="164" t="s">
        <v>1253</v>
      </c>
      <c r="F901" s="165" t="s">
        <v>1254</v>
      </c>
      <c r="G901" s="166" t="s">
        <v>168</v>
      </c>
      <c r="H901" s="167">
        <v>33.2</v>
      </c>
      <c r="I901" s="168"/>
      <c r="J901" s="169">
        <f>ROUND(I901*H901,2)</f>
        <v>0</v>
      </c>
      <c r="K901" s="165" t="s">
        <v>169</v>
      </c>
      <c r="L901" s="40"/>
      <c r="M901" s="170" t="s">
        <v>3</v>
      </c>
      <c r="N901" s="171" t="s">
        <v>43</v>
      </c>
      <c r="O901" s="73"/>
      <c r="P901" s="172">
        <f>O901*H901</f>
        <v>0</v>
      </c>
      <c r="Q901" s="172">
        <v>0.01136</v>
      </c>
      <c r="R901" s="172">
        <f>Q901*H901</f>
        <v>0.37715200000000004</v>
      </c>
      <c r="S901" s="172">
        <v>0</v>
      </c>
      <c r="T901" s="173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174" t="s">
        <v>300</v>
      </c>
      <c r="AT901" s="174" t="s">
        <v>165</v>
      </c>
      <c r="AU901" s="174" t="s">
        <v>82</v>
      </c>
      <c r="AY901" s="20" t="s">
        <v>163</v>
      </c>
      <c r="BE901" s="175">
        <f>IF(N901="základní",J901,0)</f>
        <v>0</v>
      </c>
      <c r="BF901" s="175">
        <f>IF(N901="snížená",J901,0)</f>
        <v>0</v>
      </c>
      <c r="BG901" s="175">
        <f>IF(N901="zákl. přenesená",J901,0)</f>
        <v>0</v>
      </c>
      <c r="BH901" s="175">
        <f>IF(N901="sníž. přenesená",J901,0)</f>
        <v>0</v>
      </c>
      <c r="BI901" s="175">
        <f>IF(N901="nulová",J901,0)</f>
        <v>0</v>
      </c>
      <c r="BJ901" s="20" t="s">
        <v>80</v>
      </c>
      <c r="BK901" s="175">
        <f>ROUND(I901*H901,2)</f>
        <v>0</v>
      </c>
      <c r="BL901" s="20" t="s">
        <v>300</v>
      </c>
      <c r="BM901" s="174" t="s">
        <v>1255</v>
      </c>
    </row>
    <row r="902" spans="1:47" s="2" customFormat="1" ht="12">
      <c r="A902" s="39"/>
      <c r="B902" s="40"/>
      <c r="C902" s="39"/>
      <c r="D902" s="176" t="s">
        <v>172</v>
      </c>
      <c r="E902" s="39"/>
      <c r="F902" s="177" t="s">
        <v>1256</v>
      </c>
      <c r="G902" s="39"/>
      <c r="H902" s="39"/>
      <c r="I902" s="178"/>
      <c r="J902" s="39"/>
      <c r="K902" s="39"/>
      <c r="L902" s="40"/>
      <c r="M902" s="179"/>
      <c r="N902" s="180"/>
      <c r="O902" s="73"/>
      <c r="P902" s="73"/>
      <c r="Q902" s="73"/>
      <c r="R902" s="73"/>
      <c r="S902" s="73"/>
      <c r="T902" s="74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20" t="s">
        <v>172</v>
      </c>
      <c r="AU902" s="20" t="s">
        <v>82</v>
      </c>
    </row>
    <row r="903" spans="1:51" s="14" customFormat="1" ht="12">
      <c r="A903" s="14"/>
      <c r="B903" s="189"/>
      <c r="C903" s="14"/>
      <c r="D903" s="182" t="s">
        <v>174</v>
      </c>
      <c r="E903" s="190" t="s">
        <v>3</v>
      </c>
      <c r="F903" s="191" t="s">
        <v>1133</v>
      </c>
      <c r="G903" s="14"/>
      <c r="H903" s="192">
        <v>33.2</v>
      </c>
      <c r="I903" s="193"/>
      <c r="J903" s="14"/>
      <c r="K903" s="14"/>
      <c r="L903" s="189"/>
      <c r="M903" s="194"/>
      <c r="N903" s="195"/>
      <c r="O903" s="195"/>
      <c r="P903" s="195"/>
      <c r="Q903" s="195"/>
      <c r="R903" s="195"/>
      <c r="S903" s="195"/>
      <c r="T903" s="19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190" t="s">
        <v>174</v>
      </c>
      <c r="AU903" s="190" t="s">
        <v>82</v>
      </c>
      <c r="AV903" s="14" t="s">
        <v>82</v>
      </c>
      <c r="AW903" s="14" t="s">
        <v>33</v>
      </c>
      <c r="AX903" s="14" t="s">
        <v>80</v>
      </c>
      <c r="AY903" s="190" t="s">
        <v>163</v>
      </c>
    </row>
    <row r="904" spans="1:65" s="2" customFormat="1" ht="24.15" customHeight="1">
      <c r="A904" s="39"/>
      <c r="B904" s="162"/>
      <c r="C904" s="163" t="s">
        <v>1257</v>
      </c>
      <c r="D904" s="163" t="s">
        <v>165</v>
      </c>
      <c r="E904" s="164" t="s">
        <v>1258</v>
      </c>
      <c r="F904" s="165" t="s">
        <v>1259</v>
      </c>
      <c r="G904" s="166" t="s">
        <v>1096</v>
      </c>
      <c r="H904" s="223"/>
      <c r="I904" s="168"/>
      <c r="J904" s="169">
        <f>ROUND(I904*H904,2)</f>
        <v>0</v>
      </c>
      <c r="K904" s="165" t="s">
        <v>169</v>
      </c>
      <c r="L904" s="40"/>
      <c r="M904" s="170" t="s">
        <v>3</v>
      </c>
      <c r="N904" s="171" t="s">
        <v>43</v>
      </c>
      <c r="O904" s="73"/>
      <c r="P904" s="172">
        <f>O904*H904</f>
        <v>0</v>
      </c>
      <c r="Q904" s="172">
        <v>0</v>
      </c>
      <c r="R904" s="172">
        <f>Q904*H904</f>
        <v>0</v>
      </c>
      <c r="S904" s="172">
        <v>0</v>
      </c>
      <c r="T904" s="173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174" t="s">
        <v>300</v>
      </c>
      <c r="AT904" s="174" t="s">
        <v>165</v>
      </c>
      <c r="AU904" s="174" t="s">
        <v>82</v>
      </c>
      <c r="AY904" s="20" t="s">
        <v>163</v>
      </c>
      <c r="BE904" s="175">
        <f>IF(N904="základní",J904,0)</f>
        <v>0</v>
      </c>
      <c r="BF904" s="175">
        <f>IF(N904="snížená",J904,0)</f>
        <v>0</v>
      </c>
      <c r="BG904" s="175">
        <f>IF(N904="zákl. přenesená",J904,0)</f>
        <v>0</v>
      </c>
      <c r="BH904" s="175">
        <f>IF(N904="sníž. přenesená",J904,0)</f>
        <v>0</v>
      </c>
      <c r="BI904" s="175">
        <f>IF(N904="nulová",J904,0)</f>
        <v>0</v>
      </c>
      <c r="BJ904" s="20" t="s">
        <v>80</v>
      </c>
      <c r="BK904" s="175">
        <f>ROUND(I904*H904,2)</f>
        <v>0</v>
      </c>
      <c r="BL904" s="20" t="s">
        <v>300</v>
      </c>
      <c r="BM904" s="174" t="s">
        <v>1260</v>
      </c>
    </row>
    <row r="905" spans="1:47" s="2" customFormat="1" ht="12">
      <c r="A905" s="39"/>
      <c r="B905" s="40"/>
      <c r="C905" s="39"/>
      <c r="D905" s="176" t="s">
        <v>172</v>
      </c>
      <c r="E905" s="39"/>
      <c r="F905" s="177" t="s">
        <v>1261</v>
      </c>
      <c r="G905" s="39"/>
      <c r="H905" s="39"/>
      <c r="I905" s="178"/>
      <c r="J905" s="39"/>
      <c r="K905" s="39"/>
      <c r="L905" s="40"/>
      <c r="M905" s="179"/>
      <c r="N905" s="180"/>
      <c r="O905" s="73"/>
      <c r="P905" s="73"/>
      <c r="Q905" s="73"/>
      <c r="R905" s="73"/>
      <c r="S905" s="73"/>
      <c r="T905" s="74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20" t="s">
        <v>172</v>
      </c>
      <c r="AU905" s="20" t="s">
        <v>82</v>
      </c>
    </row>
    <row r="906" spans="1:63" s="12" customFormat="1" ht="22.8" customHeight="1">
      <c r="A906" s="12"/>
      <c r="B906" s="149"/>
      <c r="C906" s="12"/>
      <c r="D906" s="150" t="s">
        <v>71</v>
      </c>
      <c r="E906" s="160" t="s">
        <v>1262</v>
      </c>
      <c r="F906" s="160" t="s">
        <v>1263</v>
      </c>
      <c r="G906" s="12"/>
      <c r="H906" s="12"/>
      <c r="I906" s="152"/>
      <c r="J906" s="161">
        <f>BK906</f>
        <v>0</v>
      </c>
      <c r="K906" s="12"/>
      <c r="L906" s="149"/>
      <c r="M906" s="154"/>
      <c r="N906" s="155"/>
      <c r="O906" s="155"/>
      <c r="P906" s="156">
        <f>SUM(P907:P958)</f>
        <v>0</v>
      </c>
      <c r="Q906" s="155"/>
      <c r="R906" s="156">
        <f>SUM(R907:R958)</f>
        <v>0.5483113000000001</v>
      </c>
      <c r="S906" s="155"/>
      <c r="T906" s="157">
        <f>SUM(T907:T958)</f>
        <v>0.13775325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150" t="s">
        <v>82</v>
      </c>
      <c r="AT906" s="158" t="s">
        <v>71</v>
      </c>
      <c r="AU906" s="158" t="s">
        <v>80</v>
      </c>
      <c r="AY906" s="150" t="s">
        <v>163</v>
      </c>
      <c r="BK906" s="159">
        <f>SUM(BK907:BK958)</f>
        <v>0</v>
      </c>
    </row>
    <row r="907" spans="1:65" s="2" customFormat="1" ht="16.5" customHeight="1">
      <c r="A907" s="39"/>
      <c r="B907" s="162"/>
      <c r="C907" s="163" t="s">
        <v>1264</v>
      </c>
      <c r="D907" s="163" t="s">
        <v>165</v>
      </c>
      <c r="E907" s="164" t="s">
        <v>1265</v>
      </c>
      <c r="F907" s="165" t="s">
        <v>1266</v>
      </c>
      <c r="G907" s="166" t="s">
        <v>303</v>
      </c>
      <c r="H907" s="167">
        <v>3.4</v>
      </c>
      <c r="I907" s="168"/>
      <c r="J907" s="169">
        <f>ROUND(I907*H907,2)</f>
        <v>0</v>
      </c>
      <c r="K907" s="165" t="s">
        <v>169</v>
      </c>
      <c r="L907" s="40"/>
      <c r="M907" s="170" t="s">
        <v>3</v>
      </c>
      <c r="N907" s="171" t="s">
        <v>43</v>
      </c>
      <c r="O907" s="73"/>
      <c r="P907" s="172">
        <f>O907*H907</f>
        <v>0</v>
      </c>
      <c r="Q907" s="172">
        <v>0</v>
      </c>
      <c r="R907" s="172">
        <f>Q907*H907</f>
        <v>0</v>
      </c>
      <c r="S907" s="172">
        <v>0.0017</v>
      </c>
      <c r="T907" s="173">
        <f>S907*H907</f>
        <v>0.0057799999999999995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174" t="s">
        <v>300</v>
      </c>
      <c r="AT907" s="174" t="s">
        <v>165</v>
      </c>
      <c r="AU907" s="174" t="s">
        <v>82</v>
      </c>
      <c r="AY907" s="20" t="s">
        <v>163</v>
      </c>
      <c r="BE907" s="175">
        <f>IF(N907="základní",J907,0)</f>
        <v>0</v>
      </c>
      <c r="BF907" s="175">
        <f>IF(N907="snížená",J907,0)</f>
        <v>0</v>
      </c>
      <c r="BG907" s="175">
        <f>IF(N907="zákl. přenesená",J907,0)</f>
        <v>0</v>
      </c>
      <c r="BH907" s="175">
        <f>IF(N907="sníž. přenesená",J907,0)</f>
        <v>0</v>
      </c>
      <c r="BI907" s="175">
        <f>IF(N907="nulová",J907,0)</f>
        <v>0</v>
      </c>
      <c r="BJ907" s="20" t="s">
        <v>80</v>
      </c>
      <c r="BK907" s="175">
        <f>ROUND(I907*H907,2)</f>
        <v>0</v>
      </c>
      <c r="BL907" s="20" t="s">
        <v>300</v>
      </c>
      <c r="BM907" s="174" t="s">
        <v>1267</v>
      </c>
    </row>
    <row r="908" spans="1:47" s="2" customFormat="1" ht="12">
      <c r="A908" s="39"/>
      <c r="B908" s="40"/>
      <c r="C908" s="39"/>
      <c r="D908" s="176" t="s">
        <v>172</v>
      </c>
      <c r="E908" s="39"/>
      <c r="F908" s="177" t="s">
        <v>1268</v>
      </c>
      <c r="G908" s="39"/>
      <c r="H908" s="39"/>
      <c r="I908" s="178"/>
      <c r="J908" s="39"/>
      <c r="K908" s="39"/>
      <c r="L908" s="40"/>
      <c r="M908" s="179"/>
      <c r="N908" s="180"/>
      <c r="O908" s="73"/>
      <c r="P908" s="73"/>
      <c r="Q908" s="73"/>
      <c r="R908" s="73"/>
      <c r="S908" s="73"/>
      <c r="T908" s="74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20" t="s">
        <v>172</v>
      </c>
      <c r="AU908" s="20" t="s">
        <v>82</v>
      </c>
    </row>
    <row r="909" spans="1:51" s="14" customFormat="1" ht="12">
      <c r="A909" s="14"/>
      <c r="B909" s="189"/>
      <c r="C909" s="14"/>
      <c r="D909" s="182" t="s">
        <v>174</v>
      </c>
      <c r="E909" s="190" t="s">
        <v>3</v>
      </c>
      <c r="F909" s="191" t="s">
        <v>1269</v>
      </c>
      <c r="G909" s="14"/>
      <c r="H909" s="192">
        <v>3.4</v>
      </c>
      <c r="I909" s="193"/>
      <c r="J909" s="14"/>
      <c r="K909" s="14"/>
      <c r="L909" s="189"/>
      <c r="M909" s="194"/>
      <c r="N909" s="195"/>
      <c r="O909" s="195"/>
      <c r="P909" s="195"/>
      <c r="Q909" s="195"/>
      <c r="R909" s="195"/>
      <c r="S909" s="195"/>
      <c r="T909" s="19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190" t="s">
        <v>174</v>
      </c>
      <c r="AU909" s="190" t="s">
        <v>82</v>
      </c>
      <c r="AV909" s="14" t="s">
        <v>82</v>
      </c>
      <c r="AW909" s="14" t="s">
        <v>33</v>
      </c>
      <c r="AX909" s="14" t="s">
        <v>80</v>
      </c>
      <c r="AY909" s="190" t="s">
        <v>163</v>
      </c>
    </row>
    <row r="910" spans="1:65" s="2" customFormat="1" ht="16.5" customHeight="1">
      <c r="A910" s="39"/>
      <c r="B910" s="162"/>
      <c r="C910" s="163" t="s">
        <v>1270</v>
      </c>
      <c r="D910" s="163" t="s">
        <v>165</v>
      </c>
      <c r="E910" s="164" t="s">
        <v>1271</v>
      </c>
      <c r="F910" s="165" t="s">
        <v>1272</v>
      </c>
      <c r="G910" s="166" t="s">
        <v>303</v>
      </c>
      <c r="H910" s="167">
        <v>22.56</v>
      </c>
      <c r="I910" s="168"/>
      <c r="J910" s="169">
        <f>ROUND(I910*H910,2)</f>
        <v>0</v>
      </c>
      <c r="K910" s="165" t="s">
        <v>169</v>
      </c>
      <c r="L910" s="40"/>
      <c r="M910" s="170" t="s">
        <v>3</v>
      </c>
      <c r="N910" s="171" t="s">
        <v>43</v>
      </c>
      <c r="O910" s="73"/>
      <c r="P910" s="172">
        <f>O910*H910</f>
        <v>0</v>
      </c>
      <c r="Q910" s="172">
        <v>0</v>
      </c>
      <c r="R910" s="172">
        <f>Q910*H910</f>
        <v>0</v>
      </c>
      <c r="S910" s="172">
        <v>0.00177</v>
      </c>
      <c r="T910" s="173">
        <f>S910*H910</f>
        <v>0.0399312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174" t="s">
        <v>300</v>
      </c>
      <c r="AT910" s="174" t="s">
        <v>165</v>
      </c>
      <c r="AU910" s="174" t="s">
        <v>82</v>
      </c>
      <c r="AY910" s="20" t="s">
        <v>163</v>
      </c>
      <c r="BE910" s="175">
        <f>IF(N910="základní",J910,0)</f>
        <v>0</v>
      </c>
      <c r="BF910" s="175">
        <f>IF(N910="snížená",J910,0)</f>
        <v>0</v>
      </c>
      <c r="BG910" s="175">
        <f>IF(N910="zákl. přenesená",J910,0)</f>
        <v>0</v>
      </c>
      <c r="BH910" s="175">
        <f>IF(N910="sníž. přenesená",J910,0)</f>
        <v>0</v>
      </c>
      <c r="BI910" s="175">
        <f>IF(N910="nulová",J910,0)</f>
        <v>0</v>
      </c>
      <c r="BJ910" s="20" t="s">
        <v>80</v>
      </c>
      <c r="BK910" s="175">
        <f>ROUND(I910*H910,2)</f>
        <v>0</v>
      </c>
      <c r="BL910" s="20" t="s">
        <v>300</v>
      </c>
      <c r="BM910" s="174" t="s">
        <v>1273</v>
      </c>
    </row>
    <row r="911" spans="1:47" s="2" customFormat="1" ht="12">
      <c r="A911" s="39"/>
      <c r="B911" s="40"/>
      <c r="C911" s="39"/>
      <c r="D911" s="176" t="s">
        <v>172</v>
      </c>
      <c r="E911" s="39"/>
      <c r="F911" s="177" t="s">
        <v>1274</v>
      </c>
      <c r="G911" s="39"/>
      <c r="H911" s="39"/>
      <c r="I911" s="178"/>
      <c r="J911" s="39"/>
      <c r="K911" s="39"/>
      <c r="L911" s="40"/>
      <c r="M911" s="179"/>
      <c r="N911" s="180"/>
      <c r="O911" s="73"/>
      <c r="P911" s="73"/>
      <c r="Q911" s="73"/>
      <c r="R911" s="73"/>
      <c r="S911" s="73"/>
      <c r="T911" s="74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T911" s="20" t="s">
        <v>172</v>
      </c>
      <c r="AU911" s="20" t="s">
        <v>82</v>
      </c>
    </row>
    <row r="912" spans="1:51" s="14" customFormat="1" ht="12">
      <c r="A912" s="14"/>
      <c r="B912" s="189"/>
      <c r="C912" s="14"/>
      <c r="D912" s="182" t="s">
        <v>174</v>
      </c>
      <c r="E912" s="190" t="s">
        <v>3</v>
      </c>
      <c r="F912" s="191" t="s">
        <v>1275</v>
      </c>
      <c r="G912" s="14"/>
      <c r="H912" s="192">
        <v>22.56</v>
      </c>
      <c r="I912" s="193"/>
      <c r="J912" s="14"/>
      <c r="K912" s="14"/>
      <c r="L912" s="189"/>
      <c r="M912" s="194"/>
      <c r="N912" s="195"/>
      <c r="O912" s="195"/>
      <c r="P912" s="195"/>
      <c r="Q912" s="195"/>
      <c r="R912" s="195"/>
      <c r="S912" s="195"/>
      <c r="T912" s="19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190" t="s">
        <v>174</v>
      </c>
      <c r="AU912" s="190" t="s">
        <v>82</v>
      </c>
      <c r="AV912" s="14" t="s">
        <v>82</v>
      </c>
      <c r="AW912" s="14" t="s">
        <v>33</v>
      </c>
      <c r="AX912" s="14" t="s">
        <v>80</v>
      </c>
      <c r="AY912" s="190" t="s">
        <v>163</v>
      </c>
    </row>
    <row r="913" spans="1:65" s="2" customFormat="1" ht="16.5" customHeight="1">
      <c r="A913" s="39"/>
      <c r="B913" s="162"/>
      <c r="C913" s="163" t="s">
        <v>1276</v>
      </c>
      <c r="D913" s="163" t="s">
        <v>165</v>
      </c>
      <c r="E913" s="164" t="s">
        <v>1277</v>
      </c>
      <c r="F913" s="165" t="s">
        <v>1278</v>
      </c>
      <c r="G913" s="166" t="s">
        <v>303</v>
      </c>
      <c r="H913" s="167">
        <v>55.115</v>
      </c>
      <c r="I913" s="168"/>
      <c r="J913" s="169">
        <f>ROUND(I913*H913,2)</f>
        <v>0</v>
      </c>
      <c r="K913" s="165" t="s">
        <v>169</v>
      </c>
      <c r="L913" s="40"/>
      <c r="M913" s="170" t="s">
        <v>3</v>
      </c>
      <c r="N913" s="171" t="s">
        <v>43</v>
      </c>
      <c r="O913" s="73"/>
      <c r="P913" s="172">
        <f>O913*H913</f>
        <v>0</v>
      </c>
      <c r="Q913" s="172">
        <v>0</v>
      </c>
      <c r="R913" s="172">
        <f>Q913*H913</f>
        <v>0</v>
      </c>
      <c r="S913" s="172">
        <v>0.00167</v>
      </c>
      <c r="T913" s="173">
        <f>S913*H913</f>
        <v>0.09204205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174" t="s">
        <v>300</v>
      </c>
      <c r="AT913" s="174" t="s">
        <v>165</v>
      </c>
      <c r="AU913" s="174" t="s">
        <v>82</v>
      </c>
      <c r="AY913" s="20" t="s">
        <v>163</v>
      </c>
      <c r="BE913" s="175">
        <f>IF(N913="základní",J913,0)</f>
        <v>0</v>
      </c>
      <c r="BF913" s="175">
        <f>IF(N913="snížená",J913,0)</f>
        <v>0</v>
      </c>
      <c r="BG913" s="175">
        <f>IF(N913="zákl. přenesená",J913,0)</f>
        <v>0</v>
      </c>
      <c r="BH913" s="175">
        <f>IF(N913="sníž. přenesená",J913,0)</f>
        <v>0</v>
      </c>
      <c r="BI913" s="175">
        <f>IF(N913="nulová",J913,0)</f>
        <v>0</v>
      </c>
      <c r="BJ913" s="20" t="s">
        <v>80</v>
      </c>
      <c r="BK913" s="175">
        <f>ROUND(I913*H913,2)</f>
        <v>0</v>
      </c>
      <c r="BL913" s="20" t="s">
        <v>300</v>
      </c>
      <c r="BM913" s="174" t="s">
        <v>1279</v>
      </c>
    </row>
    <row r="914" spans="1:47" s="2" customFormat="1" ht="12">
      <c r="A914" s="39"/>
      <c r="B914" s="40"/>
      <c r="C914" s="39"/>
      <c r="D914" s="176" t="s">
        <v>172</v>
      </c>
      <c r="E914" s="39"/>
      <c r="F914" s="177" t="s">
        <v>1280</v>
      </c>
      <c r="G914" s="39"/>
      <c r="H914" s="39"/>
      <c r="I914" s="178"/>
      <c r="J914" s="39"/>
      <c r="K914" s="39"/>
      <c r="L914" s="40"/>
      <c r="M914" s="179"/>
      <c r="N914" s="180"/>
      <c r="O914" s="73"/>
      <c r="P914" s="73"/>
      <c r="Q914" s="73"/>
      <c r="R914" s="73"/>
      <c r="S914" s="73"/>
      <c r="T914" s="74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T914" s="20" t="s">
        <v>172</v>
      </c>
      <c r="AU914" s="20" t="s">
        <v>82</v>
      </c>
    </row>
    <row r="915" spans="1:51" s="14" customFormat="1" ht="12">
      <c r="A915" s="14"/>
      <c r="B915" s="189"/>
      <c r="C915" s="14"/>
      <c r="D915" s="182" t="s">
        <v>174</v>
      </c>
      <c r="E915" s="190" t="s">
        <v>3</v>
      </c>
      <c r="F915" s="191" t="s">
        <v>1281</v>
      </c>
      <c r="G915" s="14"/>
      <c r="H915" s="192">
        <v>5.31</v>
      </c>
      <c r="I915" s="193"/>
      <c r="J915" s="14"/>
      <c r="K915" s="14"/>
      <c r="L915" s="189"/>
      <c r="M915" s="194"/>
      <c r="N915" s="195"/>
      <c r="O915" s="195"/>
      <c r="P915" s="195"/>
      <c r="Q915" s="195"/>
      <c r="R915" s="195"/>
      <c r="S915" s="195"/>
      <c r="T915" s="19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190" t="s">
        <v>174</v>
      </c>
      <c r="AU915" s="190" t="s">
        <v>82</v>
      </c>
      <c r="AV915" s="14" t="s">
        <v>82</v>
      </c>
      <c r="AW915" s="14" t="s">
        <v>33</v>
      </c>
      <c r="AX915" s="14" t="s">
        <v>72</v>
      </c>
      <c r="AY915" s="190" t="s">
        <v>163</v>
      </c>
    </row>
    <row r="916" spans="1:51" s="14" customFormat="1" ht="12">
      <c r="A916" s="14"/>
      <c r="B916" s="189"/>
      <c r="C916" s="14"/>
      <c r="D916" s="182" t="s">
        <v>174</v>
      </c>
      <c r="E916" s="190" t="s">
        <v>3</v>
      </c>
      <c r="F916" s="191" t="s">
        <v>1281</v>
      </c>
      <c r="G916" s="14"/>
      <c r="H916" s="192">
        <v>5.31</v>
      </c>
      <c r="I916" s="193"/>
      <c r="J916" s="14"/>
      <c r="K916" s="14"/>
      <c r="L916" s="189"/>
      <c r="M916" s="194"/>
      <c r="N916" s="195"/>
      <c r="O916" s="195"/>
      <c r="P916" s="195"/>
      <c r="Q916" s="195"/>
      <c r="R916" s="195"/>
      <c r="S916" s="195"/>
      <c r="T916" s="196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190" t="s">
        <v>174</v>
      </c>
      <c r="AU916" s="190" t="s">
        <v>82</v>
      </c>
      <c r="AV916" s="14" t="s">
        <v>82</v>
      </c>
      <c r="AW916" s="14" t="s">
        <v>33</v>
      </c>
      <c r="AX916" s="14" t="s">
        <v>72</v>
      </c>
      <c r="AY916" s="190" t="s">
        <v>163</v>
      </c>
    </row>
    <row r="917" spans="1:51" s="14" customFormat="1" ht="12">
      <c r="A917" s="14"/>
      <c r="B917" s="189"/>
      <c r="C917" s="14"/>
      <c r="D917" s="182" t="s">
        <v>174</v>
      </c>
      <c r="E917" s="190" t="s">
        <v>3</v>
      </c>
      <c r="F917" s="191" t="s">
        <v>1282</v>
      </c>
      <c r="G917" s="14"/>
      <c r="H917" s="192">
        <v>10.62</v>
      </c>
      <c r="I917" s="193"/>
      <c r="J917" s="14"/>
      <c r="K917" s="14"/>
      <c r="L917" s="189"/>
      <c r="M917" s="194"/>
      <c r="N917" s="195"/>
      <c r="O917" s="195"/>
      <c r="P917" s="195"/>
      <c r="Q917" s="195"/>
      <c r="R917" s="195"/>
      <c r="S917" s="195"/>
      <c r="T917" s="19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190" t="s">
        <v>174</v>
      </c>
      <c r="AU917" s="190" t="s">
        <v>82</v>
      </c>
      <c r="AV917" s="14" t="s">
        <v>82</v>
      </c>
      <c r="AW917" s="14" t="s">
        <v>33</v>
      </c>
      <c r="AX917" s="14" t="s">
        <v>72</v>
      </c>
      <c r="AY917" s="190" t="s">
        <v>163</v>
      </c>
    </row>
    <row r="918" spans="1:51" s="14" customFormat="1" ht="12">
      <c r="A918" s="14"/>
      <c r="B918" s="189"/>
      <c r="C918" s="14"/>
      <c r="D918" s="182" t="s">
        <v>174</v>
      </c>
      <c r="E918" s="190" t="s">
        <v>3</v>
      </c>
      <c r="F918" s="191" t="s">
        <v>1283</v>
      </c>
      <c r="G918" s="14"/>
      <c r="H918" s="192">
        <v>10.5</v>
      </c>
      <c r="I918" s="193"/>
      <c r="J918" s="14"/>
      <c r="K918" s="14"/>
      <c r="L918" s="189"/>
      <c r="M918" s="194"/>
      <c r="N918" s="195"/>
      <c r="O918" s="195"/>
      <c r="P918" s="195"/>
      <c r="Q918" s="195"/>
      <c r="R918" s="195"/>
      <c r="S918" s="195"/>
      <c r="T918" s="19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190" t="s">
        <v>174</v>
      </c>
      <c r="AU918" s="190" t="s">
        <v>82</v>
      </c>
      <c r="AV918" s="14" t="s">
        <v>82</v>
      </c>
      <c r="AW918" s="14" t="s">
        <v>33</v>
      </c>
      <c r="AX918" s="14" t="s">
        <v>72</v>
      </c>
      <c r="AY918" s="190" t="s">
        <v>163</v>
      </c>
    </row>
    <row r="919" spans="1:51" s="14" customFormat="1" ht="12">
      <c r="A919" s="14"/>
      <c r="B919" s="189"/>
      <c r="C919" s="14"/>
      <c r="D919" s="182" t="s">
        <v>174</v>
      </c>
      <c r="E919" s="190" t="s">
        <v>3</v>
      </c>
      <c r="F919" s="191" t="s">
        <v>1284</v>
      </c>
      <c r="G919" s="14"/>
      <c r="H919" s="192">
        <v>1.8</v>
      </c>
      <c r="I919" s="193"/>
      <c r="J919" s="14"/>
      <c r="K919" s="14"/>
      <c r="L919" s="189"/>
      <c r="M919" s="194"/>
      <c r="N919" s="195"/>
      <c r="O919" s="195"/>
      <c r="P919" s="195"/>
      <c r="Q919" s="195"/>
      <c r="R919" s="195"/>
      <c r="S919" s="195"/>
      <c r="T919" s="196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190" t="s">
        <v>174</v>
      </c>
      <c r="AU919" s="190" t="s">
        <v>82</v>
      </c>
      <c r="AV919" s="14" t="s">
        <v>82</v>
      </c>
      <c r="AW919" s="14" t="s">
        <v>33</v>
      </c>
      <c r="AX919" s="14" t="s">
        <v>72</v>
      </c>
      <c r="AY919" s="190" t="s">
        <v>163</v>
      </c>
    </row>
    <row r="920" spans="1:51" s="14" customFormat="1" ht="12">
      <c r="A920" s="14"/>
      <c r="B920" s="189"/>
      <c r="C920" s="14"/>
      <c r="D920" s="182" t="s">
        <v>174</v>
      </c>
      <c r="E920" s="190" t="s">
        <v>3</v>
      </c>
      <c r="F920" s="191" t="s">
        <v>1285</v>
      </c>
      <c r="G920" s="14"/>
      <c r="H920" s="192">
        <v>2.61</v>
      </c>
      <c r="I920" s="193"/>
      <c r="J920" s="14"/>
      <c r="K920" s="14"/>
      <c r="L920" s="189"/>
      <c r="M920" s="194"/>
      <c r="N920" s="195"/>
      <c r="O920" s="195"/>
      <c r="P920" s="195"/>
      <c r="Q920" s="195"/>
      <c r="R920" s="195"/>
      <c r="S920" s="195"/>
      <c r="T920" s="196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190" t="s">
        <v>174</v>
      </c>
      <c r="AU920" s="190" t="s">
        <v>82</v>
      </c>
      <c r="AV920" s="14" t="s">
        <v>82</v>
      </c>
      <c r="AW920" s="14" t="s">
        <v>33</v>
      </c>
      <c r="AX920" s="14" t="s">
        <v>72</v>
      </c>
      <c r="AY920" s="190" t="s">
        <v>163</v>
      </c>
    </row>
    <row r="921" spans="1:51" s="14" customFormat="1" ht="12">
      <c r="A921" s="14"/>
      <c r="B921" s="189"/>
      <c r="C921" s="14"/>
      <c r="D921" s="182" t="s">
        <v>174</v>
      </c>
      <c r="E921" s="190" t="s">
        <v>3</v>
      </c>
      <c r="F921" s="191" t="s">
        <v>1286</v>
      </c>
      <c r="G921" s="14"/>
      <c r="H921" s="192">
        <v>2.535</v>
      </c>
      <c r="I921" s="193"/>
      <c r="J921" s="14"/>
      <c r="K921" s="14"/>
      <c r="L921" s="189"/>
      <c r="M921" s="194"/>
      <c r="N921" s="195"/>
      <c r="O921" s="195"/>
      <c r="P921" s="195"/>
      <c r="Q921" s="195"/>
      <c r="R921" s="195"/>
      <c r="S921" s="195"/>
      <c r="T921" s="19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190" t="s">
        <v>174</v>
      </c>
      <c r="AU921" s="190" t="s">
        <v>82</v>
      </c>
      <c r="AV921" s="14" t="s">
        <v>82</v>
      </c>
      <c r="AW921" s="14" t="s">
        <v>33</v>
      </c>
      <c r="AX921" s="14" t="s">
        <v>72</v>
      </c>
      <c r="AY921" s="190" t="s">
        <v>163</v>
      </c>
    </row>
    <row r="922" spans="1:51" s="14" customFormat="1" ht="12">
      <c r="A922" s="14"/>
      <c r="B922" s="189"/>
      <c r="C922" s="14"/>
      <c r="D922" s="182" t="s">
        <v>174</v>
      </c>
      <c r="E922" s="190" t="s">
        <v>3</v>
      </c>
      <c r="F922" s="191" t="s">
        <v>1287</v>
      </c>
      <c r="G922" s="14"/>
      <c r="H922" s="192">
        <v>5.26</v>
      </c>
      <c r="I922" s="193"/>
      <c r="J922" s="14"/>
      <c r="K922" s="14"/>
      <c r="L922" s="189"/>
      <c r="M922" s="194"/>
      <c r="N922" s="195"/>
      <c r="O922" s="195"/>
      <c r="P922" s="195"/>
      <c r="Q922" s="195"/>
      <c r="R922" s="195"/>
      <c r="S922" s="195"/>
      <c r="T922" s="196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190" t="s">
        <v>174</v>
      </c>
      <c r="AU922" s="190" t="s">
        <v>82</v>
      </c>
      <c r="AV922" s="14" t="s">
        <v>82</v>
      </c>
      <c r="AW922" s="14" t="s">
        <v>33</v>
      </c>
      <c r="AX922" s="14" t="s">
        <v>72</v>
      </c>
      <c r="AY922" s="190" t="s">
        <v>163</v>
      </c>
    </row>
    <row r="923" spans="1:51" s="14" customFormat="1" ht="12">
      <c r="A923" s="14"/>
      <c r="B923" s="189"/>
      <c r="C923" s="14"/>
      <c r="D923" s="182" t="s">
        <v>174</v>
      </c>
      <c r="E923" s="190" t="s">
        <v>3</v>
      </c>
      <c r="F923" s="191" t="s">
        <v>1288</v>
      </c>
      <c r="G923" s="14"/>
      <c r="H923" s="192">
        <v>8.8</v>
      </c>
      <c r="I923" s="193"/>
      <c r="J923" s="14"/>
      <c r="K923" s="14"/>
      <c r="L923" s="189"/>
      <c r="M923" s="194"/>
      <c r="N923" s="195"/>
      <c r="O923" s="195"/>
      <c r="P923" s="195"/>
      <c r="Q923" s="195"/>
      <c r="R923" s="195"/>
      <c r="S923" s="195"/>
      <c r="T923" s="196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190" t="s">
        <v>174</v>
      </c>
      <c r="AU923" s="190" t="s">
        <v>82</v>
      </c>
      <c r="AV923" s="14" t="s">
        <v>82</v>
      </c>
      <c r="AW923" s="14" t="s">
        <v>33</v>
      </c>
      <c r="AX923" s="14" t="s">
        <v>72</v>
      </c>
      <c r="AY923" s="190" t="s">
        <v>163</v>
      </c>
    </row>
    <row r="924" spans="1:51" s="14" customFormat="1" ht="12">
      <c r="A924" s="14"/>
      <c r="B924" s="189"/>
      <c r="C924" s="14"/>
      <c r="D924" s="182" t="s">
        <v>174</v>
      </c>
      <c r="E924" s="190" t="s">
        <v>3</v>
      </c>
      <c r="F924" s="191" t="s">
        <v>1289</v>
      </c>
      <c r="G924" s="14"/>
      <c r="H924" s="192">
        <v>2.37</v>
      </c>
      <c r="I924" s="193"/>
      <c r="J924" s="14"/>
      <c r="K924" s="14"/>
      <c r="L924" s="189"/>
      <c r="M924" s="194"/>
      <c r="N924" s="195"/>
      <c r="O924" s="195"/>
      <c r="P924" s="195"/>
      <c r="Q924" s="195"/>
      <c r="R924" s="195"/>
      <c r="S924" s="195"/>
      <c r="T924" s="196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190" t="s">
        <v>174</v>
      </c>
      <c r="AU924" s="190" t="s">
        <v>82</v>
      </c>
      <c r="AV924" s="14" t="s">
        <v>82</v>
      </c>
      <c r="AW924" s="14" t="s">
        <v>33</v>
      </c>
      <c r="AX924" s="14" t="s">
        <v>72</v>
      </c>
      <c r="AY924" s="190" t="s">
        <v>163</v>
      </c>
    </row>
    <row r="925" spans="1:51" s="15" customFormat="1" ht="12">
      <c r="A925" s="15"/>
      <c r="B925" s="197"/>
      <c r="C925" s="15"/>
      <c r="D925" s="182" t="s">
        <v>174</v>
      </c>
      <c r="E925" s="198" t="s">
        <v>3</v>
      </c>
      <c r="F925" s="199" t="s">
        <v>178</v>
      </c>
      <c r="G925" s="15"/>
      <c r="H925" s="200">
        <v>55.115</v>
      </c>
      <c r="I925" s="201"/>
      <c r="J925" s="15"/>
      <c r="K925" s="15"/>
      <c r="L925" s="197"/>
      <c r="M925" s="202"/>
      <c r="N925" s="203"/>
      <c r="O925" s="203"/>
      <c r="P925" s="203"/>
      <c r="Q925" s="203"/>
      <c r="R925" s="203"/>
      <c r="S925" s="203"/>
      <c r="T925" s="204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198" t="s">
        <v>174</v>
      </c>
      <c r="AU925" s="198" t="s">
        <v>82</v>
      </c>
      <c r="AV925" s="15" t="s">
        <v>170</v>
      </c>
      <c r="AW925" s="15" t="s">
        <v>33</v>
      </c>
      <c r="AX925" s="15" t="s">
        <v>80</v>
      </c>
      <c r="AY925" s="198" t="s">
        <v>163</v>
      </c>
    </row>
    <row r="926" spans="1:65" s="2" customFormat="1" ht="16.5" customHeight="1">
      <c r="A926" s="39"/>
      <c r="B926" s="162"/>
      <c r="C926" s="163" t="s">
        <v>1290</v>
      </c>
      <c r="D926" s="163" t="s">
        <v>165</v>
      </c>
      <c r="E926" s="164" t="s">
        <v>1291</v>
      </c>
      <c r="F926" s="165" t="s">
        <v>1292</v>
      </c>
      <c r="G926" s="166" t="s">
        <v>303</v>
      </c>
      <c r="H926" s="167">
        <v>33.2</v>
      </c>
      <c r="I926" s="168"/>
      <c r="J926" s="169">
        <f>ROUND(I926*H926,2)</f>
        <v>0</v>
      </c>
      <c r="K926" s="165" t="s">
        <v>169</v>
      </c>
      <c r="L926" s="40"/>
      <c r="M926" s="170" t="s">
        <v>3</v>
      </c>
      <c r="N926" s="171" t="s">
        <v>43</v>
      </c>
      <c r="O926" s="73"/>
      <c r="P926" s="172">
        <f>O926*H926</f>
        <v>0</v>
      </c>
      <c r="Q926" s="172">
        <v>0.00587</v>
      </c>
      <c r="R926" s="172">
        <f>Q926*H926</f>
        <v>0.19488400000000003</v>
      </c>
      <c r="S926" s="172">
        <v>0</v>
      </c>
      <c r="T926" s="173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174" t="s">
        <v>300</v>
      </c>
      <c r="AT926" s="174" t="s">
        <v>165</v>
      </c>
      <c r="AU926" s="174" t="s">
        <v>82</v>
      </c>
      <c r="AY926" s="20" t="s">
        <v>163</v>
      </c>
      <c r="BE926" s="175">
        <f>IF(N926="základní",J926,0)</f>
        <v>0</v>
      </c>
      <c r="BF926" s="175">
        <f>IF(N926="snížená",J926,0)</f>
        <v>0</v>
      </c>
      <c r="BG926" s="175">
        <f>IF(N926="zákl. přenesená",J926,0)</f>
        <v>0</v>
      </c>
      <c r="BH926" s="175">
        <f>IF(N926="sníž. přenesená",J926,0)</f>
        <v>0</v>
      </c>
      <c r="BI926" s="175">
        <f>IF(N926="nulová",J926,0)</f>
        <v>0</v>
      </c>
      <c r="BJ926" s="20" t="s">
        <v>80</v>
      </c>
      <c r="BK926" s="175">
        <f>ROUND(I926*H926,2)</f>
        <v>0</v>
      </c>
      <c r="BL926" s="20" t="s">
        <v>300</v>
      </c>
      <c r="BM926" s="174" t="s">
        <v>1293</v>
      </c>
    </row>
    <row r="927" spans="1:47" s="2" customFormat="1" ht="12">
      <c r="A927" s="39"/>
      <c r="B927" s="40"/>
      <c r="C927" s="39"/>
      <c r="D927" s="176" t="s">
        <v>172</v>
      </c>
      <c r="E927" s="39"/>
      <c r="F927" s="177" t="s">
        <v>1294</v>
      </c>
      <c r="G927" s="39"/>
      <c r="H927" s="39"/>
      <c r="I927" s="178"/>
      <c r="J927" s="39"/>
      <c r="K927" s="39"/>
      <c r="L927" s="40"/>
      <c r="M927" s="179"/>
      <c r="N927" s="180"/>
      <c r="O927" s="73"/>
      <c r="P927" s="73"/>
      <c r="Q927" s="73"/>
      <c r="R927" s="73"/>
      <c r="S927" s="73"/>
      <c r="T927" s="74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T927" s="20" t="s">
        <v>172</v>
      </c>
      <c r="AU927" s="20" t="s">
        <v>82</v>
      </c>
    </row>
    <row r="928" spans="1:51" s="14" customFormat="1" ht="12">
      <c r="A928" s="14"/>
      <c r="B928" s="189"/>
      <c r="C928" s="14"/>
      <c r="D928" s="182" t="s">
        <v>174</v>
      </c>
      <c r="E928" s="190" t="s">
        <v>3</v>
      </c>
      <c r="F928" s="191" t="s">
        <v>1133</v>
      </c>
      <c r="G928" s="14"/>
      <c r="H928" s="192">
        <v>33.2</v>
      </c>
      <c r="I928" s="193"/>
      <c r="J928" s="14"/>
      <c r="K928" s="14"/>
      <c r="L928" s="189"/>
      <c r="M928" s="194"/>
      <c r="N928" s="195"/>
      <c r="O928" s="195"/>
      <c r="P928" s="195"/>
      <c r="Q928" s="195"/>
      <c r="R928" s="195"/>
      <c r="S928" s="195"/>
      <c r="T928" s="19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190" t="s">
        <v>174</v>
      </c>
      <c r="AU928" s="190" t="s">
        <v>82</v>
      </c>
      <c r="AV928" s="14" t="s">
        <v>82</v>
      </c>
      <c r="AW928" s="14" t="s">
        <v>33</v>
      </c>
      <c r="AX928" s="14" t="s">
        <v>80</v>
      </c>
      <c r="AY928" s="190" t="s">
        <v>163</v>
      </c>
    </row>
    <row r="929" spans="1:65" s="2" customFormat="1" ht="16.5" customHeight="1">
      <c r="A929" s="39"/>
      <c r="B929" s="162"/>
      <c r="C929" s="163" t="s">
        <v>1295</v>
      </c>
      <c r="D929" s="163" t="s">
        <v>165</v>
      </c>
      <c r="E929" s="164" t="s">
        <v>1296</v>
      </c>
      <c r="F929" s="165" t="s">
        <v>1297</v>
      </c>
      <c r="G929" s="166" t="s">
        <v>303</v>
      </c>
      <c r="H929" s="167">
        <v>3.4</v>
      </c>
      <c r="I929" s="168"/>
      <c r="J929" s="169">
        <f>ROUND(I929*H929,2)</f>
        <v>0</v>
      </c>
      <c r="K929" s="165" t="s">
        <v>169</v>
      </c>
      <c r="L929" s="40"/>
      <c r="M929" s="170" t="s">
        <v>3</v>
      </c>
      <c r="N929" s="171" t="s">
        <v>43</v>
      </c>
      <c r="O929" s="73"/>
      <c r="P929" s="172">
        <f>O929*H929</f>
        <v>0</v>
      </c>
      <c r="Q929" s="172">
        <v>0</v>
      </c>
      <c r="R929" s="172">
        <f>Q929*H929</f>
        <v>0</v>
      </c>
      <c r="S929" s="172">
        <v>0</v>
      </c>
      <c r="T929" s="173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174" t="s">
        <v>300</v>
      </c>
      <c r="AT929" s="174" t="s">
        <v>165</v>
      </c>
      <c r="AU929" s="174" t="s">
        <v>82</v>
      </c>
      <c r="AY929" s="20" t="s">
        <v>163</v>
      </c>
      <c r="BE929" s="175">
        <f>IF(N929="základní",J929,0)</f>
        <v>0</v>
      </c>
      <c r="BF929" s="175">
        <f>IF(N929="snížená",J929,0)</f>
        <v>0</v>
      </c>
      <c r="BG929" s="175">
        <f>IF(N929="zákl. přenesená",J929,0)</f>
        <v>0</v>
      </c>
      <c r="BH929" s="175">
        <f>IF(N929="sníž. přenesená",J929,0)</f>
        <v>0</v>
      </c>
      <c r="BI929" s="175">
        <f>IF(N929="nulová",J929,0)</f>
        <v>0</v>
      </c>
      <c r="BJ929" s="20" t="s">
        <v>80</v>
      </c>
      <c r="BK929" s="175">
        <f>ROUND(I929*H929,2)</f>
        <v>0</v>
      </c>
      <c r="BL929" s="20" t="s">
        <v>300</v>
      </c>
      <c r="BM929" s="174" t="s">
        <v>1298</v>
      </c>
    </row>
    <row r="930" spans="1:47" s="2" customFormat="1" ht="12">
      <c r="A930" s="39"/>
      <c r="B930" s="40"/>
      <c r="C930" s="39"/>
      <c r="D930" s="176" t="s">
        <v>172</v>
      </c>
      <c r="E930" s="39"/>
      <c r="F930" s="177" t="s">
        <v>1299</v>
      </c>
      <c r="G930" s="39"/>
      <c r="H930" s="39"/>
      <c r="I930" s="178"/>
      <c r="J930" s="39"/>
      <c r="K930" s="39"/>
      <c r="L930" s="40"/>
      <c r="M930" s="179"/>
      <c r="N930" s="180"/>
      <c r="O930" s="73"/>
      <c r="P930" s="73"/>
      <c r="Q930" s="73"/>
      <c r="R930" s="73"/>
      <c r="S930" s="73"/>
      <c r="T930" s="74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T930" s="20" t="s">
        <v>172</v>
      </c>
      <c r="AU930" s="20" t="s">
        <v>82</v>
      </c>
    </row>
    <row r="931" spans="1:51" s="14" customFormat="1" ht="12">
      <c r="A931" s="14"/>
      <c r="B931" s="189"/>
      <c r="C931" s="14"/>
      <c r="D931" s="182" t="s">
        <v>174</v>
      </c>
      <c r="E931" s="190" t="s">
        <v>3</v>
      </c>
      <c r="F931" s="191" t="s">
        <v>1269</v>
      </c>
      <c r="G931" s="14"/>
      <c r="H931" s="192">
        <v>3.4</v>
      </c>
      <c r="I931" s="193"/>
      <c r="J931" s="14"/>
      <c r="K931" s="14"/>
      <c r="L931" s="189"/>
      <c r="M931" s="194"/>
      <c r="N931" s="195"/>
      <c r="O931" s="195"/>
      <c r="P931" s="195"/>
      <c r="Q931" s="195"/>
      <c r="R931" s="195"/>
      <c r="S931" s="195"/>
      <c r="T931" s="19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190" t="s">
        <v>174</v>
      </c>
      <c r="AU931" s="190" t="s">
        <v>82</v>
      </c>
      <c r="AV931" s="14" t="s">
        <v>82</v>
      </c>
      <c r="AW931" s="14" t="s">
        <v>33</v>
      </c>
      <c r="AX931" s="14" t="s">
        <v>80</v>
      </c>
      <c r="AY931" s="190" t="s">
        <v>163</v>
      </c>
    </row>
    <row r="932" spans="1:65" s="2" customFormat="1" ht="16.5" customHeight="1">
      <c r="A932" s="39"/>
      <c r="B932" s="162"/>
      <c r="C932" s="205" t="s">
        <v>1300</v>
      </c>
      <c r="D932" s="205" t="s">
        <v>295</v>
      </c>
      <c r="E932" s="206" t="s">
        <v>1301</v>
      </c>
      <c r="F932" s="207" t="s">
        <v>1302</v>
      </c>
      <c r="G932" s="208" t="s">
        <v>303</v>
      </c>
      <c r="H932" s="209">
        <v>3.74</v>
      </c>
      <c r="I932" s="210"/>
      <c r="J932" s="211">
        <f>ROUND(I932*H932,2)</f>
        <v>0</v>
      </c>
      <c r="K932" s="207" t="s">
        <v>3</v>
      </c>
      <c r="L932" s="212"/>
      <c r="M932" s="213" t="s">
        <v>3</v>
      </c>
      <c r="N932" s="214" t="s">
        <v>43</v>
      </c>
      <c r="O932" s="73"/>
      <c r="P932" s="172">
        <f>O932*H932</f>
        <v>0</v>
      </c>
      <c r="Q932" s="172">
        <v>0</v>
      </c>
      <c r="R932" s="172">
        <f>Q932*H932</f>
        <v>0</v>
      </c>
      <c r="S932" s="172">
        <v>0</v>
      </c>
      <c r="T932" s="173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174" t="s">
        <v>433</v>
      </c>
      <c r="AT932" s="174" t="s">
        <v>295</v>
      </c>
      <c r="AU932" s="174" t="s">
        <v>82</v>
      </c>
      <c r="AY932" s="20" t="s">
        <v>163</v>
      </c>
      <c r="BE932" s="175">
        <f>IF(N932="základní",J932,0)</f>
        <v>0</v>
      </c>
      <c r="BF932" s="175">
        <f>IF(N932="snížená",J932,0)</f>
        <v>0</v>
      </c>
      <c r="BG932" s="175">
        <f>IF(N932="zákl. přenesená",J932,0)</f>
        <v>0</v>
      </c>
      <c r="BH932" s="175">
        <f>IF(N932="sníž. přenesená",J932,0)</f>
        <v>0</v>
      </c>
      <c r="BI932" s="175">
        <f>IF(N932="nulová",J932,0)</f>
        <v>0</v>
      </c>
      <c r="BJ932" s="20" t="s">
        <v>80</v>
      </c>
      <c r="BK932" s="175">
        <f>ROUND(I932*H932,2)</f>
        <v>0</v>
      </c>
      <c r="BL932" s="20" t="s">
        <v>300</v>
      </c>
      <c r="BM932" s="174" t="s">
        <v>1303</v>
      </c>
    </row>
    <row r="933" spans="1:51" s="14" customFormat="1" ht="12">
      <c r="A933" s="14"/>
      <c r="B933" s="189"/>
      <c r="C933" s="14"/>
      <c r="D933" s="182" t="s">
        <v>174</v>
      </c>
      <c r="E933" s="14"/>
      <c r="F933" s="191" t="s">
        <v>1304</v>
      </c>
      <c r="G933" s="14"/>
      <c r="H933" s="192">
        <v>3.74</v>
      </c>
      <c r="I933" s="193"/>
      <c r="J933" s="14"/>
      <c r="K933" s="14"/>
      <c r="L933" s="189"/>
      <c r="M933" s="194"/>
      <c r="N933" s="195"/>
      <c r="O933" s="195"/>
      <c r="P933" s="195"/>
      <c r="Q933" s="195"/>
      <c r="R933" s="195"/>
      <c r="S933" s="195"/>
      <c r="T933" s="19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190" t="s">
        <v>174</v>
      </c>
      <c r="AU933" s="190" t="s">
        <v>82</v>
      </c>
      <c r="AV933" s="14" t="s">
        <v>82</v>
      </c>
      <c r="AW933" s="14" t="s">
        <v>4</v>
      </c>
      <c r="AX933" s="14" t="s">
        <v>80</v>
      </c>
      <c r="AY933" s="190" t="s">
        <v>163</v>
      </c>
    </row>
    <row r="934" spans="1:65" s="2" customFormat="1" ht="16.5" customHeight="1">
      <c r="A934" s="39"/>
      <c r="B934" s="162"/>
      <c r="C934" s="163" t="s">
        <v>1305</v>
      </c>
      <c r="D934" s="163" t="s">
        <v>165</v>
      </c>
      <c r="E934" s="164" t="s">
        <v>1306</v>
      </c>
      <c r="F934" s="165" t="s">
        <v>1307</v>
      </c>
      <c r="G934" s="166" t="s">
        <v>303</v>
      </c>
      <c r="H934" s="167">
        <v>22.56</v>
      </c>
      <c r="I934" s="168"/>
      <c r="J934" s="169">
        <f>ROUND(I934*H934,2)</f>
        <v>0</v>
      </c>
      <c r="K934" s="165" t="s">
        <v>169</v>
      </c>
      <c r="L934" s="40"/>
      <c r="M934" s="170" t="s">
        <v>3</v>
      </c>
      <c r="N934" s="171" t="s">
        <v>43</v>
      </c>
      <c r="O934" s="73"/>
      <c r="P934" s="172">
        <f>O934*H934</f>
        <v>0</v>
      </c>
      <c r="Q934" s="172">
        <v>0</v>
      </c>
      <c r="R934" s="172">
        <f>Q934*H934</f>
        <v>0</v>
      </c>
      <c r="S934" s="172">
        <v>0</v>
      </c>
      <c r="T934" s="173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174" t="s">
        <v>300</v>
      </c>
      <c r="AT934" s="174" t="s">
        <v>165</v>
      </c>
      <c r="AU934" s="174" t="s">
        <v>82</v>
      </c>
      <c r="AY934" s="20" t="s">
        <v>163</v>
      </c>
      <c r="BE934" s="175">
        <f>IF(N934="základní",J934,0)</f>
        <v>0</v>
      </c>
      <c r="BF934" s="175">
        <f>IF(N934="snížená",J934,0)</f>
        <v>0</v>
      </c>
      <c r="BG934" s="175">
        <f>IF(N934="zákl. přenesená",J934,0)</f>
        <v>0</v>
      </c>
      <c r="BH934" s="175">
        <f>IF(N934="sníž. přenesená",J934,0)</f>
        <v>0</v>
      </c>
      <c r="BI934" s="175">
        <f>IF(N934="nulová",J934,0)</f>
        <v>0</v>
      </c>
      <c r="BJ934" s="20" t="s">
        <v>80</v>
      </c>
      <c r="BK934" s="175">
        <f>ROUND(I934*H934,2)</f>
        <v>0</v>
      </c>
      <c r="BL934" s="20" t="s">
        <v>300</v>
      </c>
      <c r="BM934" s="174" t="s">
        <v>1308</v>
      </c>
    </row>
    <row r="935" spans="1:47" s="2" customFormat="1" ht="12">
      <c r="A935" s="39"/>
      <c r="B935" s="40"/>
      <c r="C935" s="39"/>
      <c r="D935" s="176" t="s">
        <v>172</v>
      </c>
      <c r="E935" s="39"/>
      <c r="F935" s="177" t="s">
        <v>1309</v>
      </c>
      <c r="G935" s="39"/>
      <c r="H935" s="39"/>
      <c r="I935" s="178"/>
      <c r="J935" s="39"/>
      <c r="K935" s="39"/>
      <c r="L935" s="40"/>
      <c r="M935" s="179"/>
      <c r="N935" s="180"/>
      <c r="O935" s="73"/>
      <c r="P935" s="73"/>
      <c r="Q935" s="73"/>
      <c r="R935" s="73"/>
      <c r="S935" s="73"/>
      <c r="T935" s="74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T935" s="20" t="s">
        <v>172</v>
      </c>
      <c r="AU935" s="20" t="s">
        <v>82</v>
      </c>
    </row>
    <row r="936" spans="1:51" s="14" customFormat="1" ht="12">
      <c r="A936" s="14"/>
      <c r="B936" s="189"/>
      <c r="C936" s="14"/>
      <c r="D936" s="182" t="s">
        <v>174</v>
      </c>
      <c r="E936" s="190" t="s">
        <v>3</v>
      </c>
      <c r="F936" s="191" t="s">
        <v>1275</v>
      </c>
      <c r="G936" s="14"/>
      <c r="H936" s="192">
        <v>22.56</v>
      </c>
      <c r="I936" s="193"/>
      <c r="J936" s="14"/>
      <c r="K936" s="14"/>
      <c r="L936" s="189"/>
      <c r="M936" s="194"/>
      <c r="N936" s="195"/>
      <c r="O936" s="195"/>
      <c r="P936" s="195"/>
      <c r="Q936" s="195"/>
      <c r="R936" s="195"/>
      <c r="S936" s="195"/>
      <c r="T936" s="19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190" t="s">
        <v>174</v>
      </c>
      <c r="AU936" s="190" t="s">
        <v>82</v>
      </c>
      <c r="AV936" s="14" t="s">
        <v>82</v>
      </c>
      <c r="AW936" s="14" t="s">
        <v>33</v>
      </c>
      <c r="AX936" s="14" t="s">
        <v>80</v>
      </c>
      <c r="AY936" s="190" t="s">
        <v>163</v>
      </c>
    </row>
    <row r="937" spans="1:65" s="2" customFormat="1" ht="16.5" customHeight="1">
      <c r="A937" s="39"/>
      <c r="B937" s="162"/>
      <c r="C937" s="205" t="s">
        <v>1310</v>
      </c>
      <c r="D937" s="205" t="s">
        <v>295</v>
      </c>
      <c r="E937" s="206" t="s">
        <v>1311</v>
      </c>
      <c r="F937" s="207" t="s">
        <v>1312</v>
      </c>
      <c r="G937" s="208" t="s">
        <v>303</v>
      </c>
      <c r="H937" s="209">
        <v>24.816</v>
      </c>
      <c r="I937" s="210"/>
      <c r="J937" s="211">
        <f>ROUND(I937*H937,2)</f>
        <v>0</v>
      </c>
      <c r="K937" s="207" t="s">
        <v>3</v>
      </c>
      <c r="L937" s="212"/>
      <c r="M937" s="213" t="s">
        <v>3</v>
      </c>
      <c r="N937" s="214" t="s">
        <v>43</v>
      </c>
      <c r="O937" s="73"/>
      <c r="P937" s="172">
        <f>O937*H937</f>
        <v>0</v>
      </c>
      <c r="Q937" s="172">
        <v>0</v>
      </c>
      <c r="R937" s="172">
        <f>Q937*H937</f>
        <v>0</v>
      </c>
      <c r="S937" s="172">
        <v>0</v>
      </c>
      <c r="T937" s="173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174" t="s">
        <v>433</v>
      </c>
      <c r="AT937" s="174" t="s">
        <v>295</v>
      </c>
      <c r="AU937" s="174" t="s">
        <v>82</v>
      </c>
      <c r="AY937" s="20" t="s">
        <v>163</v>
      </c>
      <c r="BE937" s="175">
        <f>IF(N937="základní",J937,0)</f>
        <v>0</v>
      </c>
      <c r="BF937" s="175">
        <f>IF(N937="snížená",J937,0)</f>
        <v>0</v>
      </c>
      <c r="BG937" s="175">
        <f>IF(N937="zákl. přenesená",J937,0)</f>
        <v>0</v>
      </c>
      <c r="BH937" s="175">
        <f>IF(N937="sníž. přenesená",J937,0)</f>
        <v>0</v>
      </c>
      <c r="BI937" s="175">
        <f>IF(N937="nulová",J937,0)</f>
        <v>0</v>
      </c>
      <c r="BJ937" s="20" t="s">
        <v>80</v>
      </c>
      <c r="BK937" s="175">
        <f>ROUND(I937*H937,2)</f>
        <v>0</v>
      </c>
      <c r="BL937" s="20" t="s">
        <v>300</v>
      </c>
      <c r="BM937" s="174" t="s">
        <v>1313</v>
      </c>
    </row>
    <row r="938" spans="1:51" s="14" customFormat="1" ht="12">
      <c r="A938" s="14"/>
      <c r="B938" s="189"/>
      <c r="C938" s="14"/>
      <c r="D938" s="182" t="s">
        <v>174</v>
      </c>
      <c r="E938" s="14"/>
      <c r="F938" s="191" t="s">
        <v>1314</v>
      </c>
      <c r="G938" s="14"/>
      <c r="H938" s="192">
        <v>24.816</v>
      </c>
      <c r="I938" s="193"/>
      <c r="J938" s="14"/>
      <c r="K938" s="14"/>
      <c r="L938" s="189"/>
      <c r="M938" s="194"/>
      <c r="N938" s="195"/>
      <c r="O938" s="195"/>
      <c r="P938" s="195"/>
      <c r="Q938" s="195"/>
      <c r="R938" s="195"/>
      <c r="S938" s="195"/>
      <c r="T938" s="196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190" t="s">
        <v>174</v>
      </c>
      <c r="AU938" s="190" t="s">
        <v>82</v>
      </c>
      <c r="AV938" s="14" t="s">
        <v>82</v>
      </c>
      <c r="AW938" s="14" t="s">
        <v>4</v>
      </c>
      <c r="AX938" s="14" t="s">
        <v>80</v>
      </c>
      <c r="AY938" s="190" t="s">
        <v>163</v>
      </c>
    </row>
    <row r="939" spans="1:65" s="2" customFormat="1" ht="24.15" customHeight="1">
      <c r="A939" s="39"/>
      <c r="B939" s="162"/>
      <c r="C939" s="205" t="s">
        <v>1315</v>
      </c>
      <c r="D939" s="205" t="s">
        <v>295</v>
      </c>
      <c r="E939" s="206" t="s">
        <v>1316</v>
      </c>
      <c r="F939" s="207" t="s">
        <v>1317</v>
      </c>
      <c r="G939" s="208" t="s">
        <v>463</v>
      </c>
      <c r="H939" s="209">
        <v>3</v>
      </c>
      <c r="I939" s="210"/>
      <c r="J939" s="211">
        <f>ROUND(I939*H939,2)</f>
        <v>0</v>
      </c>
      <c r="K939" s="207" t="s">
        <v>3</v>
      </c>
      <c r="L939" s="212"/>
      <c r="M939" s="213" t="s">
        <v>3</v>
      </c>
      <c r="N939" s="214" t="s">
        <v>43</v>
      </c>
      <c r="O939" s="73"/>
      <c r="P939" s="172">
        <f>O939*H939</f>
        <v>0</v>
      </c>
      <c r="Q939" s="172">
        <v>0</v>
      </c>
      <c r="R939" s="172">
        <f>Q939*H939</f>
        <v>0</v>
      </c>
      <c r="S939" s="172">
        <v>0</v>
      </c>
      <c r="T939" s="173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174" t="s">
        <v>433</v>
      </c>
      <c r="AT939" s="174" t="s">
        <v>295</v>
      </c>
      <c r="AU939" s="174" t="s">
        <v>82</v>
      </c>
      <c r="AY939" s="20" t="s">
        <v>163</v>
      </c>
      <c r="BE939" s="175">
        <f>IF(N939="základní",J939,0)</f>
        <v>0</v>
      </c>
      <c r="BF939" s="175">
        <f>IF(N939="snížená",J939,0)</f>
        <v>0</v>
      </c>
      <c r="BG939" s="175">
        <f>IF(N939="zákl. přenesená",J939,0)</f>
        <v>0</v>
      </c>
      <c r="BH939" s="175">
        <f>IF(N939="sníž. přenesená",J939,0)</f>
        <v>0</v>
      </c>
      <c r="BI939" s="175">
        <f>IF(N939="nulová",J939,0)</f>
        <v>0</v>
      </c>
      <c r="BJ939" s="20" t="s">
        <v>80</v>
      </c>
      <c r="BK939" s="175">
        <f>ROUND(I939*H939,2)</f>
        <v>0</v>
      </c>
      <c r="BL939" s="20" t="s">
        <v>300</v>
      </c>
      <c r="BM939" s="174" t="s">
        <v>1318</v>
      </c>
    </row>
    <row r="940" spans="1:65" s="2" customFormat="1" ht="24.15" customHeight="1">
      <c r="A940" s="39"/>
      <c r="B940" s="162"/>
      <c r="C940" s="205" t="s">
        <v>1319</v>
      </c>
      <c r="D940" s="205" t="s">
        <v>295</v>
      </c>
      <c r="E940" s="206" t="s">
        <v>1320</v>
      </c>
      <c r="F940" s="207" t="s">
        <v>1321</v>
      </c>
      <c r="G940" s="208" t="s">
        <v>463</v>
      </c>
      <c r="H940" s="209">
        <v>1</v>
      </c>
      <c r="I940" s="210"/>
      <c r="J940" s="211">
        <f>ROUND(I940*H940,2)</f>
        <v>0</v>
      </c>
      <c r="K940" s="207" t="s">
        <v>3</v>
      </c>
      <c r="L940" s="212"/>
      <c r="M940" s="213" t="s">
        <v>3</v>
      </c>
      <c r="N940" s="214" t="s">
        <v>43</v>
      </c>
      <c r="O940" s="73"/>
      <c r="P940" s="172">
        <f>O940*H940</f>
        <v>0</v>
      </c>
      <c r="Q940" s="172">
        <v>0</v>
      </c>
      <c r="R940" s="172">
        <f>Q940*H940</f>
        <v>0</v>
      </c>
      <c r="S940" s="172">
        <v>0</v>
      </c>
      <c r="T940" s="173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174" t="s">
        <v>433</v>
      </c>
      <c r="AT940" s="174" t="s">
        <v>295</v>
      </c>
      <c r="AU940" s="174" t="s">
        <v>82</v>
      </c>
      <c r="AY940" s="20" t="s">
        <v>163</v>
      </c>
      <c r="BE940" s="175">
        <f>IF(N940="základní",J940,0)</f>
        <v>0</v>
      </c>
      <c r="BF940" s="175">
        <f>IF(N940="snížená",J940,0)</f>
        <v>0</v>
      </c>
      <c r="BG940" s="175">
        <f>IF(N940="zákl. přenesená",J940,0)</f>
        <v>0</v>
      </c>
      <c r="BH940" s="175">
        <f>IF(N940="sníž. přenesená",J940,0)</f>
        <v>0</v>
      </c>
      <c r="BI940" s="175">
        <f>IF(N940="nulová",J940,0)</f>
        <v>0</v>
      </c>
      <c r="BJ940" s="20" t="s">
        <v>80</v>
      </c>
      <c r="BK940" s="175">
        <f>ROUND(I940*H940,2)</f>
        <v>0</v>
      </c>
      <c r="BL940" s="20" t="s">
        <v>300</v>
      </c>
      <c r="BM940" s="174" t="s">
        <v>1322</v>
      </c>
    </row>
    <row r="941" spans="1:65" s="2" customFormat="1" ht="24.15" customHeight="1">
      <c r="A941" s="39"/>
      <c r="B941" s="162"/>
      <c r="C941" s="163" t="s">
        <v>1323</v>
      </c>
      <c r="D941" s="163" t="s">
        <v>165</v>
      </c>
      <c r="E941" s="164" t="s">
        <v>1324</v>
      </c>
      <c r="F941" s="165" t="s">
        <v>1325</v>
      </c>
      <c r="G941" s="166" t="s">
        <v>303</v>
      </c>
      <c r="H941" s="167">
        <v>33.2</v>
      </c>
      <c r="I941" s="168"/>
      <c r="J941" s="169">
        <f>ROUND(I941*H941,2)</f>
        <v>0</v>
      </c>
      <c r="K941" s="165" t="s">
        <v>169</v>
      </c>
      <c r="L941" s="40"/>
      <c r="M941" s="170" t="s">
        <v>3</v>
      </c>
      <c r="N941" s="171" t="s">
        <v>43</v>
      </c>
      <c r="O941" s="73"/>
      <c r="P941" s="172">
        <f>O941*H941</f>
        <v>0</v>
      </c>
      <c r="Q941" s="172">
        <v>0.00696</v>
      </c>
      <c r="R941" s="172">
        <f>Q941*H941</f>
        <v>0.23107200000000003</v>
      </c>
      <c r="S941" s="172">
        <v>0</v>
      </c>
      <c r="T941" s="173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174" t="s">
        <v>300</v>
      </c>
      <c r="AT941" s="174" t="s">
        <v>165</v>
      </c>
      <c r="AU941" s="174" t="s">
        <v>82</v>
      </c>
      <c r="AY941" s="20" t="s">
        <v>163</v>
      </c>
      <c r="BE941" s="175">
        <f>IF(N941="základní",J941,0)</f>
        <v>0</v>
      </c>
      <c r="BF941" s="175">
        <f>IF(N941="snížená",J941,0)</f>
        <v>0</v>
      </c>
      <c r="BG941" s="175">
        <f>IF(N941="zákl. přenesená",J941,0)</f>
        <v>0</v>
      </c>
      <c r="BH941" s="175">
        <f>IF(N941="sníž. přenesená",J941,0)</f>
        <v>0</v>
      </c>
      <c r="BI941" s="175">
        <f>IF(N941="nulová",J941,0)</f>
        <v>0</v>
      </c>
      <c r="BJ941" s="20" t="s">
        <v>80</v>
      </c>
      <c r="BK941" s="175">
        <f>ROUND(I941*H941,2)</f>
        <v>0</v>
      </c>
      <c r="BL941" s="20" t="s">
        <v>300</v>
      </c>
      <c r="BM941" s="174" t="s">
        <v>1326</v>
      </c>
    </row>
    <row r="942" spans="1:47" s="2" customFormat="1" ht="12">
      <c r="A942" s="39"/>
      <c r="B942" s="40"/>
      <c r="C942" s="39"/>
      <c r="D942" s="176" t="s">
        <v>172</v>
      </c>
      <c r="E942" s="39"/>
      <c r="F942" s="177" t="s">
        <v>1327</v>
      </c>
      <c r="G942" s="39"/>
      <c r="H942" s="39"/>
      <c r="I942" s="178"/>
      <c r="J942" s="39"/>
      <c r="K942" s="39"/>
      <c r="L942" s="40"/>
      <c r="M942" s="179"/>
      <c r="N942" s="180"/>
      <c r="O942" s="73"/>
      <c r="P942" s="73"/>
      <c r="Q942" s="73"/>
      <c r="R942" s="73"/>
      <c r="S942" s="73"/>
      <c r="T942" s="74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T942" s="20" t="s">
        <v>172</v>
      </c>
      <c r="AU942" s="20" t="s">
        <v>82</v>
      </c>
    </row>
    <row r="943" spans="1:51" s="14" customFormat="1" ht="12">
      <c r="A943" s="14"/>
      <c r="B943" s="189"/>
      <c r="C943" s="14"/>
      <c r="D943" s="182" t="s">
        <v>174</v>
      </c>
      <c r="E943" s="190" t="s">
        <v>3</v>
      </c>
      <c r="F943" s="191" t="s">
        <v>1133</v>
      </c>
      <c r="G943" s="14"/>
      <c r="H943" s="192">
        <v>33.2</v>
      </c>
      <c r="I943" s="193"/>
      <c r="J943" s="14"/>
      <c r="K943" s="14"/>
      <c r="L943" s="189"/>
      <c r="M943" s="194"/>
      <c r="N943" s="195"/>
      <c r="O943" s="195"/>
      <c r="P943" s="195"/>
      <c r="Q943" s="195"/>
      <c r="R943" s="195"/>
      <c r="S943" s="195"/>
      <c r="T943" s="19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190" t="s">
        <v>174</v>
      </c>
      <c r="AU943" s="190" t="s">
        <v>82</v>
      </c>
      <c r="AV943" s="14" t="s">
        <v>82</v>
      </c>
      <c r="AW943" s="14" t="s">
        <v>33</v>
      </c>
      <c r="AX943" s="14" t="s">
        <v>80</v>
      </c>
      <c r="AY943" s="190" t="s">
        <v>163</v>
      </c>
    </row>
    <row r="944" spans="1:65" s="2" customFormat="1" ht="24.15" customHeight="1">
      <c r="A944" s="39"/>
      <c r="B944" s="162"/>
      <c r="C944" s="163" t="s">
        <v>1328</v>
      </c>
      <c r="D944" s="163" t="s">
        <v>165</v>
      </c>
      <c r="E944" s="164" t="s">
        <v>1329</v>
      </c>
      <c r="F944" s="165" t="s">
        <v>1330</v>
      </c>
      <c r="G944" s="166" t="s">
        <v>303</v>
      </c>
      <c r="H944" s="167">
        <v>55.115</v>
      </c>
      <c r="I944" s="168"/>
      <c r="J944" s="169">
        <f>ROUND(I944*H944,2)</f>
        <v>0</v>
      </c>
      <c r="K944" s="165" t="s">
        <v>169</v>
      </c>
      <c r="L944" s="40"/>
      <c r="M944" s="170" t="s">
        <v>3</v>
      </c>
      <c r="N944" s="171" t="s">
        <v>43</v>
      </c>
      <c r="O944" s="73"/>
      <c r="P944" s="172">
        <f>O944*H944</f>
        <v>0</v>
      </c>
      <c r="Q944" s="172">
        <v>0.00222</v>
      </c>
      <c r="R944" s="172">
        <f>Q944*H944</f>
        <v>0.12235530000000001</v>
      </c>
      <c r="S944" s="172">
        <v>0</v>
      </c>
      <c r="T944" s="173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174" t="s">
        <v>300</v>
      </c>
      <c r="AT944" s="174" t="s">
        <v>165</v>
      </c>
      <c r="AU944" s="174" t="s">
        <v>82</v>
      </c>
      <c r="AY944" s="20" t="s">
        <v>163</v>
      </c>
      <c r="BE944" s="175">
        <f>IF(N944="základní",J944,0)</f>
        <v>0</v>
      </c>
      <c r="BF944" s="175">
        <f>IF(N944="snížená",J944,0)</f>
        <v>0</v>
      </c>
      <c r="BG944" s="175">
        <f>IF(N944="zákl. přenesená",J944,0)</f>
        <v>0</v>
      </c>
      <c r="BH944" s="175">
        <f>IF(N944="sníž. přenesená",J944,0)</f>
        <v>0</v>
      </c>
      <c r="BI944" s="175">
        <f>IF(N944="nulová",J944,0)</f>
        <v>0</v>
      </c>
      <c r="BJ944" s="20" t="s">
        <v>80</v>
      </c>
      <c r="BK944" s="175">
        <f>ROUND(I944*H944,2)</f>
        <v>0</v>
      </c>
      <c r="BL944" s="20" t="s">
        <v>300</v>
      </c>
      <c r="BM944" s="174" t="s">
        <v>1331</v>
      </c>
    </row>
    <row r="945" spans="1:47" s="2" customFormat="1" ht="12">
      <c r="A945" s="39"/>
      <c r="B945" s="40"/>
      <c r="C945" s="39"/>
      <c r="D945" s="176" t="s">
        <v>172</v>
      </c>
      <c r="E945" s="39"/>
      <c r="F945" s="177" t="s">
        <v>1332</v>
      </c>
      <c r="G945" s="39"/>
      <c r="H945" s="39"/>
      <c r="I945" s="178"/>
      <c r="J945" s="39"/>
      <c r="K945" s="39"/>
      <c r="L945" s="40"/>
      <c r="M945" s="179"/>
      <c r="N945" s="180"/>
      <c r="O945" s="73"/>
      <c r="P945" s="73"/>
      <c r="Q945" s="73"/>
      <c r="R945" s="73"/>
      <c r="S945" s="73"/>
      <c r="T945" s="74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T945" s="20" t="s">
        <v>172</v>
      </c>
      <c r="AU945" s="20" t="s">
        <v>82</v>
      </c>
    </row>
    <row r="946" spans="1:51" s="14" customFormat="1" ht="12">
      <c r="A946" s="14"/>
      <c r="B946" s="189"/>
      <c r="C946" s="14"/>
      <c r="D946" s="182" t="s">
        <v>174</v>
      </c>
      <c r="E946" s="190" t="s">
        <v>3</v>
      </c>
      <c r="F946" s="191" t="s">
        <v>1281</v>
      </c>
      <c r="G946" s="14"/>
      <c r="H946" s="192">
        <v>5.31</v>
      </c>
      <c r="I946" s="193"/>
      <c r="J946" s="14"/>
      <c r="K946" s="14"/>
      <c r="L946" s="189"/>
      <c r="M946" s="194"/>
      <c r="N946" s="195"/>
      <c r="O946" s="195"/>
      <c r="P946" s="195"/>
      <c r="Q946" s="195"/>
      <c r="R946" s="195"/>
      <c r="S946" s="195"/>
      <c r="T946" s="196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190" t="s">
        <v>174</v>
      </c>
      <c r="AU946" s="190" t="s">
        <v>82</v>
      </c>
      <c r="AV946" s="14" t="s">
        <v>82</v>
      </c>
      <c r="AW946" s="14" t="s">
        <v>33</v>
      </c>
      <c r="AX946" s="14" t="s">
        <v>72</v>
      </c>
      <c r="AY946" s="190" t="s">
        <v>163</v>
      </c>
    </row>
    <row r="947" spans="1:51" s="14" customFormat="1" ht="12">
      <c r="A947" s="14"/>
      <c r="B947" s="189"/>
      <c r="C947" s="14"/>
      <c r="D947" s="182" t="s">
        <v>174</v>
      </c>
      <c r="E947" s="190" t="s">
        <v>3</v>
      </c>
      <c r="F947" s="191" t="s">
        <v>1281</v>
      </c>
      <c r="G947" s="14"/>
      <c r="H947" s="192">
        <v>5.31</v>
      </c>
      <c r="I947" s="193"/>
      <c r="J947" s="14"/>
      <c r="K947" s="14"/>
      <c r="L947" s="189"/>
      <c r="M947" s="194"/>
      <c r="N947" s="195"/>
      <c r="O947" s="195"/>
      <c r="P947" s="195"/>
      <c r="Q947" s="195"/>
      <c r="R947" s="195"/>
      <c r="S947" s="195"/>
      <c r="T947" s="19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190" t="s">
        <v>174</v>
      </c>
      <c r="AU947" s="190" t="s">
        <v>82</v>
      </c>
      <c r="AV947" s="14" t="s">
        <v>82</v>
      </c>
      <c r="AW947" s="14" t="s">
        <v>33</v>
      </c>
      <c r="AX947" s="14" t="s">
        <v>72</v>
      </c>
      <c r="AY947" s="190" t="s">
        <v>163</v>
      </c>
    </row>
    <row r="948" spans="1:51" s="14" customFormat="1" ht="12">
      <c r="A948" s="14"/>
      <c r="B948" s="189"/>
      <c r="C948" s="14"/>
      <c r="D948" s="182" t="s">
        <v>174</v>
      </c>
      <c r="E948" s="190" t="s">
        <v>3</v>
      </c>
      <c r="F948" s="191" t="s">
        <v>1282</v>
      </c>
      <c r="G948" s="14"/>
      <c r="H948" s="192">
        <v>10.62</v>
      </c>
      <c r="I948" s="193"/>
      <c r="J948" s="14"/>
      <c r="K948" s="14"/>
      <c r="L948" s="189"/>
      <c r="M948" s="194"/>
      <c r="N948" s="195"/>
      <c r="O948" s="195"/>
      <c r="P948" s="195"/>
      <c r="Q948" s="195"/>
      <c r="R948" s="195"/>
      <c r="S948" s="195"/>
      <c r="T948" s="196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190" t="s">
        <v>174</v>
      </c>
      <c r="AU948" s="190" t="s">
        <v>82</v>
      </c>
      <c r="AV948" s="14" t="s">
        <v>82</v>
      </c>
      <c r="AW948" s="14" t="s">
        <v>33</v>
      </c>
      <c r="AX948" s="14" t="s">
        <v>72</v>
      </c>
      <c r="AY948" s="190" t="s">
        <v>163</v>
      </c>
    </row>
    <row r="949" spans="1:51" s="14" customFormat="1" ht="12">
      <c r="A949" s="14"/>
      <c r="B949" s="189"/>
      <c r="C949" s="14"/>
      <c r="D949" s="182" t="s">
        <v>174</v>
      </c>
      <c r="E949" s="190" t="s">
        <v>3</v>
      </c>
      <c r="F949" s="191" t="s">
        <v>1283</v>
      </c>
      <c r="G949" s="14"/>
      <c r="H949" s="192">
        <v>10.5</v>
      </c>
      <c r="I949" s="193"/>
      <c r="J949" s="14"/>
      <c r="K949" s="14"/>
      <c r="L949" s="189"/>
      <c r="M949" s="194"/>
      <c r="N949" s="195"/>
      <c r="O949" s="195"/>
      <c r="P949" s="195"/>
      <c r="Q949" s="195"/>
      <c r="R949" s="195"/>
      <c r="S949" s="195"/>
      <c r="T949" s="196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190" t="s">
        <v>174</v>
      </c>
      <c r="AU949" s="190" t="s">
        <v>82</v>
      </c>
      <c r="AV949" s="14" t="s">
        <v>82</v>
      </c>
      <c r="AW949" s="14" t="s">
        <v>33</v>
      </c>
      <c r="AX949" s="14" t="s">
        <v>72</v>
      </c>
      <c r="AY949" s="190" t="s">
        <v>163</v>
      </c>
    </row>
    <row r="950" spans="1:51" s="14" customFormat="1" ht="12">
      <c r="A950" s="14"/>
      <c r="B950" s="189"/>
      <c r="C950" s="14"/>
      <c r="D950" s="182" t="s">
        <v>174</v>
      </c>
      <c r="E950" s="190" t="s">
        <v>3</v>
      </c>
      <c r="F950" s="191" t="s">
        <v>1284</v>
      </c>
      <c r="G950" s="14"/>
      <c r="H950" s="192">
        <v>1.8</v>
      </c>
      <c r="I950" s="193"/>
      <c r="J950" s="14"/>
      <c r="K950" s="14"/>
      <c r="L950" s="189"/>
      <c r="M950" s="194"/>
      <c r="N950" s="195"/>
      <c r="O950" s="195"/>
      <c r="P950" s="195"/>
      <c r="Q950" s="195"/>
      <c r="R950" s="195"/>
      <c r="S950" s="195"/>
      <c r="T950" s="19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190" t="s">
        <v>174</v>
      </c>
      <c r="AU950" s="190" t="s">
        <v>82</v>
      </c>
      <c r="AV950" s="14" t="s">
        <v>82</v>
      </c>
      <c r="AW950" s="14" t="s">
        <v>33</v>
      </c>
      <c r="AX950" s="14" t="s">
        <v>72</v>
      </c>
      <c r="AY950" s="190" t="s">
        <v>163</v>
      </c>
    </row>
    <row r="951" spans="1:51" s="14" customFormat="1" ht="12">
      <c r="A951" s="14"/>
      <c r="B951" s="189"/>
      <c r="C951" s="14"/>
      <c r="D951" s="182" t="s">
        <v>174</v>
      </c>
      <c r="E951" s="190" t="s">
        <v>3</v>
      </c>
      <c r="F951" s="191" t="s">
        <v>1285</v>
      </c>
      <c r="G951" s="14"/>
      <c r="H951" s="192">
        <v>2.61</v>
      </c>
      <c r="I951" s="193"/>
      <c r="J951" s="14"/>
      <c r="K951" s="14"/>
      <c r="L951" s="189"/>
      <c r="M951" s="194"/>
      <c r="N951" s="195"/>
      <c r="O951" s="195"/>
      <c r="P951" s="195"/>
      <c r="Q951" s="195"/>
      <c r="R951" s="195"/>
      <c r="S951" s="195"/>
      <c r="T951" s="196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190" t="s">
        <v>174</v>
      </c>
      <c r="AU951" s="190" t="s">
        <v>82</v>
      </c>
      <c r="AV951" s="14" t="s">
        <v>82</v>
      </c>
      <c r="AW951" s="14" t="s">
        <v>33</v>
      </c>
      <c r="AX951" s="14" t="s">
        <v>72</v>
      </c>
      <c r="AY951" s="190" t="s">
        <v>163</v>
      </c>
    </row>
    <row r="952" spans="1:51" s="14" customFormat="1" ht="12">
      <c r="A952" s="14"/>
      <c r="B952" s="189"/>
      <c r="C952" s="14"/>
      <c r="D952" s="182" t="s">
        <v>174</v>
      </c>
      <c r="E952" s="190" t="s">
        <v>3</v>
      </c>
      <c r="F952" s="191" t="s">
        <v>1286</v>
      </c>
      <c r="G952" s="14"/>
      <c r="H952" s="192">
        <v>2.535</v>
      </c>
      <c r="I952" s="193"/>
      <c r="J952" s="14"/>
      <c r="K952" s="14"/>
      <c r="L952" s="189"/>
      <c r="M952" s="194"/>
      <c r="N952" s="195"/>
      <c r="O952" s="195"/>
      <c r="P952" s="195"/>
      <c r="Q952" s="195"/>
      <c r="R952" s="195"/>
      <c r="S952" s="195"/>
      <c r="T952" s="196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190" t="s">
        <v>174</v>
      </c>
      <c r="AU952" s="190" t="s">
        <v>82</v>
      </c>
      <c r="AV952" s="14" t="s">
        <v>82</v>
      </c>
      <c r="AW952" s="14" t="s">
        <v>33</v>
      </c>
      <c r="AX952" s="14" t="s">
        <v>72</v>
      </c>
      <c r="AY952" s="190" t="s">
        <v>163</v>
      </c>
    </row>
    <row r="953" spans="1:51" s="14" customFormat="1" ht="12">
      <c r="A953" s="14"/>
      <c r="B953" s="189"/>
      <c r="C953" s="14"/>
      <c r="D953" s="182" t="s">
        <v>174</v>
      </c>
      <c r="E953" s="190" t="s">
        <v>3</v>
      </c>
      <c r="F953" s="191" t="s">
        <v>1287</v>
      </c>
      <c r="G953" s="14"/>
      <c r="H953" s="192">
        <v>5.26</v>
      </c>
      <c r="I953" s="193"/>
      <c r="J953" s="14"/>
      <c r="K953" s="14"/>
      <c r="L953" s="189"/>
      <c r="M953" s="194"/>
      <c r="N953" s="195"/>
      <c r="O953" s="195"/>
      <c r="P953" s="195"/>
      <c r="Q953" s="195"/>
      <c r="R953" s="195"/>
      <c r="S953" s="195"/>
      <c r="T953" s="19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190" t="s">
        <v>174</v>
      </c>
      <c r="AU953" s="190" t="s">
        <v>82</v>
      </c>
      <c r="AV953" s="14" t="s">
        <v>82</v>
      </c>
      <c r="AW953" s="14" t="s">
        <v>33</v>
      </c>
      <c r="AX953" s="14" t="s">
        <v>72</v>
      </c>
      <c r="AY953" s="190" t="s">
        <v>163</v>
      </c>
    </row>
    <row r="954" spans="1:51" s="14" customFormat="1" ht="12">
      <c r="A954" s="14"/>
      <c r="B954" s="189"/>
      <c r="C954" s="14"/>
      <c r="D954" s="182" t="s">
        <v>174</v>
      </c>
      <c r="E954" s="190" t="s">
        <v>3</v>
      </c>
      <c r="F954" s="191" t="s">
        <v>1288</v>
      </c>
      <c r="G954" s="14"/>
      <c r="H954" s="192">
        <v>8.8</v>
      </c>
      <c r="I954" s="193"/>
      <c r="J954" s="14"/>
      <c r="K954" s="14"/>
      <c r="L954" s="189"/>
      <c r="M954" s="194"/>
      <c r="N954" s="195"/>
      <c r="O954" s="195"/>
      <c r="P954" s="195"/>
      <c r="Q954" s="195"/>
      <c r="R954" s="195"/>
      <c r="S954" s="195"/>
      <c r="T954" s="196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190" t="s">
        <v>174</v>
      </c>
      <c r="AU954" s="190" t="s">
        <v>82</v>
      </c>
      <c r="AV954" s="14" t="s">
        <v>82</v>
      </c>
      <c r="AW954" s="14" t="s">
        <v>33</v>
      </c>
      <c r="AX954" s="14" t="s">
        <v>72</v>
      </c>
      <c r="AY954" s="190" t="s">
        <v>163</v>
      </c>
    </row>
    <row r="955" spans="1:51" s="14" customFormat="1" ht="12">
      <c r="A955" s="14"/>
      <c r="B955" s="189"/>
      <c r="C955" s="14"/>
      <c r="D955" s="182" t="s">
        <v>174</v>
      </c>
      <c r="E955" s="190" t="s">
        <v>3</v>
      </c>
      <c r="F955" s="191" t="s">
        <v>1289</v>
      </c>
      <c r="G955" s="14"/>
      <c r="H955" s="192">
        <v>2.37</v>
      </c>
      <c r="I955" s="193"/>
      <c r="J955" s="14"/>
      <c r="K955" s="14"/>
      <c r="L955" s="189"/>
      <c r="M955" s="194"/>
      <c r="N955" s="195"/>
      <c r="O955" s="195"/>
      <c r="P955" s="195"/>
      <c r="Q955" s="195"/>
      <c r="R955" s="195"/>
      <c r="S955" s="195"/>
      <c r="T955" s="196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190" t="s">
        <v>174</v>
      </c>
      <c r="AU955" s="190" t="s">
        <v>82</v>
      </c>
      <c r="AV955" s="14" t="s">
        <v>82</v>
      </c>
      <c r="AW955" s="14" t="s">
        <v>33</v>
      </c>
      <c r="AX955" s="14" t="s">
        <v>72</v>
      </c>
      <c r="AY955" s="190" t="s">
        <v>163</v>
      </c>
    </row>
    <row r="956" spans="1:51" s="15" customFormat="1" ht="12">
      <c r="A956" s="15"/>
      <c r="B956" s="197"/>
      <c r="C956" s="15"/>
      <c r="D956" s="182" t="s">
        <v>174</v>
      </c>
      <c r="E956" s="198" t="s">
        <v>3</v>
      </c>
      <c r="F956" s="199" t="s">
        <v>178</v>
      </c>
      <c r="G956" s="15"/>
      <c r="H956" s="200">
        <v>55.115</v>
      </c>
      <c r="I956" s="201"/>
      <c r="J956" s="15"/>
      <c r="K956" s="15"/>
      <c r="L956" s="197"/>
      <c r="M956" s="202"/>
      <c r="N956" s="203"/>
      <c r="O956" s="203"/>
      <c r="P956" s="203"/>
      <c r="Q956" s="203"/>
      <c r="R956" s="203"/>
      <c r="S956" s="203"/>
      <c r="T956" s="204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198" t="s">
        <v>174</v>
      </c>
      <c r="AU956" s="198" t="s">
        <v>82</v>
      </c>
      <c r="AV956" s="15" t="s">
        <v>170</v>
      </c>
      <c r="AW956" s="15" t="s">
        <v>33</v>
      </c>
      <c r="AX956" s="15" t="s">
        <v>80</v>
      </c>
      <c r="AY956" s="198" t="s">
        <v>163</v>
      </c>
    </row>
    <row r="957" spans="1:65" s="2" customFormat="1" ht="24.15" customHeight="1">
      <c r="A957" s="39"/>
      <c r="B957" s="162"/>
      <c r="C957" s="163" t="s">
        <v>1333</v>
      </c>
      <c r="D957" s="163" t="s">
        <v>165</v>
      </c>
      <c r="E957" s="164" t="s">
        <v>1334</v>
      </c>
      <c r="F957" s="165" t="s">
        <v>1335</v>
      </c>
      <c r="G957" s="166" t="s">
        <v>1096</v>
      </c>
      <c r="H957" s="223"/>
      <c r="I957" s="168"/>
      <c r="J957" s="169">
        <f>ROUND(I957*H957,2)</f>
        <v>0</v>
      </c>
      <c r="K957" s="165" t="s">
        <v>169</v>
      </c>
      <c r="L957" s="40"/>
      <c r="M957" s="170" t="s">
        <v>3</v>
      </c>
      <c r="N957" s="171" t="s">
        <v>43</v>
      </c>
      <c r="O957" s="73"/>
      <c r="P957" s="172">
        <f>O957*H957</f>
        <v>0</v>
      </c>
      <c r="Q957" s="172">
        <v>0</v>
      </c>
      <c r="R957" s="172">
        <f>Q957*H957</f>
        <v>0</v>
      </c>
      <c r="S957" s="172">
        <v>0</v>
      </c>
      <c r="T957" s="173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174" t="s">
        <v>300</v>
      </c>
      <c r="AT957" s="174" t="s">
        <v>165</v>
      </c>
      <c r="AU957" s="174" t="s">
        <v>82</v>
      </c>
      <c r="AY957" s="20" t="s">
        <v>163</v>
      </c>
      <c r="BE957" s="175">
        <f>IF(N957="základní",J957,0)</f>
        <v>0</v>
      </c>
      <c r="BF957" s="175">
        <f>IF(N957="snížená",J957,0)</f>
        <v>0</v>
      </c>
      <c r="BG957" s="175">
        <f>IF(N957="zákl. přenesená",J957,0)</f>
        <v>0</v>
      </c>
      <c r="BH957" s="175">
        <f>IF(N957="sníž. přenesená",J957,0)</f>
        <v>0</v>
      </c>
      <c r="BI957" s="175">
        <f>IF(N957="nulová",J957,0)</f>
        <v>0</v>
      </c>
      <c r="BJ957" s="20" t="s">
        <v>80</v>
      </c>
      <c r="BK957" s="175">
        <f>ROUND(I957*H957,2)</f>
        <v>0</v>
      </c>
      <c r="BL957" s="20" t="s">
        <v>300</v>
      </c>
      <c r="BM957" s="174" t="s">
        <v>1336</v>
      </c>
    </row>
    <row r="958" spans="1:47" s="2" customFormat="1" ht="12">
      <c r="A958" s="39"/>
      <c r="B958" s="40"/>
      <c r="C958" s="39"/>
      <c r="D958" s="176" t="s">
        <v>172</v>
      </c>
      <c r="E958" s="39"/>
      <c r="F958" s="177" t="s">
        <v>1337</v>
      </c>
      <c r="G958" s="39"/>
      <c r="H958" s="39"/>
      <c r="I958" s="178"/>
      <c r="J958" s="39"/>
      <c r="K958" s="39"/>
      <c r="L958" s="40"/>
      <c r="M958" s="179"/>
      <c r="N958" s="180"/>
      <c r="O958" s="73"/>
      <c r="P958" s="73"/>
      <c r="Q958" s="73"/>
      <c r="R958" s="73"/>
      <c r="S958" s="73"/>
      <c r="T958" s="74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T958" s="20" t="s">
        <v>172</v>
      </c>
      <c r="AU958" s="20" t="s">
        <v>82</v>
      </c>
    </row>
    <row r="959" spans="1:63" s="12" customFormat="1" ht="22.8" customHeight="1">
      <c r="A959" s="12"/>
      <c r="B959" s="149"/>
      <c r="C959" s="12"/>
      <c r="D959" s="150" t="s">
        <v>71</v>
      </c>
      <c r="E959" s="160" t="s">
        <v>1338</v>
      </c>
      <c r="F959" s="160" t="s">
        <v>1339</v>
      </c>
      <c r="G959" s="12"/>
      <c r="H959" s="12"/>
      <c r="I959" s="152"/>
      <c r="J959" s="161">
        <f>BK959</f>
        <v>0</v>
      </c>
      <c r="K959" s="12"/>
      <c r="L959" s="149"/>
      <c r="M959" s="154"/>
      <c r="N959" s="155"/>
      <c r="O959" s="155"/>
      <c r="P959" s="156">
        <f>SUM(P960:P1072)</f>
        <v>0</v>
      </c>
      <c r="Q959" s="155"/>
      <c r="R959" s="156">
        <f>SUM(R960:R1072)</f>
        <v>0.24732375</v>
      </c>
      <c r="S959" s="155"/>
      <c r="T959" s="157">
        <f>SUM(T960:T1072)</f>
        <v>0.7704414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R959" s="150" t="s">
        <v>82</v>
      </c>
      <c r="AT959" s="158" t="s">
        <v>71</v>
      </c>
      <c r="AU959" s="158" t="s">
        <v>80</v>
      </c>
      <c r="AY959" s="150" t="s">
        <v>163</v>
      </c>
      <c r="BK959" s="159">
        <f>SUM(BK960:BK1072)</f>
        <v>0</v>
      </c>
    </row>
    <row r="960" spans="1:65" s="2" customFormat="1" ht="16.5" customHeight="1">
      <c r="A960" s="39"/>
      <c r="B960" s="162"/>
      <c r="C960" s="163" t="s">
        <v>1340</v>
      </c>
      <c r="D960" s="163" t="s">
        <v>165</v>
      </c>
      <c r="E960" s="164" t="s">
        <v>1341</v>
      </c>
      <c r="F960" s="165" t="s">
        <v>1342</v>
      </c>
      <c r="G960" s="166" t="s">
        <v>1343</v>
      </c>
      <c r="H960" s="167">
        <v>6</v>
      </c>
      <c r="I960" s="168"/>
      <c r="J960" s="169">
        <f>ROUND(I960*H960,2)</f>
        <v>0</v>
      </c>
      <c r="K960" s="165" t="s">
        <v>3</v>
      </c>
      <c r="L960" s="40"/>
      <c r="M960" s="170" t="s">
        <v>3</v>
      </c>
      <c r="N960" s="171" t="s">
        <v>43</v>
      </c>
      <c r="O960" s="73"/>
      <c r="P960" s="172">
        <f>O960*H960</f>
        <v>0</v>
      </c>
      <c r="Q960" s="172">
        <v>0</v>
      </c>
      <c r="R960" s="172">
        <f>Q960*H960</f>
        <v>0</v>
      </c>
      <c r="S960" s="172">
        <v>0</v>
      </c>
      <c r="T960" s="173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174" t="s">
        <v>300</v>
      </c>
      <c r="AT960" s="174" t="s">
        <v>165</v>
      </c>
      <c r="AU960" s="174" t="s">
        <v>82</v>
      </c>
      <c r="AY960" s="20" t="s">
        <v>163</v>
      </c>
      <c r="BE960" s="175">
        <f>IF(N960="základní",J960,0)</f>
        <v>0</v>
      </c>
      <c r="BF960" s="175">
        <f>IF(N960="snížená",J960,0)</f>
        <v>0</v>
      </c>
      <c r="BG960" s="175">
        <f>IF(N960="zákl. přenesená",J960,0)</f>
        <v>0</v>
      </c>
      <c r="BH960" s="175">
        <f>IF(N960="sníž. přenesená",J960,0)</f>
        <v>0</v>
      </c>
      <c r="BI960" s="175">
        <f>IF(N960="nulová",J960,0)</f>
        <v>0</v>
      </c>
      <c r="BJ960" s="20" t="s">
        <v>80</v>
      </c>
      <c r="BK960" s="175">
        <f>ROUND(I960*H960,2)</f>
        <v>0</v>
      </c>
      <c r="BL960" s="20" t="s">
        <v>300</v>
      </c>
      <c r="BM960" s="174" t="s">
        <v>1344</v>
      </c>
    </row>
    <row r="961" spans="1:65" s="2" customFormat="1" ht="16.5" customHeight="1">
      <c r="A961" s="39"/>
      <c r="B961" s="162"/>
      <c r="C961" s="163" t="s">
        <v>1345</v>
      </c>
      <c r="D961" s="163" t="s">
        <v>165</v>
      </c>
      <c r="E961" s="164" t="s">
        <v>1346</v>
      </c>
      <c r="F961" s="165" t="s">
        <v>1347</v>
      </c>
      <c r="G961" s="166" t="s">
        <v>1343</v>
      </c>
      <c r="H961" s="167">
        <v>4</v>
      </c>
      <c r="I961" s="168"/>
      <c r="J961" s="169">
        <f>ROUND(I961*H961,2)</f>
        <v>0</v>
      </c>
      <c r="K961" s="165" t="s">
        <v>3</v>
      </c>
      <c r="L961" s="40"/>
      <c r="M961" s="170" t="s">
        <v>3</v>
      </c>
      <c r="N961" s="171" t="s">
        <v>43</v>
      </c>
      <c r="O961" s="73"/>
      <c r="P961" s="172">
        <f>O961*H961</f>
        <v>0</v>
      </c>
      <c r="Q961" s="172">
        <v>0</v>
      </c>
      <c r="R961" s="172">
        <f>Q961*H961</f>
        <v>0</v>
      </c>
      <c r="S961" s="172">
        <v>0</v>
      </c>
      <c r="T961" s="173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174" t="s">
        <v>300</v>
      </c>
      <c r="AT961" s="174" t="s">
        <v>165</v>
      </c>
      <c r="AU961" s="174" t="s">
        <v>82</v>
      </c>
      <c r="AY961" s="20" t="s">
        <v>163</v>
      </c>
      <c r="BE961" s="175">
        <f>IF(N961="základní",J961,0)</f>
        <v>0</v>
      </c>
      <c r="BF961" s="175">
        <f>IF(N961="snížená",J961,0)</f>
        <v>0</v>
      </c>
      <c r="BG961" s="175">
        <f>IF(N961="zákl. přenesená",J961,0)</f>
        <v>0</v>
      </c>
      <c r="BH961" s="175">
        <f>IF(N961="sníž. přenesená",J961,0)</f>
        <v>0</v>
      </c>
      <c r="BI961" s="175">
        <f>IF(N961="nulová",J961,0)</f>
        <v>0</v>
      </c>
      <c r="BJ961" s="20" t="s">
        <v>80</v>
      </c>
      <c r="BK961" s="175">
        <f>ROUND(I961*H961,2)</f>
        <v>0</v>
      </c>
      <c r="BL961" s="20" t="s">
        <v>300</v>
      </c>
      <c r="BM961" s="174" t="s">
        <v>1348</v>
      </c>
    </row>
    <row r="962" spans="1:65" s="2" customFormat="1" ht="16.5" customHeight="1">
      <c r="A962" s="39"/>
      <c r="B962" s="162"/>
      <c r="C962" s="163" t="s">
        <v>1349</v>
      </c>
      <c r="D962" s="163" t="s">
        <v>165</v>
      </c>
      <c r="E962" s="164" t="s">
        <v>1350</v>
      </c>
      <c r="F962" s="165" t="s">
        <v>1351</v>
      </c>
      <c r="G962" s="166" t="s">
        <v>1343</v>
      </c>
      <c r="H962" s="167">
        <v>2</v>
      </c>
      <c r="I962" s="168"/>
      <c r="J962" s="169">
        <f>ROUND(I962*H962,2)</f>
        <v>0</v>
      </c>
      <c r="K962" s="165" t="s">
        <v>3</v>
      </c>
      <c r="L962" s="40"/>
      <c r="M962" s="170" t="s">
        <v>3</v>
      </c>
      <c r="N962" s="171" t="s">
        <v>43</v>
      </c>
      <c r="O962" s="73"/>
      <c r="P962" s="172">
        <f>O962*H962</f>
        <v>0</v>
      </c>
      <c r="Q962" s="172">
        <v>0</v>
      </c>
      <c r="R962" s="172">
        <f>Q962*H962</f>
        <v>0</v>
      </c>
      <c r="S962" s="172">
        <v>0</v>
      </c>
      <c r="T962" s="173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174" t="s">
        <v>300</v>
      </c>
      <c r="AT962" s="174" t="s">
        <v>165</v>
      </c>
      <c r="AU962" s="174" t="s">
        <v>82</v>
      </c>
      <c r="AY962" s="20" t="s">
        <v>163</v>
      </c>
      <c r="BE962" s="175">
        <f>IF(N962="základní",J962,0)</f>
        <v>0</v>
      </c>
      <c r="BF962" s="175">
        <f>IF(N962="snížená",J962,0)</f>
        <v>0</v>
      </c>
      <c r="BG962" s="175">
        <f>IF(N962="zákl. přenesená",J962,0)</f>
        <v>0</v>
      </c>
      <c r="BH962" s="175">
        <f>IF(N962="sníž. přenesená",J962,0)</f>
        <v>0</v>
      </c>
      <c r="BI962" s="175">
        <f>IF(N962="nulová",J962,0)</f>
        <v>0</v>
      </c>
      <c r="BJ962" s="20" t="s">
        <v>80</v>
      </c>
      <c r="BK962" s="175">
        <f>ROUND(I962*H962,2)</f>
        <v>0</v>
      </c>
      <c r="BL962" s="20" t="s">
        <v>300</v>
      </c>
      <c r="BM962" s="174" t="s">
        <v>1352</v>
      </c>
    </row>
    <row r="963" spans="1:65" s="2" customFormat="1" ht="16.5" customHeight="1">
      <c r="A963" s="39"/>
      <c r="B963" s="162"/>
      <c r="C963" s="163" t="s">
        <v>1353</v>
      </c>
      <c r="D963" s="163" t="s">
        <v>165</v>
      </c>
      <c r="E963" s="164" t="s">
        <v>1354</v>
      </c>
      <c r="F963" s="165" t="s">
        <v>1355</v>
      </c>
      <c r="G963" s="166" t="s">
        <v>1343</v>
      </c>
      <c r="H963" s="167">
        <v>1</v>
      </c>
      <c r="I963" s="168"/>
      <c r="J963" s="169">
        <f>ROUND(I963*H963,2)</f>
        <v>0</v>
      </c>
      <c r="K963" s="165" t="s">
        <v>3</v>
      </c>
      <c r="L963" s="40"/>
      <c r="M963" s="170" t="s">
        <v>3</v>
      </c>
      <c r="N963" s="171" t="s">
        <v>43</v>
      </c>
      <c r="O963" s="73"/>
      <c r="P963" s="172">
        <f>O963*H963</f>
        <v>0</v>
      </c>
      <c r="Q963" s="172">
        <v>0</v>
      </c>
      <c r="R963" s="172">
        <f>Q963*H963</f>
        <v>0</v>
      </c>
      <c r="S963" s="172">
        <v>0</v>
      </c>
      <c r="T963" s="173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174" t="s">
        <v>300</v>
      </c>
      <c r="AT963" s="174" t="s">
        <v>165</v>
      </c>
      <c r="AU963" s="174" t="s">
        <v>82</v>
      </c>
      <c r="AY963" s="20" t="s">
        <v>163</v>
      </c>
      <c r="BE963" s="175">
        <f>IF(N963="základní",J963,0)</f>
        <v>0</v>
      </c>
      <c r="BF963" s="175">
        <f>IF(N963="snížená",J963,0)</f>
        <v>0</v>
      </c>
      <c r="BG963" s="175">
        <f>IF(N963="zákl. přenesená",J963,0)</f>
        <v>0</v>
      </c>
      <c r="BH963" s="175">
        <f>IF(N963="sníž. přenesená",J963,0)</f>
        <v>0</v>
      </c>
      <c r="BI963" s="175">
        <f>IF(N963="nulová",J963,0)</f>
        <v>0</v>
      </c>
      <c r="BJ963" s="20" t="s">
        <v>80</v>
      </c>
      <c r="BK963" s="175">
        <f>ROUND(I963*H963,2)</f>
        <v>0</v>
      </c>
      <c r="BL963" s="20" t="s">
        <v>300</v>
      </c>
      <c r="BM963" s="174" t="s">
        <v>1356</v>
      </c>
    </row>
    <row r="964" spans="1:65" s="2" customFormat="1" ht="16.5" customHeight="1">
      <c r="A964" s="39"/>
      <c r="B964" s="162"/>
      <c r="C964" s="163" t="s">
        <v>1357</v>
      </c>
      <c r="D964" s="163" t="s">
        <v>165</v>
      </c>
      <c r="E964" s="164" t="s">
        <v>1358</v>
      </c>
      <c r="F964" s="165" t="s">
        <v>1359</v>
      </c>
      <c r="G964" s="166" t="s">
        <v>1343</v>
      </c>
      <c r="H964" s="167">
        <v>1</v>
      </c>
      <c r="I964" s="168"/>
      <c r="J964" s="169">
        <f>ROUND(I964*H964,2)</f>
        <v>0</v>
      </c>
      <c r="K964" s="165" t="s">
        <v>3</v>
      </c>
      <c r="L964" s="40"/>
      <c r="M964" s="170" t="s">
        <v>3</v>
      </c>
      <c r="N964" s="171" t="s">
        <v>43</v>
      </c>
      <c r="O964" s="73"/>
      <c r="P964" s="172">
        <f>O964*H964</f>
        <v>0</v>
      </c>
      <c r="Q964" s="172">
        <v>0</v>
      </c>
      <c r="R964" s="172">
        <f>Q964*H964</f>
        <v>0</v>
      </c>
      <c r="S964" s="172">
        <v>0</v>
      </c>
      <c r="T964" s="173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174" t="s">
        <v>300</v>
      </c>
      <c r="AT964" s="174" t="s">
        <v>165</v>
      </c>
      <c r="AU964" s="174" t="s">
        <v>82</v>
      </c>
      <c r="AY964" s="20" t="s">
        <v>163</v>
      </c>
      <c r="BE964" s="175">
        <f>IF(N964="základní",J964,0)</f>
        <v>0</v>
      </c>
      <c r="BF964" s="175">
        <f>IF(N964="snížená",J964,0)</f>
        <v>0</v>
      </c>
      <c r="BG964" s="175">
        <f>IF(N964="zákl. přenesená",J964,0)</f>
        <v>0</v>
      </c>
      <c r="BH964" s="175">
        <f>IF(N964="sníž. přenesená",J964,0)</f>
        <v>0</v>
      </c>
      <c r="BI964" s="175">
        <f>IF(N964="nulová",J964,0)</f>
        <v>0</v>
      </c>
      <c r="BJ964" s="20" t="s">
        <v>80</v>
      </c>
      <c r="BK964" s="175">
        <f>ROUND(I964*H964,2)</f>
        <v>0</v>
      </c>
      <c r="BL964" s="20" t="s">
        <v>300</v>
      </c>
      <c r="BM964" s="174" t="s">
        <v>1360</v>
      </c>
    </row>
    <row r="965" spans="1:65" s="2" customFormat="1" ht="16.5" customHeight="1">
      <c r="A965" s="39"/>
      <c r="B965" s="162"/>
      <c r="C965" s="163" t="s">
        <v>1361</v>
      </c>
      <c r="D965" s="163" t="s">
        <v>165</v>
      </c>
      <c r="E965" s="164" t="s">
        <v>1362</v>
      </c>
      <c r="F965" s="165" t="s">
        <v>1363</v>
      </c>
      <c r="G965" s="166" t="s">
        <v>1343</v>
      </c>
      <c r="H965" s="167">
        <v>3</v>
      </c>
      <c r="I965" s="168"/>
      <c r="J965" s="169">
        <f>ROUND(I965*H965,2)</f>
        <v>0</v>
      </c>
      <c r="K965" s="165" t="s">
        <v>3</v>
      </c>
      <c r="L965" s="40"/>
      <c r="M965" s="170" t="s">
        <v>3</v>
      </c>
      <c r="N965" s="171" t="s">
        <v>43</v>
      </c>
      <c r="O965" s="73"/>
      <c r="P965" s="172">
        <f>O965*H965</f>
        <v>0</v>
      </c>
      <c r="Q965" s="172">
        <v>0</v>
      </c>
      <c r="R965" s="172">
        <f>Q965*H965</f>
        <v>0</v>
      </c>
      <c r="S965" s="172">
        <v>0</v>
      </c>
      <c r="T965" s="173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174" t="s">
        <v>300</v>
      </c>
      <c r="AT965" s="174" t="s">
        <v>165</v>
      </c>
      <c r="AU965" s="174" t="s">
        <v>82</v>
      </c>
      <c r="AY965" s="20" t="s">
        <v>163</v>
      </c>
      <c r="BE965" s="175">
        <f>IF(N965="základní",J965,0)</f>
        <v>0</v>
      </c>
      <c r="BF965" s="175">
        <f>IF(N965="snížená",J965,0)</f>
        <v>0</v>
      </c>
      <c r="BG965" s="175">
        <f>IF(N965="zákl. přenesená",J965,0)</f>
        <v>0</v>
      </c>
      <c r="BH965" s="175">
        <f>IF(N965="sníž. přenesená",J965,0)</f>
        <v>0</v>
      </c>
      <c r="BI965" s="175">
        <f>IF(N965="nulová",J965,0)</f>
        <v>0</v>
      </c>
      <c r="BJ965" s="20" t="s">
        <v>80</v>
      </c>
      <c r="BK965" s="175">
        <f>ROUND(I965*H965,2)</f>
        <v>0</v>
      </c>
      <c r="BL965" s="20" t="s">
        <v>300</v>
      </c>
      <c r="BM965" s="174" t="s">
        <v>1364</v>
      </c>
    </row>
    <row r="966" spans="1:65" s="2" customFormat="1" ht="16.5" customHeight="1">
      <c r="A966" s="39"/>
      <c r="B966" s="162"/>
      <c r="C966" s="163" t="s">
        <v>1365</v>
      </c>
      <c r="D966" s="163" t="s">
        <v>165</v>
      </c>
      <c r="E966" s="164" t="s">
        <v>1366</v>
      </c>
      <c r="F966" s="165" t="s">
        <v>1367</v>
      </c>
      <c r="G966" s="166" t="s">
        <v>1343</v>
      </c>
      <c r="H966" s="167">
        <v>1</v>
      </c>
      <c r="I966" s="168"/>
      <c r="J966" s="169">
        <f>ROUND(I966*H966,2)</f>
        <v>0</v>
      </c>
      <c r="K966" s="165" t="s">
        <v>3</v>
      </c>
      <c r="L966" s="40"/>
      <c r="M966" s="170" t="s">
        <v>3</v>
      </c>
      <c r="N966" s="171" t="s">
        <v>43</v>
      </c>
      <c r="O966" s="73"/>
      <c r="P966" s="172">
        <f>O966*H966</f>
        <v>0</v>
      </c>
      <c r="Q966" s="172">
        <v>0</v>
      </c>
      <c r="R966" s="172">
        <f>Q966*H966</f>
        <v>0</v>
      </c>
      <c r="S966" s="172">
        <v>0</v>
      </c>
      <c r="T966" s="173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174" t="s">
        <v>300</v>
      </c>
      <c r="AT966" s="174" t="s">
        <v>165</v>
      </c>
      <c r="AU966" s="174" t="s">
        <v>82</v>
      </c>
      <c r="AY966" s="20" t="s">
        <v>163</v>
      </c>
      <c r="BE966" s="175">
        <f>IF(N966="základní",J966,0)</f>
        <v>0</v>
      </c>
      <c r="BF966" s="175">
        <f>IF(N966="snížená",J966,0)</f>
        <v>0</v>
      </c>
      <c r="BG966" s="175">
        <f>IF(N966="zákl. přenesená",J966,0)</f>
        <v>0</v>
      </c>
      <c r="BH966" s="175">
        <f>IF(N966="sníž. přenesená",J966,0)</f>
        <v>0</v>
      </c>
      <c r="BI966" s="175">
        <f>IF(N966="nulová",J966,0)</f>
        <v>0</v>
      </c>
      <c r="BJ966" s="20" t="s">
        <v>80</v>
      </c>
      <c r="BK966" s="175">
        <f>ROUND(I966*H966,2)</f>
        <v>0</v>
      </c>
      <c r="BL966" s="20" t="s">
        <v>300</v>
      </c>
      <c r="BM966" s="174" t="s">
        <v>1368</v>
      </c>
    </row>
    <row r="967" spans="1:65" s="2" customFormat="1" ht="16.5" customHeight="1">
      <c r="A967" s="39"/>
      <c r="B967" s="162"/>
      <c r="C967" s="163" t="s">
        <v>1369</v>
      </c>
      <c r="D967" s="163" t="s">
        <v>165</v>
      </c>
      <c r="E967" s="164" t="s">
        <v>1370</v>
      </c>
      <c r="F967" s="165" t="s">
        <v>1371</v>
      </c>
      <c r="G967" s="166" t="s">
        <v>1343</v>
      </c>
      <c r="H967" s="167">
        <v>1</v>
      </c>
      <c r="I967" s="168"/>
      <c r="J967" s="169">
        <f>ROUND(I967*H967,2)</f>
        <v>0</v>
      </c>
      <c r="K967" s="165" t="s">
        <v>3</v>
      </c>
      <c r="L967" s="40"/>
      <c r="M967" s="170" t="s">
        <v>3</v>
      </c>
      <c r="N967" s="171" t="s">
        <v>43</v>
      </c>
      <c r="O967" s="73"/>
      <c r="P967" s="172">
        <f>O967*H967</f>
        <v>0</v>
      </c>
      <c r="Q967" s="172">
        <v>0</v>
      </c>
      <c r="R967" s="172">
        <f>Q967*H967</f>
        <v>0</v>
      </c>
      <c r="S967" s="172">
        <v>0</v>
      </c>
      <c r="T967" s="173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174" t="s">
        <v>300</v>
      </c>
      <c r="AT967" s="174" t="s">
        <v>165</v>
      </c>
      <c r="AU967" s="174" t="s">
        <v>82</v>
      </c>
      <c r="AY967" s="20" t="s">
        <v>163</v>
      </c>
      <c r="BE967" s="175">
        <f>IF(N967="základní",J967,0)</f>
        <v>0</v>
      </c>
      <c r="BF967" s="175">
        <f>IF(N967="snížená",J967,0)</f>
        <v>0</v>
      </c>
      <c r="BG967" s="175">
        <f>IF(N967="zákl. přenesená",J967,0)</f>
        <v>0</v>
      </c>
      <c r="BH967" s="175">
        <f>IF(N967="sníž. přenesená",J967,0)</f>
        <v>0</v>
      </c>
      <c r="BI967" s="175">
        <f>IF(N967="nulová",J967,0)</f>
        <v>0</v>
      </c>
      <c r="BJ967" s="20" t="s">
        <v>80</v>
      </c>
      <c r="BK967" s="175">
        <f>ROUND(I967*H967,2)</f>
        <v>0</v>
      </c>
      <c r="BL967" s="20" t="s">
        <v>300</v>
      </c>
      <c r="BM967" s="174" t="s">
        <v>1372</v>
      </c>
    </row>
    <row r="968" spans="1:65" s="2" customFormat="1" ht="16.5" customHeight="1">
      <c r="A968" s="39"/>
      <c r="B968" s="162"/>
      <c r="C968" s="163" t="s">
        <v>1373</v>
      </c>
      <c r="D968" s="163" t="s">
        <v>165</v>
      </c>
      <c r="E968" s="164" t="s">
        <v>1374</v>
      </c>
      <c r="F968" s="165" t="s">
        <v>1375</v>
      </c>
      <c r="G968" s="166" t="s">
        <v>1343</v>
      </c>
      <c r="H968" s="167">
        <v>2</v>
      </c>
      <c r="I968" s="168"/>
      <c r="J968" s="169">
        <f>ROUND(I968*H968,2)</f>
        <v>0</v>
      </c>
      <c r="K968" s="165" t="s">
        <v>3</v>
      </c>
      <c r="L968" s="40"/>
      <c r="M968" s="170" t="s">
        <v>3</v>
      </c>
      <c r="N968" s="171" t="s">
        <v>43</v>
      </c>
      <c r="O968" s="73"/>
      <c r="P968" s="172">
        <f>O968*H968</f>
        <v>0</v>
      </c>
      <c r="Q968" s="172">
        <v>0</v>
      </c>
      <c r="R968" s="172">
        <f>Q968*H968</f>
        <v>0</v>
      </c>
      <c r="S968" s="172">
        <v>0</v>
      </c>
      <c r="T968" s="173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174" t="s">
        <v>300</v>
      </c>
      <c r="AT968" s="174" t="s">
        <v>165</v>
      </c>
      <c r="AU968" s="174" t="s">
        <v>82</v>
      </c>
      <c r="AY968" s="20" t="s">
        <v>163</v>
      </c>
      <c r="BE968" s="175">
        <f>IF(N968="základní",J968,0)</f>
        <v>0</v>
      </c>
      <c r="BF968" s="175">
        <f>IF(N968="snížená",J968,0)</f>
        <v>0</v>
      </c>
      <c r="BG968" s="175">
        <f>IF(N968="zákl. přenesená",J968,0)</f>
        <v>0</v>
      </c>
      <c r="BH968" s="175">
        <f>IF(N968="sníž. přenesená",J968,0)</f>
        <v>0</v>
      </c>
      <c r="BI968" s="175">
        <f>IF(N968="nulová",J968,0)</f>
        <v>0</v>
      </c>
      <c r="BJ968" s="20" t="s">
        <v>80</v>
      </c>
      <c r="BK968" s="175">
        <f>ROUND(I968*H968,2)</f>
        <v>0</v>
      </c>
      <c r="BL968" s="20" t="s">
        <v>300</v>
      </c>
      <c r="BM968" s="174" t="s">
        <v>1376</v>
      </c>
    </row>
    <row r="969" spans="1:65" s="2" customFormat="1" ht="16.5" customHeight="1">
      <c r="A969" s="39"/>
      <c r="B969" s="162"/>
      <c r="C969" s="163" t="s">
        <v>1377</v>
      </c>
      <c r="D969" s="163" t="s">
        <v>165</v>
      </c>
      <c r="E969" s="164" t="s">
        <v>1378</v>
      </c>
      <c r="F969" s="165" t="s">
        <v>1379</v>
      </c>
      <c r="G969" s="166" t="s">
        <v>1343</v>
      </c>
      <c r="H969" s="167">
        <v>2</v>
      </c>
      <c r="I969" s="168"/>
      <c r="J969" s="169">
        <f>ROUND(I969*H969,2)</f>
        <v>0</v>
      </c>
      <c r="K969" s="165" t="s">
        <v>3</v>
      </c>
      <c r="L969" s="40"/>
      <c r="M969" s="170" t="s">
        <v>3</v>
      </c>
      <c r="N969" s="171" t="s">
        <v>43</v>
      </c>
      <c r="O969" s="73"/>
      <c r="P969" s="172">
        <f>O969*H969</f>
        <v>0</v>
      </c>
      <c r="Q969" s="172">
        <v>0</v>
      </c>
      <c r="R969" s="172">
        <f>Q969*H969</f>
        <v>0</v>
      </c>
      <c r="S969" s="172">
        <v>0</v>
      </c>
      <c r="T969" s="173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174" t="s">
        <v>300</v>
      </c>
      <c r="AT969" s="174" t="s">
        <v>165</v>
      </c>
      <c r="AU969" s="174" t="s">
        <v>82</v>
      </c>
      <c r="AY969" s="20" t="s">
        <v>163</v>
      </c>
      <c r="BE969" s="175">
        <f>IF(N969="základní",J969,0)</f>
        <v>0</v>
      </c>
      <c r="BF969" s="175">
        <f>IF(N969="snížená",J969,0)</f>
        <v>0</v>
      </c>
      <c r="BG969" s="175">
        <f>IF(N969="zákl. přenesená",J969,0)</f>
        <v>0</v>
      </c>
      <c r="BH969" s="175">
        <f>IF(N969="sníž. přenesená",J969,0)</f>
        <v>0</v>
      </c>
      <c r="BI969" s="175">
        <f>IF(N969="nulová",J969,0)</f>
        <v>0</v>
      </c>
      <c r="BJ969" s="20" t="s">
        <v>80</v>
      </c>
      <c r="BK969" s="175">
        <f>ROUND(I969*H969,2)</f>
        <v>0</v>
      </c>
      <c r="BL969" s="20" t="s">
        <v>300</v>
      </c>
      <c r="BM969" s="174" t="s">
        <v>1380</v>
      </c>
    </row>
    <row r="970" spans="1:65" s="2" customFormat="1" ht="16.5" customHeight="1">
      <c r="A970" s="39"/>
      <c r="B970" s="162"/>
      <c r="C970" s="163" t="s">
        <v>1381</v>
      </c>
      <c r="D970" s="163" t="s">
        <v>165</v>
      </c>
      <c r="E970" s="164" t="s">
        <v>1382</v>
      </c>
      <c r="F970" s="165" t="s">
        <v>1383</v>
      </c>
      <c r="G970" s="166" t="s">
        <v>1343</v>
      </c>
      <c r="H970" s="167">
        <v>2</v>
      </c>
      <c r="I970" s="168"/>
      <c r="J970" s="169">
        <f>ROUND(I970*H970,2)</f>
        <v>0</v>
      </c>
      <c r="K970" s="165" t="s">
        <v>3</v>
      </c>
      <c r="L970" s="40"/>
      <c r="M970" s="170" t="s">
        <v>3</v>
      </c>
      <c r="N970" s="171" t="s">
        <v>43</v>
      </c>
      <c r="O970" s="73"/>
      <c r="P970" s="172">
        <f>O970*H970</f>
        <v>0</v>
      </c>
      <c r="Q970" s="172">
        <v>0</v>
      </c>
      <c r="R970" s="172">
        <f>Q970*H970</f>
        <v>0</v>
      </c>
      <c r="S970" s="172">
        <v>0</v>
      </c>
      <c r="T970" s="173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174" t="s">
        <v>300</v>
      </c>
      <c r="AT970" s="174" t="s">
        <v>165</v>
      </c>
      <c r="AU970" s="174" t="s">
        <v>82</v>
      </c>
      <c r="AY970" s="20" t="s">
        <v>163</v>
      </c>
      <c r="BE970" s="175">
        <f>IF(N970="základní",J970,0)</f>
        <v>0</v>
      </c>
      <c r="BF970" s="175">
        <f>IF(N970="snížená",J970,0)</f>
        <v>0</v>
      </c>
      <c r="BG970" s="175">
        <f>IF(N970="zákl. přenesená",J970,0)</f>
        <v>0</v>
      </c>
      <c r="BH970" s="175">
        <f>IF(N970="sníž. přenesená",J970,0)</f>
        <v>0</v>
      </c>
      <c r="BI970" s="175">
        <f>IF(N970="nulová",J970,0)</f>
        <v>0</v>
      </c>
      <c r="BJ970" s="20" t="s">
        <v>80</v>
      </c>
      <c r="BK970" s="175">
        <f>ROUND(I970*H970,2)</f>
        <v>0</v>
      </c>
      <c r="BL970" s="20" t="s">
        <v>300</v>
      </c>
      <c r="BM970" s="174" t="s">
        <v>1384</v>
      </c>
    </row>
    <row r="971" spans="1:65" s="2" customFormat="1" ht="16.5" customHeight="1">
      <c r="A971" s="39"/>
      <c r="B971" s="162"/>
      <c r="C971" s="163" t="s">
        <v>1385</v>
      </c>
      <c r="D971" s="163" t="s">
        <v>165</v>
      </c>
      <c r="E971" s="164" t="s">
        <v>1386</v>
      </c>
      <c r="F971" s="165" t="s">
        <v>1387</v>
      </c>
      <c r="G971" s="166" t="s">
        <v>1343</v>
      </c>
      <c r="H971" s="167">
        <v>1</v>
      </c>
      <c r="I971" s="168"/>
      <c r="J971" s="169">
        <f>ROUND(I971*H971,2)</f>
        <v>0</v>
      </c>
      <c r="K971" s="165" t="s">
        <v>3</v>
      </c>
      <c r="L971" s="40"/>
      <c r="M971" s="170" t="s">
        <v>3</v>
      </c>
      <c r="N971" s="171" t="s">
        <v>43</v>
      </c>
      <c r="O971" s="73"/>
      <c r="P971" s="172">
        <f>O971*H971</f>
        <v>0</v>
      </c>
      <c r="Q971" s="172">
        <v>0</v>
      </c>
      <c r="R971" s="172">
        <f>Q971*H971</f>
        <v>0</v>
      </c>
      <c r="S971" s="172">
        <v>0</v>
      </c>
      <c r="T971" s="173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174" t="s">
        <v>300</v>
      </c>
      <c r="AT971" s="174" t="s">
        <v>165</v>
      </c>
      <c r="AU971" s="174" t="s">
        <v>82</v>
      </c>
      <c r="AY971" s="20" t="s">
        <v>163</v>
      </c>
      <c r="BE971" s="175">
        <f>IF(N971="základní",J971,0)</f>
        <v>0</v>
      </c>
      <c r="BF971" s="175">
        <f>IF(N971="snížená",J971,0)</f>
        <v>0</v>
      </c>
      <c r="BG971" s="175">
        <f>IF(N971="zákl. přenesená",J971,0)</f>
        <v>0</v>
      </c>
      <c r="BH971" s="175">
        <f>IF(N971="sníž. přenesená",J971,0)</f>
        <v>0</v>
      </c>
      <c r="BI971" s="175">
        <f>IF(N971="nulová",J971,0)</f>
        <v>0</v>
      </c>
      <c r="BJ971" s="20" t="s">
        <v>80</v>
      </c>
      <c r="BK971" s="175">
        <f>ROUND(I971*H971,2)</f>
        <v>0</v>
      </c>
      <c r="BL971" s="20" t="s">
        <v>300</v>
      </c>
      <c r="BM971" s="174" t="s">
        <v>1388</v>
      </c>
    </row>
    <row r="972" spans="1:65" s="2" customFormat="1" ht="16.5" customHeight="1">
      <c r="A972" s="39"/>
      <c r="B972" s="162"/>
      <c r="C972" s="163" t="s">
        <v>1389</v>
      </c>
      <c r="D972" s="163" t="s">
        <v>165</v>
      </c>
      <c r="E972" s="164" t="s">
        <v>1390</v>
      </c>
      <c r="F972" s="165" t="s">
        <v>1391</v>
      </c>
      <c r="G972" s="166" t="s">
        <v>1343</v>
      </c>
      <c r="H972" s="167">
        <v>4</v>
      </c>
      <c r="I972" s="168"/>
      <c r="J972" s="169">
        <f>ROUND(I972*H972,2)</f>
        <v>0</v>
      </c>
      <c r="K972" s="165" t="s">
        <v>3</v>
      </c>
      <c r="L972" s="40"/>
      <c r="M972" s="170" t="s">
        <v>3</v>
      </c>
      <c r="N972" s="171" t="s">
        <v>43</v>
      </c>
      <c r="O972" s="73"/>
      <c r="P972" s="172">
        <f>O972*H972</f>
        <v>0</v>
      </c>
      <c r="Q972" s="172">
        <v>0</v>
      </c>
      <c r="R972" s="172">
        <f>Q972*H972</f>
        <v>0</v>
      </c>
      <c r="S972" s="172">
        <v>0</v>
      </c>
      <c r="T972" s="173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174" t="s">
        <v>300</v>
      </c>
      <c r="AT972" s="174" t="s">
        <v>165</v>
      </c>
      <c r="AU972" s="174" t="s">
        <v>82</v>
      </c>
      <c r="AY972" s="20" t="s">
        <v>163</v>
      </c>
      <c r="BE972" s="175">
        <f>IF(N972="základní",J972,0)</f>
        <v>0</v>
      </c>
      <c r="BF972" s="175">
        <f>IF(N972="snížená",J972,0)</f>
        <v>0</v>
      </c>
      <c r="BG972" s="175">
        <f>IF(N972="zákl. přenesená",J972,0)</f>
        <v>0</v>
      </c>
      <c r="BH972" s="175">
        <f>IF(N972="sníž. přenesená",J972,0)</f>
        <v>0</v>
      </c>
      <c r="BI972" s="175">
        <f>IF(N972="nulová",J972,0)</f>
        <v>0</v>
      </c>
      <c r="BJ972" s="20" t="s">
        <v>80</v>
      </c>
      <c r="BK972" s="175">
        <f>ROUND(I972*H972,2)</f>
        <v>0</v>
      </c>
      <c r="BL972" s="20" t="s">
        <v>300</v>
      </c>
      <c r="BM972" s="174" t="s">
        <v>1392</v>
      </c>
    </row>
    <row r="973" spans="1:65" s="2" customFormat="1" ht="16.5" customHeight="1">
      <c r="A973" s="39"/>
      <c r="B973" s="162"/>
      <c r="C973" s="163" t="s">
        <v>1393</v>
      </c>
      <c r="D973" s="163" t="s">
        <v>165</v>
      </c>
      <c r="E973" s="164" t="s">
        <v>1394</v>
      </c>
      <c r="F973" s="165" t="s">
        <v>1395</v>
      </c>
      <c r="G973" s="166" t="s">
        <v>1343</v>
      </c>
      <c r="H973" s="167">
        <v>2</v>
      </c>
      <c r="I973" s="168"/>
      <c r="J973" s="169">
        <f>ROUND(I973*H973,2)</f>
        <v>0</v>
      </c>
      <c r="K973" s="165" t="s">
        <v>3</v>
      </c>
      <c r="L973" s="40"/>
      <c r="M973" s="170" t="s">
        <v>3</v>
      </c>
      <c r="N973" s="171" t="s">
        <v>43</v>
      </c>
      <c r="O973" s="73"/>
      <c r="P973" s="172">
        <f>O973*H973</f>
        <v>0</v>
      </c>
      <c r="Q973" s="172">
        <v>0</v>
      </c>
      <c r="R973" s="172">
        <f>Q973*H973</f>
        <v>0</v>
      </c>
      <c r="S973" s="172">
        <v>0</v>
      </c>
      <c r="T973" s="173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174" t="s">
        <v>300</v>
      </c>
      <c r="AT973" s="174" t="s">
        <v>165</v>
      </c>
      <c r="AU973" s="174" t="s">
        <v>82</v>
      </c>
      <c r="AY973" s="20" t="s">
        <v>163</v>
      </c>
      <c r="BE973" s="175">
        <f>IF(N973="základní",J973,0)</f>
        <v>0</v>
      </c>
      <c r="BF973" s="175">
        <f>IF(N973="snížená",J973,0)</f>
        <v>0</v>
      </c>
      <c r="BG973" s="175">
        <f>IF(N973="zákl. přenesená",J973,0)</f>
        <v>0</v>
      </c>
      <c r="BH973" s="175">
        <f>IF(N973="sníž. přenesená",J973,0)</f>
        <v>0</v>
      </c>
      <c r="BI973" s="175">
        <f>IF(N973="nulová",J973,0)</f>
        <v>0</v>
      </c>
      <c r="BJ973" s="20" t="s">
        <v>80</v>
      </c>
      <c r="BK973" s="175">
        <f>ROUND(I973*H973,2)</f>
        <v>0</v>
      </c>
      <c r="BL973" s="20" t="s">
        <v>300</v>
      </c>
      <c r="BM973" s="174" t="s">
        <v>1396</v>
      </c>
    </row>
    <row r="974" spans="1:65" s="2" customFormat="1" ht="16.5" customHeight="1">
      <c r="A974" s="39"/>
      <c r="B974" s="162"/>
      <c r="C974" s="163" t="s">
        <v>1397</v>
      </c>
      <c r="D974" s="163" t="s">
        <v>165</v>
      </c>
      <c r="E974" s="164" t="s">
        <v>1398</v>
      </c>
      <c r="F974" s="165" t="s">
        <v>1399</v>
      </c>
      <c r="G974" s="166" t="s">
        <v>1343</v>
      </c>
      <c r="H974" s="167">
        <v>1</v>
      </c>
      <c r="I974" s="168"/>
      <c r="J974" s="169">
        <f>ROUND(I974*H974,2)</f>
        <v>0</v>
      </c>
      <c r="K974" s="165" t="s">
        <v>3</v>
      </c>
      <c r="L974" s="40"/>
      <c r="M974" s="170" t="s">
        <v>3</v>
      </c>
      <c r="N974" s="171" t="s">
        <v>43</v>
      </c>
      <c r="O974" s="73"/>
      <c r="P974" s="172">
        <f>O974*H974</f>
        <v>0</v>
      </c>
      <c r="Q974" s="172">
        <v>0</v>
      </c>
      <c r="R974" s="172">
        <f>Q974*H974</f>
        <v>0</v>
      </c>
      <c r="S974" s="172">
        <v>0</v>
      </c>
      <c r="T974" s="173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174" t="s">
        <v>300</v>
      </c>
      <c r="AT974" s="174" t="s">
        <v>165</v>
      </c>
      <c r="AU974" s="174" t="s">
        <v>82</v>
      </c>
      <c r="AY974" s="20" t="s">
        <v>163</v>
      </c>
      <c r="BE974" s="175">
        <f>IF(N974="základní",J974,0)</f>
        <v>0</v>
      </c>
      <c r="BF974" s="175">
        <f>IF(N974="snížená",J974,0)</f>
        <v>0</v>
      </c>
      <c r="BG974" s="175">
        <f>IF(N974="zákl. přenesená",J974,0)</f>
        <v>0</v>
      </c>
      <c r="BH974" s="175">
        <f>IF(N974="sníž. přenesená",J974,0)</f>
        <v>0</v>
      </c>
      <c r="BI974" s="175">
        <f>IF(N974="nulová",J974,0)</f>
        <v>0</v>
      </c>
      <c r="BJ974" s="20" t="s">
        <v>80</v>
      </c>
      <c r="BK974" s="175">
        <f>ROUND(I974*H974,2)</f>
        <v>0</v>
      </c>
      <c r="BL974" s="20" t="s">
        <v>300</v>
      </c>
      <c r="BM974" s="174" t="s">
        <v>1400</v>
      </c>
    </row>
    <row r="975" spans="1:65" s="2" customFormat="1" ht="21.75" customHeight="1">
      <c r="A975" s="39"/>
      <c r="B975" s="162"/>
      <c r="C975" s="163" t="s">
        <v>1401</v>
      </c>
      <c r="D975" s="163" t="s">
        <v>165</v>
      </c>
      <c r="E975" s="164" t="s">
        <v>1402</v>
      </c>
      <c r="F975" s="165" t="s">
        <v>1403</v>
      </c>
      <c r="G975" s="166" t="s">
        <v>1343</v>
      </c>
      <c r="H975" s="167">
        <v>1</v>
      </c>
      <c r="I975" s="168"/>
      <c r="J975" s="169">
        <f>ROUND(I975*H975,2)</f>
        <v>0</v>
      </c>
      <c r="K975" s="165" t="s">
        <v>3</v>
      </c>
      <c r="L975" s="40"/>
      <c r="M975" s="170" t="s">
        <v>3</v>
      </c>
      <c r="N975" s="171" t="s">
        <v>43</v>
      </c>
      <c r="O975" s="73"/>
      <c r="P975" s="172">
        <f>O975*H975</f>
        <v>0</v>
      </c>
      <c r="Q975" s="172">
        <v>0</v>
      </c>
      <c r="R975" s="172">
        <f>Q975*H975</f>
        <v>0</v>
      </c>
      <c r="S975" s="172">
        <v>0</v>
      </c>
      <c r="T975" s="173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174" t="s">
        <v>300</v>
      </c>
      <c r="AT975" s="174" t="s">
        <v>165</v>
      </c>
      <c r="AU975" s="174" t="s">
        <v>82</v>
      </c>
      <c r="AY975" s="20" t="s">
        <v>163</v>
      </c>
      <c r="BE975" s="175">
        <f>IF(N975="základní",J975,0)</f>
        <v>0</v>
      </c>
      <c r="BF975" s="175">
        <f>IF(N975="snížená",J975,0)</f>
        <v>0</v>
      </c>
      <c r="BG975" s="175">
        <f>IF(N975="zákl. přenesená",J975,0)</f>
        <v>0</v>
      </c>
      <c r="BH975" s="175">
        <f>IF(N975="sníž. přenesená",J975,0)</f>
        <v>0</v>
      </c>
      <c r="BI975" s="175">
        <f>IF(N975="nulová",J975,0)</f>
        <v>0</v>
      </c>
      <c r="BJ975" s="20" t="s">
        <v>80</v>
      </c>
      <c r="BK975" s="175">
        <f>ROUND(I975*H975,2)</f>
        <v>0</v>
      </c>
      <c r="BL975" s="20" t="s">
        <v>300</v>
      </c>
      <c r="BM975" s="174" t="s">
        <v>1404</v>
      </c>
    </row>
    <row r="976" spans="1:65" s="2" customFormat="1" ht="21.75" customHeight="1">
      <c r="A976" s="39"/>
      <c r="B976" s="162"/>
      <c r="C976" s="163" t="s">
        <v>1405</v>
      </c>
      <c r="D976" s="163" t="s">
        <v>165</v>
      </c>
      <c r="E976" s="164" t="s">
        <v>1406</v>
      </c>
      <c r="F976" s="165" t="s">
        <v>1407</v>
      </c>
      <c r="G976" s="166" t="s">
        <v>1343</v>
      </c>
      <c r="H976" s="167">
        <v>1</v>
      </c>
      <c r="I976" s="168"/>
      <c r="J976" s="169">
        <f>ROUND(I976*H976,2)</f>
        <v>0</v>
      </c>
      <c r="K976" s="165" t="s">
        <v>3</v>
      </c>
      <c r="L976" s="40"/>
      <c r="M976" s="170" t="s">
        <v>3</v>
      </c>
      <c r="N976" s="171" t="s">
        <v>43</v>
      </c>
      <c r="O976" s="73"/>
      <c r="P976" s="172">
        <f>O976*H976</f>
        <v>0</v>
      </c>
      <c r="Q976" s="172">
        <v>0</v>
      </c>
      <c r="R976" s="172">
        <f>Q976*H976</f>
        <v>0</v>
      </c>
      <c r="S976" s="172">
        <v>0</v>
      </c>
      <c r="T976" s="173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174" t="s">
        <v>300</v>
      </c>
      <c r="AT976" s="174" t="s">
        <v>165</v>
      </c>
      <c r="AU976" s="174" t="s">
        <v>82</v>
      </c>
      <c r="AY976" s="20" t="s">
        <v>163</v>
      </c>
      <c r="BE976" s="175">
        <f>IF(N976="základní",J976,0)</f>
        <v>0</v>
      </c>
      <c r="BF976" s="175">
        <f>IF(N976="snížená",J976,0)</f>
        <v>0</v>
      </c>
      <c r="BG976" s="175">
        <f>IF(N976="zákl. přenesená",J976,0)</f>
        <v>0</v>
      </c>
      <c r="BH976" s="175">
        <f>IF(N976="sníž. přenesená",J976,0)</f>
        <v>0</v>
      </c>
      <c r="BI976" s="175">
        <f>IF(N976="nulová",J976,0)</f>
        <v>0</v>
      </c>
      <c r="BJ976" s="20" t="s">
        <v>80</v>
      </c>
      <c r="BK976" s="175">
        <f>ROUND(I976*H976,2)</f>
        <v>0</v>
      </c>
      <c r="BL976" s="20" t="s">
        <v>300</v>
      </c>
      <c r="BM976" s="174" t="s">
        <v>1408</v>
      </c>
    </row>
    <row r="977" spans="1:65" s="2" customFormat="1" ht="24.15" customHeight="1">
      <c r="A977" s="39"/>
      <c r="B977" s="162"/>
      <c r="C977" s="163" t="s">
        <v>1409</v>
      </c>
      <c r="D977" s="163" t="s">
        <v>165</v>
      </c>
      <c r="E977" s="164" t="s">
        <v>1410</v>
      </c>
      <c r="F977" s="165" t="s">
        <v>1411</v>
      </c>
      <c r="G977" s="166" t="s">
        <v>1343</v>
      </c>
      <c r="H977" s="167">
        <v>1</v>
      </c>
      <c r="I977" s="168"/>
      <c r="J977" s="169">
        <f>ROUND(I977*H977,2)</f>
        <v>0</v>
      </c>
      <c r="K977" s="165" t="s">
        <v>3</v>
      </c>
      <c r="L977" s="40"/>
      <c r="M977" s="170" t="s">
        <v>3</v>
      </c>
      <c r="N977" s="171" t="s">
        <v>43</v>
      </c>
      <c r="O977" s="73"/>
      <c r="P977" s="172">
        <f>O977*H977</f>
        <v>0</v>
      </c>
      <c r="Q977" s="172">
        <v>0</v>
      </c>
      <c r="R977" s="172">
        <f>Q977*H977</f>
        <v>0</v>
      </c>
      <c r="S977" s="172">
        <v>0</v>
      </c>
      <c r="T977" s="173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174" t="s">
        <v>300</v>
      </c>
      <c r="AT977" s="174" t="s">
        <v>165</v>
      </c>
      <c r="AU977" s="174" t="s">
        <v>82</v>
      </c>
      <c r="AY977" s="20" t="s">
        <v>163</v>
      </c>
      <c r="BE977" s="175">
        <f>IF(N977="základní",J977,0)</f>
        <v>0</v>
      </c>
      <c r="BF977" s="175">
        <f>IF(N977="snížená",J977,0)</f>
        <v>0</v>
      </c>
      <c r="BG977" s="175">
        <f>IF(N977="zákl. přenesená",J977,0)</f>
        <v>0</v>
      </c>
      <c r="BH977" s="175">
        <f>IF(N977="sníž. přenesená",J977,0)</f>
        <v>0</v>
      </c>
      <c r="BI977" s="175">
        <f>IF(N977="nulová",J977,0)</f>
        <v>0</v>
      </c>
      <c r="BJ977" s="20" t="s">
        <v>80</v>
      </c>
      <c r="BK977" s="175">
        <f>ROUND(I977*H977,2)</f>
        <v>0</v>
      </c>
      <c r="BL977" s="20" t="s">
        <v>300</v>
      </c>
      <c r="BM977" s="174" t="s">
        <v>1412</v>
      </c>
    </row>
    <row r="978" spans="1:65" s="2" customFormat="1" ht="24.15" customHeight="1">
      <c r="A978" s="39"/>
      <c r="B978" s="162"/>
      <c r="C978" s="163" t="s">
        <v>1413</v>
      </c>
      <c r="D978" s="163" t="s">
        <v>165</v>
      </c>
      <c r="E978" s="164" t="s">
        <v>1414</v>
      </c>
      <c r="F978" s="165" t="s">
        <v>1415</v>
      </c>
      <c r="G978" s="166" t="s">
        <v>1343</v>
      </c>
      <c r="H978" s="167">
        <v>1</v>
      </c>
      <c r="I978" s="168"/>
      <c r="J978" s="169">
        <f>ROUND(I978*H978,2)</f>
        <v>0</v>
      </c>
      <c r="K978" s="165" t="s">
        <v>3</v>
      </c>
      <c r="L978" s="40"/>
      <c r="M978" s="170" t="s">
        <v>3</v>
      </c>
      <c r="N978" s="171" t="s">
        <v>43</v>
      </c>
      <c r="O978" s="73"/>
      <c r="P978" s="172">
        <f>O978*H978</f>
        <v>0</v>
      </c>
      <c r="Q978" s="172">
        <v>0</v>
      </c>
      <c r="R978" s="172">
        <f>Q978*H978</f>
        <v>0</v>
      </c>
      <c r="S978" s="172">
        <v>0</v>
      </c>
      <c r="T978" s="173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174" t="s">
        <v>300</v>
      </c>
      <c r="AT978" s="174" t="s">
        <v>165</v>
      </c>
      <c r="AU978" s="174" t="s">
        <v>82</v>
      </c>
      <c r="AY978" s="20" t="s">
        <v>163</v>
      </c>
      <c r="BE978" s="175">
        <f>IF(N978="základní",J978,0)</f>
        <v>0</v>
      </c>
      <c r="BF978" s="175">
        <f>IF(N978="snížená",J978,0)</f>
        <v>0</v>
      </c>
      <c r="BG978" s="175">
        <f>IF(N978="zákl. přenesená",J978,0)</f>
        <v>0</v>
      </c>
      <c r="BH978" s="175">
        <f>IF(N978="sníž. přenesená",J978,0)</f>
        <v>0</v>
      </c>
      <c r="BI978" s="175">
        <f>IF(N978="nulová",J978,0)</f>
        <v>0</v>
      </c>
      <c r="BJ978" s="20" t="s">
        <v>80</v>
      </c>
      <c r="BK978" s="175">
        <f>ROUND(I978*H978,2)</f>
        <v>0</v>
      </c>
      <c r="BL978" s="20" t="s">
        <v>300</v>
      </c>
      <c r="BM978" s="174" t="s">
        <v>1416</v>
      </c>
    </row>
    <row r="979" spans="1:65" s="2" customFormat="1" ht="24.15" customHeight="1">
      <c r="A979" s="39"/>
      <c r="B979" s="162"/>
      <c r="C979" s="163" t="s">
        <v>1417</v>
      </c>
      <c r="D979" s="163" t="s">
        <v>165</v>
      </c>
      <c r="E979" s="164" t="s">
        <v>1418</v>
      </c>
      <c r="F979" s="165" t="s">
        <v>1419</v>
      </c>
      <c r="G979" s="166" t="s">
        <v>1343</v>
      </c>
      <c r="H979" s="167">
        <v>1</v>
      </c>
      <c r="I979" s="168"/>
      <c r="J979" s="169">
        <f>ROUND(I979*H979,2)</f>
        <v>0</v>
      </c>
      <c r="K979" s="165" t="s">
        <v>3</v>
      </c>
      <c r="L979" s="40"/>
      <c r="M979" s="170" t="s">
        <v>3</v>
      </c>
      <c r="N979" s="171" t="s">
        <v>43</v>
      </c>
      <c r="O979" s="73"/>
      <c r="P979" s="172">
        <f>O979*H979</f>
        <v>0</v>
      </c>
      <c r="Q979" s="172">
        <v>0</v>
      </c>
      <c r="R979" s="172">
        <f>Q979*H979</f>
        <v>0</v>
      </c>
      <c r="S979" s="172">
        <v>0</v>
      </c>
      <c r="T979" s="173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174" t="s">
        <v>300</v>
      </c>
      <c r="AT979" s="174" t="s">
        <v>165</v>
      </c>
      <c r="AU979" s="174" t="s">
        <v>82</v>
      </c>
      <c r="AY979" s="20" t="s">
        <v>163</v>
      </c>
      <c r="BE979" s="175">
        <f>IF(N979="základní",J979,0)</f>
        <v>0</v>
      </c>
      <c r="BF979" s="175">
        <f>IF(N979="snížená",J979,0)</f>
        <v>0</v>
      </c>
      <c r="BG979" s="175">
        <f>IF(N979="zákl. přenesená",J979,0)</f>
        <v>0</v>
      </c>
      <c r="BH979" s="175">
        <f>IF(N979="sníž. přenesená",J979,0)</f>
        <v>0</v>
      </c>
      <c r="BI979" s="175">
        <f>IF(N979="nulová",J979,0)</f>
        <v>0</v>
      </c>
      <c r="BJ979" s="20" t="s">
        <v>80</v>
      </c>
      <c r="BK979" s="175">
        <f>ROUND(I979*H979,2)</f>
        <v>0</v>
      </c>
      <c r="BL979" s="20" t="s">
        <v>300</v>
      </c>
      <c r="BM979" s="174" t="s">
        <v>1420</v>
      </c>
    </row>
    <row r="980" spans="1:65" s="2" customFormat="1" ht="16.5" customHeight="1">
      <c r="A980" s="39"/>
      <c r="B980" s="162"/>
      <c r="C980" s="163" t="s">
        <v>1421</v>
      </c>
      <c r="D980" s="163" t="s">
        <v>165</v>
      </c>
      <c r="E980" s="164" t="s">
        <v>1422</v>
      </c>
      <c r="F980" s="165" t="s">
        <v>1423</v>
      </c>
      <c r="G980" s="166" t="s">
        <v>303</v>
      </c>
      <c r="H980" s="167">
        <v>39.52</v>
      </c>
      <c r="I980" s="168"/>
      <c r="J980" s="169">
        <f>ROUND(I980*H980,2)</f>
        <v>0</v>
      </c>
      <c r="K980" s="165" t="s">
        <v>169</v>
      </c>
      <c r="L980" s="40"/>
      <c r="M980" s="170" t="s">
        <v>3</v>
      </c>
      <c r="N980" s="171" t="s">
        <v>43</v>
      </c>
      <c r="O980" s="73"/>
      <c r="P980" s="172">
        <f>O980*H980</f>
        <v>0</v>
      </c>
      <c r="Q980" s="172">
        <v>0</v>
      </c>
      <c r="R980" s="172">
        <f>Q980*H980</f>
        <v>0</v>
      </c>
      <c r="S980" s="172">
        <v>0.01207</v>
      </c>
      <c r="T980" s="173">
        <f>S980*H980</f>
        <v>0.47700640000000005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174" t="s">
        <v>300</v>
      </c>
      <c r="AT980" s="174" t="s">
        <v>165</v>
      </c>
      <c r="AU980" s="174" t="s">
        <v>82</v>
      </c>
      <c r="AY980" s="20" t="s">
        <v>163</v>
      </c>
      <c r="BE980" s="175">
        <f>IF(N980="základní",J980,0)</f>
        <v>0</v>
      </c>
      <c r="BF980" s="175">
        <f>IF(N980="snížená",J980,0)</f>
        <v>0</v>
      </c>
      <c r="BG980" s="175">
        <f>IF(N980="zákl. přenesená",J980,0)</f>
        <v>0</v>
      </c>
      <c r="BH980" s="175">
        <f>IF(N980="sníž. přenesená",J980,0)</f>
        <v>0</v>
      </c>
      <c r="BI980" s="175">
        <f>IF(N980="nulová",J980,0)</f>
        <v>0</v>
      </c>
      <c r="BJ980" s="20" t="s">
        <v>80</v>
      </c>
      <c r="BK980" s="175">
        <f>ROUND(I980*H980,2)</f>
        <v>0</v>
      </c>
      <c r="BL980" s="20" t="s">
        <v>300</v>
      </c>
      <c r="BM980" s="174" t="s">
        <v>1424</v>
      </c>
    </row>
    <row r="981" spans="1:47" s="2" customFormat="1" ht="12">
      <c r="A981" s="39"/>
      <c r="B981" s="40"/>
      <c r="C981" s="39"/>
      <c r="D981" s="176" t="s">
        <v>172</v>
      </c>
      <c r="E981" s="39"/>
      <c r="F981" s="177" t="s">
        <v>1425</v>
      </c>
      <c r="G981" s="39"/>
      <c r="H981" s="39"/>
      <c r="I981" s="178"/>
      <c r="J981" s="39"/>
      <c r="K981" s="39"/>
      <c r="L981" s="40"/>
      <c r="M981" s="179"/>
      <c r="N981" s="180"/>
      <c r="O981" s="73"/>
      <c r="P981" s="73"/>
      <c r="Q981" s="73"/>
      <c r="R981" s="73"/>
      <c r="S981" s="73"/>
      <c r="T981" s="74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T981" s="20" t="s">
        <v>172</v>
      </c>
      <c r="AU981" s="20" t="s">
        <v>82</v>
      </c>
    </row>
    <row r="982" spans="1:51" s="13" customFormat="1" ht="12">
      <c r="A982" s="13"/>
      <c r="B982" s="181"/>
      <c r="C982" s="13"/>
      <c r="D982" s="182" t="s">
        <v>174</v>
      </c>
      <c r="E982" s="183" t="s">
        <v>3</v>
      </c>
      <c r="F982" s="184" t="s">
        <v>1426</v>
      </c>
      <c r="G982" s="13"/>
      <c r="H982" s="183" t="s">
        <v>3</v>
      </c>
      <c r="I982" s="185"/>
      <c r="J982" s="13"/>
      <c r="K982" s="13"/>
      <c r="L982" s="181"/>
      <c r="M982" s="186"/>
      <c r="N982" s="187"/>
      <c r="O982" s="187"/>
      <c r="P982" s="187"/>
      <c r="Q982" s="187"/>
      <c r="R982" s="187"/>
      <c r="S982" s="187"/>
      <c r="T982" s="18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183" t="s">
        <v>174</v>
      </c>
      <c r="AU982" s="183" t="s">
        <v>82</v>
      </c>
      <c r="AV982" s="13" t="s">
        <v>80</v>
      </c>
      <c r="AW982" s="13" t="s">
        <v>33</v>
      </c>
      <c r="AX982" s="13" t="s">
        <v>72</v>
      </c>
      <c r="AY982" s="183" t="s">
        <v>163</v>
      </c>
    </row>
    <row r="983" spans="1:51" s="14" customFormat="1" ht="12">
      <c r="A983" s="14"/>
      <c r="B983" s="189"/>
      <c r="C983" s="14"/>
      <c r="D983" s="182" t="s">
        <v>174</v>
      </c>
      <c r="E983" s="190" t="s">
        <v>3</v>
      </c>
      <c r="F983" s="191" t="s">
        <v>1427</v>
      </c>
      <c r="G983" s="14"/>
      <c r="H983" s="192">
        <v>22.52</v>
      </c>
      <c r="I983" s="193"/>
      <c r="J983" s="14"/>
      <c r="K983" s="14"/>
      <c r="L983" s="189"/>
      <c r="M983" s="194"/>
      <c r="N983" s="195"/>
      <c r="O983" s="195"/>
      <c r="P983" s="195"/>
      <c r="Q983" s="195"/>
      <c r="R983" s="195"/>
      <c r="S983" s="195"/>
      <c r="T983" s="19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190" t="s">
        <v>174</v>
      </c>
      <c r="AU983" s="190" t="s">
        <v>82</v>
      </c>
      <c r="AV983" s="14" t="s">
        <v>82</v>
      </c>
      <c r="AW983" s="14" t="s">
        <v>33</v>
      </c>
      <c r="AX983" s="14" t="s">
        <v>72</v>
      </c>
      <c r="AY983" s="190" t="s">
        <v>163</v>
      </c>
    </row>
    <row r="984" spans="1:51" s="13" customFormat="1" ht="12">
      <c r="A984" s="13"/>
      <c r="B984" s="181"/>
      <c r="C984" s="13"/>
      <c r="D984" s="182" t="s">
        <v>174</v>
      </c>
      <c r="E984" s="183" t="s">
        <v>3</v>
      </c>
      <c r="F984" s="184" t="s">
        <v>1428</v>
      </c>
      <c r="G984" s="13"/>
      <c r="H984" s="183" t="s">
        <v>3</v>
      </c>
      <c r="I984" s="185"/>
      <c r="J984" s="13"/>
      <c r="K984" s="13"/>
      <c r="L984" s="181"/>
      <c r="M984" s="186"/>
      <c r="N984" s="187"/>
      <c r="O984" s="187"/>
      <c r="P984" s="187"/>
      <c r="Q984" s="187"/>
      <c r="R984" s="187"/>
      <c r="S984" s="187"/>
      <c r="T984" s="18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183" t="s">
        <v>174</v>
      </c>
      <c r="AU984" s="183" t="s">
        <v>82</v>
      </c>
      <c r="AV984" s="13" t="s">
        <v>80</v>
      </c>
      <c r="AW984" s="13" t="s">
        <v>33</v>
      </c>
      <c r="AX984" s="13" t="s">
        <v>72</v>
      </c>
      <c r="AY984" s="183" t="s">
        <v>163</v>
      </c>
    </row>
    <row r="985" spans="1:51" s="14" customFormat="1" ht="12">
      <c r="A985" s="14"/>
      <c r="B985" s="189"/>
      <c r="C985" s="14"/>
      <c r="D985" s="182" t="s">
        <v>174</v>
      </c>
      <c r="E985" s="190" t="s">
        <v>3</v>
      </c>
      <c r="F985" s="191" t="s">
        <v>312</v>
      </c>
      <c r="G985" s="14"/>
      <c r="H985" s="192">
        <v>17</v>
      </c>
      <c r="I985" s="193"/>
      <c r="J985" s="14"/>
      <c r="K985" s="14"/>
      <c r="L985" s="189"/>
      <c r="M985" s="194"/>
      <c r="N985" s="195"/>
      <c r="O985" s="195"/>
      <c r="P985" s="195"/>
      <c r="Q985" s="195"/>
      <c r="R985" s="195"/>
      <c r="S985" s="195"/>
      <c r="T985" s="19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190" t="s">
        <v>174</v>
      </c>
      <c r="AU985" s="190" t="s">
        <v>82</v>
      </c>
      <c r="AV985" s="14" t="s">
        <v>82</v>
      </c>
      <c r="AW985" s="14" t="s">
        <v>33</v>
      </c>
      <c r="AX985" s="14" t="s">
        <v>72</v>
      </c>
      <c r="AY985" s="190" t="s">
        <v>163</v>
      </c>
    </row>
    <row r="986" spans="1:51" s="15" customFormat="1" ht="12">
      <c r="A986" s="15"/>
      <c r="B986" s="197"/>
      <c r="C986" s="15"/>
      <c r="D986" s="182" t="s">
        <v>174</v>
      </c>
      <c r="E986" s="198" t="s">
        <v>3</v>
      </c>
      <c r="F986" s="199" t="s">
        <v>178</v>
      </c>
      <c r="G986" s="15"/>
      <c r="H986" s="200">
        <v>39.52</v>
      </c>
      <c r="I986" s="201"/>
      <c r="J986" s="15"/>
      <c r="K986" s="15"/>
      <c r="L986" s="197"/>
      <c r="M986" s="202"/>
      <c r="N986" s="203"/>
      <c r="O986" s="203"/>
      <c r="P986" s="203"/>
      <c r="Q986" s="203"/>
      <c r="R986" s="203"/>
      <c r="S986" s="203"/>
      <c r="T986" s="204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198" t="s">
        <v>174</v>
      </c>
      <c r="AU986" s="198" t="s">
        <v>82</v>
      </c>
      <c r="AV986" s="15" t="s">
        <v>170</v>
      </c>
      <c r="AW986" s="15" t="s">
        <v>33</v>
      </c>
      <c r="AX986" s="15" t="s">
        <v>80</v>
      </c>
      <c r="AY986" s="198" t="s">
        <v>163</v>
      </c>
    </row>
    <row r="987" spans="1:65" s="2" customFormat="1" ht="16.5" customHeight="1">
      <c r="A987" s="39"/>
      <c r="B987" s="162"/>
      <c r="C987" s="163" t="s">
        <v>1429</v>
      </c>
      <c r="D987" s="163" t="s">
        <v>165</v>
      </c>
      <c r="E987" s="164" t="s">
        <v>1430</v>
      </c>
      <c r="F987" s="165" t="s">
        <v>1431</v>
      </c>
      <c r="G987" s="166" t="s">
        <v>463</v>
      </c>
      <c r="H987" s="167">
        <v>5.145</v>
      </c>
      <c r="I987" s="168"/>
      <c r="J987" s="169">
        <f>ROUND(I987*H987,2)</f>
        <v>0</v>
      </c>
      <c r="K987" s="165" t="s">
        <v>169</v>
      </c>
      <c r="L987" s="40"/>
      <c r="M987" s="170" t="s">
        <v>3</v>
      </c>
      <c r="N987" s="171" t="s">
        <v>43</v>
      </c>
      <c r="O987" s="73"/>
      <c r="P987" s="172">
        <f>O987*H987</f>
        <v>0</v>
      </c>
      <c r="Q987" s="172">
        <v>0</v>
      </c>
      <c r="R987" s="172">
        <f>Q987*H987</f>
        <v>0</v>
      </c>
      <c r="S987" s="172">
        <v>0.003</v>
      </c>
      <c r="T987" s="173">
        <f>S987*H987</f>
        <v>0.015434999999999999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174" t="s">
        <v>300</v>
      </c>
      <c r="AT987" s="174" t="s">
        <v>165</v>
      </c>
      <c r="AU987" s="174" t="s">
        <v>82</v>
      </c>
      <c r="AY987" s="20" t="s">
        <v>163</v>
      </c>
      <c r="BE987" s="175">
        <f>IF(N987="základní",J987,0)</f>
        <v>0</v>
      </c>
      <c r="BF987" s="175">
        <f>IF(N987="snížená",J987,0)</f>
        <v>0</v>
      </c>
      <c r="BG987" s="175">
        <f>IF(N987="zákl. přenesená",J987,0)</f>
        <v>0</v>
      </c>
      <c r="BH987" s="175">
        <f>IF(N987="sníž. přenesená",J987,0)</f>
        <v>0</v>
      </c>
      <c r="BI987" s="175">
        <f>IF(N987="nulová",J987,0)</f>
        <v>0</v>
      </c>
      <c r="BJ987" s="20" t="s">
        <v>80</v>
      </c>
      <c r="BK987" s="175">
        <f>ROUND(I987*H987,2)</f>
        <v>0</v>
      </c>
      <c r="BL987" s="20" t="s">
        <v>300</v>
      </c>
      <c r="BM987" s="174" t="s">
        <v>1432</v>
      </c>
    </row>
    <row r="988" spans="1:47" s="2" customFormat="1" ht="12">
      <c r="A988" s="39"/>
      <c r="B988" s="40"/>
      <c r="C988" s="39"/>
      <c r="D988" s="176" t="s">
        <v>172</v>
      </c>
      <c r="E988" s="39"/>
      <c r="F988" s="177" t="s">
        <v>1433</v>
      </c>
      <c r="G988" s="39"/>
      <c r="H988" s="39"/>
      <c r="I988" s="178"/>
      <c r="J988" s="39"/>
      <c r="K988" s="39"/>
      <c r="L988" s="40"/>
      <c r="M988" s="179"/>
      <c r="N988" s="180"/>
      <c r="O988" s="73"/>
      <c r="P988" s="73"/>
      <c r="Q988" s="73"/>
      <c r="R988" s="73"/>
      <c r="S988" s="73"/>
      <c r="T988" s="74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T988" s="20" t="s">
        <v>172</v>
      </c>
      <c r="AU988" s="20" t="s">
        <v>82</v>
      </c>
    </row>
    <row r="989" spans="1:51" s="14" customFormat="1" ht="12">
      <c r="A989" s="14"/>
      <c r="B989" s="189"/>
      <c r="C989" s="14"/>
      <c r="D989" s="182" t="s">
        <v>174</v>
      </c>
      <c r="E989" s="190" t="s">
        <v>3</v>
      </c>
      <c r="F989" s="191" t="s">
        <v>1434</v>
      </c>
      <c r="G989" s="14"/>
      <c r="H989" s="192">
        <v>2.61</v>
      </c>
      <c r="I989" s="193"/>
      <c r="J989" s="14"/>
      <c r="K989" s="14"/>
      <c r="L989" s="189"/>
      <c r="M989" s="194"/>
      <c r="N989" s="195"/>
      <c r="O989" s="195"/>
      <c r="P989" s="195"/>
      <c r="Q989" s="195"/>
      <c r="R989" s="195"/>
      <c r="S989" s="195"/>
      <c r="T989" s="19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190" t="s">
        <v>174</v>
      </c>
      <c r="AU989" s="190" t="s">
        <v>82</v>
      </c>
      <c r="AV989" s="14" t="s">
        <v>82</v>
      </c>
      <c r="AW989" s="14" t="s">
        <v>33</v>
      </c>
      <c r="AX989" s="14" t="s">
        <v>72</v>
      </c>
      <c r="AY989" s="190" t="s">
        <v>163</v>
      </c>
    </row>
    <row r="990" spans="1:51" s="14" customFormat="1" ht="12">
      <c r="A990" s="14"/>
      <c r="B990" s="189"/>
      <c r="C990" s="14"/>
      <c r="D990" s="182" t="s">
        <v>174</v>
      </c>
      <c r="E990" s="190" t="s">
        <v>3</v>
      </c>
      <c r="F990" s="191" t="s">
        <v>1435</v>
      </c>
      <c r="G990" s="14"/>
      <c r="H990" s="192">
        <v>2.535</v>
      </c>
      <c r="I990" s="193"/>
      <c r="J990" s="14"/>
      <c r="K990" s="14"/>
      <c r="L990" s="189"/>
      <c r="M990" s="194"/>
      <c r="N990" s="195"/>
      <c r="O990" s="195"/>
      <c r="P990" s="195"/>
      <c r="Q990" s="195"/>
      <c r="R990" s="195"/>
      <c r="S990" s="195"/>
      <c r="T990" s="196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190" t="s">
        <v>174</v>
      </c>
      <c r="AU990" s="190" t="s">
        <v>82</v>
      </c>
      <c r="AV990" s="14" t="s">
        <v>82</v>
      </c>
      <c r="AW990" s="14" t="s">
        <v>33</v>
      </c>
      <c r="AX990" s="14" t="s">
        <v>72</v>
      </c>
      <c r="AY990" s="190" t="s">
        <v>163</v>
      </c>
    </row>
    <row r="991" spans="1:51" s="15" customFormat="1" ht="12">
      <c r="A991" s="15"/>
      <c r="B991" s="197"/>
      <c r="C991" s="15"/>
      <c r="D991" s="182" t="s">
        <v>174</v>
      </c>
      <c r="E991" s="198" t="s">
        <v>3</v>
      </c>
      <c r="F991" s="199" t="s">
        <v>178</v>
      </c>
      <c r="G991" s="15"/>
      <c r="H991" s="200">
        <v>5.145</v>
      </c>
      <c r="I991" s="201"/>
      <c r="J991" s="15"/>
      <c r="K991" s="15"/>
      <c r="L991" s="197"/>
      <c r="M991" s="202"/>
      <c r="N991" s="203"/>
      <c r="O991" s="203"/>
      <c r="P991" s="203"/>
      <c r="Q991" s="203"/>
      <c r="R991" s="203"/>
      <c r="S991" s="203"/>
      <c r="T991" s="204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198" t="s">
        <v>174</v>
      </c>
      <c r="AU991" s="198" t="s">
        <v>82</v>
      </c>
      <c r="AV991" s="15" t="s">
        <v>170</v>
      </c>
      <c r="AW991" s="15" t="s">
        <v>33</v>
      </c>
      <c r="AX991" s="15" t="s">
        <v>80</v>
      </c>
      <c r="AY991" s="198" t="s">
        <v>163</v>
      </c>
    </row>
    <row r="992" spans="1:65" s="2" customFormat="1" ht="21.75" customHeight="1">
      <c r="A992" s="39"/>
      <c r="B992" s="162"/>
      <c r="C992" s="163" t="s">
        <v>1436</v>
      </c>
      <c r="D992" s="163" t="s">
        <v>165</v>
      </c>
      <c r="E992" s="164" t="s">
        <v>1437</v>
      </c>
      <c r="F992" s="165" t="s">
        <v>1438</v>
      </c>
      <c r="G992" s="166" t="s">
        <v>463</v>
      </c>
      <c r="H992" s="167">
        <v>17.73</v>
      </c>
      <c r="I992" s="168"/>
      <c r="J992" s="169">
        <f>ROUND(I992*H992,2)</f>
        <v>0</v>
      </c>
      <c r="K992" s="165" t="s">
        <v>169</v>
      </c>
      <c r="L992" s="40"/>
      <c r="M992" s="170" t="s">
        <v>3</v>
      </c>
      <c r="N992" s="171" t="s">
        <v>43</v>
      </c>
      <c r="O992" s="73"/>
      <c r="P992" s="172">
        <f>O992*H992</f>
        <v>0</v>
      </c>
      <c r="Q992" s="172">
        <v>0</v>
      </c>
      <c r="R992" s="172">
        <f>Q992*H992</f>
        <v>0</v>
      </c>
      <c r="S992" s="172">
        <v>0.005</v>
      </c>
      <c r="T992" s="173">
        <f>S992*H992</f>
        <v>0.08865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174" t="s">
        <v>300</v>
      </c>
      <c r="AT992" s="174" t="s">
        <v>165</v>
      </c>
      <c r="AU992" s="174" t="s">
        <v>82</v>
      </c>
      <c r="AY992" s="20" t="s">
        <v>163</v>
      </c>
      <c r="BE992" s="175">
        <f>IF(N992="základní",J992,0)</f>
        <v>0</v>
      </c>
      <c r="BF992" s="175">
        <f>IF(N992="snížená",J992,0)</f>
        <v>0</v>
      </c>
      <c r="BG992" s="175">
        <f>IF(N992="zákl. přenesená",J992,0)</f>
        <v>0</v>
      </c>
      <c r="BH992" s="175">
        <f>IF(N992="sníž. přenesená",J992,0)</f>
        <v>0</v>
      </c>
      <c r="BI992" s="175">
        <f>IF(N992="nulová",J992,0)</f>
        <v>0</v>
      </c>
      <c r="BJ992" s="20" t="s">
        <v>80</v>
      </c>
      <c r="BK992" s="175">
        <f>ROUND(I992*H992,2)</f>
        <v>0</v>
      </c>
      <c r="BL992" s="20" t="s">
        <v>300</v>
      </c>
      <c r="BM992" s="174" t="s">
        <v>1439</v>
      </c>
    </row>
    <row r="993" spans="1:47" s="2" customFormat="1" ht="12">
      <c r="A993" s="39"/>
      <c r="B993" s="40"/>
      <c r="C993" s="39"/>
      <c r="D993" s="176" t="s">
        <v>172</v>
      </c>
      <c r="E993" s="39"/>
      <c r="F993" s="177" t="s">
        <v>1440</v>
      </c>
      <c r="G993" s="39"/>
      <c r="H993" s="39"/>
      <c r="I993" s="178"/>
      <c r="J993" s="39"/>
      <c r="K993" s="39"/>
      <c r="L993" s="40"/>
      <c r="M993" s="179"/>
      <c r="N993" s="180"/>
      <c r="O993" s="73"/>
      <c r="P993" s="73"/>
      <c r="Q993" s="73"/>
      <c r="R993" s="73"/>
      <c r="S993" s="73"/>
      <c r="T993" s="74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T993" s="20" t="s">
        <v>172</v>
      </c>
      <c r="AU993" s="20" t="s">
        <v>82</v>
      </c>
    </row>
    <row r="994" spans="1:51" s="14" customFormat="1" ht="12">
      <c r="A994" s="14"/>
      <c r="B994" s="189"/>
      <c r="C994" s="14"/>
      <c r="D994" s="182" t="s">
        <v>174</v>
      </c>
      <c r="E994" s="190" t="s">
        <v>3</v>
      </c>
      <c r="F994" s="191" t="s">
        <v>1441</v>
      </c>
      <c r="G994" s="14"/>
      <c r="H994" s="192">
        <v>5.31</v>
      </c>
      <c r="I994" s="193"/>
      <c r="J994" s="14"/>
      <c r="K994" s="14"/>
      <c r="L994" s="189"/>
      <c r="M994" s="194"/>
      <c r="N994" s="195"/>
      <c r="O994" s="195"/>
      <c r="P994" s="195"/>
      <c r="Q994" s="195"/>
      <c r="R994" s="195"/>
      <c r="S994" s="195"/>
      <c r="T994" s="196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190" t="s">
        <v>174</v>
      </c>
      <c r="AU994" s="190" t="s">
        <v>82</v>
      </c>
      <c r="AV994" s="14" t="s">
        <v>82</v>
      </c>
      <c r="AW994" s="14" t="s">
        <v>33</v>
      </c>
      <c r="AX994" s="14" t="s">
        <v>72</v>
      </c>
      <c r="AY994" s="190" t="s">
        <v>163</v>
      </c>
    </row>
    <row r="995" spans="1:51" s="14" customFormat="1" ht="12">
      <c r="A995" s="14"/>
      <c r="B995" s="189"/>
      <c r="C995" s="14"/>
      <c r="D995" s="182" t="s">
        <v>174</v>
      </c>
      <c r="E995" s="190" t="s">
        <v>3</v>
      </c>
      <c r="F995" s="191" t="s">
        <v>1442</v>
      </c>
      <c r="G995" s="14"/>
      <c r="H995" s="192">
        <v>10.62</v>
      </c>
      <c r="I995" s="193"/>
      <c r="J995" s="14"/>
      <c r="K995" s="14"/>
      <c r="L995" s="189"/>
      <c r="M995" s="194"/>
      <c r="N995" s="195"/>
      <c r="O995" s="195"/>
      <c r="P995" s="195"/>
      <c r="Q995" s="195"/>
      <c r="R995" s="195"/>
      <c r="S995" s="195"/>
      <c r="T995" s="196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190" t="s">
        <v>174</v>
      </c>
      <c r="AU995" s="190" t="s">
        <v>82</v>
      </c>
      <c r="AV995" s="14" t="s">
        <v>82</v>
      </c>
      <c r="AW995" s="14" t="s">
        <v>33</v>
      </c>
      <c r="AX995" s="14" t="s">
        <v>72</v>
      </c>
      <c r="AY995" s="190" t="s">
        <v>163</v>
      </c>
    </row>
    <row r="996" spans="1:51" s="14" customFormat="1" ht="12">
      <c r="A996" s="14"/>
      <c r="B996" s="189"/>
      <c r="C996" s="14"/>
      <c r="D996" s="182" t="s">
        <v>174</v>
      </c>
      <c r="E996" s="190" t="s">
        <v>3</v>
      </c>
      <c r="F996" s="191" t="s">
        <v>1443</v>
      </c>
      <c r="G996" s="14"/>
      <c r="H996" s="192">
        <v>1.8</v>
      </c>
      <c r="I996" s="193"/>
      <c r="J996" s="14"/>
      <c r="K996" s="14"/>
      <c r="L996" s="189"/>
      <c r="M996" s="194"/>
      <c r="N996" s="195"/>
      <c r="O996" s="195"/>
      <c r="P996" s="195"/>
      <c r="Q996" s="195"/>
      <c r="R996" s="195"/>
      <c r="S996" s="195"/>
      <c r="T996" s="196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190" t="s">
        <v>174</v>
      </c>
      <c r="AU996" s="190" t="s">
        <v>82</v>
      </c>
      <c r="AV996" s="14" t="s">
        <v>82</v>
      </c>
      <c r="AW996" s="14" t="s">
        <v>33</v>
      </c>
      <c r="AX996" s="14" t="s">
        <v>72</v>
      </c>
      <c r="AY996" s="190" t="s">
        <v>163</v>
      </c>
    </row>
    <row r="997" spans="1:51" s="15" customFormat="1" ht="12">
      <c r="A997" s="15"/>
      <c r="B997" s="197"/>
      <c r="C997" s="15"/>
      <c r="D997" s="182" t="s">
        <v>174</v>
      </c>
      <c r="E997" s="198" t="s">
        <v>3</v>
      </c>
      <c r="F997" s="199" t="s">
        <v>178</v>
      </c>
      <c r="G997" s="15"/>
      <c r="H997" s="200">
        <v>17.73</v>
      </c>
      <c r="I997" s="201"/>
      <c r="J997" s="15"/>
      <c r="K997" s="15"/>
      <c r="L997" s="197"/>
      <c r="M997" s="202"/>
      <c r="N997" s="203"/>
      <c r="O997" s="203"/>
      <c r="P997" s="203"/>
      <c r="Q997" s="203"/>
      <c r="R997" s="203"/>
      <c r="S997" s="203"/>
      <c r="T997" s="204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198" t="s">
        <v>174</v>
      </c>
      <c r="AU997" s="198" t="s">
        <v>82</v>
      </c>
      <c r="AV997" s="15" t="s">
        <v>170</v>
      </c>
      <c r="AW997" s="15" t="s">
        <v>33</v>
      </c>
      <c r="AX997" s="15" t="s">
        <v>80</v>
      </c>
      <c r="AY997" s="198" t="s">
        <v>163</v>
      </c>
    </row>
    <row r="998" spans="1:65" s="2" customFormat="1" ht="16.5" customHeight="1">
      <c r="A998" s="39"/>
      <c r="B998" s="162"/>
      <c r="C998" s="163" t="s">
        <v>1444</v>
      </c>
      <c r="D998" s="163" t="s">
        <v>165</v>
      </c>
      <c r="E998" s="164" t="s">
        <v>1445</v>
      </c>
      <c r="F998" s="165" t="s">
        <v>1446</v>
      </c>
      <c r="G998" s="166" t="s">
        <v>463</v>
      </c>
      <c r="H998" s="167">
        <v>27.05</v>
      </c>
      <c r="I998" s="168"/>
      <c r="J998" s="169">
        <f>ROUND(I998*H998,2)</f>
        <v>0</v>
      </c>
      <c r="K998" s="165" t="s">
        <v>169</v>
      </c>
      <c r="L998" s="40"/>
      <c r="M998" s="170" t="s">
        <v>3</v>
      </c>
      <c r="N998" s="171" t="s">
        <v>43</v>
      </c>
      <c r="O998" s="73"/>
      <c r="P998" s="172">
        <f>O998*H998</f>
        <v>0</v>
      </c>
      <c r="Q998" s="172">
        <v>0</v>
      </c>
      <c r="R998" s="172">
        <f>Q998*H998</f>
        <v>0</v>
      </c>
      <c r="S998" s="172">
        <v>0.007</v>
      </c>
      <c r="T998" s="173">
        <f>S998*H998</f>
        <v>0.18935000000000002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174" t="s">
        <v>300</v>
      </c>
      <c r="AT998" s="174" t="s">
        <v>165</v>
      </c>
      <c r="AU998" s="174" t="s">
        <v>82</v>
      </c>
      <c r="AY998" s="20" t="s">
        <v>163</v>
      </c>
      <c r="BE998" s="175">
        <f>IF(N998="základní",J998,0)</f>
        <v>0</v>
      </c>
      <c r="BF998" s="175">
        <f>IF(N998="snížená",J998,0)</f>
        <v>0</v>
      </c>
      <c r="BG998" s="175">
        <f>IF(N998="zákl. přenesená",J998,0)</f>
        <v>0</v>
      </c>
      <c r="BH998" s="175">
        <f>IF(N998="sníž. přenesená",J998,0)</f>
        <v>0</v>
      </c>
      <c r="BI998" s="175">
        <f>IF(N998="nulová",J998,0)</f>
        <v>0</v>
      </c>
      <c r="BJ998" s="20" t="s">
        <v>80</v>
      </c>
      <c r="BK998" s="175">
        <f>ROUND(I998*H998,2)</f>
        <v>0</v>
      </c>
      <c r="BL998" s="20" t="s">
        <v>300</v>
      </c>
      <c r="BM998" s="174" t="s">
        <v>1447</v>
      </c>
    </row>
    <row r="999" spans="1:47" s="2" customFormat="1" ht="12">
      <c r="A999" s="39"/>
      <c r="B999" s="40"/>
      <c r="C999" s="39"/>
      <c r="D999" s="176" t="s">
        <v>172</v>
      </c>
      <c r="E999" s="39"/>
      <c r="F999" s="177" t="s">
        <v>1448</v>
      </c>
      <c r="G999" s="39"/>
      <c r="H999" s="39"/>
      <c r="I999" s="178"/>
      <c r="J999" s="39"/>
      <c r="K999" s="39"/>
      <c r="L999" s="40"/>
      <c r="M999" s="179"/>
      <c r="N999" s="180"/>
      <c r="O999" s="73"/>
      <c r="P999" s="73"/>
      <c r="Q999" s="73"/>
      <c r="R999" s="73"/>
      <c r="S999" s="73"/>
      <c r="T999" s="74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20" t="s">
        <v>172</v>
      </c>
      <c r="AU999" s="20" t="s">
        <v>82</v>
      </c>
    </row>
    <row r="1000" spans="1:51" s="14" customFormat="1" ht="12">
      <c r="A1000" s="14"/>
      <c r="B1000" s="189"/>
      <c r="C1000" s="14"/>
      <c r="D1000" s="182" t="s">
        <v>174</v>
      </c>
      <c r="E1000" s="190" t="s">
        <v>3</v>
      </c>
      <c r="F1000" s="191" t="s">
        <v>1282</v>
      </c>
      <c r="G1000" s="14"/>
      <c r="H1000" s="192">
        <v>10.62</v>
      </c>
      <c r="I1000" s="193"/>
      <c r="J1000" s="14"/>
      <c r="K1000" s="14"/>
      <c r="L1000" s="189"/>
      <c r="M1000" s="194"/>
      <c r="N1000" s="195"/>
      <c r="O1000" s="195"/>
      <c r="P1000" s="195"/>
      <c r="Q1000" s="195"/>
      <c r="R1000" s="195"/>
      <c r="S1000" s="195"/>
      <c r="T1000" s="19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190" t="s">
        <v>174</v>
      </c>
      <c r="AU1000" s="190" t="s">
        <v>82</v>
      </c>
      <c r="AV1000" s="14" t="s">
        <v>82</v>
      </c>
      <c r="AW1000" s="14" t="s">
        <v>33</v>
      </c>
      <c r="AX1000" s="14" t="s">
        <v>72</v>
      </c>
      <c r="AY1000" s="190" t="s">
        <v>163</v>
      </c>
    </row>
    <row r="1001" spans="1:51" s="14" customFormat="1" ht="12">
      <c r="A1001" s="14"/>
      <c r="B1001" s="189"/>
      <c r="C1001" s="14"/>
      <c r="D1001" s="182" t="s">
        <v>174</v>
      </c>
      <c r="E1001" s="190" t="s">
        <v>3</v>
      </c>
      <c r="F1001" s="191" t="s">
        <v>1287</v>
      </c>
      <c r="G1001" s="14"/>
      <c r="H1001" s="192">
        <v>5.26</v>
      </c>
      <c r="I1001" s="193"/>
      <c r="J1001" s="14"/>
      <c r="K1001" s="14"/>
      <c r="L1001" s="189"/>
      <c r="M1001" s="194"/>
      <c r="N1001" s="195"/>
      <c r="O1001" s="195"/>
      <c r="P1001" s="195"/>
      <c r="Q1001" s="195"/>
      <c r="R1001" s="195"/>
      <c r="S1001" s="195"/>
      <c r="T1001" s="196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190" t="s">
        <v>174</v>
      </c>
      <c r="AU1001" s="190" t="s">
        <v>82</v>
      </c>
      <c r="AV1001" s="14" t="s">
        <v>82</v>
      </c>
      <c r="AW1001" s="14" t="s">
        <v>33</v>
      </c>
      <c r="AX1001" s="14" t="s">
        <v>72</v>
      </c>
      <c r="AY1001" s="190" t="s">
        <v>163</v>
      </c>
    </row>
    <row r="1002" spans="1:51" s="14" customFormat="1" ht="12">
      <c r="A1002" s="14"/>
      <c r="B1002" s="189"/>
      <c r="C1002" s="14"/>
      <c r="D1002" s="182" t="s">
        <v>174</v>
      </c>
      <c r="E1002" s="190" t="s">
        <v>3</v>
      </c>
      <c r="F1002" s="191" t="s">
        <v>1288</v>
      </c>
      <c r="G1002" s="14"/>
      <c r="H1002" s="192">
        <v>8.8</v>
      </c>
      <c r="I1002" s="193"/>
      <c r="J1002" s="14"/>
      <c r="K1002" s="14"/>
      <c r="L1002" s="189"/>
      <c r="M1002" s="194"/>
      <c r="N1002" s="195"/>
      <c r="O1002" s="195"/>
      <c r="P1002" s="195"/>
      <c r="Q1002" s="195"/>
      <c r="R1002" s="195"/>
      <c r="S1002" s="195"/>
      <c r="T1002" s="196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190" t="s">
        <v>174</v>
      </c>
      <c r="AU1002" s="190" t="s">
        <v>82</v>
      </c>
      <c r="AV1002" s="14" t="s">
        <v>82</v>
      </c>
      <c r="AW1002" s="14" t="s">
        <v>33</v>
      </c>
      <c r="AX1002" s="14" t="s">
        <v>72</v>
      </c>
      <c r="AY1002" s="190" t="s">
        <v>163</v>
      </c>
    </row>
    <row r="1003" spans="1:51" s="14" customFormat="1" ht="12">
      <c r="A1003" s="14"/>
      <c r="B1003" s="189"/>
      <c r="C1003" s="14"/>
      <c r="D1003" s="182" t="s">
        <v>174</v>
      </c>
      <c r="E1003" s="190" t="s">
        <v>3</v>
      </c>
      <c r="F1003" s="191" t="s">
        <v>1289</v>
      </c>
      <c r="G1003" s="14"/>
      <c r="H1003" s="192">
        <v>2.37</v>
      </c>
      <c r="I1003" s="193"/>
      <c r="J1003" s="14"/>
      <c r="K1003" s="14"/>
      <c r="L1003" s="189"/>
      <c r="M1003" s="194"/>
      <c r="N1003" s="195"/>
      <c r="O1003" s="195"/>
      <c r="P1003" s="195"/>
      <c r="Q1003" s="195"/>
      <c r="R1003" s="195"/>
      <c r="S1003" s="195"/>
      <c r="T1003" s="19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190" t="s">
        <v>174</v>
      </c>
      <c r="AU1003" s="190" t="s">
        <v>82</v>
      </c>
      <c r="AV1003" s="14" t="s">
        <v>82</v>
      </c>
      <c r="AW1003" s="14" t="s">
        <v>33</v>
      </c>
      <c r="AX1003" s="14" t="s">
        <v>72</v>
      </c>
      <c r="AY1003" s="190" t="s">
        <v>163</v>
      </c>
    </row>
    <row r="1004" spans="1:51" s="15" customFormat="1" ht="12">
      <c r="A1004" s="15"/>
      <c r="B1004" s="197"/>
      <c r="C1004" s="15"/>
      <c r="D1004" s="182" t="s">
        <v>174</v>
      </c>
      <c r="E1004" s="198" t="s">
        <v>3</v>
      </c>
      <c r="F1004" s="199" t="s">
        <v>178</v>
      </c>
      <c r="G1004" s="15"/>
      <c r="H1004" s="200">
        <v>27.05</v>
      </c>
      <c r="I1004" s="201"/>
      <c r="J1004" s="15"/>
      <c r="K1004" s="15"/>
      <c r="L1004" s="197"/>
      <c r="M1004" s="202"/>
      <c r="N1004" s="203"/>
      <c r="O1004" s="203"/>
      <c r="P1004" s="203"/>
      <c r="Q1004" s="203"/>
      <c r="R1004" s="203"/>
      <c r="S1004" s="203"/>
      <c r="T1004" s="204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198" t="s">
        <v>174</v>
      </c>
      <c r="AU1004" s="198" t="s">
        <v>82</v>
      </c>
      <c r="AV1004" s="15" t="s">
        <v>170</v>
      </c>
      <c r="AW1004" s="15" t="s">
        <v>33</v>
      </c>
      <c r="AX1004" s="15" t="s">
        <v>80</v>
      </c>
      <c r="AY1004" s="198" t="s">
        <v>163</v>
      </c>
    </row>
    <row r="1005" spans="1:65" s="2" customFormat="1" ht="24.15" customHeight="1">
      <c r="A1005" s="39"/>
      <c r="B1005" s="162"/>
      <c r="C1005" s="163" t="s">
        <v>1449</v>
      </c>
      <c r="D1005" s="163" t="s">
        <v>165</v>
      </c>
      <c r="E1005" s="164" t="s">
        <v>1450</v>
      </c>
      <c r="F1005" s="165" t="s">
        <v>1451</v>
      </c>
      <c r="G1005" s="166" t="s">
        <v>303</v>
      </c>
      <c r="H1005" s="167">
        <v>243.08</v>
      </c>
      <c r="I1005" s="168"/>
      <c r="J1005" s="169">
        <f>ROUND(I1005*H1005,2)</f>
        <v>0</v>
      </c>
      <c r="K1005" s="165" t="s">
        <v>169</v>
      </c>
      <c r="L1005" s="40"/>
      <c r="M1005" s="170" t="s">
        <v>3</v>
      </c>
      <c r="N1005" s="171" t="s">
        <v>43</v>
      </c>
      <c r="O1005" s="73"/>
      <c r="P1005" s="172">
        <f>O1005*H1005</f>
        <v>0</v>
      </c>
      <c r="Q1005" s="172">
        <v>0.00028</v>
      </c>
      <c r="R1005" s="172">
        <f>Q1005*H1005</f>
        <v>0.0680624</v>
      </c>
      <c r="S1005" s="172">
        <v>0</v>
      </c>
      <c r="T1005" s="173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174" t="s">
        <v>300</v>
      </c>
      <c r="AT1005" s="174" t="s">
        <v>165</v>
      </c>
      <c r="AU1005" s="174" t="s">
        <v>82</v>
      </c>
      <c r="AY1005" s="20" t="s">
        <v>163</v>
      </c>
      <c r="BE1005" s="175">
        <f>IF(N1005="základní",J1005,0)</f>
        <v>0</v>
      </c>
      <c r="BF1005" s="175">
        <f>IF(N1005="snížená",J1005,0)</f>
        <v>0</v>
      </c>
      <c r="BG1005" s="175">
        <f>IF(N1005="zákl. přenesená",J1005,0)</f>
        <v>0</v>
      </c>
      <c r="BH1005" s="175">
        <f>IF(N1005="sníž. přenesená",J1005,0)</f>
        <v>0</v>
      </c>
      <c r="BI1005" s="175">
        <f>IF(N1005="nulová",J1005,0)</f>
        <v>0</v>
      </c>
      <c r="BJ1005" s="20" t="s">
        <v>80</v>
      </c>
      <c r="BK1005" s="175">
        <f>ROUND(I1005*H1005,2)</f>
        <v>0</v>
      </c>
      <c r="BL1005" s="20" t="s">
        <v>300</v>
      </c>
      <c r="BM1005" s="174" t="s">
        <v>1452</v>
      </c>
    </row>
    <row r="1006" spans="1:47" s="2" customFormat="1" ht="12">
      <c r="A1006" s="39"/>
      <c r="B1006" s="40"/>
      <c r="C1006" s="39"/>
      <c r="D1006" s="176" t="s">
        <v>172</v>
      </c>
      <c r="E1006" s="39"/>
      <c r="F1006" s="177" t="s">
        <v>1453</v>
      </c>
      <c r="G1006" s="39"/>
      <c r="H1006" s="39"/>
      <c r="I1006" s="178"/>
      <c r="J1006" s="39"/>
      <c r="K1006" s="39"/>
      <c r="L1006" s="40"/>
      <c r="M1006" s="179"/>
      <c r="N1006" s="180"/>
      <c r="O1006" s="73"/>
      <c r="P1006" s="73"/>
      <c r="Q1006" s="73"/>
      <c r="R1006" s="73"/>
      <c r="S1006" s="73"/>
      <c r="T1006" s="74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T1006" s="20" t="s">
        <v>172</v>
      </c>
      <c r="AU1006" s="20" t="s">
        <v>82</v>
      </c>
    </row>
    <row r="1007" spans="1:51" s="14" customFormat="1" ht="12">
      <c r="A1007" s="14"/>
      <c r="B1007" s="189"/>
      <c r="C1007" s="14"/>
      <c r="D1007" s="182" t="s">
        <v>174</v>
      </c>
      <c r="E1007" s="190" t="s">
        <v>3</v>
      </c>
      <c r="F1007" s="191" t="s">
        <v>684</v>
      </c>
      <c r="G1007" s="14"/>
      <c r="H1007" s="192">
        <v>6.5</v>
      </c>
      <c r="I1007" s="193"/>
      <c r="J1007" s="14"/>
      <c r="K1007" s="14"/>
      <c r="L1007" s="189"/>
      <c r="M1007" s="194"/>
      <c r="N1007" s="195"/>
      <c r="O1007" s="195"/>
      <c r="P1007" s="195"/>
      <c r="Q1007" s="195"/>
      <c r="R1007" s="195"/>
      <c r="S1007" s="195"/>
      <c r="T1007" s="19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190" t="s">
        <v>174</v>
      </c>
      <c r="AU1007" s="190" t="s">
        <v>82</v>
      </c>
      <c r="AV1007" s="14" t="s">
        <v>82</v>
      </c>
      <c r="AW1007" s="14" t="s">
        <v>33</v>
      </c>
      <c r="AX1007" s="14" t="s">
        <v>72</v>
      </c>
      <c r="AY1007" s="190" t="s">
        <v>163</v>
      </c>
    </row>
    <row r="1008" spans="1:51" s="14" customFormat="1" ht="12">
      <c r="A1008" s="14"/>
      <c r="B1008" s="189"/>
      <c r="C1008" s="14"/>
      <c r="D1008" s="182" t="s">
        <v>174</v>
      </c>
      <c r="E1008" s="190" t="s">
        <v>3</v>
      </c>
      <c r="F1008" s="191" t="s">
        <v>685</v>
      </c>
      <c r="G1008" s="14"/>
      <c r="H1008" s="192">
        <v>14.1</v>
      </c>
      <c r="I1008" s="193"/>
      <c r="J1008" s="14"/>
      <c r="K1008" s="14"/>
      <c r="L1008" s="189"/>
      <c r="M1008" s="194"/>
      <c r="N1008" s="195"/>
      <c r="O1008" s="195"/>
      <c r="P1008" s="195"/>
      <c r="Q1008" s="195"/>
      <c r="R1008" s="195"/>
      <c r="S1008" s="195"/>
      <c r="T1008" s="19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190" t="s">
        <v>174</v>
      </c>
      <c r="AU1008" s="190" t="s">
        <v>82</v>
      </c>
      <c r="AV1008" s="14" t="s">
        <v>82</v>
      </c>
      <c r="AW1008" s="14" t="s">
        <v>33</v>
      </c>
      <c r="AX1008" s="14" t="s">
        <v>72</v>
      </c>
      <c r="AY1008" s="190" t="s">
        <v>163</v>
      </c>
    </row>
    <row r="1009" spans="1:51" s="14" customFormat="1" ht="12">
      <c r="A1009" s="14"/>
      <c r="B1009" s="189"/>
      <c r="C1009" s="14"/>
      <c r="D1009" s="182" t="s">
        <v>174</v>
      </c>
      <c r="E1009" s="190" t="s">
        <v>3</v>
      </c>
      <c r="F1009" s="191" t="s">
        <v>686</v>
      </c>
      <c r="G1009" s="14"/>
      <c r="H1009" s="192">
        <v>46.08</v>
      </c>
      <c r="I1009" s="193"/>
      <c r="J1009" s="14"/>
      <c r="K1009" s="14"/>
      <c r="L1009" s="189"/>
      <c r="M1009" s="194"/>
      <c r="N1009" s="195"/>
      <c r="O1009" s="195"/>
      <c r="P1009" s="195"/>
      <c r="Q1009" s="195"/>
      <c r="R1009" s="195"/>
      <c r="S1009" s="195"/>
      <c r="T1009" s="196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190" t="s">
        <v>174</v>
      </c>
      <c r="AU1009" s="190" t="s">
        <v>82</v>
      </c>
      <c r="AV1009" s="14" t="s">
        <v>82</v>
      </c>
      <c r="AW1009" s="14" t="s">
        <v>33</v>
      </c>
      <c r="AX1009" s="14" t="s">
        <v>72</v>
      </c>
      <c r="AY1009" s="190" t="s">
        <v>163</v>
      </c>
    </row>
    <row r="1010" spans="1:51" s="14" customFormat="1" ht="12">
      <c r="A1010" s="14"/>
      <c r="B1010" s="189"/>
      <c r="C1010" s="14"/>
      <c r="D1010" s="182" t="s">
        <v>174</v>
      </c>
      <c r="E1010" s="190" t="s">
        <v>3</v>
      </c>
      <c r="F1010" s="191" t="s">
        <v>687</v>
      </c>
      <c r="G1010" s="14"/>
      <c r="H1010" s="192">
        <v>30.56</v>
      </c>
      <c r="I1010" s="193"/>
      <c r="J1010" s="14"/>
      <c r="K1010" s="14"/>
      <c r="L1010" s="189"/>
      <c r="M1010" s="194"/>
      <c r="N1010" s="195"/>
      <c r="O1010" s="195"/>
      <c r="P1010" s="195"/>
      <c r="Q1010" s="195"/>
      <c r="R1010" s="195"/>
      <c r="S1010" s="195"/>
      <c r="T1010" s="19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190" t="s">
        <v>174</v>
      </c>
      <c r="AU1010" s="190" t="s">
        <v>82</v>
      </c>
      <c r="AV1010" s="14" t="s">
        <v>82</v>
      </c>
      <c r="AW1010" s="14" t="s">
        <v>33</v>
      </c>
      <c r="AX1010" s="14" t="s">
        <v>72</v>
      </c>
      <c r="AY1010" s="190" t="s">
        <v>163</v>
      </c>
    </row>
    <row r="1011" spans="1:51" s="14" customFormat="1" ht="12">
      <c r="A1011" s="14"/>
      <c r="B1011" s="189"/>
      <c r="C1011" s="14"/>
      <c r="D1011" s="182" t="s">
        <v>174</v>
      </c>
      <c r="E1011" s="190" t="s">
        <v>3</v>
      </c>
      <c r="F1011" s="191" t="s">
        <v>688</v>
      </c>
      <c r="G1011" s="14"/>
      <c r="H1011" s="192">
        <v>11.88</v>
      </c>
      <c r="I1011" s="193"/>
      <c r="J1011" s="14"/>
      <c r="K1011" s="14"/>
      <c r="L1011" s="189"/>
      <c r="M1011" s="194"/>
      <c r="N1011" s="195"/>
      <c r="O1011" s="195"/>
      <c r="P1011" s="195"/>
      <c r="Q1011" s="195"/>
      <c r="R1011" s="195"/>
      <c r="S1011" s="195"/>
      <c r="T1011" s="196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190" t="s">
        <v>174</v>
      </c>
      <c r="AU1011" s="190" t="s">
        <v>82</v>
      </c>
      <c r="AV1011" s="14" t="s">
        <v>82</v>
      </c>
      <c r="AW1011" s="14" t="s">
        <v>33</v>
      </c>
      <c r="AX1011" s="14" t="s">
        <v>72</v>
      </c>
      <c r="AY1011" s="190" t="s">
        <v>163</v>
      </c>
    </row>
    <row r="1012" spans="1:51" s="13" customFormat="1" ht="12">
      <c r="A1012" s="13"/>
      <c r="B1012" s="181"/>
      <c r="C1012" s="13"/>
      <c r="D1012" s="182" t="s">
        <v>174</v>
      </c>
      <c r="E1012" s="183" t="s">
        <v>3</v>
      </c>
      <c r="F1012" s="184" t="s">
        <v>988</v>
      </c>
      <c r="G1012" s="13"/>
      <c r="H1012" s="183" t="s">
        <v>3</v>
      </c>
      <c r="I1012" s="185"/>
      <c r="J1012" s="13"/>
      <c r="K1012" s="13"/>
      <c r="L1012" s="181"/>
      <c r="M1012" s="186"/>
      <c r="N1012" s="187"/>
      <c r="O1012" s="187"/>
      <c r="P1012" s="187"/>
      <c r="Q1012" s="187"/>
      <c r="R1012" s="187"/>
      <c r="S1012" s="187"/>
      <c r="T1012" s="188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183" t="s">
        <v>174</v>
      </c>
      <c r="AU1012" s="183" t="s">
        <v>82</v>
      </c>
      <c r="AV1012" s="13" t="s">
        <v>80</v>
      </c>
      <c r="AW1012" s="13" t="s">
        <v>33</v>
      </c>
      <c r="AX1012" s="13" t="s">
        <v>72</v>
      </c>
      <c r="AY1012" s="183" t="s">
        <v>163</v>
      </c>
    </row>
    <row r="1013" spans="1:51" s="13" customFormat="1" ht="12">
      <c r="A1013" s="13"/>
      <c r="B1013" s="181"/>
      <c r="C1013" s="13"/>
      <c r="D1013" s="182" t="s">
        <v>174</v>
      </c>
      <c r="E1013" s="183" t="s">
        <v>3</v>
      </c>
      <c r="F1013" s="184" t="s">
        <v>990</v>
      </c>
      <c r="G1013" s="13"/>
      <c r="H1013" s="183" t="s">
        <v>3</v>
      </c>
      <c r="I1013" s="185"/>
      <c r="J1013" s="13"/>
      <c r="K1013" s="13"/>
      <c r="L1013" s="181"/>
      <c r="M1013" s="186"/>
      <c r="N1013" s="187"/>
      <c r="O1013" s="187"/>
      <c r="P1013" s="187"/>
      <c r="Q1013" s="187"/>
      <c r="R1013" s="187"/>
      <c r="S1013" s="187"/>
      <c r="T1013" s="188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183" t="s">
        <v>174</v>
      </c>
      <c r="AU1013" s="183" t="s">
        <v>82</v>
      </c>
      <c r="AV1013" s="13" t="s">
        <v>80</v>
      </c>
      <c r="AW1013" s="13" t="s">
        <v>33</v>
      </c>
      <c r="AX1013" s="13" t="s">
        <v>72</v>
      </c>
      <c r="AY1013" s="183" t="s">
        <v>163</v>
      </c>
    </row>
    <row r="1014" spans="1:51" s="14" customFormat="1" ht="12">
      <c r="A1014" s="14"/>
      <c r="B1014" s="189"/>
      <c r="C1014" s="14"/>
      <c r="D1014" s="182" t="s">
        <v>174</v>
      </c>
      <c r="E1014" s="190" t="s">
        <v>3</v>
      </c>
      <c r="F1014" s="191" t="s">
        <v>691</v>
      </c>
      <c r="G1014" s="14"/>
      <c r="H1014" s="192">
        <v>5.83</v>
      </c>
      <c r="I1014" s="193"/>
      <c r="J1014" s="14"/>
      <c r="K1014" s="14"/>
      <c r="L1014" s="189"/>
      <c r="M1014" s="194"/>
      <c r="N1014" s="195"/>
      <c r="O1014" s="195"/>
      <c r="P1014" s="195"/>
      <c r="Q1014" s="195"/>
      <c r="R1014" s="195"/>
      <c r="S1014" s="195"/>
      <c r="T1014" s="19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190" t="s">
        <v>174</v>
      </c>
      <c r="AU1014" s="190" t="s">
        <v>82</v>
      </c>
      <c r="AV1014" s="14" t="s">
        <v>82</v>
      </c>
      <c r="AW1014" s="14" t="s">
        <v>33</v>
      </c>
      <c r="AX1014" s="14" t="s">
        <v>72</v>
      </c>
      <c r="AY1014" s="190" t="s">
        <v>163</v>
      </c>
    </row>
    <row r="1015" spans="1:51" s="14" customFormat="1" ht="12">
      <c r="A1015" s="14"/>
      <c r="B1015" s="189"/>
      <c r="C1015" s="14"/>
      <c r="D1015" s="182" t="s">
        <v>174</v>
      </c>
      <c r="E1015" s="190" t="s">
        <v>3</v>
      </c>
      <c r="F1015" s="191" t="s">
        <v>692</v>
      </c>
      <c r="G1015" s="14"/>
      <c r="H1015" s="192">
        <v>15.36</v>
      </c>
      <c r="I1015" s="193"/>
      <c r="J1015" s="14"/>
      <c r="K1015" s="14"/>
      <c r="L1015" s="189"/>
      <c r="M1015" s="194"/>
      <c r="N1015" s="195"/>
      <c r="O1015" s="195"/>
      <c r="P1015" s="195"/>
      <c r="Q1015" s="195"/>
      <c r="R1015" s="195"/>
      <c r="S1015" s="195"/>
      <c r="T1015" s="19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190" t="s">
        <v>174</v>
      </c>
      <c r="AU1015" s="190" t="s">
        <v>82</v>
      </c>
      <c r="AV1015" s="14" t="s">
        <v>82</v>
      </c>
      <c r="AW1015" s="14" t="s">
        <v>33</v>
      </c>
      <c r="AX1015" s="14" t="s">
        <v>72</v>
      </c>
      <c r="AY1015" s="190" t="s">
        <v>163</v>
      </c>
    </row>
    <row r="1016" spans="1:51" s="14" customFormat="1" ht="12">
      <c r="A1016" s="14"/>
      <c r="B1016" s="189"/>
      <c r="C1016" s="14"/>
      <c r="D1016" s="182" t="s">
        <v>174</v>
      </c>
      <c r="E1016" s="190" t="s">
        <v>3</v>
      </c>
      <c r="F1016" s="191" t="s">
        <v>693</v>
      </c>
      <c r="G1016" s="14"/>
      <c r="H1016" s="192">
        <v>11.72</v>
      </c>
      <c r="I1016" s="193"/>
      <c r="J1016" s="14"/>
      <c r="K1016" s="14"/>
      <c r="L1016" s="189"/>
      <c r="M1016" s="194"/>
      <c r="N1016" s="195"/>
      <c r="O1016" s="195"/>
      <c r="P1016" s="195"/>
      <c r="Q1016" s="195"/>
      <c r="R1016" s="195"/>
      <c r="S1016" s="195"/>
      <c r="T1016" s="196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190" t="s">
        <v>174</v>
      </c>
      <c r="AU1016" s="190" t="s">
        <v>82</v>
      </c>
      <c r="AV1016" s="14" t="s">
        <v>82</v>
      </c>
      <c r="AW1016" s="14" t="s">
        <v>33</v>
      </c>
      <c r="AX1016" s="14" t="s">
        <v>72</v>
      </c>
      <c r="AY1016" s="190" t="s">
        <v>163</v>
      </c>
    </row>
    <row r="1017" spans="1:51" s="14" customFormat="1" ht="12">
      <c r="A1017" s="14"/>
      <c r="B1017" s="189"/>
      <c r="C1017" s="14"/>
      <c r="D1017" s="182" t="s">
        <v>174</v>
      </c>
      <c r="E1017" s="190" t="s">
        <v>3</v>
      </c>
      <c r="F1017" s="191" t="s">
        <v>694</v>
      </c>
      <c r="G1017" s="14"/>
      <c r="H1017" s="192">
        <v>11.66</v>
      </c>
      <c r="I1017" s="193"/>
      <c r="J1017" s="14"/>
      <c r="K1017" s="14"/>
      <c r="L1017" s="189"/>
      <c r="M1017" s="194"/>
      <c r="N1017" s="195"/>
      <c r="O1017" s="195"/>
      <c r="P1017" s="195"/>
      <c r="Q1017" s="195"/>
      <c r="R1017" s="195"/>
      <c r="S1017" s="195"/>
      <c r="T1017" s="196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190" t="s">
        <v>174</v>
      </c>
      <c r="AU1017" s="190" t="s">
        <v>82</v>
      </c>
      <c r="AV1017" s="14" t="s">
        <v>82</v>
      </c>
      <c r="AW1017" s="14" t="s">
        <v>33</v>
      </c>
      <c r="AX1017" s="14" t="s">
        <v>72</v>
      </c>
      <c r="AY1017" s="190" t="s">
        <v>163</v>
      </c>
    </row>
    <row r="1018" spans="1:51" s="14" customFormat="1" ht="12">
      <c r="A1018" s="14"/>
      <c r="B1018" s="189"/>
      <c r="C1018" s="14"/>
      <c r="D1018" s="182" t="s">
        <v>174</v>
      </c>
      <c r="E1018" s="190" t="s">
        <v>3</v>
      </c>
      <c r="F1018" s="191" t="s">
        <v>695</v>
      </c>
      <c r="G1018" s="14"/>
      <c r="H1018" s="192">
        <v>8.28</v>
      </c>
      <c r="I1018" s="193"/>
      <c r="J1018" s="14"/>
      <c r="K1018" s="14"/>
      <c r="L1018" s="189"/>
      <c r="M1018" s="194"/>
      <c r="N1018" s="195"/>
      <c r="O1018" s="195"/>
      <c r="P1018" s="195"/>
      <c r="Q1018" s="195"/>
      <c r="R1018" s="195"/>
      <c r="S1018" s="195"/>
      <c r="T1018" s="19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190" t="s">
        <v>174</v>
      </c>
      <c r="AU1018" s="190" t="s">
        <v>82</v>
      </c>
      <c r="AV1018" s="14" t="s">
        <v>82</v>
      </c>
      <c r="AW1018" s="14" t="s">
        <v>33</v>
      </c>
      <c r="AX1018" s="14" t="s">
        <v>72</v>
      </c>
      <c r="AY1018" s="190" t="s">
        <v>163</v>
      </c>
    </row>
    <row r="1019" spans="1:51" s="14" customFormat="1" ht="12">
      <c r="A1019" s="14"/>
      <c r="B1019" s="189"/>
      <c r="C1019" s="14"/>
      <c r="D1019" s="182" t="s">
        <v>174</v>
      </c>
      <c r="E1019" s="190" t="s">
        <v>3</v>
      </c>
      <c r="F1019" s="191" t="s">
        <v>696</v>
      </c>
      <c r="G1019" s="14"/>
      <c r="H1019" s="192">
        <v>30.56</v>
      </c>
      <c r="I1019" s="193"/>
      <c r="J1019" s="14"/>
      <c r="K1019" s="14"/>
      <c r="L1019" s="189"/>
      <c r="M1019" s="194"/>
      <c r="N1019" s="195"/>
      <c r="O1019" s="195"/>
      <c r="P1019" s="195"/>
      <c r="Q1019" s="195"/>
      <c r="R1019" s="195"/>
      <c r="S1019" s="195"/>
      <c r="T1019" s="196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190" t="s">
        <v>174</v>
      </c>
      <c r="AU1019" s="190" t="s">
        <v>82</v>
      </c>
      <c r="AV1019" s="14" t="s">
        <v>82</v>
      </c>
      <c r="AW1019" s="14" t="s">
        <v>33</v>
      </c>
      <c r="AX1019" s="14" t="s">
        <v>72</v>
      </c>
      <c r="AY1019" s="190" t="s">
        <v>163</v>
      </c>
    </row>
    <row r="1020" spans="1:51" s="14" customFormat="1" ht="12">
      <c r="A1020" s="14"/>
      <c r="B1020" s="189"/>
      <c r="C1020" s="14"/>
      <c r="D1020" s="182" t="s">
        <v>174</v>
      </c>
      <c r="E1020" s="190" t="s">
        <v>3</v>
      </c>
      <c r="F1020" s="191" t="s">
        <v>697</v>
      </c>
      <c r="G1020" s="14"/>
      <c r="H1020" s="192">
        <v>11.88</v>
      </c>
      <c r="I1020" s="193"/>
      <c r="J1020" s="14"/>
      <c r="K1020" s="14"/>
      <c r="L1020" s="189"/>
      <c r="M1020" s="194"/>
      <c r="N1020" s="195"/>
      <c r="O1020" s="195"/>
      <c r="P1020" s="195"/>
      <c r="Q1020" s="195"/>
      <c r="R1020" s="195"/>
      <c r="S1020" s="195"/>
      <c r="T1020" s="19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190" t="s">
        <v>174</v>
      </c>
      <c r="AU1020" s="190" t="s">
        <v>82</v>
      </c>
      <c r="AV1020" s="14" t="s">
        <v>82</v>
      </c>
      <c r="AW1020" s="14" t="s">
        <v>33</v>
      </c>
      <c r="AX1020" s="14" t="s">
        <v>72</v>
      </c>
      <c r="AY1020" s="190" t="s">
        <v>163</v>
      </c>
    </row>
    <row r="1021" spans="1:51" s="14" customFormat="1" ht="12">
      <c r="A1021" s="14"/>
      <c r="B1021" s="189"/>
      <c r="C1021" s="14"/>
      <c r="D1021" s="182" t="s">
        <v>174</v>
      </c>
      <c r="E1021" s="190" t="s">
        <v>3</v>
      </c>
      <c r="F1021" s="191" t="s">
        <v>698</v>
      </c>
      <c r="G1021" s="14"/>
      <c r="H1021" s="192">
        <v>7.68</v>
      </c>
      <c r="I1021" s="193"/>
      <c r="J1021" s="14"/>
      <c r="K1021" s="14"/>
      <c r="L1021" s="189"/>
      <c r="M1021" s="194"/>
      <c r="N1021" s="195"/>
      <c r="O1021" s="195"/>
      <c r="P1021" s="195"/>
      <c r="Q1021" s="195"/>
      <c r="R1021" s="195"/>
      <c r="S1021" s="195"/>
      <c r="T1021" s="19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190" t="s">
        <v>174</v>
      </c>
      <c r="AU1021" s="190" t="s">
        <v>82</v>
      </c>
      <c r="AV1021" s="14" t="s">
        <v>82</v>
      </c>
      <c r="AW1021" s="14" t="s">
        <v>33</v>
      </c>
      <c r="AX1021" s="14" t="s">
        <v>72</v>
      </c>
      <c r="AY1021" s="190" t="s">
        <v>163</v>
      </c>
    </row>
    <row r="1022" spans="1:51" s="14" customFormat="1" ht="12">
      <c r="A1022" s="14"/>
      <c r="B1022" s="189"/>
      <c r="C1022" s="14"/>
      <c r="D1022" s="182" t="s">
        <v>174</v>
      </c>
      <c r="E1022" s="190" t="s">
        <v>3</v>
      </c>
      <c r="F1022" s="191" t="s">
        <v>1454</v>
      </c>
      <c r="G1022" s="14"/>
      <c r="H1022" s="192">
        <v>7.71</v>
      </c>
      <c r="I1022" s="193"/>
      <c r="J1022" s="14"/>
      <c r="K1022" s="14"/>
      <c r="L1022" s="189"/>
      <c r="M1022" s="194"/>
      <c r="N1022" s="195"/>
      <c r="O1022" s="195"/>
      <c r="P1022" s="195"/>
      <c r="Q1022" s="195"/>
      <c r="R1022" s="195"/>
      <c r="S1022" s="195"/>
      <c r="T1022" s="19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190" t="s">
        <v>174</v>
      </c>
      <c r="AU1022" s="190" t="s">
        <v>82</v>
      </c>
      <c r="AV1022" s="14" t="s">
        <v>82</v>
      </c>
      <c r="AW1022" s="14" t="s">
        <v>33</v>
      </c>
      <c r="AX1022" s="14" t="s">
        <v>72</v>
      </c>
      <c r="AY1022" s="190" t="s">
        <v>163</v>
      </c>
    </row>
    <row r="1023" spans="1:51" s="14" customFormat="1" ht="12">
      <c r="A1023" s="14"/>
      <c r="B1023" s="189"/>
      <c r="C1023" s="14"/>
      <c r="D1023" s="182" t="s">
        <v>174</v>
      </c>
      <c r="E1023" s="190" t="s">
        <v>3</v>
      </c>
      <c r="F1023" s="191" t="s">
        <v>1455</v>
      </c>
      <c r="G1023" s="14"/>
      <c r="H1023" s="192">
        <v>7.71</v>
      </c>
      <c r="I1023" s="193"/>
      <c r="J1023" s="14"/>
      <c r="K1023" s="14"/>
      <c r="L1023" s="189"/>
      <c r="M1023" s="194"/>
      <c r="N1023" s="195"/>
      <c r="O1023" s="195"/>
      <c r="P1023" s="195"/>
      <c r="Q1023" s="195"/>
      <c r="R1023" s="195"/>
      <c r="S1023" s="195"/>
      <c r="T1023" s="196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190" t="s">
        <v>174</v>
      </c>
      <c r="AU1023" s="190" t="s">
        <v>82</v>
      </c>
      <c r="AV1023" s="14" t="s">
        <v>82</v>
      </c>
      <c r="AW1023" s="14" t="s">
        <v>33</v>
      </c>
      <c r="AX1023" s="14" t="s">
        <v>72</v>
      </c>
      <c r="AY1023" s="190" t="s">
        <v>163</v>
      </c>
    </row>
    <row r="1024" spans="1:51" s="14" customFormat="1" ht="12">
      <c r="A1024" s="14"/>
      <c r="B1024" s="189"/>
      <c r="C1024" s="14"/>
      <c r="D1024" s="182" t="s">
        <v>174</v>
      </c>
      <c r="E1024" s="190" t="s">
        <v>3</v>
      </c>
      <c r="F1024" s="191" t="s">
        <v>1456</v>
      </c>
      <c r="G1024" s="14"/>
      <c r="H1024" s="192">
        <v>7.71</v>
      </c>
      <c r="I1024" s="193"/>
      <c r="J1024" s="14"/>
      <c r="K1024" s="14"/>
      <c r="L1024" s="189"/>
      <c r="M1024" s="194"/>
      <c r="N1024" s="195"/>
      <c r="O1024" s="195"/>
      <c r="P1024" s="195"/>
      <c r="Q1024" s="195"/>
      <c r="R1024" s="195"/>
      <c r="S1024" s="195"/>
      <c r="T1024" s="19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190" t="s">
        <v>174</v>
      </c>
      <c r="AU1024" s="190" t="s">
        <v>82</v>
      </c>
      <c r="AV1024" s="14" t="s">
        <v>82</v>
      </c>
      <c r="AW1024" s="14" t="s">
        <v>33</v>
      </c>
      <c r="AX1024" s="14" t="s">
        <v>72</v>
      </c>
      <c r="AY1024" s="190" t="s">
        <v>163</v>
      </c>
    </row>
    <row r="1025" spans="1:51" s="14" customFormat="1" ht="12">
      <c r="A1025" s="14"/>
      <c r="B1025" s="189"/>
      <c r="C1025" s="14"/>
      <c r="D1025" s="182" t="s">
        <v>174</v>
      </c>
      <c r="E1025" s="190" t="s">
        <v>3</v>
      </c>
      <c r="F1025" s="191" t="s">
        <v>1457</v>
      </c>
      <c r="G1025" s="14"/>
      <c r="H1025" s="192">
        <v>7.86</v>
      </c>
      <c r="I1025" s="193"/>
      <c r="J1025" s="14"/>
      <c r="K1025" s="14"/>
      <c r="L1025" s="189"/>
      <c r="M1025" s="194"/>
      <c r="N1025" s="195"/>
      <c r="O1025" s="195"/>
      <c r="P1025" s="195"/>
      <c r="Q1025" s="195"/>
      <c r="R1025" s="195"/>
      <c r="S1025" s="195"/>
      <c r="T1025" s="19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190" t="s">
        <v>174</v>
      </c>
      <c r="AU1025" s="190" t="s">
        <v>82</v>
      </c>
      <c r="AV1025" s="14" t="s">
        <v>82</v>
      </c>
      <c r="AW1025" s="14" t="s">
        <v>33</v>
      </c>
      <c r="AX1025" s="14" t="s">
        <v>72</v>
      </c>
      <c r="AY1025" s="190" t="s">
        <v>163</v>
      </c>
    </row>
    <row r="1026" spans="1:51" s="15" customFormat="1" ht="12">
      <c r="A1026" s="15"/>
      <c r="B1026" s="197"/>
      <c r="C1026" s="15"/>
      <c r="D1026" s="182" t="s">
        <v>174</v>
      </c>
      <c r="E1026" s="198" t="s">
        <v>3</v>
      </c>
      <c r="F1026" s="199" t="s">
        <v>178</v>
      </c>
      <c r="G1026" s="15"/>
      <c r="H1026" s="200">
        <v>243.08</v>
      </c>
      <c r="I1026" s="201"/>
      <c r="J1026" s="15"/>
      <c r="K1026" s="15"/>
      <c r="L1026" s="197"/>
      <c r="M1026" s="202"/>
      <c r="N1026" s="203"/>
      <c r="O1026" s="203"/>
      <c r="P1026" s="203"/>
      <c r="Q1026" s="203"/>
      <c r="R1026" s="203"/>
      <c r="S1026" s="203"/>
      <c r="T1026" s="204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198" t="s">
        <v>174</v>
      </c>
      <c r="AU1026" s="198" t="s">
        <v>82</v>
      </c>
      <c r="AV1026" s="15" t="s">
        <v>170</v>
      </c>
      <c r="AW1026" s="15" t="s">
        <v>33</v>
      </c>
      <c r="AX1026" s="15" t="s">
        <v>80</v>
      </c>
      <c r="AY1026" s="198" t="s">
        <v>163</v>
      </c>
    </row>
    <row r="1027" spans="1:65" s="2" customFormat="1" ht="24.15" customHeight="1">
      <c r="A1027" s="39"/>
      <c r="B1027" s="162"/>
      <c r="C1027" s="163" t="s">
        <v>1458</v>
      </c>
      <c r="D1027" s="163" t="s">
        <v>165</v>
      </c>
      <c r="E1027" s="164" t="s">
        <v>1459</v>
      </c>
      <c r="F1027" s="165" t="s">
        <v>1460</v>
      </c>
      <c r="G1027" s="166" t="s">
        <v>303</v>
      </c>
      <c r="H1027" s="167">
        <v>5.575</v>
      </c>
      <c r="I1027" s="168"/>
      <c r="J1027" s="169">
        <f>ROUND(I1027*H1027,2)</f>
        <v>0</v>
      </c>
      <c r="K1027" s="165" t="s">
        <v>169</v>
      </c>
      <c r="L1027" s="40"/>
      <c r="M1027" s="170" t="s">
        <v>3</v>
      </c>
      <c r="N1027" s="171" t="s">
        <v>43</v>
      </c>
      <c r="O1027" s="73"/>
      <c r="P1027" s="172">
        <f>O1027*H1027</f>
        <v>0</v>
      </c>
      <c r="Q1027" s="172">
        <v>0.00207</v>
      </c>
      <c r="R1027" s="172">
        <f>Q1027*H1027</f>
        <v>0.011540249999999998</v>
      </c>
      <c r="S1027" s="172">
        <v>0</v>
      </c>
      <c r="T1027" s="173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174" t="s">
        <v>300</v>
      </c>
      <c r="AT1027" s="174" t="s">
        <v>165</v>
      </c>
      <c r="AU1027" s="174" t="s">
        <v>82</v>
      </c>
      <c r="AY1027" s="20" t="s">
        <v>163</v>
      </c>
      <c r="BE1027" s="175">
        <f>IF(N1027="základní",J1027,0)</f>
        <v>0</v>
      </c>
      <c r="BF1027" s="175">
        <f>IF(N1027="snížená",J1027,0)</f>
        <v>0</v>
      </c>
      <c r="BG1027" s="175">
        <f>IF(N1027="zákl. přenesená",J1027,0)</f>
        <v>0</v>
      </c>
      <c r="BH1027" s="175">
        <f>IF(N1027="sníž. přenesená",J1027,0)</f>
        <v>0</v>
      </c>
      <c r="BI1027" s="175">
        <f>IF(N1027="nulová",J1027,0)</f>
        <v>0</v>
      </c>
      <c r="BJ1027" s="20" t="s">
        <v>80</v>
      </c>
      <c r="BK1027" s="175">
        <f>ROUND(I1027*H1027,2)</f>
        <v>0</v>
      </c>
      <c r="BL1027" s="20" t="s">
        <v>300</v>
      </c>
      <c r="BM1027" s="174" t="s">
        <v>1461</v>
      </c>
    </row>
    <row r="1028" spans="1:47" s="2" customFormat="1" ht="12">
      <c r="A1028" s="39"/>
      <c r="B1028" s="40"/>
      <c r="C1028" s="39"/>
      <c r="D1028" s="176" t="s">
        <v>172</v>
      </c>
      <c r="E1028" s="39"/>
      <c r="F1028" s="177" t="s">
        <v>1462</v>
      </c>
      <c r="G1028" s="39"/>
      <c r="H1028" s="39"/>
      <c r="I1028" s="178"/>
      <c r="J1028" s="39"/>
      <c r="K1028" s="39"/>
      <c r="L1028" s="40"/>
      <c r="M1028" s="179"/>
      <c r="N1028" s="180"/>
      <c r="O1028" s="73"/>
      <c r="P1028" s="73"/>
      <c r="Q1028" s="73"/>
      <c r="R1028" s="73"/>
      <c r="S1028" s="73"/>
      <c r="T1028" s="74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T1028" s="20" t="s">
        <v>172</v>
      </c>
      <c r="AU1028" s="20" t="s">
        <v>82</v>
      </c>
    </row>
    <row r="1029" spans="1:51" s="13" customFormat="1" ht="12">
      <c r="A1029" s="13"/>
      <c r="B1029" s="181"/>
      <c r="C1029" s="13"/>
      <c r="D1029" s="182" t="s">
        <v>174</v>
      </c>
      <c r="E1029" s="183" t="s">
        <v>3</v>
      </c>
      <c r="F1029" s="184" t="s">
        <v>1463</v>
      </c>
      <c r="G1029" s="13"/>
      <c r="H1029" s="183" t="s">
        <v>3</v>
      </c>
      <c r="I1029" s="185"/>
      <c r="J1029" s="13"/>
      <c r="K1029" s="13"/>
      <c r="L1029" s="181"/>
      <c r="M1029" s="186"/>
      <c r="N1029" s="187"/>
      <c r="O1029" s="187"/>
      <c r="P1029" s="187"/>
      <c r="Q1029" s="187"/>
      <c r="R1029" s="187"/>
      <c r="S1029" s="187"/>
      <c r="T1029" s="18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183" t="s">
        <v>174</v>
      </c>
      <c r="AU1029" s="183" t="s">
        <v>82</v>
      </c>
      <c r="AV1029" s="13" t="s">
        <v>80</v>
      </c>
      <c r="AW1029" s="13" t="s">
        <v>33</v>
      </c>
      <c r="AX1029" s="13" t="s">
        <v>72</v>
      </c>
      <c r="AY1029" s="183" t="s">
        <v>163</v>
      </c>
    </row>
    <row r="1030" spans="1:51" s="14" customFormat="1" ht="12">
      <c r="A1030" s="14"/>
      <c r="B1030" s="189"/>
      <c r="C1030" s="14"/>
      <c r="D1030" s="182" t="s">
        <v>174</v>
      </c>
      <c r="E1030" s="190" t="s">
        <v>3</v>
      </c>
      <c r="F1030" s="191" t="s">
        <v>1464</v>
      </c>
      <c r="G1030" s="14"/>
      <c r="H1030" s="192">
        <v>1.8</v>
      </c>
      <c r="I1030" s="193"/>
      <c r="J1030" s="14"/>
      <c r="K1030" s="14"/>
      <c r="L1030" s="189"/>
      <c r="M1030" s="194"/>
      <c r="N1030" s="195"/>
      <c r="O1030" s="195"/>
      <c r="P1030" s="195"/>
      <c r="Q1030" s="195"/>
      <c r="R1030" s="195"/>
      <c r="S1030" s="195"/>
      <c r="T1030" s="19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190" t="s">
        <v>174</v>
      </c>
      <c r="AU1030" s="190" t="s">
        <v>82</v>
      </c>
      <c r="AV1030" s="14" t="s">
        <v>82</v>
      </c>
      <c r="AW1030" s="14" t="s">
        <v>33</v>
      </c>
      <c r="AX1030" s="14" t="s">
        <v>72</v>
      </c>
      <c r="AY1030" s="190" t="s">
        <v>163</v>
      </c>
    </row>
    <row r="1031" spans="1:51" s="14" customFormat="1" ht="12">
      <c r="A1031" s="14"/>
      <c r="B1031" s="189"/>
      <c r="C1031" s="14"/>
      <c r="D1031" s="182" t="s">
        <v>174</v>
      </c>
      <c r="E1031" s="190" t="s">
        <v>3</v>
      </c>
      <c r="F1031" s="191" t="s">
        <v>1465</v>
      </c>
      <c r="G1031" s="14"/>
      <c r="H1031" s="192">
        <v>1</v>
      </c>
      <c r="I1031" s="193"/>
      <c r="J1031" s="14"/>
      <c r="K1031" s="14"/>
      <c r="L1031" s="189"/>
      <c r="M1031" s="194"/>
      <c r="N1031" s="195"/>
      <c r="O1031" s="195"/>
      <c r="P1031" s="195"/>
      <c r="Q1031" s="195"/>
      <c r="R1031" s="195"/>
      <c r="S1031" s="195"/>
      <c r="T1031" s="19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190" t="s">
        <v>174</v>
      </c>
      <c r="AU1031" s="190" t="s">
        <v>82</v>
      </c>
      <c r="AV1031" s="14" t="s">
        <v>82</v>
      </c>
      <c r="AW1031" s="14" t="s">
        <v>33</v>
      </c>
      <c r="AX1031" s="14" t="s">
        <v>72</v>
      </c>
      <c r="AY1031" s="190" t="s">
        <v>163</v>
      </c>
    </row>
    <row r="1032" spans="1:51" s="14" customFormat="1" ht="12">
      <c r="A1032" s="14"/>
      <c r="B1032" s="189"/>
      <c r="C1032" s="14"/>
      <c r="D1032" s="182" t="s">
        <v>174</v>
      </c>
      <c r="E1032" s="190" t="s">
        <v>3</v>
      </c>
      <c r="F1032" s="191" t="s">
        <v>1466</v>
      </c>
      <c r="G1032" s="14"/>
      <c r="H1032" s="192">
        <v>0.925</v>
      </c>
      <c r="I1032" s="193"/>
      <c r="J1032" s="14"/>
      <c r="K1032" s="14"/>
      <c r="L1032" s="189"/>
      <c r="M1032" s="194"/>
      <c r="N1032" s="195"/>
      <c r="O1032" s="195"/>
      <c r="P1032" s="195"/>
      <c r="Q1032" s="195"/>
      <c r="R1032" s="195"/>
      <c r="S1032" s="195"/>
      <c r="T1032" s="196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190" t="s">
        <v>174</v>
      </c>
      <c r="AU1032" s="190" t="s">
        <v>82</v>
      </c>
      <c r="AV1032" s="14" t="s">
        <v>82</v>
      </c>
      <c r="AW1032" s="14" t="s">
        <v>33</v>
      </c>
      <c r="AX1032" s="14" t="s">
        <v>72</v>
      </c>
      <c r="AY1032" s="190" t="s">
        <v>163</v>
      </c>
    </row>
    <row r="1033" spans="1:51" s="14" customFormat="1" ht="12">
      <c r="A1033" s="14"/>
      <c r="B1033" s="189"/>
      <c r="C1033" s="14"/>
      <c r="D1033" s="182" t="s">
        <v>174</v>
      </c>
      <c r="E1033" s="190" t="s">
        <v>3</v>
      </c>
      <c r="F1033" s="191" t="s">
        <v>1467</v>
      </c>
      <c r="G1033" s="14"/>
      <c r="H1033" s="192">
        <v>0.925</v>
      </c>
      <c r="I1033" s="193"/>
      <c r="J1033" s="14"/>
      <c r="K1033" s="14"/>
      <c r="L1033" s="189"/>
      <c r="M1033" s="194"/>
      <c r="N1033" s="195"/>
      <c r="O1033" s="195"/>
      <c r="P1033" s="195"/>
      <c r="Q1033" s="195"/>
      <c r="R1033" s="195"/>
      <c r="S1033" s="195"/>
      <c r="T1033" s="19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190" t="s">
        <v>174</v>
      </c>
      <c r="AU1033" s="190" t="s">
        <v>82</v>
      </c>
      <c r="AV1033" s="14" t="s">
        <v>82</v>
      </c>
      <c r="AW1033" s="14" t="s">
        <v>33</v>
      </c>
      <c r="AX1033" s="14" t="s">
        <v>72</v>
      </c>
      <c r="AY1033" s="190" t="s">
        <v>163</v>
      </c>
    </row>
    <row r="1034" spans="1:51" s="14" customFormat="1" ht="12">
      <c r="A1034" s="14"/>
      <c r="B1034" s="189"/>
      <c r="C1034" s="14"/>
      <c r="D1034" s="182" t="s">
        <v>174</v>
      </c>
      <c r="E1034" s="190" t="s">
        <v>3</v>
      </c>
      <c r="F1034" s="191" t="s">
        <v>1468</v>
      </c>
      <c r="G1034" s="14"/>
      <c r="H1034" s="192">
        <v>0.925</v>
      </c>
      <c r="I1034" s="193"/>
      <c r="J1034" s="14"/>
      <c r="K1034" s="14"/>
      <c r="L1034" s="189"/>
      <c r="M1034" s="194"/>
      <c r="N1034" s="195"/>
      <c r="O1034" s="195"/>
      <c r="P1034" s="195"/>
      <c r="Q1034" s="195"/>
      <c r="R1034" s="195"/>
      <c r="S1034" s="195"/>
      <c r="T1034" s="19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190" t="s">
        <v>174</v>
      </c>
      <c r="AU1034" s="190" t="s">
        <v>82</v>
      </c>
      <c r="AV1034" s="14" t="s">
        <v>82</v>
      </c>
      <c r="AW1034" s="14" t="s">
        <v>33</v>
      </c>
      <c r="AX1034" s="14" t="s">
        <v>72</v>
      </c>
      <c r="AY1034" s="190" t="s">
        <v>163</v>
      </c>
    </row>
    <row r="1035" spans="1:51" s="15" customFormat="1" ht="12">
      <c r="A1035" s="15"/>
      <c r="B1035" s="197"/>
      <c r="C1035" s="15"/>
      <c r="D1035" s="182" t="s">
        <v>174</v>
      </c>
      <c r="E1035" s="198" t="s">
        <v>3</v>
      </c>
      <c r="F1035" s="199" t="s">
        <v>178</v>
      </c>
      <c r="G1035" s="15"/>
      <c r="H1035" s="200">
        <v>5.575</v>
      </c>
      <c r="I1035" s="201"/>
      <c r="J1035" s="15"/>
      <c r="K1035" s="15"/>
      <c r="L1035" s="197"/>
      <c r="M1035" s="202"/>
      <c r="N1035" s="203"/>
      <c r="O1035" s="203"/>
      <c r="P1035" s="203"/>
      <c r="Q1035" s="203"/>
      <c r="R1035" s="203"/>
      <c r="S1035" s="203"/>
      <c r="T1035" s="204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198" t="s">
        <v>174</v>
      </c>
      <c r="AU1035" s="198" t="s">
        <v>82</v>
      </c>
      <c r="AV1035" s="15" t="s">
        <v>170</v>
      </c>
      <c r="AW1035" s="15" t="s">
        <v>33</v>
      </c>
      <c r="AX1035" s="15" t="s">
        <v>80</v>
      </c>
      <c r="AY1035" s="198" t="s">
        <v>163</v>
      </c>
    </row>
    <row r="1036" spans="1:65" s="2" customFormat="1" ht="16.5" customHeight="1">
      <c r="A1036" s="39"/>
      <c r="B1036" s="162"/>
      <c r="C1036" s="205" t="s">
        <v>1469</v>
      </c>
      <c r="D1036" s="205" t="s">
        <v>295</v>
      </c>
      <c r="E1036" s="206" t="s">
        <v>1470</v>
      </c>
      <c r="F1036" s="207" t="s">
        <v>1471</v>
      </c>
      <c r="G1036" s="208" t="s">
        <v>196</v>
      </c>
      <c r="H1036" s="209">
        <v>0.139</v>
      </c>
      <c r="I1036" s="210"/>
      <c r="J1036" s="211">
        <f>ROUND(I1036*H1036,2)</f>
        <v>0</v>
      </c>
      <c r="K1036" s="207" t="s">
        <v>3</v>
      </c>
      <c r="L1036" s="212"/>
      <c r="M1036" s="213" t="s">
        <v>3</v>
      </c>
      <c r="N1036" s="214" t="s">
        <v>43</v>
      </c>
      <c r="O1036" s="73"/>
      <c r="P1036" s="172">
        <f>O1036*H1036</f>
        <v>0</v>
      </c>
      <c r="Q1036" s="172">
        <v>0.035</v>
      </c>
      <c r="R1036" s="172">
        <f>Q1036*H1036</f>
        <v>0.004865000000000001</v>
      </c>
      <c r="S1036" s="172">
        <v>0</v>
      </c>
      <c r="T1036" s="173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174" t="s">
        <v>433</v>
      </c>
      <c r="AT1036" s="174" t="s">
        <v>295</v>
      </c>
      <c r="AU1036" s="174" t="s">
        <v>82</v>
      </c>
      <c r="AY1036" s="20" t="s">
        <v>163</v>
      </c>
      <c r="BE1036" s="175">
        <f>IF(N1036="základní",J1036,0)</f>
        <v>0</v>
      </c>
      <c r="BF1036" s="175">
        <f>IF(N1036="snížená",J1036,0)</f>
        <v>0</v>
      </c>
      <c r="BG1036" s="175">
        <f>IF(N1036="zákl. přenesená",J1036,0)</f>
        <v>0</v>
      </c>
      <c r="BH1036" s="175">
        <f>IF(N1036="sníž. přenesená",J1036,0)</f>
        <v>0</v>
      </c>
      <c r="BI1036" s="175">
        <f>IF(N1036="nulová",J1036,0)</f>
        <v>0</v>
      </c>
      <c r="BJ1036" s="20" t="s">
        <v>80</v>
      </c>
      <c r="BK1036" s="175">
        <f>ROUND(I1036*H1036,2)</f>
        <v>0</v>
      </c>
      <c r="BL1036" s="20" t="s">
        <v>300</v>
      </c>
      <c r="BM1036" s="174" t="s">
        <v>1472</v>
      </c>
    </row>
    <row r="1037" spans="1:51" s="14" customFormat="1" ht="12">
      <c r="A1037" s="14"/>
      <c r="B1037" s="189"/>
      <c r="C1037" s="14"/>
      <c r="D1037" s="182" t="s">
        <v>174</v>
      </c>
      <c r="E1037" s="190" t="s">
        <v>3</v>
      </c>
      <c r="F1037" s="191" t="s">
        <v>1473</v>
      </c>
      <c r="G1037" s="14"/>
      <c r="H1037" s="192">
        <v>0.139</v>
      </c>
      <c r="I1037" s="193"/>
      <c r="J1037" s="14"/>
      <c r="K1037" s="14"/>
      <c r="L1037" s="189"/>
      <c r="M1037" s="194"/>
      <c r="N1037" s="195"/>
      <c r="O1037" s="195"/>
      <c r="P1037" s="195"/>
      <c r="Q1037" s="195"/>
      <c r="R1037" s="195"/>
      <c r="S1037" s="195"/>
      <c r="T1037" s="19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190" t="s">
        <v>174</v>
      </c>
      <c r="AU1037" s="190" t="s">
        <v>82</v>
      </c>
      <c r="AV1037" s="14" t="s">
        <v>82</v>
      </c>
      <c r="AW1037" s="14" t="s">
        <v>33</v>
      </c>
      <c r="AX1037" s="14" t="s">
        <v>80</v>
      </c>
      <c r="AY1037" s="190" t="s">
        <v>163</v>
      </c>
    </row>
    <row r="1038" spans="1:65" s="2" customFormat="1" ht="16.5" customHeight="1">
      <c r="A1038" s="39"/>
      <c r="B1038" s="162"/>
      <c r="C1038" s="205" t="s">
        <v>1474</v>
      </c>
      <c r="D1038" s="205" t="s">
        <v>295</v>
      </c>
      <c r="E1038" s="206" t="s">
        <v>1475</v>
      </c>
      <c r="F1038" s="207" t="s">
        <v>1476</v>
      </c>
      <c r="G1038" s="208" t="s">
        <v>463</v>
      </c>
      <c r="H1038" s="209">
        <v>5</v>
      </c>
      <c r="I1038" s="210"/>
      <c r="J1038" s="211">
        <f>ROUND(I1038*H1038,2)</f>
        <v>0</v>
      </c>
      <c r="K1038" s="207" t="s">
        <v>3</v>
      </c>
      <c r="L1038" s="212"/>
      <c r="M1038" s="213" t="s">
        <v>3</v>
      </c>
      <c r="N1038" s="214" t="s">
        <v>43</v>
      </c>
      <c r="O1038" s="73"/>
      <c r="P1038" s="172">
        <f>O1038*H1038</f>
        <v>0</v>
      </c>
      <c r="Q1038" s="172">
        <v>0.00018</v>
      </c>
      <c r="R1038" s="172">
        <f>Q1038*H1038</f>
        <v>0.0009000000000000001</v>
      </c>
      <c r="S1038" s="172">
        <v>0</v>
      </c>
      <c r="T1038" s="173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174" t="s">
        <v>433</v>
      </c>
      <c r="AT1038" s="174" t="s">
        <v>295</v>
      </c>
      <c r="AU1038" s="174" t="s">
        <v>82</v>
      </c>
      <c r="AY1038" s="20" t="s">
        <v>163</v>
      </c>
      <c r="BE1038" s="175">
        <f>IF(N1038="základní",J1038,0)</f>
        <v>0</v>
      </c>
      <c r="BF1038" s="175">
        <f>IF(N1038="snížená",J1038,0)</f>
        <v>0</v>
      </c>
      <c r="BG1038" s="175">
        <f>IF(N1038="zákl. přenesená",J1038,0)</f>
        <v>0</v>
      </c>
      <c r="BH1038" s="175">
        <f>IF(N1038="sníž. přenesená",J1038,0)</f>
        <v>0</v>
      </c>
      <c r="BI1038" s="175">
        <f>IF(N1038="nulová",J1038,0)</f>
        <v>0</v>
      </c>
      <c r="BJ1038" s="20" t="s">
        <v>80</v>
      </c>
      <c r="BK1038" s="175">
        <f>ROUND(I1038*H1038,2)</f>
        <v>0</v>
      </c>
      <c r="BL1038" s="20" t="s">
        <v>300</v>
      </c>
      <c r="BM1038" s="174" t="s">
        <v>1477</v>
      </c>
    </row>
    <row r="1039" spans="1:65" s="2" customFormat="1" ht="16.5" customHeight="1">
      <c r="A1039" s="39"/>
      <c r="B1039" s="162"/>
      <c r="C1039" s="205" t="s">
        <v>1478</v>
      </c>
      <c r="D1039" s="205" t="s">
        <v>295</v>
      </c>
      <c r="E1039" s="206" t="s">
        <v>1479</v>
      </c>
      <c r="F1039" s="207" t="s">
        <v>1480</v>
      </c>
      <c r="G1039" s="208" t="s">
        <v>168</v>
      </c>
      <c r="H1039" s="209">
        <v>3.995</v>
      </c>
      <c r="I1039" s="210"/>
      <c r="J1039" s="211">
        <f>ROUND(I1039*H1039,2)</f>
        <v>0</v>
      </c>
      <c r="K1039" s="207" t="s">
        <v>3</v>
      </c>
      <c r="L1039" s="212"/>
      <c r="M1039" s="213" t="s">
        <v>3</v>
      </c>
      <c r="N1039" s="214" t="s">
        <v>43</v>
      </c>
      <c r="O1039" s="73"/>
      <c r="P1039" s="172">
        <f>O1039*H1039</f>
        <v>0</v>
      </c>
      <c r="Q1039" s="172">
        <v>0.01908</v>
      </c>
      <c r="R1039" s="172">
        <f>Q1039*H1039</f>
        <v>0.0762246</v>
      </c>
      <c r="S1039" s="172">
        <v>0</v>
      </c>
      <c r="T1039" s="173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174" t="s">
        <v>433</v>
      </c>
      <c r="AT1039" s="174" t="s">
        <v>295</v>
      </c>
      <c r="AU1039" s="174" t="s">
        <v>82</v>
      </c>
      <c r="AY1039" s="20" t="s">
        <v>163</v>
      </c>
      <c r="BE1039" s="175">
        <f>IF(N1039="základní",J1039,0)</f>
        <v>0</v>
      </c>
      <c r="BF1039" s="175">
        <f>IF(N1039="snížená",J1039,0)</f>
        <v>0</v>
      </c>
      <c r="BG1039" s="175">
        <f>IF(N1039="zákl. přenesená",J1039,0)</f>
        <v>0</v>
      </c>
      <c r="BH1039" s="175">
        <f>IF(N1039="sníž. přenesená",J1039,0)</f>
        <v>0</v>
      </c>
      <c r="BI1039" s="175">
        <f>IF(N1039="nulová",J1039,0)</f>
        <v>0</v>
      </c>
      <c r="BJ1039" s="20" t="s">
        <v>80</v>
      </c>
      <c r="BK1039" s="175">
        <f>ROUND(I1039*H1039,2)</f>
        <v>0</v>
      </c>
      <c r="BL1039" s="20" t="s">
        <v>300</v>
      </c>
      <c r="BM1039" s="174" t="s">
        <v>1481</v>
      </c>
    </row>
    <row r="1040" spans="1:51" s="14" customFormat="1" ht="12">
      <c r="A1040" s="14"/>
      <c r="B1040" s="189"/>
      <c r="C1040" s="14"/>
      <c r="D1040" s="182" t="s">
        <v>174</v>
      </c>
      <c r="E1040" s="14"/>
      <c r="F1040" s="191" t="s">
        <v>1482</v>
      </c>
      <c r="G1040" s="14"/>
      <c r="H1040" s="192">
        <v>3.995</v>
      </c>
      <c r="I1040" s="193"/>
      <c r="J1040" s="14"/>
      <c r="K1040" s="14"/>
      <c r="L1040" s="189"/>
      <c r="M1040" s="194"/>
      <c r="N1040" s="195"/>
      <c r="O1040" s="195"/>
      <c r="P1040" s="195"/>
      <c r="Q1040" s="195"/>
      <c r="R1040" s="195"/>
      <c r="S1040" s="195"/>
      <c r="T1040" s="19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190" t="s">
        <v>174</v>
      </c>
      <c r="AU1040" s="190" t="s">
        <v>82</v>
      </c>
      <c r="AV1040" s="14" t="s">
        <v>82</v>
      </c>
      <c r="AW1040" s="14" t="s">
        <v>4</v>
      </c>
      <c r="AX1040" s="14" t="s">
        <v>80</v>
      </c>
      <c r="AY1040" s="190" t="s">
        <v>163</v>
      </c>
    </row>
    <row r="1041" spans="1:65" s="2" customFormat="1" ht="16.5" customHeight="1">
      <c r="A1041" s="39"/>
      <c r="B1041" s="162"/>
      <c r="C1041" s="163" t="s">
        <v>1483</v>
      </c>
      <c r="D1041" s="163" t="s">
        <v>165</v>
      </c>
      <c r="E1041" s="164" t="s">
        <v>1484</v>
      </c>
      <c r="F1041" s="165" t="s">
        <v>1485</v>
      </c>
      <c r="G1041" s="166" t="s">
        <v>463</v>
      </c>
      <c r="H1041" s="167">
        <v>5</v>
      </c>
      <c r="I1041" s="168"/>
      <c r="J1041" s="169">
        <f>ROUND(I1041*H1041,2)</f>
        <v>0</v>
      </c>
      <c r="K1041" s="165" t="s">
        <v>169</v>
      </c>
      <c r="L1041" s="40"/>
      <c r="M1041" s="170" t="s">
        <v>3</v>
      </c>
      <c r="N1041" s="171" t="s">
        <v>43</v>
      </c>
      <c r="O1041" s="73"/>
      <c r="P1041" s="172">
        <f>O1041*H1041</f>
        <v>0</v>
      </c>
      <c r="Q1041" s="172">
        <v>0</v>
      </c>
      <c r="R1041" s="172">
        <f>Q1041*H1041</f>
        <v>0</v>
      </c>
      <c r="S1041" s="172">
        <v>0</v>
      </c>
      <c r="T1041" s="173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174" t="s">
        <v>300</v>
      </c>
      <c r="AT1041" s="174" t="s">
        <v>165</v>
      </c>
      <c r="AU1041" s="174" t="s">
        <v>82</v>
      </c>
      <c r="AY1041" s="20" t="s">
        <v>163</v>
      </c>
      <c r="BE1041" s="175">
        <f>IF(N1041="základní",J1041,0)</f>
        <v>0</v>
      </c>
      <c r="BF1041" s="175">
        <f>IF(N1041="snížená",J1041,0)</f>
        <v>0</v>
      </c>
      <c r="BG1041" s="175">
        <f>IF(N1041="zákl. přenesená",J1041,0)</f>
        <v>0</v>
      </c>
      <c r="BH1041" s="175">
        <f>IF(N1041="sníž. přenesená",J1041,0)</f>
        <v>0</v>
      </c>
      <c r="BI1041" s="175">
        <f>IF(N1041="nulová",J1041,0)</f>
        <v>0</v>
      </c>
      <c r="BJ1041" s="20" t="s">
        <v>80</v>
      </c>
      <c r="BK1041" s="175">
        <f>ROUND(I1041*H1041,2)</f>
        <v>0</v>
      </c>
      <c r="BL1041" s="20" t="s">
        <v>300</v>
      </c>
      <c r="BM1041" s="174" t="s">
        <v>1486</v>
      </c>
    </row>
    <row r="1042" spans="1:47" s="2" customFormat="1" ht="12">
      <c r="A1042" s="39"/>
      <c r="B1042" s="40"/>
      <c r="C1042" s="39"/>
      <c r="D1042" s="176" t="s">
        <v>172</v>
      </c>
      <c r="E1042" s="39"/>
      <c r="F1042" s="177" t="s">
        <v>1487</v>
      </c>
      <c r="G1042" s="39"/>
      <c r="H1042" s="39"/>
      <c r="I1042" s="178"/>
      <c r="J1042" s="39"/>
      <c r="K1042" s="39"/>
      <c r="L1042" s="40"/>
      <c r="M1042" s="179"/>
      <c r="N1042" s="180"/>
      <c r="O1042" s="73"/>
      <c r="P1042" s="73"/>
      <c r="Q1042" s="73"/>
      <c r="R1042" s="73"/>
      <c r="S1042" s="73"/>
      <c r="T1042" s="74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20" t="s">
        <v>172</v>
      </c>
      <c r="AU1042" s="20" t="s">
        <v>82</v>
      </c>
    </row>
    <row r="1043" spans="1:51" s="13" customFormat="1" ht="12">
      <c r="A1043" s="13"/>
      <c r="B1043" s="181"/>
      <c r="C1043" s="13"/>
      <c r="D1043" s="182" t="s">
        <v>174</v>
      </c>
      <c r="E1043" s="183" t="s">
        <v>3</v>
      </c>
      <c r="F1043" s="184" t="s">
        <v>1488</v>
      </c>
      <c r="G1043" s="13"/>
      <c r="H1043" s="183" t="s">
        <v>3</v>
      </c>
      <c r="I1043" s="185"/>
      <c r="J1043" s="13"/>
      <c r="K1043" s="13"/>
      <c r="L1043" s="181"/>
      <c r="M1043" s="186"/>
      <c r="N1043" s="187"/>
      <c r="O1043" s="187"/>
      <c r="P1043" s="187"/>
      <c r="Q1043" s="187"/>
      <c r="R1043" s="187"/>
      <c r="S1043" s="187"/>
      <c r="T1043" s="188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183" t="s">
        <v>174</v>
      </c>
      <c r="AU1043" s="183" t="s">
        <v>82</v>
      </c>
      <c r="AV1043" s="13" t="s">
        <v>80</v>
      </c>
      <c r="AW1043" s="13" t="s">
        <v>33</v>
      </c>
      <c r="AX1043" s="13" t="s">
        <v>72</v>
      </c>
      <c r="AY1043" s="183" t="s">
        <v>163</v>
      </c>
    </row>
    <row r="1044" spans="1:51" s="14" customFormat="1" ht="12">
      <c r="A1044" s="14"/>
      <c r="B1044" s="189"/>
      <c r="C1044" s="14"/>
      <c r="D1044" s="182" t="s">
        <v>174</v>
      </c>
      <c r="E1044" s="190" t="s">
        <v>3</v>
      </c>
      <c r="F1044" s="191" t="s">
        <v>207</v>
      </c>
      <c r="G1044" s="14"/>
      <c r="H1044" s="192">
        <v>5</v>
      </c>
      <c r="I1044" s="193"/>
      <c r="J1044" s="14"/>
      <c r="K1044" s="14"/>
      <c r="L1044" s="189"/>
      <c r="M1044" s="194"/>
      <c r="N1044" s="195"/>
      <c r="O1044" s="195"/>
      <c r="P1044" s="195"/>
      <c r="Q1044" s="195"/>
      <c r="R1044" s="195"/>
      <c r="S1044" s="195"/>
      <c r="T1044" s="196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190" t="s">
        <v>174</v>
      </c>
      <c r="AU1044" s="190" t="s">
        <v>82</v>
      </c>
      <c r="AV1044" s="14" t="s">
        <v>82</v>
      </c>
      <c r="AW1044" s="14" t="s">
        <v>33</v>
      </c>
      <c r="AX1044" s="14" t="s">
        <v>80</v>
      </c>
      <c r="AY1044" s="190" t="s">
        <v>163</v>
      </c>
    </row>
    <row r="1045" spans="1:65" s="2" customFormat="1" ht="21.75" customHeight="1">
      <c r="A1045" s="39"/>
      <c r="B1045" s="162"/>
      <c r="C1045" s="163" t="s">
        <v>1489</v>
      </c>
      <c r="D1045" s="163" t="s">
        <v>165</v>
      </c>
      <c r="E1045" s="164" t="s">
        <v>1490</v>
      </c>
      <c r="F1045" s="165" t="s">
        <v>1491</v>
      </c>
      <c r="G1045" s="166" t="s">
        <v>303</v>
      </c>
      <c r="H1045" s="167">
        <v>49.925</v>
      </c>
      <c r="I1045" s="168"/>
      <c r="J1045" s="169">
        <f>ROUND(I1045*H1045,2)</f>
        <v>0</v>
      </c>
      <c r="K1045" s="165" t="s">
        <v>169</v>
      </c>
      <c r="L1045" s="40"/>
      <c r="M1045" s="170" t="s">
        <v>3</v>
      </c>
      <c r="N1045" s="171" t="s">
        <v>43</v>
      </c>
      <c r="O1045" s="73"/>
      <c r="P1045" s="172">
        <f>O1045*H1045</f>
        <v>0</v>
      </c>
      <c r="Q1045" s="172">
        <v>0</v>
      </c>
      <c r="R1045" s="172">
        <f>Q1045*H1045</f>
        <v>0</v>
      </c>
      <c r="S1045" s="172">
        <v>0</v>
      </c>
      <c r="T1045" s="173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174" t="s">
        <v>300</v>
      </c>
      <c r="AT1045" s="174" t="s">
        <v>165</v>
      </c>
      <c r="AU1045" s="174" t="s">
        <v>82</v>
      </c>
      <c r="AY1045" s="20" t="s">
        <v>163</v>
      </c>
      <c r="BE1045" s="175">
        <f>IF(N1045="základní",J1045,0)</f>
        <v>0</v>
      </c>
      <c r="BF1045" s="175">
        <f>IF(N1045="snížená",J1045,0)</f>
        <v>0</v>
      </c>
      <c r="BG1045" s="175">
        <f>IF(N1045="zákl. přenesená",J1045,0)</f>
        <v>0</v>
      </c>
      <c r="BH1045" s="175">
        <f>IF(N1045="sníž. přenesená",J1045,0)</f>
        <v>0</v>
      </c>
      <c r="BI1045" s="175">
        <f>IF(N1045="nulová",J1045,0)</f>
        <v>0</v>
      </c>
      <c r="BJ1045" s="20" t="s">
        <v>80</v>
      </c>
      <c r="BK1045" s="175">
        <f>ROUND(I1045*H1045,2)</f>
        <v>0</v>
      </c>
      <c r="BL1045" s="20" t="s">
        <v>300</v>
      </c>
      <c r="BM1045" s="174" t="s">
        <v>1492</v>
      </c>
    </row>
    <row r="1046" spans="1:47" s="2" customFormat="1" ht="12">
      <c r="A1046" s="39"/>
      <c r="B1046" s="40"/>
      <c r="C1046" s="39"/>
      <c r="D1046" s="176" t="s">
        <v>172</v>
      </c>
      <c r="E1046" s="39"/>
      <c r="F1046" s="177" t="s">
        <v>1493</v>
      </c>
      <c r="G1046" s="39"/>
      <c r="H1046" s="39"/>
      <c r="I1046" s="178"/>
      <c r="J1046" s="39"/>
      <c r="K1046" s="39"/>
      <c r="L1046" s="40"/>
      <c r="M1046" s="179"/>
      <c r="N1046" s="180"/>
      <c r="O1046" s="73"/>
      <c r="P1046" s="73"/>
      <c r="Q1046" s="73"/>
      <c r="R1046" s="73"/>
      <c r="S1046" s="73"/>
      <c r="T1046" s="74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20" t="s">
        <v>172</v>
      </c>
      <c r="AU1046" s="20" t="s">
        <v>82</v>
      </c>
    </row>
    <row r="1047" spans="1:51" s="14" customFormat="1" ht="12">
      <c r="A1047" s="14"/>
      <c r="B1047" s="189"/>
      <c r="C1047" s="14"/>
      <c r="D1047" s="182" t="s">
        <v>174</v>
      </c>
      <c r="E1047" s="190" t="s">
        <v>3</v>
      </c>
      <c r="F1047" s="191" t="s">
        <v>1441</v>
      </c>
      <c r="G1047" s="14"/>
      <c r="H1047" s="192">
        <v>5.31</v>
      </c>
      <c r="I1047" s="193"/>
      <c r="J1047" s="14"/>
      <c r="K1047" s="14"/>
      <c r="L1047" s="189"/>
      <c r="M1047" s="194"/>
      <c r="N1047" s="195"/>
      <c r="O1047" s="195"/>
      <c r="P1047" s="195"/>
      <c r="Q1047" s="195"/>
      <c r="R1047" s="195"/>
      <c r="S1047" s="195"/>
      <c r="T1047" s="19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190" t="s">
        <v>174</v>
      </c>
      <c r="AU1047" s="190" t="s">
        <v>82</v>
      </c>
      <c r="AV1047" s="14" t="s">
        <v>82</v>
      </c>
      <c r="AW1047" s="14" t="s">
        <v>33</v>
      </c>
      <c r="AX1047" s="14" t="s">
        <v>72</v>
      </c>
      <c r="AY1047" s="190" t="s">
        <v>163</v>
      </c>
    </row>
    <row r="1048" spans="1:51" s="14" customFormat="1" ht="12">
      <c r="A1048" s="14"/>
      <c r="B1048" s="189"/>
      <c r="C1048" s="14"/>
      <c r="D1048" s="182" t="s">
        <v>174</v>
      </c>
      <c r="E1048" s="190" t="s">
        <v>3</v>
      </c>
      <c r="F1048" s="191" t="s">
        <v>1494</v>
      </c>
      <c r="G1048" s="14"/>
      <c r="H1048" s="192">
        <v>10.62</v>
      </c>
      <c r="I1048" s="193"/>
      <c r="J1048" s="14"/>
      <c r="K1048" s="14"/>
      <c r="L1048" s="189"/>
      <c r="M1048" s="194"/>
      <c r="N1048" s="195"/>
      <c r="O1048" s="195"/>
      <c r="P1048" s="195"/>
      <c r="Q1048" s="195"/>
      <c r="R1048" s="195"/>
      <c r="S1048" s="195"/>
      <c r="T1048" s="196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190" t="s">
        <v>174</v>
      </c>
      <c r="AU1048" s="190" t="s">
        <v>82</v>
      </c>
      <c r="AV1048" s="14" t="s">
        <v>82</v>
      </c>
      <c r="AW1048" s="14" t="s">
        <v>33</v>
      </c>
      <c r="AX1048" s="14" t="s">
        <v>72</v>
      </c>
      <c r="AY1048" s="190" t="s">
        <v>163</v>
      </c>
    </row>
    <row r="1049" spans="1:51" s="14" customFormat="1" ht="12">
      <c r="A1049" s="14"/>
      <c r="B1049" s="189"/>
      <c r="C1049" s="14"/>
      <c r="D1049" s="182" t="s">
        <v>174</v>
      </c>
      <c r="E1049" s="190" t="s">
        <v>3</v>
      </c>
      <c r="F1049" s="191" t="s">
        <v>1442</v>
      </c>
      <c r="G1049" s="14"/>
      <c r="H1049" s="192">
        <v>10.62</v>
      </c>
      <c r="I1049" s="193"/>
      <c r="J1049" s="14"/>
      <c r="K1049" s="14"/>
      <c r="L1049" s="189"/>
      <c r="M1049" s="194"/>
      <c r="N1049" s="195"/>
      <c r="O1049" s="195"/>
      <c r="P1049" s="195"/>
      <c r="Q1049" s="195"/>
      <c r="R1049" s="195"/>
      <c r="S1049" s="195"/>
      <c r="T1049" s="19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190" t="s">
        <v>174</v>
      </c>
      <c r="AU1049" s="190" t="s">
        <v>82</v>
      </c>
      <c r="AV1049" s="14" t="s">
        <v>82</v>
      </c>
      <c r="AW1049" s="14" t="s">
        <v>33</v>
      </c>
      <c r="AX1049" s="14" t="s">
        <v>72</v>
      </c>
      <c r="AY1049" s="190" t="s">
        <v>163</v>
      </c>
    </row>
    <row r="1050" spans="1:51" s="14" customFormat="1" ht="12">
      <c r="A1050" s="14"/>
      <c r="B1050" s="189"/>
      <c r="C1050" s="14"/>
      <c r="D1050" s="182" t="s">
        <v>174</v>
      </c>
      <c r="E1050" s="190" t="s">
        <v>3</v>
      </c>
      <c r="F1050" s="191" t="s">
        <v>1443</v>
      </c>
      <c r="G1050" s="14"/>
      <c r="H1050" s="192">
        <v>1.8</v>
      </c>
      <c r="I1050" s="193"/>
      <c r="J1050" s="14"/>
      <c r="K1050" s="14"/>
      <c r="L1050" s="189"/>
      <c r="M1050" s="194"/>
      <c r="N1050" s="195"/>
      <c r="O1050" s="195"/>
      <c r="P1050" s="195"/>
      <c r="Q1050" s="195"/>
      <c r="R1050" s="195"/>
      <c r="S1050" s="195"/>
      <c r="T1050" s="19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190" t="s">
        <v>174</v>
      </c>
      <c r="AU1050" s="190" t="s">
        <v>82</v>
      </c>
      <c r="AV1050" s="14" t="s">
        <v>82</v>
      </c>
      <c r="AW1050" s="14" t="s">
        <v>33</v>
      </c>
      <c r="AX1050" s="14" t="s">
        <v>72</v>
      </c>
      <c r="AY1050" s="190" t="s">
        <v>163</v>
      </c>
    </row>
    <row r="1051" spans="1:51" s="14" customFormat="1" ht="12">
      <c r="A1051" s="14"/>
      <c r="B1051" s="189"/>
      <c r="C1051" s="14"/>
      <c r="D1051" s="182" t="s">
        <v>174</v>
      </c>
      <c r="E1051" s="190" t="s">
        <v>3</v>
      </c>
      <c r="F1051" s="191" t="s">
        <v>1434</v>
      </c>
      <c r="G1051" s="14"/>
      <c r="H1051" s="192">
        <v>2.61</v>
      </c>
      <c r="I1051" s="193"/>
      <c r="J1051" s="14"/>
      <c r="K1051" s="14"/>
      <c r="L1051" s="189"/>
      <c r="M1051" s="194"/>
      <c r="N1051" s="195"/>
      <c r="O1051" s="195"/>
      <c r="P1051" s="195"/>
      <c r="Q1051" s="195"/>
      <c r="R1051" s="195"/>
      <c r="S1051" s="195"/>
      <c r="T1051" s="19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190" t="s">
        <v>174</v>
      </c>
      <c r="AU1051" s="190" t="s">
        <v>82</v>
      </c>
      <c r="AV1051" s="14" t="s">
        <v>82</v>
      </c>
      <c r="AW1051" s="14" t="s">
        <v>33</v>
      </c>
      <c r="AX1051" s="14" t="s">
        <v>72</v>
      </c>
      <c r="AY1051" s="190" t="s">
        <v>163</v>
      </c>
    </row>
    <row r="1052" spans="1:51" s="14" customFormat="1" ht="12">
      <c r="A1052" s="14"/>
      <c r="B1052" s="189"/>
      <c r="C1052" s="14"/>
      <c r="D1052" s="182" t="s">
        <v>174</v>
      </c>
      <c r="E1052" s="190" t="s">
        <v>3</v>
      </c>
      <c r="F1052" s="191" t="s">
        <v>1435</v>
      </c>
      <c r="G1052" s="14"/>
      <c r="H1052" s="192">
        <v>2.535</v>
      </c>
      <c r="I1052" s="193"/>
      <c r="J1052" s="14"/>
      <c r="K1052" s="14"/>
      <c r="L1052" s="189"/>
      <c r="M1052" s="194"/>
      <c r="N1052" s="195"/>
      <c r="O1052" s="195"/>
      <c r="P1052" s="195"/>
      <c r="Q1052" s="195"/>
      <c r="R1052" s="195"/>
      <c r="S1052" s="195"/>
      <c r="T1052" s="19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190" t="s">
        <v>174</v>
      </c>
      <c r="AU1052" s="190" t="s">
        <v>82</v>
      </c>
      <c r="AV1052" s="14" t="s">
        <v>82</v>
      </c>
      <c r="AW1052" s="14" t="s">
        <v>33</v>
      </c>
      <c r="AX1052" s="14" t="s">
        <v>72</v>
      </c>
      <c r="AY1052" s="190" t="s">
        <v>163</v>
      </c>
    </row>
    <row r="1053" spans="1:51" s="14" customFormat="1" ht="12">
      <c r="A1053" s="14"/>
      <c r="B1053" s="189"/>
      <c r="C1053" s="14"/>
      <c r="D1053" s="182" t="s">
        <v>174</v>
      </c>
      <c r="E1053" s="190" t="s">
        <v>3</v>
      </c>
      <c r="F1053" s="191" t="s">
        <v>1495</v>
      </c>
      <c r="G1053" s="14"/>
      <c r="H1053" s="192">
        <v>5.26</v>
      </c>
      <c r="I1053" s="193"/>
      <c r="J1053" s="14"/>
      <c r="K1053" s="14"/>
      <c r="L1053" s="189"/>
      <c r="M1053" s="194"/>
      <c r="N1053" s="195"/>
      <c r="O1053" s="195"/>
      <c r="P1053" s="195"/>
      <c r="Q1053" s="195"/>
      <c r="R1053" s="195"/>
      <c r="S1053" s="195"/>
      <c r="T1053" s="19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190" t="s">
        <v>174</v>
      </c>
      <c r="AU1053" s="190" t="s">
        <v>82</v>
      </c>
      <c r="AV1053" s="14" t="s">
        <v>82</v>
      </c>
      <c r="AW1053" s="14" t="s">
        <v>33</v>
      </c>
      <c r="AX1053" s="14" t="s">
        <v>72</v>
      </c>
      <c r="AY1053" s="190" t="s">
        <v>163</v>
      </c>
    </row>
    <row r="1054" spans="1:51" s="14" customFormat="1" ht="12">
      <c r="A1054" s="14"/>
      <c r="B1054" s="189"/>
      <c r="C1054" s="14"/>
      <c r="D1054" s="182" t="s">
        <v>174</v>
      </c>
      <c r="E1054" s="190" t="s">
        <v>3</v>
      </c>
      <c r="F1054" s="191" t="s">
        <v>1496</v>
      </c>
      <c r="G1054" s="14"/>
      <c r="H1054" s="192">
        <v>8.8</v>
      </c>
      <c r="I1054" s="193"/>
      <c r="J1054" s="14"/>
      <c r="K1054" s="14"/>
      <c r="L1054" s="189"/>
      <c r="M1054" s="194"/>
      <c r="N1054" s="195"/>
      <c r="O1054" s="195"/>
      <c r="P1054" s="195"/>
      <c r="Q1054" s="195"/>
      <c r="R1054" s="195"/>
      <c r="S1054" s="195"/>
      <c r="T1054" s="19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190" t="s">
        <v>174</v>
      </c>
      <c r="AU1054" s="190" t="s">
        <v>82</v>
      </c>
      <c r="AV1054" s="14" t="s">
        <v>82</v>
      </c>
      <c r="AW1054" s="14" t="s">
        <v>33</v>
      </c>
      <c r="AX1054" s="14" t="s">
        <v>72</v>
      </c>
      <c r="AY1054" s="190" t="s">
        <v>163</v>
      </c>
    </row>
    <row r="1055" spans="1:51" s="14" customFormat="1" ht="12">
      <c r="A1055" s="14"/>
      <c r="B1055" s="189"/>
      <c r="C1055" s="14"/>
      <c r="D1055" s="182" t="s">
        <v>174</v>
      </c>
      <c r="E1055" s="190" t="s">
        <v>3</v>
      </c>
      <c r="F1055" s="191" t="s">
        <v>1497</v>
      </c>
      <c r="G1055" s="14"/>
      <c r="H1055" s="192">
        <v>2.37</v>
      </c>
      <c r="I1055" s="193"/>
      <c r="J1055" s="14"/>
      <c r="K1055" s="14"/>
      <c r="L1055" s="189"/>
      <c r="M1055" s="194"/>
      <c r="N1055" s="195"/>
      <c r="O1055" s="195"/>
      <c r="P1055" s="195"/>
      <c r="Q1055" s="195"/>
      <c r="R1055" s="195"/>
      <c r="S1055" s="195"/>
      <c r="T1055" s="19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190" t="s">
        <v>174</v>
      </c>
      <c r="AU1055" s="190" t="s">
        <v>82</v>
      </c>
      <c r="AV1055" s="14" t="s">
        <v>82</v>
      </c>
      <c r="AW1055" s="14" t="s">
        <v>33</v>
      </c>
      <c r="AX1055" s="14" t="s">
        <v>72</v>
      </c>
      <c r="AY1055" s="190" t="s">
        <v>163</v>
      </c>
    </row>
    <row r="1056" spans="1:51" s="15" customFormat="1" ht="12">
      <c r="A1056" s="15"/>
      <c r="B1056" s="197"/>
      <c r="C1056" s="15"/>
      <c r="D1056" s="182" t="s">
        <v>174</v>
      </c>
      <c r="E1056" s="198" t="s">
        <v>3</v>
      </c>
      <c r="F1056" s="199" t="s">
        <v>178</v>
      </c>
      <c r="G1056" s="15"/>
      <c r="H1056" s="200">
        <v>49.925</v>
      </c>
      <c r="I1056" s="201"/>
      <c r="J1056" s="15"/>
      <c r="K1056" s="15"/>
      <c r="L1056" s="197"/>
      <c r="M1056" s="202"/>
      <c r="N1056" s="203"/>
      <c r="O1056" s="203"/>
      <c r="P1056" s="203"/>
      <c r="Q1056" s="203"/>
      <c r="R1056" s="203"/>
      <c r="S1056" s="203"/>
      <c r="T1056" s="204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198" t="s">
        <v>174</v>
      </c>
      <c r="AU1056" s="198" t="s">
        <v>82</v>
      </c>
      <c r="AV1056" s="15" t="s">
        <v>170</v>
      </c>
      <c r="AW1056" s="15" t="s">
        <v>33</v>
      </c>
      <c r="AX1056" s="15" t="s">
        <v>80</v>
      </c>
      <c r="AY1056" s="198" t="s">
        <v>163</v>
      </c>
    </row>
    <row r="1057" spans="1:65" s="2" customFormat="1" ht="16.5" customHeight="1">
      <c r="A1057" s="39"/>
      <c r="B1057" s="162"/>
      <c r="C1057" s="205" t="s">
        <v>1498</v>
      </c>
      <c r="D1057" s="205" t="s">
        <v>295</v>
      </c>
      <c r="E1057" s="206" t="s">
        <v>1499</v>
      </c>
      <c r="F1057" s="207" t="s">
        <v>1500</v>
      </c>
      <c r="G1057" s="208" t="s">
        <v>303</v>
      </c>
      <c r="H1057" s="209">
        <v>52.421</v>
      </c>
      <c r="I1057" s="210"/>
      <c r="J1057" s="211">
        <f>ROUND(I1057*H1057,2)</f>
        <v>0</v>
      </c>
      <c r="K1057" s="207" t="s">
        <v>169</v>
      </c>
      <c r="L1057" s="212"/>
      <c r="M1057" s="213" t="s">
        <v>3</v>
      </c>
      <c r="N1057" s="214" t="s">
        <v>43</v>
      </c>
      <c r="O1057" s="73"/>
      <c r="P1057" s="172">
        <f>O1057*H1057</f>
        <v>0</v>
      </c>
      <c r="Q1057" s="172">
        <v>0.0015</v>
      </c>
      <c r="R1057" s="172">
        <f>Q1057*H1057</f>
        <v>0.07863150000000001</v>
      </c>
      <c r="S1057" s="172">
        <v>0</v>
      </c>
      <c r="T1057" s="173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174" t="s">
        <v>433</v>
      </c>
      <c r="AT1057" s="174" t="s">
        <v>295</v>
      </c>
      <c r="AU1057" s="174" t="s">
        <v>82</v>
      </c>
      <c r="AY1057" s="20" t="s">
        <v>163</v>
      </c>
      <c r="BE1057" s="175">
        <f>IF(N1057="základní",J1057,0)</f>
        <v>0</v>
      </c>
      <c r="BF1057" s="175">
        <f>IF(N1057="snížená",J1057,0)</f>
        <v>0</v>
      </c>
      <c r="BG1057" s="175">
        <f>IF(N1057="zákl. přenesená",J1057,0)</f>
        <v>0</v>
      </c>
      <c r="BH1057" s="175">
        <f>IF(N1057="sníž. přenesená",J1057,0)</f>
        <v>0</v>
      </c>
      <c r="BI1057" s="175">
        <f>IF(N1057="nulová",J1057,0)</f>
        <v>0</v>
      </c>
      <c r="BJ1057" s="20" t="s">
        <v>80</v>
      </c>
      <c r="BK1057" s="175">
        <f>ROUND(I1057*H1057,2)</f>
        <v>0</v>
      </c>
      <c r="BL1057" s="20" t="s">
        <v>300</v>
      </c>
      <c r="BM1057" s="174" t="s">
        <v>1501</v>
      </c>
    </row>
    <row r="1058" spans="1:51" s="14" customFormat="1" ht="12">
      <c r="A1058" s="14"/>
      <c r="B1058" s="189"/>
      <c r="C1058" s="14"/>
      <c r="D1058" s="182" t="s">
        <v>174</v>
      </c>
      <c r="E1058" s="190" t="s">
        <v>3</v>
      </c>
      <c r="F1058" s="191" t="s">
        <v>1502</v>
      </c>
      <c r="G1058" s="14"/>
      <c r="H1058" s="192">
        <v>52.421</v>
      </c>
      <c r="I1058" s="193"/>
      <c r="J1058" s="14"/>
      <c r="K1058" s="14"/>
      <c r="L1058" s="189"/>
      <c r="M1058" s="194"/>
      <c r="N1058" s="195"/>
      <c r="O1058" s="195"/>
      <c r="P1058" s="195"/>
      <c r="Q1058" s="195"/>
      <c r="R1058" s="195"/>
      <c r="S1058" s="195"/>
      <c r="T1058" s="19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190" t="s">
        <v>174</v>
      </c>
      <c r="AU1058" s="190" t="s">
        <v>82</v>
      </c>
      <c r="AV1058" s="14" t="s">
        <v>82</v>
      </c>
      <c r="AW1058" s="14" t="s">
        <v>33</v>
      </c>
      <c r="AX1058" s="14" t="s">
        <v>80</v>
      </c>
      <c r="AY1058" s="190" t="s">
        <v>163</v>
      </c>
    </row>
    <row r="1059" spans="1:65" s="2" customFormat="1" ht="16.5" customHeight="1">
      <c r="A1059" s="39"/>
      <c r="B1059" s="162"/>
      <c r="C1059" s="163" t="s">
        <v>1503</v>
      </c>
      <c r="D1059" s="163" t="s">
        <v>165</v>
      </c>
      <c r="E1059" s="164" t="s">
        <v>1504</v>
      </c>
      <c r="F1059" s="165" t="s">
        <v>1505</v>
      </c>
      <c r="G1059" s="166" t="s">
        <v>463</v>
      </c>
      <c r="H1059" s="167">
        <v>4</v>
      </c>
      <c r="I1059" s="168"/>
      <c r="J1059" s="169">
        <f>ROUND(I1059*H1059,2)</f>
        <v>0</v>
      </c>
      <c r="K1059" s="165" t="s">
        <v>169</v>
      </c>
      <c r="L1059" s="40"/>
      <c r="M1059" s="170" t="s">
        <v>3</v>
      </c>
      <c r="N1059" s="171" t="s">
        <v>43</v>
      </c>
      <c r="O1059" s="73"/>
      <c r="P1059" s="172">
        <f>O1059*H1059</f>
        <v>0</v>
      </c>
      <c r="Q1059" s="172">
        <v>0</v>
      </c>
      <c r="R1059" s="172">
        <f>Q1059*H1059</f>
        <v>0</v>
      </c>
      <c r="S1059" s="172">
        <v>0</v>
      </c>
      <c r="T1059" s="173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174" t="s">
        <v>300</v>
      </c>
      <c r="AT1059" s="174" t="s">
        <v>165</v>
      </c>
      <c r="AU1059" s="174" t="s">
        <v>82</v>
      </c>
      <c r="AY1059" s="20" t="s">
        <v>163</v>
      </c>
      <c r="BE1059" s="175">
        <f>IF(N1059="základní",J1059,0)</f>
        <v>0</v>
      </c>
      <c r="BF1059" s="175">
        <f>IF(N1059="snížená",J1059,0)</f>
        <v>0</v>
      </c>
      <c r="BG1059" s="175">
        <f>IF(N1059="zákl. přenesená",J1059,0)</f>
        <v>0</v>
      </c>
      <c r="BH1059" s="175">
        <f>IF(N1059="sníž. přenesená",J1059,0)</f>
        <v>0</v>
      </c>
      <c r="BI1059" s="175">
        <f>IF(N1059="nulová",J1059,0)</f>
        <v>0</v>
      </c>
      <c r="BJ1059" s="20" t="s">
        <v>80</v>
      </c>
      <c r="BK1059" s="175">
        <f>ROUND(I1059*H1059,2)</f>
        <v>0</v>
      </c>
      <c r="BL1059" s="20" t="s">
        <v>300</v>
      </c>
      <c r="BM1059" s="174" t="s">
        <v>1506</v>
      </c>
    </row>
    <row r="1060" spans="1:47" s="2" customFormat="1" ht="12">
      <c r="A1060" s="39"/>
      <c r="B1060" s="40"/>
      <c r="C1060" s="39"/>
      <c r="D1060" s="176" t="s">
        <v>172</v>
      </c>
      <c r="E1060" s="39"/>
      <c r="F1060" s="177" t="s">
        <v>1507</v>
      </c>
      <c r="G1060" s="39"/>
      <c r="H1060" s="39"/>
      <c r="I1060" s="178"/>
      <c r="J1060" s="39"/>
      <c r="K1060" s="39"/>
      <c r="L1060" s="40"/>
      <c r="M1060" s="179"/>
      <c r="N1060" s="180"/>
      <c r="O1060" s="73"/>
      <c r="P1060" s="73"/>
      <c r="Q1060" s="73"/>
      <c r="R1060" s="73"/>
      <c r="S1060" s="73"/>
      <c r="T1060" s="74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T1060" s="20" t="s">
        <v>172</v>
      </c>
      <c r="AU1060" s="20" t="s">
        <v>82</v>
      </c>
    </row>
    <row r="1061" spans="1:51" s="14" customFormat="1" ht="12">
      <c r="A1061" s="14"/>
      <c r="B1061" s="189"/>
      <c r="C1061" s="14"/>
      <c r="D1061" s="182" t="s">
        <v>174</v>
      </c>
      <c r="E1061" s="190" t="s">
        <v>3</v>
      </c>
      <c r="F1061" s="191" t="s">
        <v>1465</v>
      </c>
      <c r="G1061" s="14"/>
      <c r="H1061" s="192">
        <v>1</v>
      </c>
      <c r="I1061" s="193"/>
      <c r="J1061" s="14"/>
      <c r="K1061" s="14"/>
      <c r="L1061" s="189"/>
      <c r="M1061" s="194"/>
      <c r="N1061" s="195"/>
      <c r="O1061" s="195"/>
      <c r="P1061" s="195"/>
      <c r="Q1061" s="195"/>
      <c r="R1061" s="195"/>
      <c r="S1061" s="195"/>
      <c r="T1061" s="196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190" t="s">
        <v>174</v>
      </c>
      <c r="AU1061" s="190" t="s">
        <v>82</v>
      </c>
      <c r="AV1061" s="14" t="s">
        <v>82</v>
      </c>
      <c r="AW1061" s="14" t="s">
        <v>33</v>
      </c>
      <c r="AX1061" s="14" t="s">
        <v>72</v>
      </c>
      <c r="AY1061" s="190" t="s">
        <v>163</v>
      </c>
    </row>
    <row r="1062" spans="1:51" s="14" customFormat="1" ht="12">
      <c r="A1062" s="14"/>
      <c r="B1062" s="189"/>
      <c r="C1062" s="14"/>
      <c r="D1062" s="182" t="s">
        <v>174</v>
      </c>
      <c r="E1062" s="190" t="s">
        <v>3</v>
      </c>
      <c r="F1062" s="191" t="s">
        <v>1508</v>
      </c>
      <c r="G1062" s="14"/>
      <c r="H1062" s="192">
        <v>1</v>
      </c>
      <c r="I1062" s="193"/>
      <c r="J1062" s="14"/>
      <c r="K1062" s="14"/>
      <c r="L1062" s="189"/>
      <c r="M1062" s="194"/>
      <c r="N1062" s="195"/>
      <c r="O1062" s="195"/>
      <c r="P1062" s="195"/>
      <c r="Q1062" s="195"/>
      <c r="R1062" s="195"/>
      <c r="S1062" s="195"/>
      <c r="T1062" s="19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190" t="s">
        <v>174</v>
      </c>
      <c r="AU1062" s="190" t="s">
        <v>82</v>
      </c>
      <c r="AV1062" s="14" t="s">
        <v>82</v>
      </c>
      <c r="AW1062" s="14" t="s">
        <v>33</v>
      </c>
      <c r="AX1062" s="14" t="s">
        <v>72</v>
      </c>
      <c r="AY1062" s="190" t="s">
        <v>163</v>
      </c>
    </row>
    <row r="1063" spans="1:51" s="14" customFormat="1" ht="12">
      <c r="A1063" s="14"/>
      <c r="B1063" s="189"/>
      <c r="C1063" s="14"/>
      <c r="D1063" s="182" t="s">
        <v>174</v>
      </c>
      <c r="E1063" s="190" t="s">
        <v>3</v>
      </c>
      <c r="F1063" s="191" t="s">
        <v>1509</v>
      </c>
      <c r="G1063" s="14"/>
      <c r="H1063" s="192">
        <v>1</v>
      </c>
      <c r="I1063" s="193"/>
      <c r="J1063" s="14"/>
      <c r="K1063" s="14"/>
      <c r="L1063" s="189"/>
      <c r="M1063" s="194"/>
      <c r="N1063" s="195"/>
      <c r="O1063" s="195"/>
      <c r="P1063" s="195"/>
      <c r="Q1063" s="195"/>
      <c r="R1063" s="195"/>
      <c r="S1063" s="195"/>
      <c r="T1063" s="196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190" t="s">
        <v>174</v>
      </c>
      <c r="AU1063" s="190" t="s">
        <v>82</v>
      </c>
      <c r="AV1063" s="14" t="s">
        <v>82</v>
      </c>
      <c r="AW1063" s="14" t="s">
        <v>33</v>
      </c>
      <c r="AX1063" s="14" t="s">
        <v>72</v>
      </c>
      <c r="AY1063" s="190" t="s">
        <v>163</v>
      </c>
    </row>
    <row r="1064" spans="1:51" s="14" customFormat="1" ht="12">
      <c r="A1064" s="14"/>
      <c r="B1064" s="189"/>
      <c r="C1064" s="14"/>
      <c r="D1064" s="182" t="s">
        <v>174</v>
      </c>
      <c r="E1064" s="190" t="s">
        <v>3</v>
      </c>
      <c r="F1064" s="191" t="s">
        <v>1510</v>
      </c>
      <c r="G1064" s="14"/>
      <c r="H1064" s="192">
        <v>1</v>
      </c>
      <c r="I1064" s="193"/>
      <c r="J1064" s="14"/>
      <c r="K1064" s="14"/>
      <c r="L1064" s="189"/>
      <c r="M1064" s="194"/>
      <c r="N1064" s="195"/>
      <c r="O1064" s="195"/>
      <c r="P1064" s="195"/>
      <c r="Q1064" s="195"/>
      <c r="R1064" s="195"/>
      <c r="S1064" s="195"/>
      <c r="T1064" s="19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190" t="s">
        <v>174</v>
      </c>
      <c r="AU1064" s="190" t="s">
        <v>82</v>
      </c>
      <c r="AV1064" s="14" t="s">
        <v>82</v>
      </c>
      <c r="AW1064" s="14" t="s">
        <v>33</v>
      </c>
      <c r="AX1064" s="14" t="s">
        <v>72</v>
      </c>
      <c r="AY1064" s="190" t="s">
        <v>163</v>
      </c>
    </row>
    <row r="1065" spans="1:51" s="15" customFormat="1" ht="12">
      <c r="A1065" s="15"/>
      <c r="B1065" s="197"/>
      <c r="C1065" s="15"/>
      <c r="D1065" s="182" t="s">
        <v>174</v>
      </c>
      <c r="E1065" s="198" t="s">
        <v>3</v>
      </c>
      <c r="F1065" s="199" t="s">
        <v>178</v>
      </c>
      <c r="G1065" s="15"/>
      <c r="H1065" s="200">
        <v>4</v>
      </c>
      <c r="I1065" s="201"/>
      <c r="J1065" s="15"/>
      <c r="K1065" s="15"/>
      <c r="L1065" s="197"/>
      <c r="M1065" s="202"/>
      <c r="N1065" s="203"/>
      <c r="O1065" s="203"/>
      <c r="P1065" s="203"/>
      <c r="Q1065" s="203"/>
      <c r="R1065" s="203"/>
      <c r="S1065" s="203"/>
      <c r="T1065" s="204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198" t="s">
        <v>174</v>
      </c>
      <c r="AU1065" s="198" t="s">
        <v>82</v>
      </c>
      <c r="AV1065" s="15" t="s">
        <v>170</v>
      </c>
      <c r="AW1065" s="15" t="s">
        <v>33</v>
      </c>
      <c r="AX1065" s="15" t="s">
        <v>80</v>
      </c>
      <c r="AY1065" s="198" t="s">
        <v>163</v>
      </c>
    </row>
    <row r="1066" spans="1:65" s="2" customFormat="1" ht="16.5" customHeight="1">
      <c r="A1066" s="39"/>
      <c r="B1066" s="162"/>
      <c r="C1066" s="205" t="s">
        <v>1511</v>
      </c>
      <c r="D1066" s="205" t="s">
        <v>295</v>
      </c>
      <c r="E1066" s="206" t="s">
        <v>1512</v>
      </c>
      <c r="F1066" s="207" t="s">
        <v>1513</v>
      </c>
      <c r="G1066" s="208" t="s">
        <v>463</v>
      </c>
      <c r="H1066" s="209">
        <v>4</v>
      </c>
      <c r="I1066" s="210"/>
      <c r="J1066" s="211">
        <f>ROUND(I1066*H1066,2)</f>
        <v>0</v>
      </c>
      <c r="K1066" s="207" t="s">
        <v>169</v>
      </c>
      <c r="L1066" s="212"/>
      <c r="M1066" s="213" t="s">
        <v>3</v>
      </c>
      <c r="N1066" s="214" t="s">
        <v>43</v>
      </c>
      <c r="O1066" s="73"/>
      <c r="P1066" s="172">
        <f>O1066*H1066</f>
        <v>0</v>
      </c>
      <c r="Q1066" s="172">
        <v>0.00123</v>
      </c>
      <c r="R1066" s="172">
        <f>Q1066*H1066</f>
        <v>0.00492</v>
      </c>
      <c r="S1066" s="172">
        <v>0</v>
      </c>
      <c r="T1066" s="173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174" t="s">
        <v>433</v>
      </c>
      <c r="AT1066" s="174" t="s">
        <v>295</v>
      </c>
      <c r="AU1066" s="174" t="s">
        <v>82</v>
      </c>
      <c r="AY1066" s="20" t="s">
        <v>163</v>
      </c>
      <c r="BE1066" s="175">
        <f>IF(N1066="základní",J1066,0)</f>
        <v>0</v>
      </c>
      <c r="BF1066" s="175">
        <f>IF(N1066="snížená",J1066,0)</f>
        <v>0</v>
      </c>
      <c r="BG1066" s="175">
        <f>IF(N1066="zákl. přenesená",J1066,0)</f>
        <v>0</v>
      </c>
      <c r="BH1066" s="175">
        <f>IF(N1066="sníž. přenesená",J1066,0)</f>
        <v>0</v>
      </c>
      <c r="BI1066" s="175">
        <f>IF(N1066="nulová",J1066,0)</f>
        <v>0</v>
      </c>
      <c r="BJ1066" s="20" t="s">
        <v>80</v>
      </c>
      <c r="BK1066" s="175">
        <f>ROUND(I1066*H1066,2)</f>
        <v>0</v>
      </c>
      <c r="BL1066" s="20" t="s">
        <v>300</v>
      </c>
      <c r="BM1066" s="174" t="s">
        <v>1514</v>
      </c>
    </row>
    <row r="1067" spans="1:65" s="2" customFormat="1" ht="16.5" customHeight="1">
      <c r="A1067" s="39"/>
      <c r="B1067" s="162"/>
      <c r="C1067" s="163" t="s">
        <v>1515</v>
      </c>
      <c r="D1067" s="163" t="s">
        <v>165</v>
      </c>
      <c r="E1067" s="164" t="s">
        <v>1516</v>
      </c>
      <c r="F1067" s="165" t="s">
        <v>1517</v>
      </c>
      <c r="G1067" s="166" t="s">
        <v>463</v>
      </c>
      <c r="H1067" s="167">
        <v>1</v>
      </c>
      <c r="I1067" s="168"/>
      <c r="J1067" s="169">
        <f>ROUND(I1067*H1067,2)</f>
        <v>0</v>
      </c>
      <c r="K1067" s="165" t="s">
        <v>169</v>
      </c>
      <c r="L1067" s="40"/>
      <c r="M1067" s="170" t="s">
        <v>3</v>
      </c>
      <c r="N1067" s="171" t="s">
        <v>43</v>
      </c>
      <c r="O1067" s="73"/>
      <c r="P1067" s="172">
        <f>O1067*H1067</f>
        <v>0</v>
      </c>
      <c r="Q1067" s="172">
        <v>0</v>
      </c>
      <c r="R1067" s="172">
        <f>Q1067*H1067</f>
        <v>0</v>
      </c>
      <c r="S1067" s="172">
        <v>0</v>
      </c>
      <c r="T1067" s="173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174" t="s">
        <v>300</v>
      </c>
      <c r="AT1067" s="174" t="s">
        <v>165</v>
      </c>
      <c r="AU1067" s="174" t="s">
        <v>82</v>
      </c>
      <c r="AY1067" s="20" t="s">
        <v>163</v>
      </c>
      <c r="BE1067" s="175">
        <f>IF(N1067="základní",J1067,0)</f>
        <v>0</v>
      </c>
      <c r="BF1067" s="175">
        <f>IF(N1067="snížená",J1067,0)</f>
        <v>0</v>
      </c>
      <c r="BG1067" s="175">
        <f>IF(N1067="zákl. přenesená",J1067,0)</f>
        <v>0</v>
      </c>
      <c r="BH1067" s="175">
        <f>IF(N1067="sníž. přenesená",J1067,0)</f>
        <v>0</v>
      </c>
      <c r="BI1067" s="175">
        <f>IF(N1067="nulová",J1067,0)</f>
        <v>0</v>
      </c>
      <c r="BJ1067" s="20" t="s">
        <v>80</v>
      </c>
      <c r="BK1067" s="175">
        <f>ROUND(I1067*H1067,2)</f>
        <v>0</v>
      </c>
      <c r="BL1067" s="20" t="s">
        <v>300</v>
      </c>
      <c r="BM1067" s="174" t="s">
        <v>1518</v>
      </c>
    </row>
    <row r="1068" spans="1:47" s="2" customFormat="1" ht="12">
      <c r="A1068" s="39"/>
      <c r="B1068" s="40"/>
      <c r="C1068" s="39"/>
      <c r="D1068" s="176" t="s">
        <v>172</v>
      </c>
      <c r="E1068" s="39"/>
      <c r="F1068" s="177" t="s">
        <v>1519</v>
      </c>
      <c r="G1068" s="39"/>
      <c r="H1068" s="39"/>
      <c r="I1068" s="178"/>
      <c r="J1068" s="39"/>
      <c r="K1068" s="39"/>
      <c r="L1068" s="40"/>
      <c r="M1068" s="179"/>
      <c r="N1068" s="180"/>
      <c r="O1068" s="73"/>
      <c r="P1068" s="73"/>
      <c r="Q1068" s="73"/>
      <c r="R1068" s="73"/>
      <c r="S1068" s="73"/>
      <c r="T1068" s="74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T1068" s="20" t="s">
        <v>172</v>
      </c>
      <c r="AU1068" s="20" t="s">
        <v>82</v>
      </c>
    </row>
    <row r="1069" spans="1:51" s="14" customFormat="1" ht="12">
      <c r="A1069" s="14"/>
      <c r="B1069" s="189"/>
      <c r="C1069" s="14"/>
      <c r="D1069" s="182" t="s">
        <v>174</v>
      </c>
      <c r="E1069" s="190" t="s">
        <v>3</v>
      </c>
      <c r="F1069" s="191" t="s">
        <v>1520</v>
      </c>
      <c r="G1069" s="14"/>
      <c r="H1069" s="192">
        <v>1</v>
      </c>
      <c r="I1069" s="193"/>
      <c r="J1069" s="14"/>
      <c r="K1069" s="14"/>
      <c r="L1069" s="189"/>
      <c r="M1069" s="194"/>
      <c r="N1069" s="195"/>
      <c r="O1069" s="195"/>
      <c r="P1069" s="195"/>
      <c r="Q1069" s="195"/>
      <c r="R1069" s="195"/>
      <c r="S1069" s="195"/>
      <c r="T1069" s="19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190" t="s">
        <v>174</v>
      </c>
      <c r="AU1069" s="190" t="s">
        <v>82</v>
      </c>
      <c r="AV1069" s="14" t="s">
        <v>82</v>
      </c>
      <c r="AW1069" s="14" t="s">
        <v>33</v>
      </c>
      <c r="AX1069" s="14" t="s">
        <v>80</v>
      </c>
      <c r="AY1069" s="190" t="s">
        <v>163</v>
      </c>
    </row>
    <row r="1070" spans="1:65" s="2" customFormat="1" ht="16.5" customHeight="1">
      <c r="A1070" s="39"/>
      <c r="B1070" s="162"/>
      <c r="C1070" s="205" t="s">
        <v>1521</v>
      </c>
      <c r="D1070" s="205" t="s">
        <v>295</v>
      </c>
      <c r="E1070" s="206" t="s">
        <v>1522</v>
      </c>
      <c r="F1070" s="207" t="s">
        <v>1523</v>
      </c>
      <c r="G1070" s="208" t="s">
        <v>463</v>
      </c>
      <c r="H1070" s="209">
        <v>1</v>
      </c>
      <c r="I1070" s="210"/>
      <c r="J1070" s="211">
        <f>ROUND(I1070*H1070,2)</f>
        <v>0</v>
      </c>
      <c r="K1070" s="207" t="s">
        <v>169</v>
      </c>
      <c r="L1070" s="212"/>
      <c r="M1070" s="213" t="s">
        <v>3</v>
      </c>
      <c r="N1070" s="214" t="s">
        <v>43</v>
      </c>
      <c r="O1070" s="73"/>
      <c r="P1070" s="172">
        <f>O1070*H1070</f>
        <v>0</v>
      </c>
      <c r="Q1070" s="172">
        <v>0.00218</v>
      </c>
      <c r="R1070" s="172">
        <f>Q1070*H1070</f>
        <v>0.00218</v>
      </c>
      <c r="S1070" s="172">
        <v>0</v>
      </c>
      <c r="T1070" s="173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174" t="s">
        <v>433</v>
      </c>
      <c r="AT1070" s="174" t="s">
        <v>295</v>
      </c>
      <c r="AU1070" s="174" t="s">
        <v>82</v>
      </c>
      <c r="AY1070" s="20" t="s">
        <v>163</v>
      </c>
      <c r="BE1070" s="175">
        <f>IF(N1070="základní",J1070,0)</f>
        <v>0</v>
      </c>
      <c r="BF1070" s="175">
        <f>IF(N1070="snížená",J1070,0)</f>
        <v>0</v>
      </c>
      <c r="BG1070" s="175">
        <f>IF(N1070="zákl. přenesená",J1070,0)</f>
        <v>0</v>
      </c>
      <c r="BH1070" s="175">
        <f>IF(N1070="sníž. přenesená",J1070,0)</f>
        <v>0</v>
      </c>
      <c r="BI1070" s="175">
        <f>IF(N1070="nulová",J1070,0)</f>
        <v>0</v>
      </c>
      <c r="BJ1070" s="20" t="s">
        <v>80</v>
      </c>
      <c r="BK1070" s="175">
        <f>ROUND(I1070*H1070,2)</f>
        <v>0</v>
      </c>
      <c r="BL1070" s="20" t="s">
        <v>300</v>
      </c>
      <c r="BM1070" s="174" t="s">
        <v>1524</v>
      </c>
    </row>
    <row r="1071" spans="1:65" s="2" customFormat="1" ht="24.15" customHeight="1">
      <c r="A1071" s="39"/>
      <c r="B1071" s="162"/>
      <c r="C1071" s="163" t="s">
        <v>1525</v>
      </c>
      <c r="D1071" s="163" t="s">
        <v>165</v>
      </c>
      <c r="E1071" s="164" t="s">
        <v>1526</v>
      </c>
      <c r="F1071" s="165" t="s">
        <v>1527</v>
      </c>
      <c r="G1071" s="166" t="s">
        <v>1096</v>
      </c>
      <c r="H1071" s="223"/>
      <c r="I1071" s="168"/>
      <c r="J1071" s="169">
        <f>ROUND(I1071*H1071,2)</f>
        <v>0</v>
      </c>
      <c r="K1071" s="165" t="s">
        <v>169</v>
      </c>
      <c r="L1071" s="40"/>
      <c r="M1071" s="170" t="s">
        <v>3</v>
      </c>
      <c r="N1071" s="171" t="s">
        <v>43</v>
      </c>
      <c r="O1071" s="73"/>
      <c r="P1071" s="172">
        <f>O1071*H1071</f>
        <v>0</v>
      </c>
      <c r="Q1071" s="172">
        <v>0</v>
      </c>
      <c r="R1071" s="172">
        <f>Q1071*H1071</f>
        <v>0</v>
      </c>
      <c r="S1071" s="172">
        <v>0</v>
      </c>
      <c r="T1071" s="173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174" t="s">
        <v>300</v>
      </c>
      <c r="AT1071" s="174" t="s">
        <v>165</v>
      </c>
      <c r="AU1071" s="174" t="s">
        <v>82</v>
      </c>
      <c r="AY1071" s="20" t="s">
        <v>163</v>
      </c>
      <c r="BE1071" s="175">
        <f>IF(N1071="základní",J1071,0)</f>
        <v>0</v>
      </c>
      <c r="BF1071" s="175">
        <f>IF(N1071="snížená",J1071,0)</f>
        <v>0</v>
      </c>
      <c r="BG1071" s="175">
        <f>IF(N1071="zákl. přenesená",J1071,0)</f>
        <v>0</v>
      </c>
      <c r="BH1071" s="175">
        <f>IF(N1071="sníž. přenesená",J1071,0)</f>
        <v>0</v>
      </c>
      <c r="BI1071" s="175">
        <f>IF(N1071="nulová",J1071,0)</f>
        <v>0</v>
      </c>
      <c r="BJ1071" s="20" t="s">
        <v>80</v>
      </c>
      <c r="BK1071" s="175">
        <f>ROUND(I1071*H1071,2)</f>
        <v>0</v>
      </c>
      <c r="BL1071" s="20" t="s">
        <v>300</v>
      </c>
      <c r="BM1071" s="174" t="s">
        <v>1528</v>
      </c>
    </row>
    <row r="1072" spans="1:47" s="2" customFormat="1" ht="12">
      <c r="A1072" s="39"/>
      <c r="B1072" s="40"/>
      <c r="C1072" s="39"/>
      <c r="D1072" s="176" t="s">
        <v>172</v>
      </c>
      <c r="E1072" s="39"/>
      <c r="F1072" s="177" t="s">
        <v>1529</v>
      </c>
      <c r="G1072" s="39"/>
      <c r="H1072" s="39"/>
      <c r="I1072" s="178"/>
      <c r="J1072" s="39"/>
      <c r="K1072" s="39"/>
      <c r="L1072" s="40"/>
      <c r="M1072" s="179"/>
      <c r="N1072" s="180"/>
      <c r="O1072" s="73"/>
      <c r="P1072" s="73"/>
      <c r="Q1072" s="73"/>
      <c r="R1072" s="73"/>
      <c r="S1072" s="73"/>
      <c r="T1072" s="74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T1072" s="20" t="s">
        <v>172</v>
      </c>
      <c r="AU1072" s="20" t="s">
        <v>82</v>
      </c>
    </row>
    <row r="1073" spans="1:63" s="12" customFormat="1" ht="22.8" customHeight="1">
      <c r="A1073" s="12"/>
      <c r="B1073" s="149"/>
      <c r="C1073" s="12"/>
      <c r="D1073" s="150" t="s">
        <v>71</v>
      </c>
      <c r="E1073" s="160" t="s">
        <v>1530</v>
      </c>
      <c r="F1073" s="160" t="s">
        <v>1531</v>
      </c>
      <c r="G1073" s="12"/>
      <c r="H1073" s="12"/>
      <c r="I1073" s="152"/>
      <c r="J1073" s="161">
        <f>BK1073</f>
        <v>0</v>
      </c>
      <c r="K1073" s="12"/>
      <c r="L1073" s="149"/>
      <c r="M1073" s="154"/>
      <c r="N1073" s="155"/>
      <c r="O1073" s="155"/>
      <c r="P1073" s="156">
        <f>SUM(P1074:P1120)</f>
        <v>0</v>
      </c>
      <c r="Q1073" s="155"/>
      <c r="R1073" s="156">
        <f>SUM(R1074:R1120)</f>
        <v>0.049359999999999994</v>
      </c>
      <c r="S1073" s="155"/>
      <c r="T1073" s="157">
        <f>SUM(T1074:T1120)</f>
        <v>0.7323200000000001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150" t="s">
        <v>82</v>
      </c>
      <c r="AT1073" s="158" t="s">
        <v>71</v>
      </c>
      <c r="AU1073" s="158" t="s">
        <v>80</v>
      </c>
      <c r="AY1073" s="150" t="s">
        <v>163</v>
      </c>
      <c r="BK1073" s="159">
        <f>SUM(BK1074:BK1120)</f>
        <v>0</v>
      </c>
    </row>
    <row r="1074" spans="1:65" s="2" customFormat="1" ht="16.5" customHeight="1">
      <c r="A1074" s="39"/>
      <c r="B1074" s="162"/>
      <c r="C1074" s="163" t="s">
        <v>1532</v>
      </c>
      <c r="D1074" s="163" t="s">
        <v>165</v>
      </c>
      <c r="E1074" s="164" t="s">
        <v>1533</v>
      </c>
      <c r="F1074" s="165" t="s">
        <v>1534</v>
      </c>
      <c r="G1074" s="166" t="s">
        <v>844</v>
      </c>
      <c r="H1074" s="167">
        <v>1</v>
      </c>
      <c r="I1074" s="168"/>
      <c r="J1074" s="169">
        <f>ROUND(I1074*H1074,2)</f>
        <v>0</v>
      </c>
      <c r="K1074" s="165" t="s">
        <v>3</v>
      </c>
      <c r="L1074" s="40"/>
      <c r="M1074" s="170" t="s">
        <v>3</v>
      </c>
      <c r="N1074" s="171" t="s">
        <v>43</v>
      </c>
      <c r="O1074" s="73"/>
      <c r="P1074" s="172">
        <f>O1074*H1074</f>
        <v>0</v>
      </c>
      <c r="Q1074" s="172">
        <v>0</v>
      </c>
      <c r="R1074" s="172">
        <f>Q1074*H1074</f>
        <v>0</v>
      </c>
      <c r="S1074" s="172">
        <v>0</v>
      </c>
      <c r="T1074" s="173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174" t="s">
        <v>300</v>
      </c>
      <c r="AT1074" s="174" t="s">
        <v>165</v>
      </c>
      <c r="AU1074" s="174" t="s">
        <v>82</v>
      </c>
      <c r="AY1074" s="20" t="s">
        <v>163</v>
      </c>
      <c r="BE1074" s="175">
        <f>IF(N1074="základní",J1074,0)</f>
        <v>0</v>
      </c>
      <c r="BF1074" s="175">
        <f>IF(N1074="snížená",J1074,0)</f>
        <v>0</v>
      </c>
      <c r="BG1074" s="175">
        <f>IF(N1074="zákl. přenesená",J1074,0)</f>
        <v>0</v>
      </c>
      <c r="BH1074" s="175">
        <f>IF(N1074="sníž. přenesená",J1074,0)</f>
        <v>0</v>
      </c>
      <c r="BI1074" s="175">
        <f>IF(N1074="nulová",J1074,0)</f>
        <v>0</v>
      </c>
      <c r="BJ1074" s="20" t="s">
        <v>80</v>
      </c>
      <c r="BK1074" s="175">
        <f>ROUND(I1074*H1074,2)</f>
        <v>0</v>
      </c>
      <c r="BL1074" s="20" t="s">
        <v>300</v>
      </c>
      <c r="BM1074" s="174" t="s">
        <v>1535</v>
      </c>
    </row>
    <row r="1075" spans="1:65" s="2" customFormat="1" ht="24.15" customHeight="1">
      <c r="A1075" s="39"/>
      <c r="B1075" s="162"/>
      <c r="C1075" s="163" t="s">
        <v>1536</v>
      </c>
      <c r="D1075" s="163" t="s">
        <v>165</v>
      </c>
      <c r="E1075" s="164" t="s">
        <v>1537</v>
      </c>
      <c r="F1075" s="165" t="s">
        <v>1538</v>
      </c>
      <c r="G1075" s="166" t="s">
        <v>1539</v>
      </c>
      <c r="H1075" s="167">
        <v>1570.186</v>
      </c>
      <c r="I1075" s="168"/>
      <c r="J1075" s="169">
        <f>ROUND(I1075*H1075,2)</f>
        <v>0</v>
      </c>
      <c r="K1075" s="165" t="s">
        <v>3</v>
      </c>
      <c r="L1075" s="40"/>
      <c r="M1075" s="170" t="s">
        <v>3</v>
      </c>
      <c r="N1075" s="171" t="s">
        <v>43</v>
      </c>
      <c r="O1075" s="73"/>
      <c r="P1075" s="172">
        <f>O1075*H1075</f>
        <v>0</v>
      </c>
      <c r="Q1075" s="172">
        <v>0</v>
      </c>
      <c r="R1075" s="172">
        <f>Q1075*H1075</f>
        <v>0</v>
      </c>
      <c r="S1075" s="172">
        <v>0</v>
      </c>
      <c r="T1075" s="173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174" t="s">
        <v>300</v>
      </c>
      <c r="AT1075" s="174" t="s">
        <v>165</v>
      </c>
      <c r="AU1075" s="174" t="s">
        <v>82</v>
      </c>
      <c r="AY1075" s="20" t="s">
        <v>163</v>
      </c>
      <c r="BE1075" s="175">
        <f>IF(N1075="základní",J1075,0)</f>
        <v>0</v>
      </c>
      <c r="BF1075" s="175">
        <f>IF(N1075="snížená",J1075,0)</f>
        <v>0</v>
      </c>
      <c r="BG1075" s="175">
        <f>IF(N1075="zákl. přenesená",J1075,0)</f>
        <v>0</v>
      </c>
      <c r="BH1075" s="175">
        <f>IF(N1075="sníž. přenesená",J1075,0)</f>
        <v>0</v>
      </c>
      <c r="BI1075" s="175">
        <f>IF(N1075="nulová",J1075,0)</f>
        <v>0</v>
      </c>
      <c r="BJ1075" s="20" t="s">
        <v>80</v>
      </c>
      <c r="BK1075" s="175">
        <f>ROUND(I1075*H1075,2)</f>
        <v>0</v>
      </c>
      <c r="BL1075" s="20" t="s">
        <v>300</v>
      </c>
      <c r="BM1075" s="174" t="s">
        <v>1540</v>
      </c>
    </row>
    <row r="1076" spans="1:51" s="13" customFormat="1" ht="12">
      <c r="A1076" s="13"/>
      <c r="B1076" s="181"/>
      <c r="C1076" s="13"/>
      <c r="D1076" s="182" t="s">
        <v>174</v>
      </c>
      <c r="E1076" s="183" t="s">
        <v>3</v>
      </c>
      <c r="F1076" s="184" t="s">
        <v>1541</v>
      </c>
      <c r="G1076" s="13"/>
      <c r="H1076" s="183" t="s">
        <v>3</v>
      </c>
      <c r="I1076" s="185"/>
      <c r="J1076" s="13"/>
      <c r="K1076" s="13"/>
      <c r="L1076" s="181"/>
      <c r="M1076" s="186"/>
      <c r="N1076" s="187"/>
      <c r="O1076" s="187"/>
      <c r="P1076" s="187"/>
      <c r="Q1076" s="187"/>
      <c r="R1076" s="187"/>
      <c r="S1076" s="187"/>
      <c r="T1076" s="188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183" t="s">
        <v>174</v>
      </c>
      <c r="AU1076" s="183" t="s">
        <v>82</v>
      </c>
      <c r="AV1076" s="13" t="s">
        <v>80</v>
      </c>
      <c r="AW1076" s="13" t="s">
        <v>33</v>
      </c>
      <c r="AX1076" s="13" t="s">
        <v>72</v>
      </c>
      <c r="AY1076" s="183" t="s">
        <v>163</v>
      </c>
    </row>
    <row r="1077" spans="1:51" s="14" customFormat="1" ht="12">
      <c r="A1077" s="14"/>
      <c r="B1077" s="189"/>
      <c r="C1077" s="14"/>
      <c r="D1077" s="182" t="s">
        <v>174</v>
      </c>
      <c r="E1077" s="190" t="s">
        <v>3</v>
      </c>
      <c r="F1077" s="191" t="s">
        <v>1542</v>
      </c>
      <c r="G1077" s="14"/>
      <c r="H1077" s="192">
        <v>361.6</v>
      </c>
      <c r="I1077" s="193"/>
      <c r="J1077" s="14"/>
      <c r="K1077" s="14"/>
      <c r="L1077" s="189"/>
      <c r="M1077" s="194"/>
      <c r="N1077" s="195"/>
      <c r="O1077" s="195"/>
      <c r="P1077" s="195"/>
      <c r="Q1077" s="195"/>
      <c r="R1077" s="195"/>
      <c r="S1077" s="195"/>
      <c r="T1077" s="196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190" t="s">
        <v>174</v>
      </c>
      <c r="AU1077" s="190" t="s">
        <v>82</v>
      </c>
      <c r="AV1077" s="14" t="s">
        <v>82</v>
      </c>
      <c r="AW1077" s="14" t="s">
        <v>33</v>
      </c>
      <c r="AX1077" s="14" t="s">
        <v>72</v>
      </c>
      <c r="AY1077" s="190" t="s">
        <v>163</v>
      </c>
    </row>
    <row r="1078" spans="1:51" s="14" customFormat="1" ht="12">
      <c r="A1078" s="14"/>
      <c r="B1078" s="189"/>
      <c r="C1078" s="14"/>
      <c r="D1078" s="182" t="s">
        <v>174</v>
      </c>
      <c r="E1078" s="190" t="s">
        <v>3</v>
      </c>
      <c r="F1078" s="191" t="s">
        <v>1543</v>
      </c>
      <c r="G1078" s="14"/>
      <c r="H1078" s="192">
        <v>439.592</v>
      </c>
      <c r="I1078" s="193"/>
      <c r="J1078" s="14"/>
      <c r="K1078" s="14"/>
      <c r="L1078" s="189"/>
      <c r="M1078" s="194"/>
      <c r="N1078" s="195"/>
      <c r="O1078" s="195"/>
      <c r="P1078" s="195"/>
      <c r="Q1078" s="195"/>
      <c r="R1078" s="195"/>
      <c r="S1078" s="195"/>
      <c r="T1078" s="19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190" t="s">
        <v>174</v>
      </c>
      <c r="AU1078" s="190" t="s">
        <v>82</v>
      </c>
      <c r="AV1078" s="14" t="s">
        <v>82</v>
      </c>
      <c r="AW1078" s="14" t="s">
        <v>33</v>
      </c>
      <c r="AX1078" s="14" t="s">
        <v>72</v>
      </c>
      <c r="AY1078" s="190" t="s">
        <v>163</v>
      </c>
    </row>
    <row r="1079" spans="1:51" s="13" customFormat="1" ht="12">
      <c r="A1079" s="13"/>
      <c r="B1079" s="181"/>
      <c r="C1079" s="13"/>
      <c r="D1079" s="182" t="s">
        <v>174</v>
      </c>
      <c r="E1079" s="183" t="s">
        <v>3</v>
      </c>
      <c r="F1079" s="184" t="s">
        <v>1544</v>
      </c>
      <c r="G1079" s="13"/>
      <c r="H1079" s="183" t="s">
        <v>3</v>
      </c>
      <c r="I1079" s="185"/>
      <c r="J1079" s="13"/>
      <c r="K1079" s="13"/>
      <c r="L1079" s="181"/>
      <c r="M1079" s="186"/>
      <c r="N1079" s="187"/>
      <c r="O1079" s="187"/>
      <c r="P1079" s="187"/>
      <c r="Q1079" s="187"/>
      <c r="R1079" s="187"/>
      <c r="S1079" s="187"/>
      <c r="T1079" s="18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183" t="s">
        <v>174</v>
      </c>
      <c r="AU1079" s="183" t="s">
        <v>82</v>
      </c>
      <c r="AV1079" s="13" t="s">
        <v>80</v>
      </c>
      <c r="AW1079" s="13" t="s">
        <v>33</v>
      </c>
      <c r="AX1079" s="13" t="s">
        <v>72</v>
      </c>
      <c r="AY1079" s="183" t="s">
        <v>163</v>
      </c>
    </row>
    <row r="1080" spans="1:51" s="14" customFormat="1" ht="12">
      <c r="A1080" s="14"/>
      <c r="B1080" s="189"/>
      <c r="C1080" s="14"/>
      <c r="D1080" s="182" t="s">
        <v>174</v>
      </c>
      <c r="E1080" s="190" t="s">
        <v>3</v>
      </c>
      <c r="F1080" s="191" t="s">
        <v>1545</v>
      </c>
      <c r="G1080" s="14"/>
      <c r="H1080" s="192">
        <v>708.994</v>
      </c>
      <c r="I1080" s="193"/>
      <c r="J1080" s="14"/>
      <c r="K1080" s="14"/>
      <c r="L1080" s="189"/>
      <c r="M1080" s="194"/>
      <c r="N1080" s="195"/>
      <c r="O1080" s="195"/>
      <c r="P1080" s="195"/>
      <c r="Q1080" s="195"/>
      <c r="R1080" s="195"/>
      <c r="S1080" s="195"/>
      <c r="T1080" s="19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190" t="s">
        <v>174</v>
      </c>
      <c r="AU1080" s="190" t="s">
        <v>82</v>
      </c>
      <c r="AV1080" s="14" t="s">
        <v>82</v>
      </c>
      <c r="AW1080" s="14" t="s">
        <v>33</v>
      </c>
      <c r="AX1080" s="14" t="s">
        <v>72</v>
      </c>
      <c r="AY1080" s="190" t="s">
        <v>163</v>
      </c>
    </row>
    <row r="1081" spans="1:51" s="13" customFormat="1" ht="12">
      <c r="A1081" s="13"/>
      <c r="B1081" s="181"/>
      <c r="C1081" s="13"/>
      <c r="D1081" s="182" t="s">
        <v>174</v>
      </c>
      <c r="E1081" s="183" t="s">
        <v>3</v>
      </c>
      <c r="F1081" s="184" t="s">
        <v>1546</v>
      </c>
      <c r="G1081" s="13"/>
      <c r="H1081" s="183" t="s">
        <v>3</v>
      </c>
      <c r="I1081" s="185"/>
      <c r="J1081" s="13"/>
      <c r="K1081" s="13"/>
      <c r="L1081" s="181"/>
      <c r="M1081" s="186"/>
      <c r="N1081" s="187"/>
      <c r="O1081" s="187"/>
      <c r="P1081" s="187"/>
      <c r="Q1081" s="187"/>
      <c r="R1081" s="187"/>
      <c r="S1081" s="187"/>
      <c r="T1081" s="188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183" t="s">
        <v>174</v>
      </c>
      <c r="AU1081" s="183" t="s">
        <v>82</v>
      </c>
      <c r="AV1081" s="13" t="s">
        <v>80</v>
      </c>
      <c r="AW1081" s="13" t="s">
        <v>33</v>
      </c>
      <c r="AX1081" s="13" t="s">
        <v>72</v>
      </c>
      <c r="AY1081" s="183" t="s">
        <v>163</v>
      </c>
    </row>
    <row r="1082" spans="1:51" s="14" customFormat="1" ht="12">
      <c r="A1082" s="14"/>
      <c r="B1082" s="189"/>
      <c r="C1082" s="14"/>
      <c r="D1082" s="182" t="s">
        <v>174</v>
      </c>
      <c r="E1082" s="190" t="s">
        <v>3</v>
      </c>
      <c r="F1082" s="191" t="s">
        <v>616</v>
      </c>
      <c r="G1082" s="14"/>
      <c r="H1082" s="192">
        <v>60</v>
      </c>
      <c r="I1082" s="193"/>
      <c r="J1082" s="14"/>
      <c r="K1082" s="14"/>
      <c r="L1082" s="189"/>
      <c r="M1082" s="194"/>
      <c r="N1082" s="195"/>
      <c r="O1082" s="195"/>
      <c r="P1082" s="195"/>
      <c r="Q1082" s="195"/>
      <c r="R1082" s="195"/>
      <c r="S1082" s="195"/>
      <c r="T1082" s="19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190" t="s">
        <v>174</v>
      </c>
      <c r="AU1082" s="190" t="s">
        <v>82</v>
      </c>
      <c r="AV1082" s="14" t="s">
        <v>82</v>
      </c>
      <c r="AW1082" s="14" t="s">
        <v>33</v>
      </c>
      <c r="AX1082" s="14" t="s">
        <v>72</v>
      </c>
      <c r="AY1082" s="190" t="s">
        <v>163</v>
      </c>
    </row>
    <row r="1083" spans="1:51" s="15" customFormat="1" ht="12">
      <c r="A1083" s="15"/>
      <c r="B1083" s="197"/>
      <c r="C1083" s="15"/>
      <c r="D1083" s="182" t="s">
        <v>174</v>
      </c>
      <c r="E1083" s="198" t="s">
        <v>3</v>
      </c>
      <c r="F1083" s="199" t="s">
        <v>178</v>
      </c>
      <c r="G1083" s="15"/>
      <c r="H1083" s="200">
        <v>1570.186</v>
      </c>
      <c r="I1083" s="201"/>
      <c r="J1083" s="15"/>
      <c r="K1083" s="15"/>
      <c r="L1083" s="197"/>
      <c r="M1083" s="202"/>
      <c r="N1083" s="203"/>
      <c r="O1083" s="203"/>
      <c r="P1083" s="203"/>
      <c r="Q1083" s="203"/>
      <c r="R1083" s="203"/>
      <c r="S1083" s="203"/>
      <c r="T1083" s="204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198" t="s">
        <v>174</v>
      </c>
      <c r="AU1083" s="198" t="s">
        <v>82</v>
      </c>
      <c r="AV1083" s="15" t="s">
        <v>170</v>
      </c>
      <c r="AW1083" s="15" t="s">
        <v>33</v>
      </c>
      <c r="AX1083" s="15" t="s">
        <v>80</v>
      </c>
      <c r="AY1083" s="198" t="s">
        <v>163</v>
      </c>
    </row>
    <row r="1084" spans="1:65" s="2" customFormat="1" ht="16.5" customHeight="1">
      <c r="A1084" s="39"/>
      <c r="B1084" s="162"/>
      <c r="C1084" s="163" t="s">
        <v>1547</v>
      </c>
      <c r="D1084" s="163" t="s">
        <v>165</v>
      </c>
      <c r="E1084" s="164" t="s">
        <v>1548</v>
      </c>
      <c r="F1084" s="165" t="s">
        <v>1549</v>
      </c>
      <c r="G1084" s="166" t="s">
        <v>303</v>
      </c>
      <c r="H1084" s="167">
        <v>39.52</v>
      </c>
      <c r="I1084" s="168"/>
      <c r="J1084" s="169">
        <f>ROUND(I1084*H1084,2)</f>
        <v>0</v>
      </c>
      <c r="K1084" s="165" t="s">
        <v>169</v>
      </c>
      <c r="L1084" s="40"/>
      <c r="M1084" s="170" t="s">
        <v>3</v>
      </c>
      <c r="N1084" s="171" t="s">
        <v>43</v>
      </c>
      <c r="O1084" s="73"/>
      <c r="P1084" s="172">
        <f>O1084*H1084</f>
        <v>0</v>
      </c>
      <c r="Q1084" s="172">
        <v>0</v>
      </c>
      <c r="R1084" s="172">
        <f>Q1084*H1084</f>
        <v>0</v>
      </c>
      <c r="S1084" s="172">
        <v>0.016</v>
      </c>
      <c r="T1084" s="173">
        <f>S1084*H1084</f>
        <v>0.6323200000000001</v>
      </c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R1084" s="174" t="s">
        <v>300</v>
      </c>
      <c r="AT1084" s="174" t="s">
        <v>165</v>
      </c>
      <c r="AU1084" s="174" t="s">
        <v>82</v>
      </c>
      <c r="AY1084" s="20" t="s">
        <v>163</v>
      </c>
      <c r="BE1084" s="175">
        <f>IF(N1084="základní",J1084,0)</f>
        <v>0</v>
      </c>
      <c r="BF1084" s="175">
        <f>IF(N1084="snížená",J1084,0)</f>
        <v>0</v>
      </c>
      <c r="BG1084" s="175">
        <f>IF(N1084="zákl. přenesená",J1084,0)</f>
        <v>0</v>
      </c>
      <c r="BH1084" s="175">
        <f>IF(N1084="sníž. přenesená",J1084,0)</f>
        <v>0</v>
      </c>
      <c r="BI1084" s="175">
        <f>IF(N1084="nulová",J1084,0)</f>
        <v>0</v>
      </c>
      <c r="BJ1084" s="20" t="s">
        <v>80</v>
      </c>
      <c r="BK1084" s="175">
        <f>ROUND(I1084*H1084,2)</f>
        <v>0</v>
      </c>
      <c r="BL1084" s="20" t="s">
        <v>300</v>
      </c>
      <c r="BM1084" s="174" t="s">
        <v>1550</v>
      </c>
    </row>
    <row r="1085" spans="1:47" s="2" customFormat="1" ht="12">
      <c r="A1085" s="39"/>
      <c r="B1085" s="40"/>
      <c r="C1085" s="39"/>
      <c r="D1085" s="176" t="s">
        <v>172</v>
      </c>
      <c r="E1085" s="39"/>
      <c r="F1085" s="177" t="s">
        <v>1551</v>
      </c>
      <c r="G1085" s="39"/>
      <c r="H1085" s="39"/>
      <c r="I1085" s="178"/>
      <c r="J1085" s="39"/>
      <c r="K1085" s="39"/>
      <c r="L1085" s="40"/>
      <c r="M1085" s="179"/>
      <c r="N1085" s="180"/>
      <c r="O1085" s="73"/>
      <c r="P1085" s="73"/>
      <c r="Q1085" s="73"/>
      <c r="R1085" s="73"/>
      <c r="S1085" s="73"/>
      <c r="T1085" s="74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T1085" s="20" t="s">
        <v>172</v>
      </c>
      <c r="AU1085" s="20" t="s">
        <v>82</v>
      </c>
    </row>
    <row r="1086" spans="1:51" s="13" customFormat="1" ht="12">
      <c r="A1086" s="13"/>
      <c r="B1086" s="181"/>
      <c r="C1086" s="13"/>
      <c r="D1086" s="182" t="s">
        <v>174</v>
      </c>
      <c r="E1086" s="183" t="s">
        <v>3</v>
      </c>
      <c r="F1086" s="184" t="s">
        <v>1552</v>
      </c>
      <c r="G1086" s="13"/>
      <c r="H1086" s="183" t="s">
        <v>3</v>
      </c>
      <c r="I1086" s="185"/>
      <c r="J1086" s="13"/>
      <c r="K1086" s="13"/>
      <c r="L1086" s="181"/>
      <c r="M1086" s="186"/>
      <c r="N1086" s="187"/>
      <c r="O1086" s="187"/>
      <c r="P1086" s="187"/>
      <c r="Q1086" s="187"/>
      <c r="R1086" s="187"/>
      <c r="S1086" s="187"/>
      <c r="T1086" s="18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183" t="s">
        <v>174</v>
      </c>
      <c r="AU1086" s="183" t="s">
        <v>82</v>
      </c>
      <c r="AV1086" s="13" t="s">
        <v>80</v>
      </c>
      <c r="AW1086" s="13" t="s">
        <v>33</v>
      </c>
      <c r="AX1086" s="13" t="s">
        <v>72</v>
      </c>
      <c r="AY1086" s="183" t="s">
        <v>163</v>
      </c>
    </row>
    <row r="1087" spans="1:51" s="14" customFormat="1" ht="12">
      <c r="A1087" s="14"/>
      <c r="B1087" s="189"/>
      <c r="C1087" s="14"/>
      <c r="D1087" s="182" t="s">
        <v>174</v>
      </c>
      <c r="E1087" s="190" t="s">
        <v>3</v>
      </c>
      <c r="F1087" s="191" t="s">
        <v>1427</v>
      </c>
      <c r="G1087" s="14"/>
      <c r="H1087" s="192">
        <v>22.52</v>
      </c>
      <c r="I1087" s="193"/>
      <c r="J1087" s="14"/>
      <c r="K1087" s="14"/>
      <c r="L1087" s="189"/>
      <c r="M1087" s="194"/>
      <c r="N1087" s="195"/>
      <c r="O1087" s="195"/>
      <c r="P1087" s="195"/>
      <c r="Q1087" s="195"/>
      <c r="R1087" s="195"/>
      <c r="S1087" s="195"/>
      <c r="T1087" s="196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190" t="s">
        <v>174</v>
      </c>
      <c r="AU1087" s="190" t="s">
        <v>82</v>
      </c>
      <c r="AV1087" s="14" t="s">
        <v>82</v>
      </c>
      <c r="AW1087" s="14" t="s">
        <v>33</v>
      </c>
      <c r="AX1087" s="14" t="s">
        <v>72</v>
      </c>
      <c r="AY1087" s="190" t="s">
        <v>163</v>
      </c>
    </row>
    <row r="1088" spans="1:51" s="13" customFormat="1" ht="12">
      <c r="A1088" s="13"/>
      <c r="B1088" s="181"/>
      <c r="C1088" s="13"/>
      <c r="D1088" s="182" t="s">
        <v>174</v>
      </c>
      <c r="E1088" s="183" t="s">
        <v>3</v>
      </c>
      <c r="F1088" s="184" t="s">
        <v>1553</v>
      </c>
      <c r="G1088" s="13"/>
      <c r="H1088" s="183" t="s">
        <v>3</v>
      </c>
      <c r="I1088" s="185"/>
      <c r="J1088" s="13"/>
      <c r="K1088" s="13"/>
      <c r="L1088" s="181"/>
      <c r="M1088" s="186"/>
      <c r="N1088" s="187"/>
      <c r="O1088" s="187"/>
      <c r="P1088" s="187"/>
      <c r="Q1088" s="187"/>
      <c r="R1088" s="187"/>
      <c r="S1088" s="187"/>
      <c r="T1088" s="18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183" t="s">
        <v>174</v>
      </c>
      <c r="AU1088" s="183" t="s">
        <v>82</v>
      </c>
      <c r="AV1088" s="13" t="s">
        <v>80</v>
      </c>
      <c r="AW1088" s="13" t="s">
        <v>33</v>
      </c>
      <c r="AX1088" s="13" t="s">
        <v>72</v>
      </c>
      <c r="AY1088" s="183" t="s">
        <v>163</v>
      </c>
    </row>
    <row r="1089" spans="1:51" s="14" customFormat="1" ht="12">
      <c r="A1089" s="14"/>
      <c r="B1089" s="189"/>
      <c r="C1089" s="14"/>
      <c r="D1089" s="182" t="s">
        <v>174</v>
      </c>
      <c r="E1089" s="190" t="s">
        <v>3</v>
      </c>
      <c r="F1089" s="191" t="s">
        <v>312</v>
      </c>
      <c r="G1089" s="14"/>
      <c r="H1089" s="192">
        <v>17</v>
      </c>
      <c r="I1089" s="193"/>
      <c r="J1089" s="14"/>
      <c r="K1089" s="14"/>
      <c r="L1089" s="189"/>
      <c r="M1089" s="194"/>
      <c r="N1089" s="195"/>
      <c r="O1089" s="195"/>
      <c r="P1089" s="195"/>
      <c r="Q1089" s="195"/>
      <c r="R1089" s="195"/>
      <c r="S1089" s="195"/>
      <c r="T1089" s="19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190" t="s">
        <v>174</v>
      </c>
      <c r="AU1089" s="190" t="s">
        <v>82</v>
      </c>
      <c r="AV1089" s="14" t="s">
        <v>82</v>
      </c>
      <c r="AW1089" s="14" t="s">
        <v>33</v>
      </c>
      <c r="AX1089" s="14" t="s">
        <v>72</v>
      </c>
      <c r="AY1089" s="190" t="s">
        <v>163</v>
      </c>
    </row>
    <row r="1090" spans="1:51" s="15" customFormat="1" ht="12">
      <c r="A1090" s="15"/>
      <c r="B1090" s="197"/>
      <c r="C1090" s="15"/>
      <c r="D1090" s="182" t="s">
        <v>174</v>
      </c>
      <c r="E1090" s="198" t="s">
        <v>3</v>
      </c>
      <c r="F1090" s="199" t="s">
        <v>178</v>
      </c>
      <c r="G1090" s="15"/>
      <c r="H1090" s="200">
        <v>39.52</v>
      </c>
      <c r="I1090" s="201"/>
      <c r="J1090" s="15"/>
      <c r="K1090" s="15"/>
      <c r="L1090" s="197"/>
      <c r="M1090" s="202"/>
      <c r="N1090" s="203"/>
      <c r="O1090" s="203"/>
      <c r="P1090" s="203"/>
      <c r="Q1090" s="203"/>
      <c r="R1090" s="203"/>
      <c r="S1090" s="203"/>
      <c r="T1090" s="204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198" t="s">
        <v>174</v>
      </c>
      <c r="AU1090" s="198" t="s">
        <v>82</v>
      </c>
      <c r="AV1090" s="15" t="s">
        <v>170</v>
      </c>
      <c r="AW1090" s="15" t="s">
        <v>33</v>
      </c>
      <c r="AX1090" s="15" t="s">
        <v>80</v>
      </c>
      <c r="AY1090" s="198" t="s">
        <v>163</v>
      </c>
    </row>
    <row r="1091" spans="1:65" s="2" customFormat="1" ht="24.15" customHeight="1">
      <c r="A1091" s="39"/>
      <c r="B1091" s="162"/>
      <c r="C1091" s="163" t="s">
        <v>1554</v>
      </c>
      <c r="D1091" s="163" t="s">
        <v>165</v>
      </c>
      <c r="E1091" s="164" t="s">
        <v>1555</v>
      </c>
      <c r="F1091" s="165" t="s">
        <v>1556</v>
      </c>
      <c r="G1091" s="166" t="s">
        <v>463</v>
      </c>
      <c r="H1091" s="167">
        <v>2</v>
      </c>
      <c r="I1091" s="168"/>
      <c r="J1091" s="169">
        <f>ROUND(I1091*H1091,2)</f>
        <v>0</v>
      </c>
      <c r="K1091" s="165" t="s">
        <v>3</v>
      </c>
      <c r="L1091" s="40"/>
      <c r="M1091" s="170" t="s">
        <v>3</v>
      </c>
      <c r="N1091" s="171" t="s">
        <v>43</v>
      </c>
      <c r="O1091" s="73"/>
      <c r="P1091" s="172">
        <f>O1091*H1091</f>
        <v>0</v>
      </c>
      <c r="Q1091" s="172">
        <v>0.006</v>
      </c>
      <c r="R1091" s="172">
        <f>Q1091*H1091</f>
        <v>0.012</v>
      </c>
      <c r="S1091" s="172">
        <v>0</v>
      </c>
      <c r="T1091" s="173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174" t="s">
        <v>300</v>
      </c>
      <c r="AT1091" s="174" t="s">
        <v>165</v>
      </c>
      <c r="AU1091" s="174" t="s">
        <v>82</v>
      </c>
      <c r="AY1091" s="20" t="s">
        <v>163</v>
      </c>
      <c r="BE1091" s="175">
        <f>IF(N1091="základní",J1091,0)</f>
        <v>0</v>
      </c>
      <c r="BF1091" s="175">
        <f>IF(N1091="snížená",J1091,0)</f>
        <v>0</v>
      </c>
      <c r="BG1091" s="175">
        <f>IF(N1091="zákl. přenesená",J1091,0)</f>
        <v>0</v>
      </c>
      <c r="BH1091" s="175">
        <f>IF(N1091="sníž. přenesená",J1091,0)</f>
        <v>0</v>
      </c>
      <c r="BI1091" s="175">
        <f>IF(N1091="nulová",J1091,0)</f>
        <v>0</v>
      </c>
      <c r="BJ1091" s="20" t="s">
        <v>80</v>
      </c>
      <c r="BK1091" s="175">
        <f>ROUND(I1091*H1091,2)</f>
        <v>0</v>
      </c>
      <c r="BL1091" s="20" t="s">
        <v>300</v>
      </c>
      <c r="BM1091" s="174" t="s">
        <v>1557</v>
      </c>
    </row>
    <row r="1092" spans="1:51" s="14" customFormat="1" ht="12">
      <c r="A1092" s="14"/>
      <c r="B1092" s="189"/>
      <c r="C1092" s="14"/>
      <c r="D1092" s="182" t="s">
        <v>174</v>
      </c>
      <c r="E1092" s="190" t="s">
        <v>3</v>
      </c>
      <c r="F1092" s="191" t="s">
        <v>1558</v>
      </c>
      <c r="G1092" s="14"/>
      <c r="H1092" s="192">
        <v>1</v>
      </c>
      <c r="I1092" s="193"/>
      <c r="J1092" s="14"/>
      <c r="K1092" s="14"/>
      <c r="L1092" s="189"/>
      <c r="M1092" s="194"/>
      <c r="N1092" s="195"/>
      <c r="O1092" s="195"/>
      <c r="P1092" s="195"/>
      <c r="Q1092" s="195"/>
      <c r="R1092" s="195"/>
      <c r="S1092" s="195"/>
      <c r="T1092" s="19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190" t="s">
        <v>174</v>
      </c>
      <c r="AU1092" s="190" t="s">
        <v>82</v>
      </c>
      <c r="AV1092" s="14" t="s">
        <v>82</v>
      </c>
      <c r="AW1092" s="14" t="s">
        <v>33</v>
      </c>
      <c r="AX1092" s="14" t="s">
        <v>72</v>
      </c>
      <c r="AY1092" s="190" t="s">
        <v>163</v>
      </c>
    </row>
    <row r="1093" spans="1:51" s="14" customFormat="1" ht="12">
      <c r="A1093" s="14"/>
      <c r="B1093" s="189"/>
      <c r="C1093" s="14"/>
      <c r="D1093" s="182" t="s">
        <v>174</v>
      </c>
      <c r="E1093" s="190" t="s">
        <v>3</v>
      </c>
      <c r="F1093" s="191" t="s">
        <v>1559</v>
      </c>
      <c r="G1093" s="14"/>
      <c r="H1093" s="192">
        <v>1</v>
      </c>
      <c r="I1093" s="193"/>
      <c r="J1093" s="14"/>
      <c r="K1093" s="14"/>
      <c r="L1093" s="189"/>
      <c r="M1093" s="194"/>
      <c r="N1093" s="195"/>
      <c r="O1093" s="195"/>
      <c r="P1093" s="195"/>
      <c r="Q1093" s="195"/>
      <c r="R1093" s="195"/>
      <c r="S1093" s="195"/>
      <c r="T1093" s="196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190" t="s">
        <v>174</v>
      </c>
      <c r="AU1093" s="190" t="s">
        <v>82</v>
      </c>
      <c r="AV1093" s="14" t="s">
        <v>82</v>
      </c>
      <c r="AW1093" s="14" t="s">
        <v>33</v>
      </c>
      <c r="AX1093" s="14" t="s">
        <v>72</v>
      </c>
      <c r="AY1093" s="190" t="s">
        <v>163</v>
      </c>
    </row>
    <row r="1094" spans="1:51" s="15" customFormat="1" ht="12">
      <c r="A1094" s="15"/>
      <c r="B1094" s="197"/>
      <c r="C1094" s="15"/>
      <c r="D1094" s="182" t="s">
        <v>174</v>
      </c>
      <c r="E1094" s="198" t="s">
        <v>3</v>
      </c>
      <c r="F1094" s="199" t="s">
        <v>178</v>
      </c>
      <c r="G1094" s="15"/>
      <c r="H1094" s="200">
        <v>2</v>
      </c>
      <c r="I1094" s="201"/>
      <c r="J1094" s="15"/>
      <c r="K1094" s="15"/>
      <c r="L1094" s="197"/>
      <c r="M1094" s="202"/>
      <c r="N1094" s="203"/>
      <c r="O1094" s="203"/>
      <c r="P1094" s="203"/>
      <c r="Q1094" s="203"/>
      <c r="R1094" s="203"/>
      <c r="S1094" s="203"/>
      <c r="T1094" s="204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T1094" s="198" t="s">
        <v>174</v>
      </c>
      <c r="AU1094" s="198" t="s">
        <v>82</v>
      </c>
      <c r="AV1094" s="15" t="s">
        <v>170</v>
      </c>
      <c r="AW1094" s="15" t="s">
        <v>33</v>
      </c>
      <c r="AX1094" s="15" t="s">
        <v>80</v>
      </c>
      <c r="AY1094" s="198" t="s">
        <v>163</v>
      </c>
    </row>
    <row r="1095" spans="1:65" s="2" customFormat="1" ht="16.5" customHeight="1">
      <c r="A1095" s="39"/>
      <c r="B1095" s="162"/>
      <c r="C1095" s="205" t="s">
        <v>1560</v>
      </c>
      <c r="D1095" s="205" t="s">
        <v>295</v>
      </c>
      <c r="E1095" s="206" t="s">
        <v>1561</v>
      </c>
      <c r="F1095" s="207" t="s">
        <v>1562</v>
      </c>
      <c r="G1095" s="208" t="s">
        <v>295</v>
      </c>
      <c r="H1095" s="209">
        <v>20.4</v>
      </c>
      <c r="I1095" s="210"/>
      <c r="J1095" s="211">
        <f>ROUND(I1095*H1095,2)</f>
        <v>0</v>
      </c>
      <c r="K1095" s="207" t="s">
        <v>3</v>
      </c>
      <c r="L1095" s="212"/>
      <c r="M1095" s="213" t="s">
        <v>3</v>
      </c>
      <c r="N1095" s="214" t="s">
        <v>43</v>
      </c>
      <c r="O1095" s="73"/>
      <c r="P1095" s="172">
        <f>O1095*H1095</f>
        <v>0</v>
      </c>
      <c r="Q1095" s="172">
        <v>0</v>
      </c>
      <c r="R1095" s="172">
        <f>Q1095*H1095</f>
        <v>0</v>
      </c>
      <c r="S1095" s="172">
        <v>0</v>
      </c>
      <c r="T1095" s="173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174" t="s">
        <v>433</v>
      </c>
      <c r="AT1095" s="174" t="s">
        <v>295</v>
      </c>
      <c r="AU1095" s="174" t="s">
        <v>82</v>
      </c>
      <c r="AY1095" s="20" t="s">
        <v>163</v>
      </c>
      <c r="BE1095" s="175">
        <f>IF(N1095="základní",J1095,0)</f>
        <v>0</v>
      </c>
      <c r="BF1095" s="175">
        <f>IF(N1095="snížená",J1095,0)</f>
        <v>0</v>
      </c>
      <c r="BG1095" s="175">
        <f>IF(N1095="zákl. přenesená",J1095,0)</f>
        <v>0</v>
      </c>
      <c r="BH1095" s="175">
        <f>IF(N1095="sníž. přenesená",J1095,0)</f>
        <v>0</v>
      </c>
      <c r="BI1095" s="175">
        <f>IF(N1095="nulová",J1095,0)</f>
        <v>0</v>
      </c>
      <c r="BJ1095" s="20" t="s">
        <v>80</v>
      </c>
      <c r="BK1095" s="175">
        <f>ROUND(I1095*H1095,2)</f>
        <v>0</v>
      </c>
      <c r="BL1095" s="20" t="s">
        <v>300</v>
      </c>
      <c r="BM1095" s="174" t="s">
        <v>1563</v>
      </c>
    </row>
    <row r="1096" spans="1:51" s="13" customFormat="1" ht="12">
      <c r="A1096" s="13"/>
      <c r="B1096" s="181"/>
      <c r="C1096" s="13"/>
      <c r="D1096" s="182" t="s">
        <v>174</v>
      </c>
      <c r="E1096" s="183" t="s">
        <v>3</v>
      </c>
      <c r="F1096" s="184" t="s">
        <v>1564</v>
      </c>
      <c r="G1096" s="13"/>
      <c r="H1096" s="183" t="s">
        <v>3</v>
      </c>
      <c r="I1096" s="185"/>
      <c r="J1096" s="13"/>
      <c r="K1096" s="13"/>
      <c r="L1096" s="181"/>
      <c r="M1096" s="186"/>
      <c r="N1096" s="187"/>
      <c r="O1096" s="187"/>
      <c r="P1096" s="187"/>
      <c r="Q1096" s="187"/>
      <c r="R1096" s="187"/>
      <c r="S1096" s="187"/>
      <c r="T1096" s="188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183" t="s">
        <v>174</v>
      </c>
      <c r="AU1096" s="183" t="s">
        <v>82</v>
      </c>
      <c r="AV1096" s="13" t="s">
        <v>80</v>
      </c>
      <c r="AW1096" s="13" t="s">
        <v>33</v>
      </c>
      <c r="AX1096" s="13" t="s">
        <v>72</v>
      </c>
      <c r="AY1096" s="183" t="s">
        <v>163</v>
      </c>
    </row>
    <row r="1097" spans="1:51" s="14" customFormat="1" ht="12">
      <c r="A1097" s="14"/>
      <c r="B1097" s="189"/>
      <c r="C1097" s="14"/>
      <c r="D1097" s="182" t="s">
        <v>174</v>
      </c>
      <c r="E1097" s="190" t="s">
        <v>3</v>
      </c>
      <c r="F1097" s="191" t="s">
        <v>1565</v>
      </c>
      <c r="G1097" s="14"/>
      <c r="H1097" s="192">
        <v>20.4</v>
      </c>
      <c r="I1097" s="193"/>
      <c r="J1097" s="14"/>
      <c r="K1097" s="14"/>
      <c r="L1097" s="189"/>
      <c r="M1097" s="194"/>
      <c r="N1097" s="195"/>
      <c r="O1097" s="195"/>
      <c r="P1097" s="195"/>
      <c r="Q1097" s="195"/>
      <c r="R1097" s="195"/>
      <c r="S1097" s="195"/>
      <c r="T1097" s="19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190" t="s">
        <v>174</v>
      </c>
      <c r="AU1097" s="190" t="s">
        <v>82</v>
      </c>
      <c r="AV1097" s="14" t="s">
        <v>82</v>
      </c>
      <c r="AW1097" s="14" t="s">
        <v>33</v>
      </c>
      <c r="AX1097" s="14" t="s">
        <v>80</v>
      </c>
      <c r="AY1097" s="190" t="s">
        <v>163</v>
      </c>
    </row>
    <row r="1098" spans="1:65" s="2" customFormat="1" ht="16.5" customHeight="1">
      <c r="A1098" s="39"/>
      <c r="B1098" s="162"/>
      <c r="C1098" s="205" t="s">
        <v>1566</v>
      </c>
      <c r="D1098" s="205" t="s">
        <v>295</v>
      </c>
      <c r="E1098" s="206" t="s">
        <v>1567</v>
      </c>
      <c r="F1098" s="207" t="s">
        <v>1568</v>
      </c>
      <c r="G1098" s="208" t="s">
        <v>295</v>
      </c>
      <c r="H1098" s="209">
        <v>16.37</v>
      </c>
      <c r="I1098" s="210"/>
      <c r="J1098" s="211">
        <f>ROUND(I1098*H1098,2)</f>
        <v>0</v>
      </c>
      <c r="K1098" s="207" t="s">
        <v>3</v>
      </c>
      <c r="L1098" s="212"/>
      <c r="M1098" s="213" t="s">
        <v>3</v>
      </c>
      <c r="N1098" s="214" t="s">
        <v>43</v>
      </c>
      <c r="O1098" s="73"/>
      <c r="P1098" s="172">
        <f>O1098*H1098</f>
        <v>0</v>
      </c>
      <c r="Q1098" s="172">
        <v>0</v>
      </c>
      <c r="R1098" s="172">
        <f>Q1098*H1098</f>
        <v>0</v>
      </c>
      <c r="S1098" s="172">
        <v>0</v>
      </c>
      <c r="T1098" s="173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174" t="s">
        <v>433</v>
      </c>
      <c r="AT1098" s="174" t="s">
        <v>295</v>
      </c>
      <c r="AU1098" s="174" t="s">
        <v>82</v>
      </c>
      <c r="AY1098" s="20" t="s">
        <v>163</v>
      </c>
      <c r="BE1098" s="175">
        <f>IF(N1098="základní",J1098,0)</f>
        <v>0</v>
      </c>
      <c r="BF1098" s="175">
        <f>IF(N1098="snížená",J1098,0)</f>
        <v>0</v>
      </c>
      <c r="BG1098" s="175">
        <f>IF(N1098="zákl. přenesená",J1098,0)</f>
        <v>0</v>
      </c>
      <c r="BH1098" s="175">
        <f>IF(N1098="sníž. přenesená",J1098,0)</f>
        <v>0</v>
      </c>
      <c r="BI1098" s="175">
        <f>IF(N1098="nulová",J1098,0)</f>
        <v>0</v>
      </c>
      <c r="BJ1098" s="20" t="s">
        <v>80</v>
      </c>
      <c r="BK1098" s="175">
        <f>ROUND(I1098*H1098,2)</f>
        <v>0</v>
      </c>
      <c r="BL1098" s="20" t="s">
        <v>300</v>
      </c>
      <c r="BM1098" s="174" t="s">
        <v>1569</v>
      </c>
    </row>
    <row r="1099" spans="1:51" s="13" customFormat="1" ht="12">
      <c r="A1099" s="13"/>
      <c r="B1099" s="181"/>
      <c r="C1099" s="13"/>
      <c r="D1099" s="182" t="s">
        <v>174</v>
      </c>
      <c r="E1099" s="183" t="s">
        <v>3</v>
      </c>
      <c r="F1099" s="184" t="s">
        <v>1570</v>
      </c>
      <c r="G1099" s="13"/>
      <c r="H1099" s="183" t="s">
        <v>3</v>
      </c>
      <c r="I1099" s="185"/>
      <c r="J1099" s="13"/>
      <c r="K1099" s="13"/>
      <c r="L1099" s="181"/>
      <c r="M1099" s="186"/>
      <c r="N1099" s="187"/>
      <c r="O1099" s="187"/>
      <c r="P1099" s="187"/>
      <c r="Q1099" s="187"/>
      <c r="R1099" s="187"/>
      <c r="S1099" s="187"/>
      <c r="T1099" s="18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183" t="s">
        <v>174</v>
      </c>
      <c r="AU1099" s="183" t="s">
        <v>82</v>
      </c>
      <c r="AV1099" s="13" t="s">
        <v>80</v>
      </c>
      <c r="AW1099" s="13" t="s">
        <v>33</v>
      </c>
      <c r="AX1099" s="13" t="s">
        <v>72</v>
      </c>
      <c r="AY1099" s="183" t="s">
        <v>163</v>
      </c>
    </row>
    <row r="1100" spans="1:51" s="14" customFormat="1" ht="12">
      <c r="A1100" s="14"/>
      <c r="B1100" s="189"/>
      <c r="C1100" s="14"/>
      <c r="D1100" s="182" t="s">
        <v>174</v>
      </c>
      <c r="E1100" s="190" t="s">
        <v>3</v>
      </c>
      <c r="F1100" s="191" t="s">
        <v>1571</v>
      </c>
      <c r="G1100" s="14"/>
      <c r="H1100" s="192">
        <v>16.37</v>
      </c>
      <c r="I1100" s="193"/>
      <c r="J1100" s="14"/>
      <c r="K1100" s="14"/>
      <c r="L1100" s="189"/>
      <c r="M1100" s="194"/>
      <c r="N1100" s="195"/>
      <c r="O1100" s="195"/>
      <c r="P1100" s="195"/>
      <c r="Q1100" s="195"/>
      <c r="R1100" s="195"/>
      <c r="S1100" s="195"/>
      <c r="T1100" s="19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190" t="s">
        <v>174</v>
      </c>
      <c r="AU1100" s="190" t="s">
        <v>82</v>
      </c>
      <c r="AV1100" s="14" t="s">
        <v>82</v>
      </c>
      <c r="AW1100" s="14" t="s">
        <v>33</v>
      </c>
      <c r="AX1100" s="14" t="s">
        <v>80</v>
      </c>
      <c r="AY1100" s="190" t="s">
        <v>163</v>
      </c>
    </row>
    <row r="1101" spans="1:65" s="2" customFormat="1" ht="16.5" customHeight="1">
      <c r="A1101" s="39"/>
      <c r="B1101" s="162"/>
      <c r="C1101" s="163" t="s">
        <v>1572</v>
      </c>
      <c r="D1101" s="163" t="s">
        <v>165</v>
      </c>
      <c r="E1101" s="164" t="s">
        <v>1573</v>
      </c>
      <c r="F1101" s="165" t="s">
        <v>1574</v>
      </c>
      <c r="G1101" s="166" t="s">
        <v>168</v>
      </c>
      <c r="H1101" s="167">
        <v>1.575</v>
      </c>
      <c r="I1101" s="168"/>
      <c r="J1101" s="169">
        <f>ROUND(I1101*H1101,2)</f>
        <v>0</v>
      </c>
      <c r="K1101" s="165" t="s">
        <v>169</v>
      </c>
      <c r="L1101" s="40"/>
      <c r="M1101" s="170" t="s">
        <v>3</v>
      </c>
      <c r="N1101" s="171" t="s">
        <v>43</v>
      </c>
      <c r="O1101" s="73"/>
      <c r="P1101" s="172">
        <f>O1101*H1101</f>
        <v>0</v>
      </c>
      <c r="Q1101" s="172">
        <v>0</v>
      </c>
      <c r="R1101" s="172">
        <f>Q1101*H1101</f>
        <v>0</v>
      </c>
      <c r="S1101" s="172">
        <v>0</v>
      </c>
      <c r="T1101" s="173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174" t="s">
        <v>300</v>
      </c>
      <c r="AT1101" s="174" t="s">
        <v>165</v>
      </c>
      <c r="AU1101" s="174" t="s">
        <v>82</v>
      </c>
      <c r="AY1101" s="20" t="s">
        <v>163</v>
      </c>
      <c r="BE1101" s="175">
        <f>IF(N1101="základní",J1101,0)</f>
        <v>0</v>
      </c>
      <c r="BF1101" s="175">
        <f>IF(N1101="snížená",J1101,0)</f>
        <v>0</v>
      </c>
      <c r="BG1101" s="175">
        <f>IF(N1101="zákl. přenesená",J1101,0)</f>
        <v>0</v>
      </c>
      <c r="BH1101" s="175">
        <f>IF(N1101="sníž. přenesená",J1101,0)</f>
        <v>0</v>
      </c>
      <c r="BI1101" s="175">
        <f>IF(N1101="nulová",J1101,0)</f>
        <v>0</v>
      </c>
      <c r="BJ1101" s="20" t="s">
        <v>80</v>
      </c>
      <c r="BK1101" s="175">
        <f>ROUND(I1101*H1101,2)</f>
        <v>0</v>
      </c>
      <c r="BL1101" s="20" t="s">
        <v>300</v>
      </c>
      <c r="BM1101" s="174" t="s">
        <v>1575</v>
      </c>
    </row>
    <row r="1102" spans="1:47" s="2" customFormat="1" ht="12">
      <c r="A1102" s="39"/>
      <c r="B1102" s="40"/>
      <c r="C1102" s="39"/>
      <c r="D1102" s="176" t="s">
        <v>172</v>
      </c>
      <c r="E1102" s="39"/>
      <c r="F1102" s="177" t="s">
        <v>1576</v>
      </c>
      <c r="G1102" s="39"/>
      <c r="H1102" s="39"/>
      <c r="I1102" s="178"/>
      <c r="J1102" s="39"/>
      <c r="K1102" s="39"/>
      <c r="L1102" s="40"/>
      <c r="M1102" s="179"/>
      <c r="N1102" s="180"/>
      <c r="O1102" s="73"/>
      <c r="P1102" s="73"/>
      <c r="Q1102" s="73"/>
      <c r="R1102" s="73"/>
      <c r="S1102" s="73"/>
      <c r="T1102" s="74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T1102" s="20" t="s">
        <v>172</v>
      </c>
      <c r="AU1102" s="20" t="s">
        <v>82</v>
      </c>
    </row>
    <row r="1103" spans="1:51" s="13" customFormat="1" ht="12">
      <c r="A1103" s="13"/>
      <c r="B1103" s="181"/>
      <c r="C1103" s="13"/>
      <c r="D1103" s="182" t="s">
        <v>174</v>
      </c>
      <c r="E1103" s="183" t="s">
        <v>3</v>
      </c>
      <c r="F1103" s="184" t="s">
        <v>780</v>
      </c>
      <c r="G1103" s="13"/>
      <c r="H1103" s="183" t="s">
        <v>3</v>
      </c>
      <c r="I1103" s="185"/>
      <c r="J1103" s="13"/>
      <c r="K1103" s="13"/>
      <c r="L1103" s="181"/>
      <c r="M1103" s="186"/>
      <c r="N1103" s="187"/>
      <c r="O1103" s="187"/>
      <c r="P1103" s="187"/>
      <c r="Q1103" s="187"/>
      <c r="R1103" s="187"/>
      <c r="S1103" s="187"/>
      <c r="T1103" s="18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183" t="s">
        <v>174</v>
      </c>
      <c r="AU1103" s="183" t="s">
        <v>82</v>
      </c>
      <c r="AV1103" s="13" t="s">
        <v>80</v>
      </c>
      <c r="AW1103" s="13" t="s">
        <v>33</v>
      </c>
      <c r="AX1103" s="13" t="s">
        <v>72</v>
      </c>
      <c r="AY1103" s="183" t="s">
        <v>163</v>
      </c>
    </row>
    <row r="1104" spans="1:51" s="14" customFormat="1" ht="12">
      <c r="A1104" s="14"/>
      <c r="B1104" s="189"/>
      <c r="C1104" s="14"/>
      <c r="D1104" s="182" t="s">
        <v>174</v>
      </c>
      <c r="E1104" s="190" t="s">
        <v>3</v>
      </c>
      <c r="F1104" s="191" t="s">
        <v>781</v>
      </c>
      <c r="G1104" s="14"/>
      <c r="H1104" s="192">
        <v>1.575</v>
      </c>
      <c r="I1104" s="193"/>
      <c r="J1104" s="14"/>
      <c r="K1104" s="14"/>
      <c r="L1104" s="189"/>
      <c r="M1104" s="194"/>
      <c r="N1104" s="195"/>
      <c r="O1104" s="195"/>
      <c r="P1104" s="195"/>
      <c r="Q1104" s="195"/>
      <c r="R1104" s="195"/>
      <c r="S1104" s="195"/>
      <c r="T1104" s="196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190" t="s">
        <v>174</v>
      </c>
      <c r="AU1104" s="190" t="s">
        <v>82</v>
      </c>
      <c r="AV1104" s="14" t="s">
        <v>82</v>
      </c>
      <c r="AW1104" s="14" t="s">
        <v>33</v>
      </c>
      <c r="AX1104" s="14" t="s">
        <v>80</v>
      </c>
      <c r="AY1104" s="190" t="s">
        <v>163</v>
      </c>
    </row>
    <row r="1105" spans="1:65" s="2" customFormat="1" ht="16.5" customHeight="1">
      <c r="A1105" s="39"/>
      <c r="B1105" s="162"/>
      <c r="C1105" s="205" t="s">
        <v>1577</v>
      </c>
      <c r="D1105" s="205" t="s">
        <v>295</v>
      </c>
      <c r="E1105" s="206" t="s">
        <v>1578</v>
      </c>
      <c r="F1105" s="207" t="s">
        <v>1579</v>
      </c>
      <c r="G1105" s="208" t="s">
        <v>168</v>
      </c>
      <c r="H1105" s="209">
        <v>1.733</v>
      </c>
      <c r="I1105" s="210"/>
      <c r="J1105" s="211">
        <f>ROUND(I1105*H1105,2)</f>
        <v>0</v>
      </c>
      <c r="K1105" s="207" t="s">
        <v>169</v>
      </c>
      <c r="L1105" s="212"/>
      <c r="M1105" s="213" t="s">
        <v>3</v>
      </c>
      <c r="N1105" s="214" t="s">
        <v>43</v>
      </c>
      <c r="O1105" s="73"/>
      <c r="P1105" s="172">
        <f>O1105*H1105</f>
        <v>0</v>
      </c>
      <c r="Q1105" s="172">
        <v>0.018</v>
      </c>
      <c r="R1105" s="172">
        <f>Q1105*H1105</f>
        <v>0.031194</v>
      </c>
      <c r="S1105" s="172">
        <v>0</v>
      </c>
      <c r="T1105" s="173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174" t="s">
        <v>433</v>
      </c>
      <c r="AT1105" s="174" t="s">
        <v>295</v>
      </c>
      <c r="AU1105" s="174" t="s">
        <v>82</v>
      </c>
      <c r="AY1105" s="20" t="s">
        <v>163</v>
      </c>
      <c r="BE1105" s="175">
        <f>IF(N1105="základní",J1105,0)</f>
        <v>0</v>
      </c>
      <c r="BF1105" s="175">
        <f>IF(N1105="snížená",J1105,0)</f>
        <v>0</v>
      </c>
      <c r="BG1105" s="175">
        <f>IF(N1105="zákl. přenesená",J1105,0)</f>
        <v>0</v>
      </c>
      <c r="BH1105" s="175">
        <f>IF(N1105="sníž. přenesená",J1105,0)</f>
        <v>0</v>
      </c>
      <c r="BI1105" s="175">
        <f>IF(N1105="nulová",J1105,0)</f>
        <v>0</v>
      </c>
      <c r="BJ1105" s="20" t="s">
        <v>80</v>
      </c>
      <c r="BK1105" s="175">
        <f>ROUND(I1105*H1105,2)</f>
        <v>0</v>
      </c>
      <c r="BL1105" s="20" t="s">
        <v>300</v>
      </c>
      <c r="BM1105" s="174" t="s">
        <v>1580</v>
      </c>
    </row>
    <row r="1106" spans="1:51" s="14" customFormat="1" ht="12">
      <c r="A1106" s="14"/>
      <c r="B1106" s="189"/>
      <c r="C1106" s="14"/>
      <c r="D1106" s="182" t="s">
        <v>174</v>
      </c>
      <c r="E1106" s="14"/>
      <c r="F1106" s="191" t="s">
        <v>1581</v>
      </c>
      <c r="G1106" s="14"/>
      <c r="H1106" s="192">
        <v>1.733</v>
      </c>
      <c r="I1106" s="193"/>
      <c r="J1106" s="14"/>
      <c r="K1106" s="14"/>
      <c r="L1106" s="189"/>
      <c r="M1106" s="194"/>
      <c r="N1106" s="195"/>
      <c r="O1106" s="195"/>
      <c r="P1106" s="195"/>
      <c r="Q1106" s="195"/>
      <c r="R1106" s="195"/>
      <c r="S1106" s="195"/>
      <c r="T1106" s="19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190" t="s">
        <v>174</v>
      </c>
      <c r="AU1106" s="190" t="s">
        <v>82</v>
      </c>
      <c r="AV1106" s="14" t="s">
        <v>82</v>
      </c>
      <c r="AW1106" s="14" t="s">
        <v>4</v>
      </c>
      <c r="AX1106" s="14" t="s">
        <v>80</v>
      </c>
      <c r="AY1106" s="190" t="s">
        <v>163</v>
      </c>
    </row>
    <row r="1107" spans="1:65" s="2" customFormat="1" ht="21.75" customHeight="1">
      <c r="A1107" s="39"/>
      <c r="B1107" s="162"/>
      <c r="C1107" s="163" t="s">
        <v>1582</v>
      </c>
      <c r="D1107" s="163" t="s">
        <v>165</v>
      </c>
      <c r="E1107" s="164" t="s">
        <v>1583</v>
      </c>
      <c r="F1107" s="165" t="s">
        <v>1584</v>
      </c>
      <c r="G1107" s="166" t="s">
        <v>303</v>
      </c>
      <c r="H1107" s="167">
        <v>5.3</v>
      </c>
      <c r="I1107" s="168"/>
      <c r="J1107" s="169">
        <f>ROUND(I1107*H1107,2)</f>
        <v>0</v>
      </c>
      <c r="K1107" s="165" t="s">
        <v>169</v>
      </c>
      <c r="L1107" s="40"/>
      <c r="M1107" s="170" t="s">
        <v>3</v>
      </c>
      <c r="N1107" s="171" t="s">
        <v>43</v>
      </c>
      <c r="O1107" s="73"/>
      <c r="P1107" s="172">
        <f>O1107*H1107</f>
        <v>0</v>
      </c>
      <c r="Q1107" s="172">
        <v>0</v>
      </c>
      <c r="R1107" s="172">
        <f>Q1107*H1107</f>
        <v>0</v>
      </c>
      <c r="S1107" s="172">
        <v>0</v>
      </c>
      <c r="T1107" s="173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174" t="s">
        <v>300</v>
      </c>
      <c r="AT1107" s="174" t="s">
        <v>165</v>
      </c>
      <c r="AU1107" s="174" t="s">
        <v>82</v>
      </c>
      <c r="AY1107" s="20" t="s">
        <v>163</v>
      </c>
      <c r="BE1107" s="175">
        <f>IF(N1107="základní",J1107,0)</f>
        <v>0</v>
      </c>
      <c r="BF1107" s="175">
        <f>IF(N1107="snížená",J1107,0)</f>
        <v>0</v>
      </c>
      <c r="BG1107" s="175">
        <f>IF(N1107="zákl. přenesená",J1107,0)</f>
        <v>0</v>
      </c>
      <c r="BH1107" s="175">
        <f>IF(N1107="sníž. přenesená",J1107,0)</f>
        <v>0</v>
      </c>
      <c r="BI1107" s="175">
        <f>IF(N1107="nulová",J1107,0)</f>
        <v>0</v>
      </c>
      <c r="BJ1107" s="20" t="s">
        <v>80</v>
      </c>
      <c r="BK1107" s="175">
        <f>ROUND(I1107*H1107,2)</f>
        <v>0</v>
      </c>
      <c r="BL1107" s="20" t="s">
        <v>300</v>
      </c>
      <c r="BM1107" s="174" t="s">
        <v>1585</v>
      </c>
    </row>
    <row r="1108" spans="1:47" s="2" customFormat="1" ht="12">
      <c r="A1108" s="39"/>
      <c r="B1108" s="40"/>
      <c r="C1108" s="39"/>
      <c r="D1108" s="176" t="s">
        <v>172</v>
      </c>
      <c r="E1108" s="39"/>
      <c r="F1108" s="177" t="s">
        <v>1586</v>
      </c>
      <c r="G1108" s="39"/>
      <c r="H1108" s="39"/>
      <c r="I1108" s="178"/>
      <c r="J1108" s="39"/>
      <c r="K1108" s="39"/>
      <c r="L1108" s="40"/>
      <c r="M1108" s="179"/>
      <c r="N1108" s="180"/>
      <c r="O1108" s="73"/>
      <c r="P1108" s="73"/>
      <c r="Q1108" s="73"/>
      <c r="R1108" s="73"/>
      <c r="S1108" s="73"/>
      <c r="T1108" s="74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T1108" s="20" t="s">
        <v>172</v>
      </c>
      <c r="AU1108" s="20" t="s">
        <v>82</v>
      </c>
    </row>
    <row r="1109" spans="1:51" s="13" customFormat="1" ht="12">
      <c r="A1109" s="13"/>
      <c r="B1109" s="181"/>
      <c r="C1109" s="13"/>
      <c r="D1109" s="182" t="s">
        <v>174</v>
      </c>
      <c r="E1109" s="183" t="s">
        <v>3</v>
      </c>
      <c r="F1109" s="184" t="s">
        <v>780</v>
      </c>
      <c r="G1109" s="13"/>
      <c r="H1109" s="183" t="s">
        <v>3</v>
      </c>
      <c r="I1109" s="185"/>
      <c r="J1109" s="13"/>
      <c r="K1109" s="13"/>
      <c r="L1109" s="181"/>
      <c r="M1109" s="186"/>
      <c r="N1109" s="187"/>
      <c r="O1109" s="187"/>
      <c r="P1109" s="187"/>
      <c r="Q1109" s="187"/>
      <c r="R1109" s="187"/>
      <c r="S1109" s="187"/>
      <c r="T1109" s="18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183" t="s">
        <v>174</v>
      </c>
      <c r="AU1109" s="183" t="s">
        <v>82</v>
      </c>
      <c r="AV1109" s="13" t="s">
        <v>80</v>
      </c>
      <c r="AW1109" s="13" t="s">
        <v>33</v>
      </c>
      <c r="AX1109" s="13" t="s">
        <v>72</v>
      </c>
      <c r="AY1109" s="183" t="s">
        <v>163</v>
      </c>
    </row>
    <row r="1110" spans="1:51" s="14" customFormat="1" ht="12">
      <c r="A1110" s="14"/>
      <c r="B1110" s="189"/>
      <c r="C1110" s="14"/>
      <c r="D1110" s="182" t="s">
        <v>174</v>
      </c>
      <c r="E1110" s="190" t="s">
        <v>3</v>
      </c>
      <c r="F1110" s="191" t="s">
        <v>1587</v>
      </c>
      <c r="G1110" s="14"/>
      <c r="H1110" s="192">
        <v>5.3</v>
      </c>
      <c r="I1110" s="193"/>
      <c r="J1110" s="14"/>
      <c r="K1110" s="14"/>
      <c r="L1110" s="189"/>
      <c r="M1110" s="194"/>
      <c r="N1110" s="195"/>
      <c r="O1110" s="195"/>
      <c r="P1110" s="195"/>
      <c r="Q1110" s="195"/>
      <c r="R1110" s="195"/>
      <c r="S1110" s="195"/>
      <c r="T1110" s="19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190" t="s">
        <v>174</v>
      </c>
      <c r="AU1110" s="190" t="s">
        <v>82</v>
      </c>
      <c r="AV1110" s="14" t="s">
        <v>82</v>
      </c>
      <c r="AW1110" s="14" t="s">
        <v>33</v>
      </c>
      <c r="AX1110" s="14" t="s">
        <v>80</v>
      </c>
      <c r="AY1110" s="190" t="s">
        <v>163</v>
      </c>
    </row>
    <row r="1111" spans="1:65" s="2" customFormat="1" ht="16.5" customHeight="1">
      <c r="A1111" s="39"/>
      <c r="B1111" s="162"/>
      <c r="C1111" s="205" t="s">
        <v>1588</v>
      </c>
      <c r="D1111" s="205" t="s">
        <v>295</v>
      </c>
      <c r="E1111" s="206" t="s">
        <v>1589</v>
      </c>
      <c r="F1111" s="207" t="s">
        <v>1590</v>
      </c>
      <c r="G1111" s="208" t="s">
        <v>303</v>
      </c>
      <c r="H1111" s="209">
        <v>5.83</v>
      </c>
      <c r="I1111" s="210"/>
      <c r="J1111" s="211">
        <f>ROUND(I1111*H1111,2)</f>
        <v>0</v>
      </c>
      <c r="K1111" s="207" t="s">
        <v>169</v>
      </c>
      <c r="L1111" s="212"/>
      <c r="M1111" s="213" t="s">
        <v>3</v>
      </c>
      <c r="N1111" s="214" t="s">
        <v>43</v>
      </c>
      <c r="O1111" s="73"/>
      <c r="P1111" s="172">
        <f>O1111*H1111</f>
        <v>0</v>
      </c>
      <c r="Q1111" s="172">
        <v>0.0002</v>
      </c>
      <c r="R1111" s="172">
        <f>Q1111*H1111</f>
        <v>0.0011660000000000002</v>
      </c>
      <c r="S1111" s="172">
        <v>0</v>
      </c>
      <c r="T1111" s="173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174" t="s">
        <v>433</v>
      </c>
      <c r="AT1111" s="174" t="s">
        <v>295</v>
      </c>
      <c r="AU1111" s="174" t="s">
        <v>82</v>
      </c>
      <c r="AY1111" s="20" t="s">
        <v>163</v>
      </c>
      <c r="BE1111" s="175">
        <f>IF(N1111="základní",J1111,0)</f>
        <v>0</v>
      </c>
      <c r="BF1111" s="175">
        <f>IF(N1111="snížená",J1111,0)</f>
        <v>0</v>
      </c>
      <c r="BG1111" s="175">
        <f>IF(N1111="zákl. přenesená",J1111,0)</f>
        <v>0</v>
      </c>
      <c r="BH1111" s="175">
        <f>IF(N1111="sníž. přenesená",J1111,0)</f>
        <v>0</v>
      </c>
      <c r="BI1111" s="175">
        <f>IF(N1111="nulová",J1111,0)</f>
        <v>0</v>
      </c>
      <c r="BJ1111" s="20" t="s">
        <v>80</v>
      </c>
      <c r="BK1111" s="175">
        <f>ROUND(I1111*H1111,2)</f>
        <v>0</v>
      </c>
      <c r="BL1111" s="20" t="s">
        <v>300</v>
      </c>
      <c r="BM1111" s="174" t="s">
        <v>1591</v>
      </c>
    </row>
    <row r="1112" spans="1:51" s="14" customFormat="1" ht="12">
      <c r="A1112" s="14"/>
      <c r="B1112" s="189"/>
      <c r="C1112" s="14"/>
      <c r="D1112" s="182" t="s">
        <v>174</v>
      </c>
      <c r="E1112" s="14"/>
      <c r="F1112" s="191" t="s">
        <v>1592</v>
      </c>
      <c r="G1112" s="14"/>
      <c r="H1112" s="192">
        <v>5.83</v>
      </c>
      <c r="I1112" s="193"/>
      <c r="J1112" s="14"/>
      <c r="K1112" s="14"/>
      <c r="L1112" s="189"/>
      <c r="M1112" s="194"/>
      <c r="N1112" s="195"/>
      <c r="O1112" s="195"/>
      <c r="P1112" s="195"/>
      <c r="Q1112" s="195"/>
      <c r="R1112" s="195"/>
      <c r="S1112" s="195"/>
      <c r="T1112" s="19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190" t="s">
        <v>174</v>
      </c>
      <c r="AU1112" s="190" t="s">
        <v>82</v>
      </c>
      <c r="AV1112" s="14" t="s">
        <v>82</v>
      </c>
      <c r="AW1112" s="14" t="s">
        <v>4</v>
      </c>
      <c r="AX1112" s="14" t="s">
        <v>80</v>
      </c>
      <c r="AY1112" s="190" t="s">
        <v>163</v>
      </c>
    </row>
    <row r="1113" spans="1:65" s="2" customFormat="1" ht="16.5" customHeight="1">
      <c r="A1113" s="39"/>
      <c r="B1113" s="162"/>
      <c r="C1113" s="163" t="s">
        <v>1593</v>
      </c>
      <c r="D1113" s="163" t="s">
        <v>165</v>
      </c>
      <c r="E1113" s="164" t="s">
        <v>1594</v>
      </c>
      <c r="F1113" s="165" t="s">
        <v>1595</v>
      </c>
      <c r="G1113" s="166" t="s">
        <v>1222</v>
      </c>
      <c r="H1113" s="167">
        <v>100</v>
      </c>
      <c r="I1113" s="168"/>
      <c r="J1113" s="169">
        <f>ROUND(I1113*H1113,2)</f>
        <v>0</v>
      </c>
      <c r="K1113" s="165" t="s">
        <v>169</v>
      </c>
      <c r="L1113" s="40"/>
      <c r="M1113" s="170" t="s">
        <v>3</v>
      </c>
      <c r="N1113" s="171" t="s">
        <v>43</v>
      </c>
      <c r="O1113" s="73"/>
      <c r="P1113" s="172">
        <f>O1113*H1113</f>
        <v>0</v>
      </c>
      <c r="Q1113" s="172">
        <v>5E-05</v>
      </c>
      <c r="R1113" s="172">
        <f>Q1113*H1113</f>
        <v>0.005</v>
      </c>
      <c r="S1113" s="172">
        <v>0</v>
      </c>
      <c r="T1113" s="173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174" t="s">
        <v>300</v>
      </c>
      <c r="AT1113" s="174" t="s">
        <v>165</v>
      </c>
      <c r="AU1113" s="174" t="s">
        <v>82</v>
      </c>
      <c r="AY1113" s="20" t="s">
        <v>163</v>
      </c>
      <c r="BE1113" s="175">
        <f>IF(N1113="základní",J1113,0)</f>
        <v>0</v>
      </c>
      <c r="BF1113" s="175">
        <f>IF(N1113="snížená",J1113,0)</f>
        <v>0</v>
      </c>
      <c r="BG1113" s="175">
        <f>IF(N1113="zákl. přenesená",J1113,0)</f>
        <v>0</v>
      </c>
      <c r="BH1113" s="175">
        <f>IF(N1113="sníž. přenesená",J1113,0)</f>
        <v>0</v>
      </c>
      <c r="BI1113" s="175">
        <f>IF(N1113="nulová",J1113,0)</f>
        <v>0</v>
      </c>
      <c r="BJ1113" s="20" t="s">
        <v>80</v>
      </c>
      <c r="BK1113" s="175">
        <f>ROUND(I1113*H1113,2)</f>
        <v>0</v>
      </c>
      <c r="BL1113" s="20" t="s">
        <v>300</v>
      </c>
      <c r="BM1113" s="174" t="s">
        <v>1596</v>
      </c>
    </row>
    <row r="1114" spans="1:47" s="2" customFormat="1" ht="12">
      <c r="A1114" s="39"/>
      <c r="B1114" s="40"/>
      <c r="C1114" s="39"/>
      <c r="D1114" s="176" t="s">
        <v>172</v>
      </c>
      <c r="E1114" s="39"/>
      <c r="F1114" s="177" t="s">
        <v>1597</v>
      </c>
      <c r="G1114" s="39"/>
      <c r="H1114" s="39"/>
      <c r="I1114" s="178"/>
      <c r="J1114" s="39"/>
      <c r="K1114" s="39"/>
      <c r="L1114" s="40"/>
      <c r="M1114" s="179"/>
      <c r="N1114" s="180"/>
      <c r="O1114" s="73"/>
      <c r="P1114" s="73"/>
      <c r="Q1114" s="73"/>
      <c r="R1114" s="73"/>
      <c r="S1114" s="73"/>
      <c r="T1114" s="74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T1114" s="20" t="s">
        <v>172</v>
      </c>
      <c r="AU1114" s="20" t="s">
        <v>82</v>
      </c>
    </row>
    <row r="1115" spans="1:51" s="14" customFormat="1" ht="12">
      <c r="A1115" s="14"/>
      <c r="B1115" s="189"/>
      <c r="C1115" s="14"/>
      <c r="D1115" s="182" t="s">
        <v>174</v>
      </c>
      <c r="E1115" s="190" t="s">
        <v>3</v>
      </c>
      <c r="F1115" s="191" t="s">
        <v>1598</v>
      </c>
      <c r="G1115" s="14"/>
      <c r="H1115" s="192">
        <v>100</v>
      </c>
      <c r="I1115" s="193"/>
      <c r="J1115" s="14"/>
      <c r="K1115" s="14"/>
      <c r="L1115" s="189"/>
      <c r="M1115" s="194"/>
      <c r="N1115" s="195"/>
      <c r="O1115" s="195"/>
      <c r="P1115" s="195"/>
      <c r="Q1115" s="195"/>
      <c r="R1115" s="195"/>
      <c r="S1115" s="195"/>
      <c r="T1115" s="196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190" t="s">
        <v>174</v>
      </c>
      <c r="AU1115" s="190" t="s">
        <v>82</v>
      </c>
      <c r="AV1115" s="14" t="s">
        <v>82</v>
      </c>
      <c r="AW1115" s="14" t="s">
        <v>33</v>
      </c>
      <c r="AX1115" s="14" t="s">
        <v>80</v>
      </c>
      <c r="AY1115" s="190" t="s">
        <v>163</v>
      </c>
    </row>
    <row r="1116" spans="1:65" s="2" customFormat="1" ht="21.75" customHeight="1">
      <c r="A1116" s="39"/>
      <c r="B1116" s="162"/>
      <c r="C1116" s="163" t="s">
        <v>1599</v>
      </c>
      <c r="D1116" s="163" t="s">
        <v>165</v>
      </c>
      <c r="E1116" s="164" t="s">
        <v>1600</v>
      </c>
      <c r="F1116" s="165" t="s">
        <v>1601</v>
      </c>
      <c r="G1116" s="166" t="s">
        <v>1222</v>
      </c>
      <c r="H1116" s="167">
        <v>100</v>
      </c>
      <c r="I1116" s="168"/>
      <c r="J1116" s="169">
        <f>ROUND(I1116*H1116,2)</f>
        <v>0</v>
      </c>
      <c r="K1116" s="165" t="s">
        <v>169</v>
      </c>
      <c r="L1116" s="40"/>
      <c r="M1116" s="170" t="s">
        <v>3</v>
      </c>
      <c r="N1116" s="171" t="s">
        <v>43</v>
      </c>
      <c r="O1116" s="73"/>
      <c r="P1116" s="172">
        <f>O1116*H1116</f>
        <v>0</v>
      </c>
      <c r="Q1116" s="172">
        <v>0</v>
      </c>
      <c r="R1116" s="172">
        <f>Q1116*H1116</f>
        <v>0</v>
      </c>
      <c r="S1116" s="172">
        <v>0.001</v>
      </c>
      <c r="T1116" s="173">
        <f>S1116*H1116</f>
        <v>0.1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174" t="s">
        <v>300</v>
      </c>
      <c r="AT1116" s="174" t="s">
        <v>165</v>
      </c>
      <c r="AU1116" s="174" t="s">
        <v>82</v>
      </c>
      <c r="AY1116" s="20" t="s">
        <v>163</v>
      </c>
      <c r="BE1116" s="175">
        <f>IF(N1116="základní",J1116,0)</f>
        <v>0</v>
      </c>
      <c r="BF1116" s="175">
        <f>IF(N1116="snížená",J1116,0)</f>
        <v>0</v>
      </c>
      <c r="BG1116" s="175">
        <f>IF(N1116="zákl. přenesená",J1116,0)</f>
        <v>0</v>
      </c>
      <c r="BH1116" s="175">
        <f>IF(N1116="sníž. přenesená",J1116,0)</f>
        <v>0</v>
      </c>
      <c r="BI1116" s="175">
        <f>IF(N1116="nulová",J1116,0)</f>
        <v>0</v>
      </c>
      <c r="BJ1116" s="20" t="s">
        <v>80</v>
      </c>
      <c r="BK1116" s="175">
        <f>ROUND(I1116*H1116,2)</f>
        <v>0</v>
      </c>
      <c r="BL1116" s="20" t="s">
        <v>300</v>
      </c>
      <c r="BM1116" s="174" t="s">
        <v>1602</v>
      </c>
    </row>
    <row r="1117" spans="1:47" s="2" customFormat="1" ht="12">
      <c r="A1117" s="39"/>
      <c r="B1117" s="40"/>
      <c r="C1117" s="39"/>
      <c r="D1117" s="176" t="s">
        <v>172</v>
      </c>
      <c r="E1117" s="39"/>
      <c r="F1117" s="177" t="s">
        <v>1603</v>
      </c>
      <c r="G1117" s="39"/>
      <c r="H1117" s="39"/>
      <c r="I1117" s="178"/>
      <c r="J1117" s="39"/>
      <c r="K1117" s="39"/>
      <c r="L1117" s="40"/>
      <c r="M1117" s="179"/>
      <c r="N1117" s="180"/>
      <c r="O1117" s="73"/>
      <c r="P1117" s="73"/>
      <c r="Q1117" s="73"/>
      <c r="R1117" s="73"/>
      <c r="S1117" s="73"/>
      <c r="T1117" s="74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T1117" s="20" t="s">
        <v>172</v>
      </c>
      <c r="AU1117" s="20" t="s">
        <v>82</v>
      </c>
    </row>
    <row r="1118" spans="1:51" s="14" customFormat="1" ht="12">
      <c r="A1118" s="14"/>
      <c r="B1118" s="189"/>
      <c r="C1118" s="14"/>
      <c r="D1118" s="182" t="s">
        <v>174</v>
      </c>
      <c r="E1118" s="190" t="s">
        <v>3</v>
      </c>
      <c r="F1118" s="191" t="s">
        <v>1604</v>
      </c>
      <c r="G1118" s="14"/>
      <c r="H1118" s="192">
        <v>100</v>
      </c>
      <c r="I1118" s="193"/>
      <c r="J1118" s="14"/>
      <c r="K1118" s="14"/>
      <c r="L1118" s="189"/>
      <c r="M1118" s="194"/>
      <c r="N1118" s="195"/>
      <c r="O1118" s="195"/>
      <c r="P1118" s="195"/>
      <c r="Q1118" s="195"/>
      <c r="R1118" s="195"/>
      <c r="S1118" s="195"/>
      <c r="T1118" s="196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190" t="s">
        <v>174</v>
      </c>
      <c r="AU1118" s="190" t="s">
        <v>82</v>
      </c>
      <c r="AV1118" s="14" t="s">
        <v>82</v>
      </c>
      <c r="AW1118" s="14" t="s">
        <v>33</v>
      </c>
      <c r="AX1118" s="14" t="s">
        <v>80</v>
      </c>
      <c r="AY1118" s="190" t="s">
        <v>163</v>
      </c>
    </row>
    <row r="1119" spans="1:65" s="2" customFormat="1" ht="24.15" customHeight="1">
      <c r="A1119" s="39"/>
      <c r="B1119" s="162"/>
      <c r="C1119" s="163" t="s">
        <v>1605</v>
      </c>
      <c r="D1119" s="163" t="s">
        <v>165</v>
      </c>
      <c r="E1119" s="164" t="s">
        <v>1606</v>
      </c>
      <c r="F1119" s="165" t="s">
        <v>1607</v>
      </c>
      <c r="G1119" s="166" t="s">
        <v>1096</v>
      </c>
      <c r="H1119" s="223"/>
      <c r="I1119" s="168"/>
      <c r="J1119" s="169">
        <f>ROUND(I1119*H1119,2)</f>
        <v>0</v>
      </c>
      <c r="K1119" s="165" t="s">
        <v>169</v>
      </c>
      <c r="L1119" s="40"/>
      <c r="M1119" s="170" t="s">
        <v>3</v>
      </c>
      <c r="N1119" s="171" t="s">
        <v>43</v>
      </c>
      <c r="O1119" s="73"/>
      <c r="P1119" s="172">
        <f>O1119*H1119</f>
        <v>0</v>
      </c>
      <c r="Q1119" s="172">
        <v>0</v>
      </c>
      <c r="R1119" s="172">
        <f>Q1119*H1119</f>
        <v>0</v>
      </c>
      <c r="S1119" s="172">
        <v>0</v>
      </c>
      <c r="T1119" s="173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174" t="s">
        <v>300</v>
      </c>
      <c r="AT1119" s="174" t="s">
        <v>165</v>
      </c>
      <c r="AU1119" s="174" t="s">
        <v>82</v>
      </c>
      <c r="AY1119" s="20" t="s">
        <v>163</v>
      </c>
      <c r="BE1119" s="175">
        <f>IF(N1119="základní",J1119,0)</f>
        <v>0</v>
      </c>
      <c r="BF1119" s="175">
        <f>IF(N1119="snížená",J1119,0)</f>
        <v>0</v>
      </c>
      <c r="BG1119" s="175">
        <f>IF(N1119="zákl. přenesená",J1119,0)</f>
        <v>0</v>
      </c>
      <c r="BH1119" s="175">
        <f>IF(N1119="sníž. přenesená",J1119,0)</f>
        <v>0</v>
      </c>
      <c r="BI1119" s="175">
        <f>IF(N1119="nulová",J1119,0)</f>
        <v>0</v>
      </c>
      <c r="BJ1119" s="20" t="s">
        <v>80</v>
      </c>
      <c r="BK1119" s="175">
        <f>ROUND(I1119*H1119,2)</f>
        <v>0</v>
      </c>
      <c r="BL1119" s="20" t="s">
        <v>300</v>
      </c>
      <c r="BM1119" s="174" t="s">
        <v>1608</v>
      </c>
    </row>
    <row r="1120" spans="1:47" s="2" customFormat="1" ht="12">
      <c r="A1120" s="39"/>
      <c r="B1120" s="40"/>
      <c r="C1120" s="39"/>
      <c r="D1120" s="176" t="s">
        <v>172</v>
      </c>
      <c r="E1120" s="39"/>
      <c r="F1120" s="177" t="s">
        <v>1609</v>
      </c>
      <c r="G1120" s="39"/>
      <c r="H1120" s="39"/>
      <c r="I1120" s="178"/>
      <c r="J1120" s="39"/>
      <c r="K1120" s="39"/>
      <c r="L1120" s="40"/>
      <c r="M1120" s="179"/>
      <c r="N1120" s="180"/>
      <c r="O1120" s="73"/>
      <c r="P1120" s="73"/>
      <c r="Q1120" s="73"/>
      <c r="R1120" s="73"/>
      <c r="S1120" s="73"/>
      <c r="T1120" s="74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T1120" s="20" t="s">
        <v>172</v>
      </c>
      <c r="AU1120" s="20" t="s">
        <v>82</v>
      </c>
    </row>
    <row r="1121" spans="1:63" s="12" customFormat="1" ht="22.8" customHeight="1">
      <c r="A1121" s="12"/>
      <c r="B1121" s="149"/>
      <c r="C1121" s="12"/>
      <c r="D1121" s="150" t="s">
        <v>71</v>
      </c>
      <c r="E1121" s="160" t="s">
        <v>1610</v>
      </c>
      <c r="F1121" s="160" t="s">
        <v>1611</v>
      </c>
      <c r="G1121" s="12"/>
      <c r="H1121" s="12"/>
      <c r="I1121" s="152"/>
      <c r="J1121" s="161">
        <f>BK1121</f>
        <v>0</v>
      </c>
      <c r="K1121" s="12"/>
      <c r="L1121" s="149"/>
      <c r="M1121" s="154"/>
      <c r="N1121" s="155"/>
      <c r="O1121" s="155"/>
      <c r="P1121" s="156">
        <f>SUM(P1122:P1129)</f>
        <v>0</v>
      </c>
      <c r="Q1121" s="155"/>
      <c r="R1121" s="156">
        <f>SUM(R1122:R1129)</f>
        <v>0.053738799999999996</v>
      </c>
      <c r="S1121" s="155"/>
      <c r="T1121" s="157">
        <f>SUM(T1122:T1129)</f>
        <v>0</v>
      </c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R1121" s="150" t="s">
        <v>82</v>
      </c>
      <c r="AT1121" s="158" t="s">
        <v>71</v>
      </c>
      <c r="AU1121" s="158" t="s">
        <v>80</v>
      </c>
      <c r="AY1121" s="150" t="s">
        <v>163</v>
      </c>
      <c r="BK1121" s="159">
        <f>SUM(BK1122:BK1129)</f>
        <v>0</v>
      </c>
    </row>
    <row r="1122" spans="1:65" s="2" customFormat="1" ht="21.75" customHeight="1">
      <c r="A1122" s="39"/>
      <c r="B1122" s="162"/>
      <c r="C1122" s="163" t="s">
        <v>1612</v>
      </c>
      <c r="D1122" s="163" t="s">
        <v>165</v>
      </c>
      <c r="E1122" s="164" t="s">
        <v>1613</v>
      </c>
      <c r="F1122" s="165" t="s">
        <v>1614</v>
      </c>
      <c r="G1122" s="166" t="s">
        <v>303</v>
      </c>
      <c r="H1122" s="167">
        <v>19.3</v>
      </c>
      <c r="I1122" s="168"/>
      <c r="J1122" s="169">
        <f>ROUND(I1122*H1122,2)</f>
        <v>0</v>
      </c>
      <c r="K1122" s="165" t="s">
        <v>169</v>
      </c>
      <c r="L1122" s="40"/>
      <c r="M1122" s="170" t="s">
        <v>3</v>
      </c>
      <c r="N1122" s="171" t="s">
        <v>43</v>
      </c>
      <c r="O1122" s="73"/>
      <c r="P1122" s="172">
        <f>O1122*H1122</f>
        <v>0</v>
      </c>
      <c r="Q1122" s="172">
        <v>0.00058</v>
      </c>
      <c r="R1122" s="172">
        <f>Q1122*H1122</f>
        <v>0.011194</v>
      </c>
      <c r="S1122" s="172">
        <v>0</v>
      </c>
      <c r="T1122" s="173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174" t="s">
        <v>300</v>
      </c>
      <c r="AT1122" s="174" t="s">
        <v>165</v>
      </c>
      <c r="AU1122" s="174" t="s">
        <v>82</v>
      </c>
      <c r="AY1122" s="20" t="s">
        <v>163</v>
      </c>
      <c r="BE1122" s="175">
        <f>IF(N1122="základní",J1122,0)</f>
        <v>0</v>
      </c>
      <c r="BF1122" s="175">
        <f>IF(N1122="snížená",J1122,0)</f>
        <v>0</v>
      </c>
      <c r="BG1122" s="175">
        <f>IF(N1122="zákl. přenesená",J1122,0)</f>
        <v>0</v>
      </c>
      <c r="BH1122" s="175">
        <f>IF(N1122="sníž. přenesená",J1122,0)</f>
        <v>0</v>
      </c>
      <c r="BI1122" s="175">
        <f>IF(N1122="nulová",J1122,0)</f>
        <v>0</v>
      </c>
      <c r="BJ1122" s="20" t="s">
        <v>80</v>
      </c>
      <c r="BK1122" s="175">
        <f>ROUND(I1122*H1122,2)</f>
        <v>0</v>
      </c>
      <c r="BL1122" s="20" t="s">
        <v>300</v>
      </c>
      <c r="BM1122" s="174" t="s">
        <v>1615</v>
      </c>
    </row>
    <row r="1123" spans="1:47" s="2" customFormat="1" ht="12">
      <c r="A1123" s="39"/>
      <c r="B1123" s="40"/>
      <c r="C1123" s="39"/>
      <c r="D1123" s="176" t="s">
        <v>172</v>
      </c>
      <c r="E1123" s="39"/>
      <c r="F1123" s="177" t="s">
        <v>1616</v>
      </c>
      <c r="G1123" s="39"/>
      <c r="H1123" s="39"/>
      <c r="I1123" s="178"/>
      <c r="J1123" s="39"/>
      <c r="K1123" s="39"/>
      <c r="L1123" s="40"/>
      <c r="M1123" s="179"/>
      <c r="N1123" s="180"/>
      <c r="O1123" s="73"/>
      <c r="P1123" s="73"/>
      <c r="Q1123" s="73"/>
      <c r="R1123" s="73"/>
      <c r="S1123" s="73"/>
      <c r="T1123" s="74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T1123" s="20" t="s">
        <v>172</v>
      </c>
      <c r="AU1123" s="20" t="s">
        <v>82</v>
      </c>
    </row>
    <row r="1124" spans="1:51" s="13" customFormat="1" ht="12">
      <c r="A1124" s="13"/>
      <c r="B1124" s="181"/>
      <c r="C1124" s="13"/>
      <c r="D1124" s="182" t="s">
        <v>174</v>
      </c>
      <c r="E1124" s="183" t="s">
        <v>3</v>
      </c>
      <c r="F1124" s="184" t="s">
        <v>1617</v>
      </c>
      <c r="G1124" s="13"/>
      <c r="H1124" s="183" t="s">
        <v>3</v>
      </c>
      <c r="I1124" s="185"/>
      <c r="J1124" s="13"/>
      <c r="K1124" s="13"/>
      <c r="L1124" s="181"/>
      <c r="M1124" s="186"/>
      <c r="N1124" s="187"/>
      <c r="O1124" s="187"/>
      <c r="P1124" s="187"/>
      <c r="Q1124" s="187"/>
      <c r="R1124" s="187"/>
      <c r="S1124" s="187"/>
      <c r="T1124" s="188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183" t="s">
        <v>174</v>
      </c>
      <c r="AU1124" s="183" t="s">
        <v>82</v>
      </c>
      <c r="AV1124" s="13" t="s">
        <v>80</v>
      </c>
      <c r="AW1124" s="13" t="s">
        <v>33</v>
      </c>
      <c r="AX1124" s="13" t="s">
        <v>72</v>
      </c>
      <c r="AY1124" s="183" t="s">
        <v>163</v>
      </c>
    </row>
    <row r="1125" spans="1:51" s="14" customFormat="1" ht="12">
      <c r="A1125" s="14"/>
      <c r="B1125" s="189"/>
      <c r="C1125" s="14"/>
      <c r="D1125" s="182" t="s">
        <v>174</v>
      </c>
      <c r="E1125" s="190" t="s">
        <v>3</v>
      </c>
      <c r="F1125" s="191" t="s">
        <v>1618</v>
      </c>
      <c r="G1125" s="14"/>
      <c r="H1125" s="192">
        <v>19.3</v>
      </c>
      <c r="I1125" s="193"/>
      <c r="J1125" s="14"/>
      <c r="K1125" s="14"/>
      <c r="L1125" s="189"/>
      <c r="M1125" s="194"/>
      <c r="N1125" s="195"/>
      <c r="O1125" s="195"/>
      <c r="P1125" s="195"/>
      <c r="Q1125" s="195"/>
      <c r="R1125" s="195"/>
      <c r="S1125" s="195"/>
      <c r="T1125" s="19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190" t="s">
        <v>174</v>
      </c>
      <c r="AU1125" s="190" t="s">
        <v>82</v>
      </c>
      <c r="AV1125" s="14" t="s">
        <v>82</v>
      </c>
      <c r="AW1125" s="14" t="s">
        <v>33</v>
      </c>
      <c r="AX1125" s="14" t="s">
        <v>80</v>
      </c>
      <c r="AY1125" s="190" t="s">
        <v>163</v>
      </c>
    </row>
    <row r="1126" spans="1:65" s="2" customFormat="1" ht="16.5" customHeight="1">
      <c r="A1126" s="39"/>
      <c r="B1126" s="162"/>
      <c r="C1126" s="205" t="s">
        <v>1619</v>
      </c>
      <c r="D1126" s="205" t="s">
        <v>295</v>
      </c>
      <c r="E1126" s="206" t="s">
        <v>1620</v>
      </c>
      <c r="F1126" s="207" t="s">
        <v>1621</v>
      </c>
      <c r="G1126" s="208" t="s">
        <v>463</v>
      </c>
      <c r="H1126" s="209">
        <v>35.454</v>
      </c>
      <c r="I1126" s="210"/>
      <c r="J1126" s="211">
        <f>ROUND(I1126*H1126,2)</f>
        <v>0</v>
      </c>
      <c r="K1126" s="207" t="s">
        <v>169</v>
      </c>
      <c r="L1126" s="212"/>
      <c r="M1126" s="213" t="s">
        <v>3</v>
      </c>
      <c r="N1126" s="214" t="s">
        <v>43</v>
      </c>
      <c r="O1126" s="73"/>
      <c r="P1126" s="172">
        <f>O1126*H1126</f>
        <v>0</v>
      </c>
      <c r="Q1126" s="172">
        <v>0.0012</v>
      </c>
      <c r="R1126" s="172">
        <f>Q1126*H1126</f>
        <v>0.042544799999999994</v>
      </c>
      <c r="S1126" s="172">
        <v>0</v>
      </c>
      <c r="T1126" s="173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174" t="s">
        <v>433</v>
      </c>
      <c r="AT1126" s="174" t="s">
        <v>295</v>
      </c>
      <c r="AU1126" s="174" t="s">
        <v>82</v>
      </c>
      <c r="AY1126" s="20" t="s">
        <v>163</v>
      </c>
      <c r="BE1126" s="175">
        <f>IF(N1126="základní",J1126,0)</f>
        <v>0</v>
      </c>
      <c r="BF1126" s="175">
        <f>IF(N1126="snížená",J1126,0)</f>
        <v>0</v>
      </c>
      <c r="BG1126" s="175">
        <f>IF(N1126="zákl. přenesená",J1126,0)</f>
        <v>0</v>
      </c>
      <c r="BH1126" s="175">
        <f>IF(N1126="sníž. přenesená",J1126,0)</f>
        <v>0</v>
      </c>
      <c r="BI1126" s="175">
        <f>IF(N1126="nulová",J1126,0)</f>
        <v>0</v>
      </c>
      <c r="BJ1126" s="20" t="s">
        <v>80</v>
      </c>
      <c r="BK1126" s="175">
        <f>ROUND(I1126*H1126,2)</f>
        <v>0</v>
      </c>
      <c r="BL1126" s="20" t="s">
        <v>300</v>
      </c>
      <c r="BM1126" s="174" t="s">
        <v>1622</v>
      </c>
    </row>
    <row r="1127" spans="1:51" s="14" customFormat="1" ht="12">
      <c r="A1127" s="14"/>
      <c r="B1127" s="189"/>
      <c r="C1127" s="14"/>
      <c r="D1127" s="182" t="s">
        <v>174</v>
      </c>
      <c r="E1127" s="14"/>
      <c r="F1127" s="191" t="s">
        <v>1623</v>
      </c>
      <c r="G1127" s="14"/>
      <c r="H1127" s="192">
        <v>35.454</v>
      </c>
      <c r="I1127" s="193"/>
      <c r="J1127" s="14"/>
      <c r="K1127" s="14"/>
      <c r="L1127" s="189"/>
      <c r="M1127" s="194"/>
      <c r="N1127" s="195"/>
      <c r="O1127" s="195"/>
      <c r="P1127" s="195"/>
      <c r="Q1127" s="195"/>
      <c r="R1127" s="195"/>
      <c r="S1127" s="195"/>
      <c r="T1127" s="196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190" t="s">
        <v>174</v>
      </c>
      <c r="AU1127" s="190" t="s">
        <v>82</v>
      </c>
      <c r="AV1127" s="14" t="s">
        <v>82</v>
      </c>
      <c r="AW1127" s="14" t="s">
        <v>4</v>
      </c>
      <c r="AX1127" s="14" t="s">
        <v>80</v>
      </c>
      <c r="AY1127" s="190" t="s">
        <v>163</v>
      </c>
    </row>
    <row r="1128" spans="1:65" s="2" customFormat="1" ht="24.15" customHeight="1">
      <c r="A1128" s="39"/>
      <c r="B1128" s="162"/>
      <c r="C1128" s="163" t="s">
        <v>1624</v>
      </c>
      <c r="D1128" s="163" t="s">
        <v>165</v>
      </c>
      <c r="E1128" s="164" t="s">
        <v>1625</v>
      </c>
      <c r="F1128" s="165" t="s">
        <v>1626</v>
      </c>
      <c r="G1128" s="166" t="s">
        <v>1096</v>
      </c>
      <c r="H1128" s="223"/>
      <c r="I1128" s="168"/>
      <c r="J1128" s="169">
        <f>ROUND(I1128*H1128,2)</f>
        <v>0</v>
      </c>
      <c r="K1128" s="165" t="s">
        <v>169</v>
      </c>
      <c r="L1128" s="40"/>
      <c r="M1128" s="170" t="s">
        <v>3</v>
      </c>
      <c r="N1128" s="171" t="s">
        <v>43</v>
      </c>
      <c r="O1128" s="73"/>
      <c r="P1128" s="172">
        <f>O1128*H1128</f>
        <v>0</v>
      </c>
      <c r="Q1128" s="172">
        <v>0</v>
      </c>
      <c r="R1128" s="172">
        <f>Q1128*H1128</f>
        <v>0</v>
      </c>
      <c r="S1128" s="172">
        <v>0</v>
      </c>
      <c r="T1128" s="173">
        <f>S1128*H1128</f>
        <v>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174" t="s">
        <v>300</v>
      </c>
      <c r="AT1128" s="174" t="s">
        <v>165</v>
      </c>
      <c r="AU1128" s="174" t="s">
        <v>82</v>
      </c>
      <c r="AY1128" s="20" t="s">
        <v>163</v>
      </c>
      <c r="BE1128" s="175">
        <f>IF(N1128="základní",J1128,0)</f>
        <v>0</v>
      </c>
      <c r="BF1128" s="175">
        <f>IF(N1128="snížená",J1128,0)</f>
        <v>0</v>
      </c>
      <c r="BG1128" s="175">
        <f>IF(N1128="zákl. přenesená",J1128,0)</f>
        <v>0</v>
      </c>
      <c r="BH1128" s="175">
        <f>IF(N1128="sníž. přenesená",J1128,0)</f>
        <v>0</v>
      </c>
      <c r="BI1128" s="175">
        <f>IF(N1128="nulová",J1128,0)</f>
        <v>0</v>
      </c>
      <c r="BJ1128" s="20" t="s">
        <v>80</v>
      </c>
      <c r="BK1128" s="175">
        <f>ROUND(I1128*H1128,2)</f>
        <v>0</v>
      </c>
      <c r="BL1128" s="20" t="s">
        <v>300</v>
      </c>
      <c r="BM1128" s="174" t="s">
        <v>1627</v>
      </c>
    </row>
    <row r="1129" spans="1:47" s="2" customFormat="1" ht="12">
      <c r="A1129" s="39"/>
      <c r="B1129" s="40"/>
      <c r="C1129" s="39"/>
      <c r="D1129" s="176" t="s">
        <v>172</v>
      </c>
      <c r="E1129" s="39"/>
      <c r="F1129" s="177" t="s">
        <v>1628</v>
      </c>
      <c r="G1129" s="39"/>
      <c r="H1129" s="39"/>
      <c r="I1129" s="178"/>
      <c r="J1129" s="39"/>
      <c r="K1129" s="39"/>
      <c r="L1129" s="40"/>
      <c r="M1129" s="179"/>
      <c r="N1129" s="180"/>
      <c r="O1129" s="73"/>
      <c r="P1129" s="73"/>
      <c r="Q1129" s="73"/>
      <c r="R1129" s="73"/>
      <c r="S1129" s="73"/>
      <c r="T1129" s="74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T1129" s="20" t="s">
        <v>172</v>
      </c>
      <c r="AU1129" s="20" t="s">
        <v>82</v>
      </c>
    </row>
    <row r="1130" spans="1:63" s="12" customFormat="1" ht="22.8" customHeight="1">
      <c r="A1130" s="12"/>
      <c r="B1130" s="149"/>
      <c r="C1130" s="12"/>
      <c r="D1130" s="150" t="s">
        <v>71</v>
      </c>
      <c r="E1130" s="160" t="s">
        <v>1629</v>
      </c>
      <c r="F1130" s="160" t="s">
        <v>1630</v>
      </c>
      <c r="G1130" s="12"/>
      <c r="H1130" s="12"/>
      <c r="I1130" s="152"/>
      <c r="J1130" s="161">
        <f>BK1130</f>
        <v>0</v>
      </c>
      <c r="K1130" s="12"/>
      <c r="L1130" s="149"/>
      <c r="M1130" s="154"/>
      <c r="N1130" s="155"/>
      <c r="O1130" s="155"/>
      <c r="P1130" s="156">
        <f>SUM(P1131:P1141)</f>
        <v>0</v>
      </c>
      <c r="Q1130" s="155"/>
      <c r="R1130" s="156">
        <f>SUM(R1131:R1141)</f>
        <v>0.09366</v>
      </c>
      <c r="S1130" s="155"/>
      <c r="T1130" s="157">
        <f>SUM(T1131:T1141)</f>
        <v>0</v>
      </c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R1130" s="150" t="s">
        <v>82</v>
      </c>
      <c r="AT1130" s="158" t="s">
        <v>71</v>
      </c>
      <c r="AU1130" s="158" t="s">
        <v>80</v>
      </c>
      <c r="AY1130" s="150" t="s">
        <v>163</v>
      </c>
      <c r="BK1130" s="159">
        <f>SUM(BK1131:BK1141)</f>
        <v>0</v>
      </c>
    </row>
    <row r="1131" spans="1:65" s="2" customFormat="1" ht="33" customHeight="1">
      <c r="A1131" s="39"/>
      <c r="B1131" s="162"/>
      <c r="C1131" s="163" t="s">
        <v>1631</v>
      </c>
      <c r="D1131" s="163" t="s">
        <v>165</v>
      </c>
      <c r="E1131" s="164" t="s">
        <v>1632</v>
      </c>
      <c r="F1131" s="165" t="s">
        <v>1633</v>
      </c>
      <c r="G1131" s="166" t="s">
        <v>303</v>
      </c>
      <c r="H1131" s="167">
        <v>3</v>
      </c>
      <c r="I1131" s="168"/>
      <c r="J1131" s="169">
        <f>ROUND(I1131*H1131,2)</f>
        <v>0</v>
      </c>
      <c r="K1131" s="165" t="s">
        <v>169</v>
      </c>
      <c r="L1131" s="40"/>
      <c r="M1131" s="170" t="s">
        <v>3</v>
      </c>
      <c r="N1131" s="171" t="s">
        <v>43</v>
      </c>
      <c r="O1131" s="73"/>
      <c r="P1131" s="172">
        <f>O1131*H1131</f>
        <v>0</v>
      </c>
      <c r="Q1131" s="172">
        <v>0.00392</v>
      </c>
      <c r="R1131" s="172">
        <f>Q1131*H1131</f>
        <v>0.01176</v>
      </c>
      <c r="S1131" s="172">
        <v>0</v>
      </c>
      <c r="T1131" s="173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174" t="s">
        <v>300</v>
      </c>
      <c r="AT1131" s="174" t="s">
        <v>165</v>
      </c>
      <c r="AU1131" s="174" t="s">
        <v>82</v>
      </c>
      <c r="AY1131" s="20" t="s">
        <v>163</v>
      </c>
      <c r="BE1131" s="175">
        <f>IF(N1131="základní",J1131,0)</f>
        <v>0</v>
      </c>
      <c r="BF1131" s="175">
        <f>IF(N1131="snížená",J1131,0)</f>
        <v>0</v>
      </c>
      <c r="BG1131" s="175">
        <f>IF(N1131="zákl. přenesená",J1131,0)</f>
        <v>0</v>
      </c>
      <c r="BH1131" s="175">
        <f>IF(N1131="sníž. přenesená",J1131,0)</f>
        <v>0</v>
      </c>
      <c r="BI1131" s="175">
        <f>IF(N1131="nulová",J1131,0)</f>
        <v>0</v>
      </c>
      <c r="BJ1131" s="20" t="s">
        <v>80</v>
      </c>
      <c r="BK1131" s="175">
        <f>ROUND(I1131*H1131,2)</f>
        <v>0</v>
      </c>
      <c r="BL1131" s="20" t="s">
        <v>300</v>
      </c>
      <c r="BM1131" s="174" t="s">
        <v>1634</v>
      </c>
    </row>
    <row r="1132" spans="1:47" s="2" customFormat="1" ht="12">
      <c r="A1132" s="39"/>
      <c r="B1132" s="40"/>
      <c r="C1132" s="39"/>
      <c r="D1132" s="176" t="s">
        <v>172</v>
      </c>
      <c r="E1132" s="39"/>
      <c r="F1132" s="177" t="s">
        <v>1635</v>
      </c>
      <c r="G1132" s="39"/>
      <c r="H1132" s="39"/>
      <c r="I1132" s="178"/>
      <c r="J1132" s="39"/>
      <c r="K1132" s="39"/>
      <c r="L1132" s="40"/>
      <c r="M1132" s="179"/>
      <c r="N1132" s="180"/>
      <c r="O1132" s="73"/>
      <c r="P1132" s="73"/>
      <c r="Q1132" s="73"/>
      <c r="R1132" s="73"/>
      <c r="S1132" s="73"/>
      <c r="T1132" s="74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T1132" s="20" t="s">
        <v>172</v>
      </c>
      <c r="AU1132" s="20" t="s">
        <v>82</v>
      </c>
    </row>
    <row r="1133" spans="1:51" s="13" customFormat="1" ht="12">
      <c r="A1133" s="13"/>
      <c r="B1133" s="181"/>
      <c r="C1133" s="13"/>
      <c r="D1133" s="182" t="s">
        <v>174</v>
      </c>
      <c r="E1133" s="183" t="s">
        <v>3</v>
      </c>
      <c r="F1133" s="184" t="s">
        <v>1636</v>
      </c>
      <c r="G1133" s="13"/>
      <c r="H1133" s="183" t="s">
        <v>3</v>
      </c>
      <c r="I1133" s="185"/>
      <c r="J1133" s="13"/>
      <c r="K1133" s="13"/>
      <c r="L1133" s="181"/>
      <c r="M1133" s="186"/>
      <c r="N1133" s="187"/>
      <c r="O1133" s="187"/>
      <c r="P1133" s="187"/>
      <c r="Q1133" s="187"/>
      <c r="R1133" s="187"/>
      <c r="S1133" s="187"/>
      <c r="T1133" s="18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183" t="s">
        <v>174</v>
      </c>
      <c r="AU1133" s="183" t="s">
        <v>82</v>
      </c>
      <c r="AV1133" s="13" t="s">
        <v>80</v>
      </c>
      <c r="AW1133" s="13" t="s">
        <v>33</v>
      </c>
      <c r="AX1133" s="13" t="s">
        <v>72</v>
      </c>
      <c r="AY1133" s="183" t="s">
        <v>163</v>
      </c>
    </row>
    <row r="1134" spans="1:51" s="14" customFormat="1" ht="12">
      <c r="A1134" s="14"/>
      <c r="B1134" s="189"/>
      <c r="C1134" s="14"/>
      <c r="D1134" s="182" t="s">
        <v>174</v>
      </c>
      <c r="E1134" s="190" t="s">
        <v>3</v>
      </c>
      <c r="F1134" s="191" t="s">
        <v>1637</v>
      </c>
      <c r="G1134" s="14"/>
      <c r="H1134" s="192">
        <v>2</v>
      </c>
      <c r="I1134" s="193"/>
      <c r="J1134" s="14"/>
      <c r="K1134" s="14"/>
      <c r="L1134" s="189"/>
      <c r="M1134" s="194"/>
      <c r="N1134" s="195"/>
      <c r="O1134" s="195"/>
      <c r="P1134" s="195"/>
      <c r="Q1134" s="195"/>
      <c r="R1134" s="195"/>
      <c r="S1134" s="195"/>
      <c r="T1134" s="196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190" t="s">
        <v>174</v>
      </c>
      <c r="AU1134" s="190" t="s">
        <v>82</v>
      </c>
      <c r="AV1134" s="14" t="s">
        <v>82</v>
      </c>
      <c r="AW1134" s="14" t="s">
        <v>33</v>
      </c>
      <c r="AX1134" s="14" t="s">
        <v>72</v>
      </c>
      <c r="AY1134" s="190" t="s">
        <v>163</v>
      </c>
    </row>
    <row r="1135" spans="1:51" s="14" customFormat="1" ht="12">
      <c r="A1135" s="14"/>
      <c r="B1135" s="189"/>
      <c r="C1135" s="14"/>
      <c r="D1135" s="182" t="s">
        <v>174</v>
      </c>
      <c r="E1135" s="190" t="s">
        <v>3</v>
      </c>
      <c r="F1135" s="191" t="s">
        <v>1638</v>
      </c>
      <c r="G1135" s="14"/>
      <c r="H1135" s="192">
        <v>1</v>
      </c>
      <c r="I1135" s="193"/>
      <c r="J1135" s="14"/>
      <c r="K1135" s="14"/>
      <c r="L1135" s="189"/>
      <c r="M1135" s="194"/>
      <c r="N1135" s="195"/>
      <c r="O1135" s="195"/>
      <c r="P1135" s="195"/>
      <c r="Q1135" s="195"/>
      <c r="R1135" s="195"/>
      <c r="S1135" s="195"/>
      <c r="T1135" s="196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190" t="s">
        <v>174</v>
      </c>
      <c r="AU1135" s="190" t="s">
        <v>82</v>
      </c>
      <c r="AV1135" s="14" t="s">
        <v>82</v>
      </c>
      <c r="AW1135" s="14" t="s">
        <v>33</v>
      </c>
      <c r="AX1135" s="14" t="s">
        <v>72</v>
      </c>
      <c r="AY1135" s="190" t="s">
        <v>163</v>
      </c>
    </row>
    <row r="1136" spans="1:51" s="15" customFormat="1" ht="12">
      <c r="A1136" s="15"/>
      <c r="B1136" s="197"/>
      <c r="C1136" s="15"/>
      <c r="D1136" s="182" t="s">
        <v>174</v>
      </c>
      <c r="E1136" s="198" t="s">
        <v>3</v>
      </c>
      <c r="F1136" s="199" t="s">
        <v>178</v>
      </c>
      <c r="G1136" s="15"/>
      <c r="H1136" s="200">
        <v>3</v>
      </c>
      <c r="I1136" s="201"/>
      <c r="J1136" s="15"/>
      <c r="K1136" s="15"/>
      <c r="L1136" s="197"/>
      <c r="M1136" s="202"/>
      <c r="N1136" s="203"/>
      <c r="O1136" s="203"/>
      <c r="P1136" s="203"/>
      <c r="Q1136" s="203"/>
      <c r="R1136" s="203"/>
      <c r="S1136" s="203"/>
      <c r="T1136" s="20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198" t="s">
        <v>174</v>
      </c>
      <c r="AU1136" s="198" t="s">
        <v>82</v>
      </c>
      <c r="AV1136" s="15" t="s">
        <v>170</v>
      </c>
      <c r="AW1136" s="15" t="s">
        <v>33</v>
      </c>
      <c r="AX1136" s="15" t="s">
        <v>80</v>
      </c>
      <c r="AY1136" s="198" t="s">
        <v>163</v>
      </c>
    </row>
    <row r="1137" spans="1:65" s="2" customFormat="1" ht="16.5" customHeight="1">
      <c r="A1137" s="39"/>
      <c r="B1137" s="162"/>
      <c r="C1137" s="205" t="s">
        <v>1639</v>
      </c>
      <c r="D1137" s="205" t="s">
        <v>295</v>
      </c>
      <c r="E1137" s="206" t="s">
        <v>1640</v>
      </c>
      <c r="F1137" s="207" t="s">
        <v>1641</v>
      </c>
      <c r="G1137" s="208" t="s">
        <v>168</v>
      </c>
      <c r="H1137" s="209">
        <v>0.78</v>
      </c>
      <c r="I1137" s="210"/>
      <c r="J1137" s="211">
        <f>ROUND(I1137*H1137,2)</f>
        <v>0</v>
      </c>
      <c r="K1137" s="207" t="s">
        <v>169</v>
      </c>
      <c r="L1137" s="212"/>
      <c r="M1137" s="213" t="s">
        <v>3</v>
      </c>
      <c r="N1137" s="214" t="s">
        <v>43</v>
      </c>
      <c r="O1137" s="73"/>
      <c r="P1137" s="172">
        <f>O1137*H1137</f>
        <v>0</v>
      </c>
      <c r="Q1137" s="172">
        <v>0.105</v>
      </c>
      <c r="R1137" s="172">
        <f>Q1137*H1137</f>
        <v>0.0819</v>
      </c>
      <c r="S1137" s="172">
        <v>0</v>
      </c>
      <c r="T1137" s="173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174" t="s">
        <v>433</v>
      </c>
      <c r="AT1137" s="174" t="s">
        <v>295</v>
      </c>
      <c r="AU1137" s="174" t="s">
        <v>82</v>
      </c>
      <c r="AY1137" s="20" t="s">
        <v>163</v>
      </c>
      <c r="BE1137" s="175">
        <f>IF(N1137="základní",J1137,0)</f>
        <v>0</v>
      </c>
      <c r="BF1137" s="175">
        <f>IF(N1137="snížená",J1137,0)</f>
        <v>0</v>
      </c>
      <c r="BG1137" s="175">
        <f>IF(N1137="zákl. přenesená",J1137,0)</f>
        <v>0</v>
      </c>
      <c r="BH1137" s="175">
        <f>IF(N1137="sníž. přenesená",J1137,0)</f>
        <v>0</v>
      </c>
      <c r="BI1137" s="175">
        <f>IF(N1137="nulová",J1137,0)</f>
        <v>0</v>
      </c>
      <c r="BJ1137" s="20" t="s">
        <v>80</v>
      </c>
      <c r="BK1137" s="175">
        <f>ROUND(I1137*H1137,2)</f>
        <v>0</v>
      </c>
      <c r="BL1137" s="20" t="s">
        <v>300</v>
      </c>
      <c r="BM1137" s="174" t="s">
        <v>1642</v>
      </c>
    </row>
    <row r="1138" spans="1:51" s="14" customFormat="1" ht="12">
      <c r="A1138" s="14"/>
      <c r="B1138" s="189"/>
      <c r="C1138" s="14"/>
      <c r="D1138" s="182" t="s">
        <v>174</v>
      </c>
      <c r="E1138" s="190" t="s">
        <v>3</v>
      </c>
      <c r="F1138" s="191" t="s">
        <v>1643</v>
      </c>
      <c r="G1138" s="14"/>
      <c r="H1138" s="192">
        <v>0.75</v>
      </c>
      <c r="I1138" s="193"/>
      <c r="J1138" s="14"/>
      <c r="K1138" s="14"/>
      <c r="L1138" s="189"/>
      <c r="M1138" s="194"/>
      <c r="N1138" s="195"/>
      <c r="O1138" s="195"/>
      <c r="P1138" s="195"/>
      <c r="Q1138" s="195"/>
      <c r="R1138" s="195"/>
      <c r="S1138" s="195"/>
      <c r="T1138" s="196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190" t="s">
        <v>174</v>
      </c>
      <c r="AU1138" s="190" t="s">
        <v>82</v>
      </c>
      <c r="AV1138" s="14" t="s">
        <v>82</v>
      </c>
      <c r="AW1138" s="14" t="s">
        <v>33</v>
      </c>
      <c r="AX1138" s="14" t="s">
        <v>80</v>
      </c>
      <c r="AY1138" s="190" t="s">
        <v>163</v>
      </c>
    </row>
    <row r="1139" spans="1:51" s="14" customFormat="1" ht="12">
      <c r="A1139" s="14"/>
      <c r="B1139" s="189"/>
      <c r="C1139" s="14"/>
      <c r="D1139" s="182" t="s">
        <v>174</v>
      </c>
      <c r="E1139" s="14"/>
      <c r="F1139" s="191" t="s">
        <v>1644</v>
      </c>
      <c r="G1139" s="14"/>
      <c r="H1139" s="192">
        <v>0.78</v>
      </c>
      <c r="I1139" s="193"/>
      <c r="J1139" s="14"/>
      <c r="K1139" s="14"/>
      <c r="L1139" s="189"/>
      <c r="M1139" s="194"/>
      <c r="N1139" s="195"/>
      <c r="O1139" s="195"/>
      <c r="P1139" s="195"/>
      <c r="Q1139" s="195"/>
      <c r="R1139" s="195"/>
      <c r="S1139" s="195"/>
      <c r="T1139" s="196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190" t="s">
        <v>174</v>
      </c>
      <c r="AU1139" s="190" t="s">
        <v>82</v>
      </c>
      <c r="AV1139" s="14" t="s">
        <v>82</v>
      </c>
      <c r="AW1139" s="14" t="s">
        <v>4</v>
      </c>
      <c r="AX1139" s="14" t="s">
        <v>80</v>
      </c>
      <c r="AY1139" s="190" t="s">
        <v>163</v>
      </c>
    </row>
    <row r="1140" spans="1:65" s="2" customFormat="1" ht="24.15" customHeight="1">
      <c r="A1140" s="39"/>
      <c r="B1140" s="162"/>
      <c r="C1140" s="163" t="s">
        <v>1645</v>
      </c>
      <c r="D1140" s="163" t="s">
        <v>165</v>
      </c>
      <c r="E1140" s="164" t="s">
        <v>1646</v>
      </c>
      <c r="F1140" s="165" t="s">
        <v>1647</v>
      </c>
      <c r="G1140" s="166" t="s">
        <v>1096</v>
      </c>
      <c r="H1140" s="223"/>
      <c r="I1140" s="168"/>
      <c r="J1140" s="169">
        <f>ROUND(I1140*H1140,2)</f>
        <v>0</v>
      </c>
      <c r="K1140" s="165" t="s">
        <v>169</v>
      </c>
      <c r="L1140" s="40"/>
      <c r="M1140" s="170" t="s">
        <v>3</v>
      </c>
      <c r="N1140" s="171" t="s">
        <v>43</v>
      </c>
      <c r="O1140" s="73"/>
      <c r="P1140" s="172">
        <f>O1140*H1140</f>
        <v>0</v>
      </c>
      <c r="Q1140" s="172">
        <v>0</v>
      </c>
      <c r="R1140" s="172">
        <f>Q1140*H1140</f>
        <v>0</v>
      </c>
      <c r="S1140" s="172">
        <v>0</v>
      </c>
      <c r="T1140" s="173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174" t="s">
        <v>300</v>
      </c>
      <c r="AT1140" s="174" t="s">
        <v>165</v>
      </c>
      <c r="AU1140" s="174" t="s">
        <v>82</v>
      </c>
      <c r="AY1140" s="20" t="s">
        <v>163</v>
      </c>
      <c r="BE1140" s="175">
        <f>IF(N1140="základní",J1140,0)</f>
        <v>0</v>
      </c>
      <c r="BF1140" s="175">
        <f>IF(N1140="snížená",J1140,0)</f>
        <v>0</v>
      </c>
      <c r="BG1140" s="175">
        <f>IF(N1140="zákl. přenesená",J1140,0)</f>
        <v>0</v>
      </c>
      <c r="BH1140" s="175">
        <f>IF(N1140="sníž. přenesená",J1140,0)</f>
        <v>0</v>
      </c>
      <c r="BI1140" s="175">
        <f>IF(N1140="nulová",J1140,0)</f>
        <v>0</v>
      </c>
      <c r="BJ1140" s="20" t="s">
        <v>80</v>
      </c>
      <c r="BK1140" s="175">
        <f>ROUND(I1140*H1140,2)</f>
        <v>0</v>
      </c>
      <c r="BL1140" s="20" t="s">
        <v>300</v>
      </c>
      <c r="BM1140" s="174" t="s">
        <v>1648</v>
      </c>
    </row>
    <row r="1141" spans="1:47" s="2" customFormat="1" ht="12">
      <c r="A1141" s="39"/>
      <c r="B1141" s="40"/>
      <c r="C1141" s="39"/>
      <c r="D1141" s="176" t="s">
        <v>172</v>
      </c>
      <c r="E1141" s="39"/>
      <c r="F1141" s="177" t="s">
        <v>1649</v>
      </c>
      <c r="G1141" s="39"/>
      <c r="H1141" s="39"/>
      <c r="I1141" s="178"/>
      <c r="J1141" s="39"/>
      <c r="K1141" s="39"/>
      <c r="L1141" s="40"/>
      <c r="M1141" s="179"/>
      <c r="N1141" s="180"/>
      <c r="O1141" s="73"/>
      <c r="P1141" s="73"/>
      <c r="Q1141" s="73"/>
      <c r="R1141" s="73"/>
      <c r="S1141" s="73"/>
      <c r="T1141" s="74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T1141" s="20" t="s">
        <v>172</v>
      </c>
      <c r="AU1141" s="20" t="s">
        <v>82</v>
      </c>
    </row>
    <row r="1142" spans="1:63" s="12" customFormat="1" ht="22.8" customHeight="1">
      <c r="A1142" s="12"/>
      <c r="B1142" s="149"/>
      <c r="C1142" s="12"/>
      <c r="D1142" s="150" t="s">
        <v>71</v>
      </c>
      <c r="E1142" s="160" t="s">
        <v>1650</v>
      </c>
      <c r="F1142" s="160" t="s">
        <v>1651</v>
      </c>
      <c r="G1142" s="12"/>
      <c r="H1142" s="12"/>
      <c r="I1142" s="152"/>
      <c r="J1142" s="161">
        <f>BK1142</f>
        <v>0</v>
      </c>
      <c r="K1142" s="12"/>
      <c r="L1142" s="149"/>
      <c r="M1142" s="154"/>
      <c r="N1142" s="155"/>
      <c r="O1142" s="155"/>
      <c r="P1142" s="156">
        <f>SUM(P1143:P1146)</f>
        <v>0</v>
      </c>
      <c r="Q1142" s="155"/>
      <c r="R1142" s="156">
        <f>SUM(R1143:R1146)</f>
        <v>0.0896448</v>
      </c>
      <c r="S1142" s="155"/>
      <c r="T1142" s="157">
        <f>SUM(T1143:T1146)</f>
        <v>0</v>
      </c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R1142" s="150" t="s">
        <v>82</v>
      </c>
      <c r="AT1142" s="158" t="s">
        <v>71</v>
      </c>
      <c r="AU1142" s="158" t="s">
        <v>80</v>
      </c>
      <c r="AY1142" s="150" t="s">
        <v>163</v>
      </c>
      <c r="BK1142" s="159">
        <f>SUM(BK1143:BK1146)</f>
        <v>0</v>
      </c>
    </row>
    <row r="1143" spans="1:65" s="2" customFormat="1" ht="24.15" customHeight="1">
      <c r="A1143" s="39"/>
      <c r="B1143" s="162"/>
      <c r="C1143" s="163" t="s">
        <v>1652</v>
      </c>
      <c r="D1143" s="163" t="s">
        <v>165</v>
      </c>
      <c r="E1143" s="164" t="s">
        <v>1653</v>
      </c>
      <c r="F1143" s="165" t="s">
        <v>1654</v>
      </c>
      <c r="G1143" s="166" t="s">
        <v>168</v>
      </c>
      <c r="H1143" s="167">
        <v>309.12</v>
      </c>
      <c r="I1143" s="168"/>
      <c r="J1143" s="169">
        <f>ROUND(I1143*H1143,2)</f>
        <v>0</v>
      </c>
      <c r="K1143" s="165" t="s">
        <v>169</v>
      </c>
      <c r="L1143" s="40"/>
      <c r="M1143" s="170" t="s">
        <v>3</v>
      </c>
      <c r="N1143" s="171" t="s">
        <v>43</v>
      </c>
      <c r="O1143" s="73"/>
      <c r="P1143" s="172">
        <f>O1143*H1143</f>
        <v>0</v>
      </c>
      <c r="Q1143" s="172">
        <v>0.00029</v>
      </c>
      <c r="R1143" s="172">
        <f>Q1143*H1143</f>
        <v>0.0896448</v>
      </c>
      <c r="S1143" s="172">
        <v>0</v>
      </c>
      <c r="T1143" s="173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174" t="s">
        <v>300</v>
      </c>
      <c r="AT1143" s="174" t="s">
        <v>165</v>
      </c>
      <c r="AU1143" s="174" t="s">
        <v>82</v>
      </c>
      <c r="AY1143" s="20" t="s">
        <v>163</v>
      </c>
      <c r="BE1143" s="175">
        <f>IF(N1143="základní",J1143,0)</f>
        <v>0</v>
      </c>
      <c r="BF1143" s="175">
        <f>IF(N1143="snížená",J1143,0)</f>
        <v>0</v>
      </c>
      <c r="BG1143" s="175">
        <f>IF(N1143="zákl. přenesená",J1143,0)</f>
        <v>0</v>
      </c>
      <c r="BH1143" s="175">
        <f>IF(N1143="sníž. přenesená",J1143,0)</f>
        <v>0</v>
      </c>
      <c r="BI1143" s="175">
        <f>IF(N1143="nulová",J1143,0)</f>
        <v>0</v>
      </c>
      <c r="BJ1143" s="20" t="s">
        <v>80</v>
      </c>
      <c r="BK1143" s="175">
        <f>ROUND(I1143*H1143,2)</f>
        <v>0</v>
      </c>
      <c r="BL1143" s="20" t="s">
        <v>300</v>
      </c>
      <c r="BM1143" s="174" t="s">
        <v>1655</v>
      </c>
    </row>
    <row r="1144" spans="1:47" s="2" customFormat="1" ht="12">
      <c r="A1144" s="39"/>
      <c r="B1144" s="40"/>
      <c r="C1144" s="39"/>
      <c r="D1144" s="176" t="s">
        <v>172</v>
      </c>
      <c r="E1144" s="39"/>
      <c r="F1144" s="177" t="s">
        <v>1656</v>
      </c>
      <c r="G1144" s="39"/>
      <c r="H1144" s="39"/>
      <c r="I1144" s="178"/>
      <c r="J1144" s="39"/>
      <c r="K1144" s="39"/>
      <c r="L1144" s="40"/>
      <c r="M1144" s="179"/>
      <c r="N1144" s="180"/>
      <c r="O1144" s="73"/>
      <c r="P1144" s="73"/>
      <c r="Q1144" s="73"/>
      <c r="R1144" s="73"/>
      <c r="S1144" s="73"/>
      <c r="T1144" s="74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T1144" s="20" t="s">
        <v>172</v>
      </c>
      <c r="AU1144" s="20" t="s">
        <v>82</v>
      </c>
    </row>
    <row r="1145" spans="1:51" s="13" customFormat="1" ht="12">
      <c r="A1145" s="13"/>
      <c r="B1145" s="181"/>
      <c r="C1145" s="13"/>
      <c r="D1145" s="182" t="s">
        <v>174</v>
      </c>
      <c r="E1145" s="183" t="s">
        <v>3</v>
      </c>
      <c r="F1145" s="184" t="s">
        <v>1657</v>
      </c>
      <c r="G1145" s="13"/>
      <c r="H1145" s="183" t="s">
        <v>3</v>
      </c>
      <c r="I1145" s="185"/>
      <c r="J1145" s="13"/>
      <c r="K1145" s="13"/>
      <c r="L1145" s="181"/>
      <c r="M1145" s="186"/>
      <c r="N1145" s="187"/>
      <c r="O1145" s="187"/>
      <c r="P1145" s="187"/>
      <c r="Q1145" s="187"/>
      <c r="R1145" s="187"/>
      <c r="S1145" s="187"/>
      <c r="T1145" s="188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183" t="s">
        <v>174</v>
      </c>
      <c r="AU1145" s="183" t="s">
        <v>82</v>
      </c>
      <c r="AV1145" s="13" t="s">
        <v>80</v>
      </c>
      <c r="AW1145" s="13" t="s">
        <v>33</v>
      </c>
      <c r="AX1145" s="13" t="s">
        <v>72</v>
      </c>
      <c r="AY1145" s="183" t="s">
        <v>163</v>
      </c>
    </row>
    <row r="1146" spans="1:51" s="14" customFormat="1" ht="12">
      <c r="A1146" s="14"/>
      <c r="B1146" s="189"/>
      <c r="C1146" s="14"/>
      <c r="D1146" s="182" t="s">
        <v>174</v>
      </c>
      <c r="E1146" s="190" t="s">
        <v>3</v>
      </c>
      <c r="F1146" s="191" t="s">
        <v>1658</v>
      </c>
      <c r="G1146" s="14"/>
      <c r="H1146" s="192">
        <v>309.12</v>
      </c>
      <c r="I1146" s="193"/>
      <c r="J1146" s="14"/>
      <c r="K1146" s="14"/>
      <c r="L1146" s="189"/>
      <c r="M1146" s="194"/>
      <c r="N1146" s="195"/>
      <c r="O1146" s="195"/>
      <c r="P1146" s="195"/>
      <c r="Q1146" s="195"/>
      <c r="R1146" s="195"/>
      <c r="S1146" s="195"/>
      <c r="T1146" s="196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190" t="s">
        <v>174</v>
      </c>
      <c r="AU1146" s="190" t="s">
        <v>82</v>
      </c>
      <c r="AV1146" s="14" t="s">
        <v>82</v>
      </c>
      <c r="AW1146" s="14" t="s">
        <v>33</v>
      </c>
      <c r="AX1146" s="14" t="s">
        <v>80</v>
      </c>
      <c r="AY1146" s="190" t="s">
        <v>163</v>
      </c>
    </row>
    <row r="1147" spans="1:63" s="12" customFormat="1" ht="22.8" customHeight="1">
      <c r="A1147" s="12"/>
      <c r="B1147" s="149"/>
      <c r="C1147" s="12"/>
      <c r="D1147" s="150" t="s">
        <v>71</v>
      </c>
      <c r="E1147" s="160" t="s">
        <v>1659</v>
      </c>
      <c r="F1147" s="160" t="s">
        <v>1660</v>
      </c>
      <c r="G1147" s="12"/>
      <c r="H1147" s="12"/>
      <c r="I1147" s="152"/>
      <c r="J1147" s="161">
        <f>BK1147</f>
        <v>0</v>
      </c>
      <c r="K1147" s="12"/>
      <c r="L1147" s="149"/>
      <c r="M1147" s="154"/>
      <c r="N1147" s="155"/>
      <c r="O1147" s="155"/>
      <c r="P1147" s="156">
        <f>SUM(P1148:P1181)</f>
        <v>0</v>
      </c>
      <c r="Q1147" s="155"/>
      <c r="R1147" s="156">
        <f>SUM(R1148:R1181)</f>
        <v>0.146895</v>
      </c>
      <c r="S1147" s="155"/>
      <c r="T1147" s="157">
        <f>SUM(T1148:T1181)</f>
        <v>0</v>
      </c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R1147" s="150" t="s">
        <v>82</v>
      </c>
      <c r="AT1147" s="158" t="s">
        <v>71</v>
      </c>
      <c r="AU1147" s="158" t="s">
        <v>80</v>
      </c>
      <c r="AY1147" s="150" t="s">
        <v>163</v>
      </c>
      <c r="BK1147" s="159">
        <f>SUM(BK1148:BK1181)</f>
        <v>0</v>
      </c>
    </row>
    <row r="1148" spans="1:65" s="2" customFormat="1" ht="24.15" customHeight="1">
      <c r="A1148" s="39"/>
      <c r="B1148" s="162"/>
      <c r="C1148" s="163" t="s">
        <v>1661</v>
      </c>
      <c r="D1148" s="163" t="s">
        <v>165</v>
      </c>
      <c r="E1148" s="164" t="s">
        <v>1662</v>
      </c>
      <c r="F1148" s="165" t="s">
        <v>1663</v>
      </c>
      <c r="G1148" s="166" t="s">
        <v>463</v>
      </c>
      <c r="H1148" s="167">
        <v>4</v>
      </c>
      <c r="I1148" s="168"/>
      <c r="J1148" s="169">
        <f>ROUND(I1148*H1148,2)</f>
        <v>0</v>
      </c>
      <c r="K1148" s="165" t="s">
        <v>169</v>
      </c>
      <c r="L1148" s="40"/>
      <c r="M1148" s="170" t="s">
        <v>3</v>
      </c>
      <c r="N1148" s="171" t="s">
        <v>43</v>
      </c>
      <c r="O1148" s="73"/>
      <c r="P1148" s="172">
        <f>O1148*H1148</f>
        <v>0</v>
      </c>
      <c r="Q1148" s="172">
        <v>0</v>
      </c>
      <c r="R1148" s="172">
        <f>Q1148*H1148</f>
        <v>0</v>
      </c>
      <c r="S1148" s="172">
        <v>0</v>
      </c>
      <c r="T1148" s="173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174" t="s">
        <v>300</v>
      </c>
      <c r="AT1148" s="174" t="s">
        <v>165</v>
      </c>
      <c r="AU1148" s="174" t="s">
        <v>82</v>
      </c>
      <c r="AY1148" s="20" t="s">
        <v>163</v>
      </c>
      <c r="BE1148" s="175">
        <f>IF(N1148="základní",J1148,0)</f>
        <v>0</v>
      </c>
      <c r="BF1148" s="175">
        <f>IF(N1148="snížená",J1148,0)</f>
        <v>0</v>
      </c>
      <c r="BG1148" s="175">
        <f>IF(N1148="zákl. přenesená",J1148,0)</f>
        <v>0</v>
      </c>
      <c r="BH1148" s="175">
        <f>IF(N1148="sníž. přenesená",J1148,0)</f>
        <v>0</v>
      </c>
      <c r="BI1148" s="175">
        <f>IF(N1148="nulová",J1148,0)</f>
        <v>0</v>
      </c>
      <c r="BJ1148" s="20" t="s">
        <v>80</v>
      </c>
      <c r="BK1148" s="175">
        <f>ROUND(I1148*H1148,2)</f>
        <v>0</v>
      </c>
      <c r="BL1148" s="20" t="s">
        <v>300</v>
      </c>
      <c r="BM1148" s="174" t="s">
        <v>1664</v>
      </c>
    </row>
    <row r="1149" spans="1:47" s="2" customFormat="1" ht="12">
      <c r="A1149" s="39"/>
      <c r="B1149" s="40"/>
      <c r="C1149" s="39"/>
      <c r="D1149" s="176" t="s">
        <v>172</v>
      </c>
      <c r="E1149" s="39"/>
      <c r="F1149" s="177" t="s">
        <v>1665</v>
      </c>
      <c r="G1149" s="39"/>
      <c r="H1149" s="39"/>
      <c r="I1149" s="178"/>
      <c r="J1149" s="39"/>
      <c r="K1149" s="39"/>
      <c r="L1149" s="40"/>
      <c r="M1149" s="179"/>
      <c r="N1149" s="180"/>
      <c r="O1149" s="73"/>
      <c r="P1149" s="73"/>
      <c r="Q1149" s="73"/>
      <c r="R1149" s="73"/>
      <c r="S1149" s="73"/>
      <c r="T1149" s="74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T1149" s="20" t="s">
        <v>172</v>
      </c>
      <c r="AU1149" s="20" t="s">
        <v>82</v>
      </c>
    </row>
    <row r="1150" spans="1:51" s="14" customFormat="1" ht="12">
      <c r="A1150" s="14"/>
      <c r="B1150" s="189"/>
      <c r="C1150" s="14"/>
      <c r="D1150" s="182" t="s">
        <v>174</v>
      </c>
      <c r="E1150" s="190" t="s">
        <v>3</v>
      </c>
      <c r="F1150" s="191" t="s">
        <v>1666</v>
      </c>
      <c r="G1150" s="14"/>
      <c r="H1150" s="192">
        <v>2</v>
      </c>
      <c r="I1150" s="193"/>
      <c r="J1150" s="14"/>
      <c r="K1150" s="14"/>
      <c r="L1150" s="189"/>
      <c r="M1150" s="194"/>
      <c r="N1150" s="195"/>
      <c r="O1150" s="195"/>
      <c r="P1150" s="195"/>
      <c r="Q1150" s="195"/>
      <c r="R1150" s="195"/>
      <c r="S1150" s="195"/>
      <c r="T1150" s="196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190" t="s">
        <v>174</v>
      </c>
      <c r="AU1150" s="190" t="s">
        <v>82</v>
      </c>
      <c r="AV1150" s="14" t="s">
        <v>82</v>
      </c>
      <c r="AW1150" s="14" t="s">
        <v>33</v>
      </c>
      <c r="AX1150" s="14" t="s">
        <v>72</v>
      </c>
      <c r="AY1150" s="190" t="s">
        <v>163</v>
      </c>
    </row>
    <row r="1151" spans="1:51" s="14" customFormat="1" ht="12">
      <c r="A1151" s="14"/>
      <c r="B1151" s="189"/>
      <c r="C1151" s="14"/>
      <c r="D1151" s="182" t="s">
        <v>174</v>
      </c>
      <c r="E1151" s="190" t="s">
        <v>3</v>
      </c>
      <c r="F1151" s="191" t="s">
        <v>1667</v>
      </c>
      <c r="G1151" s="14"/>
      <c r="H1151" s="192">
        <v>2</v>
      </c>
      <c r="I1151" s="193"/>
      <c r="J1151" s="14"/>
      <c r="K1151" s="14"/>
      <c r="L1151" s="189"/>
      <c r="M1151" s="194"/>
      <c r="N1151" s="195"/>
      <c r="O1151" s="195"/>
      <c r="P1151" s="195"/>
      <c r="Q1151" s="195"/>
      <c r="R1151" s="195"/>
      <c r="S1151" s="195"/>
      <c r="T1151" s="196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190" t="s">
        <v>174</v>
      </c>
      <c r="AU1151" s="190" t="s">
        <v>82</v>
      </c>
      <c r="AV1151" s="14" t="s">
        <v>82</v>
      </c>
      <c r="AW1151" s="14" t="s">
        <v>33</v>
      </c>
      <c r="AX1151" s="14" t="s">
        <v>72</v>
      </c>
      <c r="AY1151" s="190" t="s">
        <v>163</v>
      </c>
    </row>
    <row r="1152" spans="1:51" s="15" customFormat="1" ht="12">
      <c r="A1152" s="15"/>
      <c r="B1152" s="197"/>
      <c r="C1152" s="15"/>
      <c r="D1152" s="182" t="s">
        <v>174</v>
      </c>
      <c r="E1152" s="198" t="s">
        <v>3</v>
      </c>
      <c r="F1152" s="199" t="s">
        <v>178</v>
      </c>
      <c r="G1152" s="15"/>
      <c r="H1152" s="200">
        <v>4</v>
      </c>
      <c r="I1152" s="201"/>
      <c r="J1152" s="15"/>
      <c r="K1152" s="15"/>
      <c r="L1152" s="197"/>
      <c r="M1152" s="202"/>
      <c r="N1152" s="203"/>
      <c r="O1152" s="203"/>
      <c r="P1152" s="203"/>
      <c r="Q1152" s="203"/>
      <c r="R1152" s="203"/>
      <c r="S1152" s="203"/>
      <c r="T1152" s="204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198" t="s">
        <v>174</v>
      </c>
      <c r="AU1152" s="198" t="s">
        <v>82</v>
      </c>
      <c r="AV1152" s="15" t="s">
        <v>170</v>
      </c>
      <c r="AW1152" s="15" t="s">
        <v>33</v>
      </c>
      <c r="AX1152" s="15" t="s">
        <v>80</v>
      </c>
      <c r="AY1152" s="198" t="s">
        <v>163</v>
      </c>
    </row>
    <row r="1153" spans="1:65" s="2" customFormat="1" ht="16.5" customHeight="1">
      <c r="A1153" s="39"/>
      <c r="B1153" s="162"/>
      <c r="C1153" s="205" t="s">
        <v>1668</v>
      </c>
      <c r="D1153" s="205" t="s">
        <v>295</v>
      </c>
      <c r="E1153" s="206" t="s">
        <v>1669</v>
      </c>
      <c r="F1153" s="207" t="s">
        <v>1670</v>
      </c>
      <c r="G1153" s="208" t="s">
        <v>168</v>
      </c>
      <c r="H1153" s="209">
        <v>3.498</v>
      </c>
      <c r="I1153" s="210"/>
      <c r="J1153" s="211">
        <f>ROUND(I1153*H1153,2)</f>
        <v>0</v>
      </c>
      <c r="K1153" s="207" t="s">
        <v>169</v>
      </c>
      <c r="L1153" s="212"/>
      <c r="M1153" s="213" t="s">
        <v>3</v>
      </c>
      <c r="N1153" s="214" t="s">
        <v>43</v>
      </c>
      <c r="O1153" s="73"/>
      <c r="P1153" s="172">
        <f>O1153*H1153</f>
        <v>0</v>
      </c>
      <c r="Q1153" s="172">
        <v>0.001</v>
      </c>
      <c r="R1153" s="172">
        <f>Q1153*H1153</f>
        <v>0.0034980000000000002</v>
      </c>
      <c r="S1153" s="172">
        <v>0</v>
      </c>
      <c r="T1153" s="173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174" t="s">
        <v>433</v>
      </c>
      <c r="AT1153" s="174" t="s">
        <v>295</v>
      </c>
      <c r="AU1153" s="174" t="s">
        <v>82</v>
      </c>
      <c r="AY1153" s="20" t="s">
        <v>163</v>
      </c>
      <c r="BE1153" s="175">
        <f>IF(N1153="základní",J1153,0)</f>
        <v>0</v>
      </c>
      <c r="BF1153" s="175">
        <f>IF(N1153="snížená",J1153,0)</f>
        <v>0</v>
      </c>
      <c r="BG1153" s="175">
        <f>IF(N1153="zákl. přenesená",J1153,0)</f>
        <v>0</v>
      </c>
      <c r="BH1153" s="175">
        <f>IF(N1153="sníž. přenesená",J1153,0)</f>
        <v>0</v>
      </c>
      <c r="BI1153" s="175">
        <f>IF(N1153="nulová",J1153,0)</f>
        <v>0</v>
      </c>
      <c r="BJ1153" s="20" t="s">
        <v>80</v>
      </c>
      <c r="BK1153" s="175">
        <f>ROUND(I1153*H1153,2)</f>
        <v>0</v>
      </c>
      <c r="BL1153" s="20" t="s">
        <v>300</v>
      </c>
      <c r="BM1153" s="174" t="s">
        <v>1671</v>
      </c>
    </row>
    <row r="1154" spans="1:51" s="14" customFormat="1" ht="12">
      <c r="A1154" s="14"/>
      <c r="B1154" s="189"/>
      <c r="C1154" s="14"/>
      <c r="D1154" s="182" t="s">
        <v>174</v>
      </c>
      <c r="E1154" s="190" t="s">
        <v>3</v>
      </c>
      <c r="F1154" s="191" t="s">
        <v>1672</v>
      </c>
      <c r="G1154" s="14"/>
      <c r="H1154" s="192">
        <v>3.498</v>
      </c>
      <c r="I1154" s="193"/>
      <c r="J1154" s="14"/>
      <c r="K1154" s="14"/>
      <c r="L1154" s="189"/>
      <c r="M1154" s="194"/>
      <c r="N1154" s="195"/>
      <c r="O1154" s="195"/>
      <c r="P1154" s="195"/>
      <c r="Q1154" s="195"/>
      <c r="R1154" s="195"/>
      <c r="S1154" s="195"/>
      <c r="T1154" s="196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190" t="s">
        <v>174</v>
      </c>
      <c r="AU1154" s="190" t="s">
        <v>82</v>
      </c>
      <c r="AV1154" s="14" t="s">
        <v>82</v>
      </c>
      <c r="AW1154" s="14" t="s">
        <v>33</v>
      </c>
      <c r="AX1154" s="14" t="s">
        <v>80</v>
      </c>
      <c r="AY1154" s="190" t="s">
        <v>163</v>
      </c>
    </row>
    <row r="1155" spans="1:65" s="2" customFormat="1" ht="16.5" customHeight="1">
      <c r="A1155" s="39"/>
      <c r="B1155" s="162"/>
      <c r="C1155" s="205" t="s">
        <v>1673</v>
      </c>
      <c r="D1155" s="205" t="s">
        <v>295</v>
      </c>
      <c r="E1155" s="206" t="s">
        <v>1674</v>
      </c>
      <c r="F1155" s="207" t="s">
        <v>1675</v>
      </c>
      <c r="G1155" s="208" t="s">
        <v>168</v>
      </c>
      <c r="H1155" s="209">
        <v>5.291</v>
      </c>
      <c r="I1155" s="210"/>
      <c r="J1155" s="211">
        <f>ROUND(I1155*H1155,2)</f>
        <v>0</v>
      </c>
      <c r="K1155" s="207" t="s">
        <v>169</v>
      </c>
      <c r="L1155" s="212"/>
      <c r="M1155" s="213" t="s">
        <v>3</v>
      </c>
      <c r="N1155" s="214" t="s">
        <v>43</v>
      </c>
      <c r="O1155" s="73"/>
      <c r="P1155" s="172">
        <f>O1155*H1155</f>
        <v>0</v>
      </c>
      <c r="Q1155" s="172">
        <v>0.001</v>
      </c>
      <c r="R1155" s="172">
        <f>Q1155*H1155</f>
        <v>0.0052910000000000006</v>
      </c>
      <c r="S1155" s="172">
        <v>0</v>
      </c>
      <c r="T1155" s="173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174" t="s">
        <v>433</v>
      </c>
      <c r="AT1155" s="174" t="s">
        <v>295</v>
      </c>
      <c r="AU1155" s="174" t="s">
        <v>82</v>
      </c>
      <c r="AY1155" s="20" t="s">
        <v>163</v>
      </c>
      <c r="BE1155" s="175">
        <f>IF(N1155="základní",J1155,0)</f>
        <v>0</v>
      </c>
      <c r="BF1155" s="175">
        <f>IF(N1155="snížená",J1155,0)</f>
        <v>0</v>
      </c>
      <c r="BG1155" s="175">
        <f>IF(N1155="zákl. přenesená",J1155,0)</f>
        <v>0</v>
      </c>
      <c r="BH1155" s="175">
        <f>IF(N1155="sníž. přenesená",J1155,0)</f>
        <v>0</v>
      </c>
      <c r="BI1155" s="175">
        <f>IF(N1155="nulová",J1155,0)</f>
        <v>0</v>
      </c>
      <c r="BJ1155" s="20" t="s">
        <v>80</v>
      </c>
      <c r="BK1155" s="175">
        <f>ROUND(I1155*H1155,2)</f>
        <v>0</v>
      </c>
      <c r="BL1155" s="20" t="s">
        <v>300</v>
      </c>
      <c r="BM1155" s="174" t="s">
        <v>1676</v>
      </c>
    </row>
    <row r="1156" spans="1:51" s="14" customFormat="1" ht="12">
      <c r="A1156" s="14"/>
      <c r="B1156" s="189"/>
      <c r="C1156" s="14"/>
      <c r="D1156" s="182" t="s">
        <v>174</v>
      </c>
      <c r="E1156" s="190" t="s">
        <v>3</v>
      </c>
      <c r="F1156" s="191" t="s">
        <v>1677</v>
      </c>
      <c r="G1156" s="14"/>
      <c r="H1156" s="192">
        <v>5.291</v>
      </c>
      <c r="I1156" s="193"/>
      <c r="J1156" s="14"/>
      <c r="K1156" s="14"/>
      <c r="L1156" s="189"/>
      <c r="M1156" s="194"/>
      <c r="N1156" s="195"/>
      <c r="O1156" s="195"/>
      <c r="P1156" s="195"/>
      <c r="Q1156" s="195"/>
      <c r="R1156" s="195"/>
      <c r="S1156" s="195"/>
      <c r="T1156" s="196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190" t="s">
        <v>174</v>
      </c>
      <c r="AU1156" s="190" t="s">
        <v>82</v>
      </c>
      <c r="AV1156" s="14" t="s">
        <v>82</v>
      </c>
      <c r="AW1156" s="14" t="s">
        <v>33</v>
      </c>
      <c r="AX1156" s="14" t="s">
        <v>80</v>
      </c>
      <c r="AY1156" s="190" t="s">
        <v>163</v>
      </c>
    </row>
    <row r="1157" spans="1:65" s="2" customFormat="1" ht="24.15" customHeight="1">
      <c r="A1157" s="39"/>
      <c r="B1157" s="162"/>
      <c r="C1157" s="163" t="s">
        <v>1678</v>
      </c>
      <c r="D1157" s="163" t="s">
        <v>165</v>
      </c>
      <c r="E1157" s="164" t="s">
        <v>1679</v>
      </c>
      <c r="F1157" s="165" t="s">
        <v>1680</v>
      </c>
      <c r="G1157" s="166" t="s">
        <v>463</v>
      </c>
      <c r="H1157" s="167">
        <v>2</v>
      </c>
      <c r="I1157" s="168"/>
      <c r="J1157" s="169">
        <f>ROUND(I1157*H1157,2)</f>
        <v>0</v>
      </c>
      <c r="K1157" s="165" t="s">
        <v>169</v>
      </c>
      <c r="L1157" s="40"/>
      <c r="M1157" s="170" t="s">
        <v>3</v>
      </c>
      <c r="N1157" s="171" t="s">
        <v>43</v>
      </c>
      <c r="O1157" s="73"/>
      <c r="P1157" s="172">
        <f>O1157*H1157</f>
        <v>0</v>
      </c>
      <c r="Q1157" s="172">
        <v>0</v>
      </c>
      <c r="R1157" s="172">
        <f>Q1157*H1157</f>
        <v>0</v>
      </c>
      <c r="S1157" s="172">
        <v>0</v>
      </c>
      <c r="T1157" s="173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174" t="s">
        <v>300</v>
      </c>
      <c r="AT1157" s="174" t="s">
        <v>165</v>
      </c>
      <c r="AU1157" s="174" t="s">
        <v>82</v>
      </c>
      <c r="AY1157" s="20" t="s">
        <v>163</v>
      </c>
      <c r="BE1157" s="175">
        <f>IF(N1157="základní",J1157,0)</f>
        <v>0</v>
      </c>
      <c r="BF1157" s="175">
        <f>IF(N1157="snížená",J1157,0)</f>
        <v>0</v>
      </c>
      <c r="BG1157" s="175">
        <f>IF(N1157="zákl. přenesená",J1157,0)</f>
        <v>0</v>
      </c>
      <c r="BH1157" s="175">
        <f>IF(N1157="sníž. přenesená",J1157,0)</f>
        <v>0</v>
      </c>
      <c r="BI1157" s="175">
        <f>IF(N1157="nulová",J1157,0)</f>
        <v>0</v>
      </c>
      <c r="BJ1157" s="20" t="s">
        <v>80</v>
      </c>
      <c r="BK1157" s="175">
        <f>ROUND(I1157*H1157,2)</f>
        <v>0</v>
      </c>
      <c r="BL1157" s="20" t="s">
        <v>300</v>
      </c>
      <c r="BM1157" s="174" t="s">
        <v>1681</v>
      </c>
    </row>
    <row r="1158" spans="1:47" s="2" customFormat="1" ht="12">
      <c r="A1158" s="39"/>
      <c r="B1158" s="40"/>
      <c r="C1158" s="39"/>
      <c r="D1158" s="176" t="s">
        <v>172</v>
      </c>
      <c r="E1158" s="39"/>
      <c r="F1158" s="177" t="s">
        <v>1682</v>
      </c>
      <c r="G1158" s="39"/>
      <c r="H1158" s="39"/>
      <c r="I1158" s="178"/>
      <c r="J1158" s="39"/>
      <c r="K1158" s="39"/>
      <c r="L1158" s="40"/>
      <c r="M1158" s="179"/>
      <c r="N1158" s="180"/>
      <c r="O1158" s="73"/>
      <c r="P1158" s="73"/>
      <c r="Q1158" s="73"/>
      <c r="R1158" s="73"/>
      <c r="S1158" s="73"/>
      <c r="T1158" s="74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T1158" s="20" t="s">
        <v>172</v>
      </c>
      <c r="AU1158" s="20" t="s">
        <v>82</v>
      </c>
    </row>
    <row r="1159" spans="1:51" s="14" customFormat="1" ht="12">
      <c r="A1159" s="14"/>
      <c r="B1159" s="189"/>
      <c r="C1159" s="14"/>
      <c r="D1159" s="182" t="s">
        <v>174</v>
      </c>
      <c r="E1159" s="190" t="s">
        <v>3</v>
      </c>
      <c r="F1159" s="191" t="s">
        <v>1683</v>
      </c>
      <c r="G1159" s="14"/>
      <c r="H1159" s="192">
        <v>2</v>
      </c>
      <c r="I1159" s="193"/>
      <c r="J1159" s="14"/>
      <c r="K1159" s="14"/>
      <c r="L1159" s="189"/>
      <c r="M1159" s="194"/>
      <c r="N1159" s="195"/>
      <c r="O1159" s="195"/>
      <c r="P1159" s="195"/>
      <c r="Q1159" s="195"/>
      <c r="R1159" s="195"/>
      <c r="S1159" s="195"/>
      <c r="T1159" s="196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190" t="s">
        <v>174</v>
      </c>
      <c r="AU1159" s="190" t="s">
        <v>82</v>
      </c>
      <c r="AV1159" s="14" t="s">
        <v>82</v>
      </c>
      <c r="AW1159" s="14" t="s">
        <v>33</v>
      </c>
      <c r="AX1159" s="14" t="s">
        <v>80</v>
      </c>
      <c r="AY1159" s="190" t="s">
        <v>163</v>
      </c>
    </row>
    <row r="1160" spans="1:65" s="2" customFormat="1" ht="16.5" customHeight="1">
      <c r="A1160" s="39"/>
      <c r="B1160" s="162"/>
      <c r="C1160" s="205" t="s">
        <v>1684</v>
      </c>
      <c r="D1160" s="205" t="s">
        <v>295</v>
      </c>
      <c r="E1160" s="206" t="s">
        <v>1685</v>
      </c>
      <c r="F1160" s="207" t="s">
        <v>1686</v>
      </c>
      <c r="G1160" s="208" t="s">
        <v>168</v>
      </c>
      <c r="H1160" s="209">
        <v>10.888</v>
      </c>
      <c r="I1160" s="210"/>
      <c r="J1160" s="211">
        <f>ROUND(I1160*H1160,2)</f>
        <v>0</v>
      </c>
      <c r="K1160" s="207" t="s">
        <v>169</v>
      </c>
      <c r="L1160" s="212"/>
      <c r="M1160" s="213" t="s">
        <v>3</v>
      </c>
      <c r="N1160" s="214" t="s">
        <v>43</v>
      </c>
      <c r="O1160" s="73"/>
      <c r="P1160" s="172">
        <f>O1160*H1160</f>
        <v>0</v>
      </c>
      <c r="Q1160" s="172">
        <v>0.001</v>
      </c>
      <c r="R1160" s="172">
        <f>Q1160*H1160</f>
        <v>0.010888</v>
      </c>
      <c r="S1160" s="172">
        <v>0</v>
      </c>
      <c r="T1160" s="173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174" t="s">
        <v>433</v>
      </c>
      <c r="AT1160" s="174" t="s">
        <v>295</v>
      </c>
      <c r="AU1160" s="174" t="s">
        <v>82</v>
      </c>
      <c r="AY1160" s="20" t="s">
        <v>163</v>
      </c>
      <c r="BE1160" s="175">
        <f>IF(N1160="základní",J1160,0)</f>
        <v>0</v>
      </c>
      <c r="BF1160" s="175">
        <f>IF(N1160="snížená",J1160,0)</f>
        <v>0</v>
      </c>
      <c r="BG1160" s="175">
        <f>IF(N1160="zákl. přenesená",J1160,0)</f>
        <v>0</v>
      </c>
      <c r="BH1160" s="175">
        <f>IF(N1160="sníž. přenesená",J1160,0)</f>
        <v>0</v>
      </c>
      <c r="BI1160" s="175">
        <f>IF(N1160="nulová",J1160,0)</f>
        <v>0</v>
      </c>
      <c r="BJ1160" s="20" t="s">
        <v>80</v>
      </c>
      <c r="BK1160" s="175">
        <f>ROUND(I1160*H1160,2)</f>
        <v>0</v>
      </c>
      <c r="BL1160" s="20" t="s">
        <v>300</v>
      </c>
      <c r="BM1160" s="174" t="s">
        <v>1687</v>
      </c>
    </row>
    <row r="1161" spans="1:51" s="14" customFormat="1" ht="12">
      <c r="A1161" s="14"/>
      <c r="B1161" s="189"/>
      <c r="C1161" s="14"/>
      <c r="D1161" s="182" t="s">
        <v>174</v>
      </c>
      <c r="E1161" s="190" t="s">
        <v>3</v>
      </c>
      <c r="F1161" s="191" t="s">
        <v>1688</v>
      </c>
      <c r="G1161" s="14"/>
      <c r="H1161" s="192">
        <v>10.888</v>
      </c>
      <c r="I1161" s="193"/>
      <c r="J1161" s="14"/>
      <c r="K1161" s="14"/>
      <c r="L1161" s="189"/>
      <c r="M1161" s="194"/>
      <c r="N1161" s="195"/>
      <c r="O1161" s="195"/>
      <c r="P1161" s="195"/>
      <c r="Q1161" s="195"/>
      <c r="R1161" s="195"/>
      <c r="S1161" s="195"/>
      <c r="T1161" s="196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190" t="s">
        <v>174</v>
      </c>
      <c r="AU1161" s="190" t="s">
        <v>82</v>
      </c>
      <c r="AV1161" s="14" t="s">
        <v>82</v>
      </c>
      <c r="AW1161" s="14" t="s">
        <v>33</v>
      </c>
      <c r="AX1161" s="14" t="s">
        <v>80</v>
      </c>
      <c r="AY1161" s="190" t="s">
        <v>163</v>
      </c>
    </row>
    <row r="1162" spans="1:65" s="2" customFormat="1" ht="24.15" customHeight="1">
      <c r="A1162" s="39"/>
      <c r="B1162" s="162"/>
      <c r="C1162" s="163" t="s">
        <v>1689</v>
      </c>
      <c r="D1162" s="163" t="s">
        <v>165</v>
      </c>
      <c r="E1162" s="164" t="s">
        <v>1690</v>
      </c>
      <c r="F1162" s="165" t="s">
        <v>1691</v>
      </c>
      <c r="G1162" s="166" t="s">
        <v>463</v>
      </c>
      <c r="H1162" s="167">
        <v>2</v>
      </c>
      <c r="I1162" s="168"/>
      <c r="J1162" s="169">
        <f>ROUND(I1162*H1162,2)</f>
        <v>0</v>
      </c>
      <c r="K1162" s="165" t="s">
        <v>169</v>
      </c>
      <c r="L1162" s="40"/>
      <c r="M1162" s="170" t="s">
        <v>3</v>
      </c>
      <c r="N1162" s="171" t="s">
        <v>43</v>
      </c>
      <c r="O1162" s="73"/>
      <c r="P1162" s="172">
        <f>O1162*H1162</f>
        <v>0</v>
      </c>
      <c r="Q1162" s="172">
        <v>0</v>
      </c>
      <c r="R1162" s="172">
        <f>Q1162*H1162</f>
        <v>0</v>
      </c>
      <c r="S1162" s="172">
        <v>0</v>
      </c>
      <c r="T1162" s="173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174" t="s">
        <v>300</v>
      </c>
      <c r="AT1162" s="174" t="s">
        <v>165</v>
      </c>
      <c r="AU1162" s="174" t="s">
        <v>82</v>
      </c>
      <c r="AY1162" s="20" t="s">
        <v>163</v>
      </c>
      <c r="BE1162" s="175">
        <f>IF(N1162="základní",J1162,0)</f>
        <v>0</v>
      </c>
      <c r="BF1162" s="175">
        <f>IF(N1162="snížená",J1162,0)</f>
        <v>0</v>
      </c>
      <c r="BG1162" s="175">
        <f>IF(N1162="zákl. přenesená",J1162,0)</f>
        <v>0</v>
      </c>
      <c r="BH1162" s="175">
        <f>IF(N1162="sníž. přenesená",J1162,0)</f>
        <v>0</v>
      </c>
      <c r="BI1162" s="175">
        <f>IF(N1162="nulová",J1162,0)</f>
        <v>0</v>
      </c>
      <c r="BJ1162" s="20" t="s">
        <v>80</v>
      </c>
      <c r="BK1162" s="175">
        <f>ROUND(I1162*H1162,2)</f>
        <v>0</v>
      </c>
      <c r="BL1162" s="20" t="s">
        <v>300</v>
      </c>
      <c r="BM1162" s="174" t="s">
        <v>1692</v>
      </c>
    </row>
    <row r="1163" spans="1:47" s="2" customFormat="1" ht="12">
      <c r="A1163" s="39"/>
      <c r="B1163" s="40"/>
      <c r="C1163" s="39"/>
      <c r="D1163" s="176" t="s">
        <v>172</v>
      </c>
      <c r="E1163" s="39"/>
      <c r="F1163" s="177" t="s">
        <v>1693</v>
      </c>
      <c r="G1163" s="39"/>
      <c r="H1163" s="39"/>
      <c r="I1163" s="178"/>
      <c r="J1163" s="39"/>
      <c r="K1163" s="39"/>
      <c r="L1163" s="40"/>
      <c r="M1163" s="179"/>
      <c r="N1163" s="180"/>
      <c r="O1163" s="73"/>
      <c r="P1163" s="73"/>
      <c r="Q1163" s="73"/>
      <c r="R1163" s="73"/>
      <c r="S1163" s="73"/>
      <c r="T1163" s="74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T1163" s="20" t="s">
        <v>172</v>
      </c>
      <c r="AU1163" s="20" t="s">
        <v>82</v>
      </c>
    </row>
    <row r="1164" spans="1:51" s="14" customFormat="1" ht="12">
      <c r="A1164" s="14"/>
      <c r="B1164" s="189"/>
      <c r="C1164" s="14"/>
      <c r="D1164" s="182" t="s">
        <v>174</v>
      </c>
      <c r="E1164" s="190" t="s">
        <v>3</v>
      </c>
      <c r="F1164" s="191" t="s">
        <v>1694</v>
      </c>
      <c r="G1164" s="14"/>
      <c r="H1164" s="192">
        <v>2</v>
      </c>
      <c r="I1164" s="193"/>
      <c r="J1164" s="14"/>
      <c r="K1164" s="14"/>
      <c r="L1164" s="189"/>
      <c r="M1164" s="194"/>
      <c r="N1164" s="195"/>
      <c r="O1164" s="195"/>
      <c r="P1164" s="195"/>
      <c r="Q1164" s="195"/>
      <c r="R1164" s="195"/>
      <c r="S1164" s="195"/>
      <c r="T1164" s="196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190" t="s">
        <v>174</v>
      </c>
      <c r="AU1164" s="190" t="s">
        <v>82</v>
      </c>
      <c r="AV1164" s="14" t="s">
        <v>82</v>
      </c>
      <c r="AW1164" s="14" t="s">
        <v>33</v>
      </c>
      <c r="AX1164" s="14" t="s">
        <v>80</v>
      </c>
      <c r="AY1164" s="190" t="s">
        <v>163</v>
      </c>
    </row>
    <row r="1165" spans="1:65" s="2" customFormat="1" ht="16.5" customHeight="1">
      <c r="A1165" s="39"/>
      <c r="B1165" s="162"/>
      <c r="C1165" s="205" t="s">
        <v>1695</v>
      </c>
      <c r="D1165" s="205" t="s">
        <v>295</v>
      </c>
      <c r="E1165" s="206" t="s">
        <v>1696</v>
      </c>
      <c r="F1165" s="207" t="s">
        <v>1697</v>
      </c>
      <c r="G1165" s="208" t="s">
        <v>168</v>
      </c>
      <c r="H1165" s="209">
        <v>18.382</v>
      </c>
      <c r="I1165" s="210"/>
      <c r="J1165" s="211">
        <f>ROUND(I1165*H1165,2)</f>
        <v>0</v>
      </c>
      <c r="K1165" s="207" t="s">
        <v>169</v>
      </c>
      <c r="L1165" s="212"/>
      <c r="M1165" s="213" t="s">
        <v>3</v>
      </c>
      <c r="N1165" s="214" t="s">
        <v>43</v>
      </c>
      <c r="O1165" s="73"/>
      <c r="P1165" s="172">
        <f>O1165*H1165</f>
        <v>0</v>
      </c>
      <c r="Q1165" s="172">
        <v>0.001</v>
      </c>
      <c r="R1165" s="172">
        <f>Q1165*H1165</f>
        <v>0.018382000000000003</v>
      </c>
      <c r="S1165" s="172">
        <v>0</v>
      </c>
      <c r="T1165" s="173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174" t="s">
        <v>433</v>
      </c>
      <c r="AT1165" s="174" t="s">
        <v>295</v>
      </c>
      <c r="AU1165" s="174" t="s">
        <v>82</v>
      </c>
      <c r="AY1165" s="20" t="s">
        <v>163</v>
      </c>
      <c r="BE1165" s="175">
        <f>IF(N1165="základní",J1165,0)</f>
        <v>0</v>
      </c>
      <c r="BF1165" s="175">
        <f>IF(N1165="snížená",J1165,0)</f>
        <v>0</v>
      </c>
      <c r="BG1165" s="175">
        <f>IF(N1165="zákl. přenesená",J1165,0)</f>
        <v>0</v>
      </c>
      <c r="BH1165" s="175">
        <f>IF(N1165="sníž. přenesená",J1165,0)</f>
        <v>0</v>
      </c>
      <c r="BI1165" s="175">
        <f>IF(N1165="nulová",J1165,0)</f>
        <v>0</v>
      </c>
      <c r="BJ1165" s="20" t="s">
        <v>80</v>
      </c>
      <c r="BK1165" s="175">
        <f>ROUND(I1165*H1165,2)</f>
        <v>0</v>
      </c>
      <c r="BL1165" s="20" t="s">
        <v>300</v>
      </c>
      <c r="BM1165" s="174" t="s">
        <v>1698</v>
      </c>
    </row>
    <row r="1166" spans="1:51" s="14" customFormat="1" ht="12">
      <c r="A1166" s="14"/>
      <c r="B1166" s="189"/>
      <c r="C1166" s="14"/>
      <c r="D1166" s="182" t="s">
        <v>174</v>
      </c>
      <c r="E1166" s="190" t="s">
        <v>3</v>
      </c>
      <c r="F1166" s="191" t="s">
        <v>1699</v>
      </c>
      <c r="G1166" s="14"/>
      <c r="H1166" s="192">
        <v>18.382</v>
      </c>
      <c r="I1166" s="193"/>
      <c r="J1166" s="14"/>
      <c r="K1166" s="14"/>
      <c r="L1166" s="189"/>
      <c r="M1166" s="194"/>
      <c r="N1166" s="195"/>
      <c r="O1166" s="195"/>
      <c r="P1166" s="195"/>
      <c r="Q1166" s="195"/>
      <c r="R1166" s="195"/>
      <c r="S1166" s="195"/>
      <c r="T1166" s="196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190" t="s">
        <v>174</v>
      </c>
      <c r="AU1166" s="190" t="s">
        <v>82</v>
      </c>
      <c r="AV1166" s="14" t="s">
        <v>82</v>
      </c>
      <c r="AW1166" s="14" t="s">
        <v>33</v>
      </c>
      <c r="AX1166" s="14" t="s">
        <v>80</v>
      </c>
      <c r="AY1166" s="190" t="s">
        <v>163</v>
      </c>
    </row>
    <row r="1167" spans="1:65" s="2" customFormat="1" ht="16.5" customHeight="1">
      <c r="A1167" s="39"/>
      <c r="B1167" s="162"/>
      <c r="C1167" s="163" t="s">
        <v>1700</v>
      </c>
      <c r="D1167" s="163" t="s">
        <v>165</v>
      </c>
      <c r="E1167" s="164" t="s">
        <v>1701</v>
      </c>
      <c r="F1167" s="165" t="s">
        <v>1702</v>
      </c>
      <c r="G1167" s="166" t="s">
        <v>168</v>
      </c>
      <c r="H1167" s="167">
        <v>83.72</v>
      </c>
      <c r="I1167" s="168"/>
      <c r="J1167" s="169">
        <f>ROUND(I1167*H1167,2)</f>
        <v>0</v>
      </c>
      <c r="K1167" s="165" t="s">
        <v>169</v>
      </c>
      <c r="L1167" s="40"/>
      <c r="M1167" s="170" t="s">
        <v>3</v>
      </c>
      <c r="N1167" s="171" t="s">
        <v>43</v>
      </c>
      <c r="O1167" s="73"/>
      <c r="P1167" s="172">
        <f>O1167*H1167</f>
        <v>0</v>
      </c>
      <c r="Q1167" s="172">
        <v>0</v>
      </c>
      <c r="R1167" s="172">
        <f>Q1167*H1167</f>
        <v>0</v>
      </c>
      <c r="S1167" s="172">
        <v>0</v>
      </c>
      <c r="T1167" s="173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174" t="s">
        <v>300</v>
      </c>
      <c r="AT1167" s="174" t="s">
        <v>165</v>
      </c>
      <c r="AU1167" s="174" t="s">
        <v>82</v>
      </c>
      <c r="AY1167" s="20" t="s">
        <v>163</v>
      </c>
      <c r="BE1167" s="175">
        <f>IF(N1167="základní",J1167,0)</f>
        <v>0</v>
      </c>
      <c r="BF1167" s="175">
        <f>IF(N1167="snížená",J1167,0)</f>
        <v>0</v>
      </c>
      <c r="BG1167" s="175">
        <f>IF(N1167="zákl. přenesená",J1167,0)</f>
        <v>0</v>
      </c>
      <c r="BH1167" s="175">
        <f>IF(N1167="sníž. přenesená",J1167,0)</f>
        <v>0</v>
      </c>
      <c r="BI1167" s="175">
        <f>IF(N1167="nulová",J1167,0)</f>
        <v>0</v>
      </c>
      <c r="BJ1167" s="20" t="s">
        <v>80</v>
      </c>
      <c r="BK1167" s="175">
        <f>ROUND(I1167*H1167,2)</f>
        <v>0</v>
      </c>
      <c r="BL1167" s="20" t="s">
        <v>300</v>
      </c>
      <c r="BM1167" s="174" t="s">
        <v>1703</v>
      </c>
    </row>
    <row r="1168" spans="1:47" s="2" customFormat="1" ht="12">
      <c r="A1168" s="39"/>
      <c r="B1168" s="40"/>
      <c r="C1168" s="39"/>
      <c r="D1168" s="176" t="s">
        <v>172</v>
      </c>
      <c r="E1168" s="39"/>
      <c r="F1168" s="177" t="s">
        <v>1704</v>
      </c>
      <c r="G1168" s="39"/>
      <c r="H1168" s="39"/>
      <c r="I1168" s="178"/>
      <c r="J1168" s="39"/>
      <c r="K1168" s="39"/>
      <c r="L1168" s="40"/>
      <c r="M1168" s="179"/>
      <c r="N1168" s="180"/>
      <c r="O1168" s="73"/>
      <c r="P1168" s="73"/>
      <c r="Q1168" s="73"/>
      <c r="R1168" s="73"/>
      <c r="S1168" s="73"/>
      <c r="T1168" s="74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T1168" s="20" t="s">
        <v>172</v>
      </c>
      <c r="AU1168" s="20" t="s">
        <v>82</v>
      </c>
    </row>
    <row r="1169" spans="1:51" s="14" customFormat="1" ht="12">
      <c r="A1169" s="14"/>
      <c r="B1169" s="189"/>
      <c r="C1169" s="14"/>
      <c r="D1169" s="182" t="s">
        <v>174</v>
      </c>
      <c r="E1169" s="190" t="s">
        <v>3</v>
      </c>
      <c r="F1169" s="191" t="s">
        <v>1705</v>
      </c>
      <c r="G1169" s="14"/>
      <c r="H1169" s="192">
        <v>31.32</v>
      </c>
      <c r="I1169" s="193"/>
      <c r="J1169" s="14"/>
      <c r="K1169" s="14"/>
      <c r="L1169" s="189"/>
      <c r="M1169" s="194"/>
      <c r="N1169" s="195"/>
      <c r="O1169" s="195"/>
      <c r="P1169" s="195"/>
      <c r="Q1169" s="195"/>
      <c r="R1169" s="195"/>
      <c r="S1169" s="195"/>
      <c r="T1169" s="196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190" t="s">
        <v>174</v>
      </c>
      <c r="AU1169" s="190" t="s">
        <v>82</v>
      </c>
      <c r="AV1169" s="14" t="s">
        <v>82</v>
      </c>
      <c r="AW1169" s="14" t="s">
        <v>33</v>
      </c>
      <c r="AX1169" s="14" t="s">
        <v>72</v>
      </c>
      <c r="AY1169" s="190" t="s">
        <v>163</v>
      </c>
    </row>
    <row r="1170" spans="1:51" s="14" customFormat="1" ht="12">
      <c r="A1170" s="14"/>
      <c r="B1170" s="189"/>
      <c r="C1170" s="14"/>
      <c r="D1170" s="182" t="s">
        <v>174</v>
      </c>
      <c r="E1170" s="190" t="s">
        <v>3</v>
      </c>
      <c r="F1170" s="191" t="s">
        <v>1706</v>
      </c>
      <c r="G1170" s="14"/>
      <c r="H1170" s="192">
        <v>16.74</v>
      </c>
      <c r="I1170" s="193"/>
      <c r="J1170" s="14"/>
      <c r="K1170" s="14"/>
      <c r="L1170" s="189"/>
      <c r="M1170" s="194"/>
      <c r="N1170" s="195"/>
      <c r="O1170" s="195"/>
      <c r="P1170" s="195"/>
      <c r="Q1170" s="195"/>
      <c r="R1170" s="195"/>
      <c r="S1170" s="195"/>
      <c r="T1170" s="196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190" t="s">
        <v>174</v>
      </c>
      <c r="AU1170" s="190" t="s">
        <v>82</v>
      </c>
      <c r="AV1170" s="14" t="s">
        <v>82</v>
      </c>
      <c r="AW1170" s="14" t="s">
        <v>33</v>
      </c>
      <c r="AX1170" s="14" t="s">
        <v>72</v>
      </c>
      <c r="AY1170" s="190" t="s">
        <v>163</v>
      </c>
    </row>
    <row r="1171" spans="1:51" s="14" customFormat="1" ht="12">
      <c r="A1171" s="14"/>
      <c r="B1171" s="189"/>
      <c r="C1171" s="14"/>
      <c r="D1171" s="182" t="s">
        <v>174</v>
      </c>
      <c r="E1171" s="190" t="s">
        <v>3</v>
      </c>
      <c r="F1171" s="191" t="s">
        <v>1707</v>
      </c>
      <c r="G1171" s="14"/>
      <c r="H1171" s="192">
        <v>7.728</v>
      </c>
      <c r="I1171" s="193"/>
      <c r="J1171" s="14"/>
      <c r="K1171" s="14"/>
      <c r="L1171" s="189"/>
      <c r="M1171" s="194"/>
      <c r="N1171" s="195"/>
      <c r="O1171" s="195"/>
      <c r="P1171" s="195"/>
      <c r="Q1171" s="195"/>
      <c r="R1171" s="195"/>
      <c r="S1171" s="195"/>
      <c r="T1171" s="196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190" t="s">
        <v>174</v>
      </c>
      <c r="AU1171" s="190" t="s">
        <v>82</v>
      </c>
      <c r="AV1171" s="14" t="s">
        <v>82</v>
      </c>
      <c r="AW1171" s="14" t="s">
        <v>33</v>
      </c>
      <c r="AX1171" s="14" t="s">
        <v>72</v>
      </c>
      <c r="AY1171" s="190" t="s">
        <v>163</v>
      </c>
    </row>
    <row r="1172" spans="1:51" s="14" customFormat="1" ht="12">
      <c r="A1172" s="14"/>
      <c r="B1172" s="189"/>
      <c r="C1172" s="14"/>
      <c r="D1172" s="182" t="s">
        <v>174</v>
      </c>
      <c r="E1172" s="190" t="s">
        <v>3</v>
      </c>
      <c r="F1172" s="191" t="s">
        <v>1708</v>
      </c>
      <c r="G1172" s="14"/>
      <c r="H1172" s="192">
        <v>18.288</v>
      </c>
      <c r="I1172" s="193"/>
      <c r="J1172" s="14"/>
      <c r="K1172" s="14"/>
      <c r="L1172" s="189"/>
      <c r="M1172" s="194"/>
      <c r="N1172" s="195"/>
      <c r="O1172" s="195"/>
      <c r="P1172" s="195"/>
      <c r="Q1172" s="195"/>
      <c r="R1172" s="195"/>
      <c r="S1172" s="195"/>
      <c r="T1172" s="196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190" t="s">
        <v>174</v>
      </c>
      <c r="AU1172" s="190" t="s">
        <v>82</v>
      </c>
      <c r="AV1172" s="14" t="s">
        <v>82</v>
      </c>
      <c r="AW1172" s="14" t="s">
        <v>33</v>
      </c>
      <c r="AX1172" s="14" t="s">
        <v>72</v>
      </c>
      <c r="AY1172" s="190" t="s">
        <v>163</v>
      </c>
    </row>
    <row r="1173" spans="1:51" s="14" customFormat="1" ht="12">
      <c r="A1173" s="14"/>
      <c r="B1173" s="189"/>
      <c r="C1173" s="14"/>
      <c r="D1173" s="182" t="s">
        <v>174</v>
      </c>
      <c r="E1173" s="190" t="s">
        <v>3</v>
      </c>
      <c r="F1173" s="191" t="s">
        <v>1709</v>
      </c>
      <c r="G1173" s="14"/>
      <c r="H1173" s="192">
        <v>3.724</v>
      </c>
      <c r="I1173" s="193"/>
      <c r="J1173" s="14"/>
      <c r="K1173" s="14"/>
      <c r="L1173" s="189"/>
      <c r="M1173" s="194"/>
      <c r="N1173" s="195"/>
      <c r="O1173" s="195"/>
      <c r="P1173" s="195"/>
      <c r="Q1173" s="195"/>
      <c r="R1173" s="195"/>
      <c r="S1173" s="195"/>
      <c r="T1173" s="196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190" t="s">
        <v>174</v>
      </c>
      <c r="AU1173" s="190" t="s">
        <v>82</v>
      </c>
      <c r="AV1173" s="14" t="s">
        <v>82</v>
      </c>
      <c r="AW1173" s="14" t="s">
        <v>33</v>
      </c>
      <c r="AX1173" s="14" t="s">
        <v>72</v>
      </c>
      <c r="AY1173" s="190" t="s">
        <v>163</v>
      </c>
    </row>
    <row r="1174" spans="1:51" s="14" customFormat="1" ht="12">
      <c r="A1174" s="14"/>
      <c r="B1174" s="189"/>
      <c r="C1174" s="14"/>
      <c r="D1174" s="182" t="s">
        <v>174</v>
      </c>
      <c r="E1174" s="190" t="s">
        <v>3</v>
      </c>
      <c r="F1174" s="191" t="s">
        <v>1710</v>
      </c>
      <c r="G1174" s="14"/>
      <c r="H1174" s="192">
        <v>0.48</v>
      </c>
      <c r="I1174" s="193"/>
      <c r="J1174" s="14"/>
      <c r="K1174" s="14"/>
      <c r="L1174" s="189"/>
      <c r="M1174" s="194"/>
      <c r="N1174" s="195"/>
      <c r="O1174" s="195"/>
      <c r="P1174" s="195"/>
      <c r="Q1174" s="195"/>
      <c r="R1174" s="195"/>
      <c r="S1174" s="195"/>
      <c r="T1174" s="196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190" t="s">
        <v>174</v>
      </c>
      <c r="AU1174" s="190" t="s">
        <v>82</v>
      </c>
      <c r="AV1174" s="14" t="s">
        <v>82</v>
      </c>
      <c r="AW1174" s="14" t="s">
        <v>33</v>
      </c>
      <c r="AX1174" s="14" t="s">
        <v>72</v>
      </c>
      <c r="AY1174" s="190" t="s">
        <v>163</v>
      </c>
    </row>
    <row r="1175" spans="1:51" s="14" customFormat="1" ht="12">
      <c r="A1175" s="14"/>
      <c r="B1175" s="189"/>
      <c r="C1175" s="14"/>
      <c r="D1175" s="182" t="s">
        <v>174</v>
      </c>
      <c r="E1175" s="190" t="s">
        <v>3</v>
      </c>
      <c r="F1175" s="191" t="s">
        <v>1711</v>
      </c>
      <c r="G1175" s="14"/>
      <c r="H1175" s="192">
        <v>0.64</v>
      </c>
      <c r="I1175" s="193"/>
      <c r="J1175" s="14"/>
      <c r="K1175" s="14"/>
      <c r="L1175" s="189"/>
      <c r="M1175" s="194"/>
      <c r="N1175" s="195"/>
      <c r="O1175" s="195"/>
      <c r="P1175" s="195"/>
      <c r="Q1175" s="195"/>
      <c r="R1175" s="195"/>
      <c r="S1175" s="195"/>
      <c r="T1175" s="196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190" t="s">
        <v>174</v>
      </c>
      <c r="AU1175" s="190" t="s">
        <v>82</v>
      </c>
      <c r="AV1175" s="14" t="s">
        <v>82</v>
      </c>
      <c r="AW1175" s="14" t="s">
        <v>33</v>
      </c>
      <c r="AX1175" s="14" t="s">
        <v>72</v>
      </c>
      <c r="AY1175" s="190" t="s">
        <v>163</v>
      </c>
    </row>
    <row r="1176" spans="1:51" s="14" customFormat="1" ht="12">
      <c r="A1176" s="14"/>
      <c r="B1176" s="189"/>
      <c r="C1176" s="14"/>
      <c r="D1176" s="182" t="s">
        <v>174</v>
      </c>
      <c r="E1176" s="190" t="s">
        <v>3</v>
      </c>
      <c r="F1176" s="191" t="s">
        <v>1712</v>
      </c>
      <c r="G1176" s="14"/>
      <c r="H1176" s="192">
        <v>3.12</v>
      </c>
      <c r="I1176" s="193"/>
      <c r="J1176" s="14"/>
      <c r="K1176" s="14"/>
      <c r="L1176" s="189"/>
      <c r="M1176" s="194"/>
      <c r="N1176" s="195"/>
      <c r="O1176" s="195"/>
      <c r="P1176" s="195"/>
      <c r="Q1176" s="195"/>
      <c r="R1176" s="195"/>
      <c r="S1176" s="195"/>
      <c r="T1176" s="196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190" t="s">
        <v>174</v>
      </c>
      <c r="AU1176" s="190" t="s">
        <v>82</v>
      </c>
      <c r="AV1176" s="14" t="s">
        <v>82</v>
      </c>
      <c r="AW1176" s="14" t="s">
        <v>33</v>
      </c>
      <c r="AX1176" s="14" t="s">
        <v>72</v>
      </c>
      <c r="AY1176" s="190" t="s">
        <v>163</v>
      </c>
    </row>
    <row r="1177" spans="1:51" s="14" customFormat="1" ht="12">
      <c r="A1177" s="14"/>
      <c r="B1177" s="189"/>
      <c r="C1177" s="14"/>
      <c r="D1177" s="182" t="s">
        <v>174</v>
      </c>
      <c r="E1177" s="190" t="s">
        <v>3</v>
      </c>
      <c r="F1177" s="191" t="s">
        <v>1713</v>
      </c>
      <c r="G1177" s="14"/>
      <c r="H1177" s="192">
        <v>1.68</v>
      </c>
      <c r="I1177" s="193"/>
      <c r="J1177" s="14"/>
      <c r="K1177" s="14"/>
      <c r="L1177" s="189"/>
      <c r="M1177" s="194"/>
      <c r="N1177" s="195"/>
      <c r="O1177" s="195"/>
      <c r="P1177" s="195"/>
      <c r="Q1177" s="195"/>
      <c r="R1177" s="195"/>
      <c r="S1177" s="195"/>
      <c r="T1177" s="196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190" t="s">
        <v>174</v>
      </c>
      <c r="AU1177" s="190" t="s">
        <v>82</v>
      </c>
      <c r="AV1177" s="14" t="s">
        <v>82</v>
      </c>
      <c r="AW1177" s="14" t="s">
        <v>33</v>
      </c>
      <c r="AX1177" s="14" t="s">
        <v>72</v>
      </c>
      <c r="AY1177" s="190" t="s">
        <v>163</v>
      </c>
    </row>
    <row r="1178" spans="1:51" s="15" customFormat="1" ht="12">
      <c r="A1178" s="15"/>
      <c r="B1178" s="197"/>
      <c r="C1178" s="15"/>
      <c r="D1178" s="182" t="s">
        <v>174</v>
      </c>
      <c r="E1178" s="198" t="s">
        <v>3</v>
      </c>
      <c r="F1178" s="199" t="s">
        <v>178</v>
      </c>
      <c r="G1178" s="15"/>
      <c r="H1178" s="200">
        <v>83.72</v>
      </c>
      <c r="I1178" s="201"/>
      <c r="J1178" s="15"/>
      <c r="K1178" s="15"/>
      <c r="L1178" s="197"/>
      <c r="M1178" s="202"/>
      <c r="N1178" s="203"/>
      <c r="O1178" s="203"/>
      <c r="P1178" s="203"/>
      <c r="Q1178" s="203"/>
      <c r="R1178" s="203"/>
      <c r="S1178" s="203"/>
      <c r="T1178" s="204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198" t="s">
        <v>174</v>
      </c>
      <c r="AU1178" s="198" t="s">
        <v>82</v>
      </c>
      <c r="AV1178" s="15" t="s">
        <v>170</v>
      </c>
      <c r="AW1178" s="15" t="s">
        <v>33</v>
      </c>
      <c r="AX1178" s="15" t="s">
        <v>80</v>
      </c>
      <c r="AY1178" s="198" t="s">
        <v>163</v>
      </c>
    </row>
    <row r="1179" spans="1:65" s="2" customFormat="1" ht="16.5" customHeight="1">
      <c r="A1179" s="39"/>
      <c r="B1179" s="162"/>
      <c r="C1179" s="205" t="s">
        <v>1714</v>
      </c>
      <c r="D1179" s="205" t="s">
        <v>295</v>
      </c>
      <c r="E1179" s="206" t="s">
        <v>1715</v>
      </c>
      <c r="F1179" s="207" t="s">
        <v>1716</v>
      </c>
      <c r="G1179" s="208" t="s">
        <v>168</v>
      </c>
      <c r="H1179" s="209">
        <v>83.72</v>
      </c>
      <c r="I1179" s="210"/>
      <c r="J1179" s="211">
        <f>ROUND(I1179*H1179,2)</f>
        <v>0</v>
      </c>
      <c r="K1179" s="207" t="s">
        <v>169</v>
      </c>
      <c r="L1179" s="212"/>
      <c r="M1179" s="213" t="s">
        <v>3</v>
      </c>
      <c r="N1179" s="214" t="s">
        <v>43</v>
      </c>
      <c r="O1179" s="73"/>
      <c r="P1179" s="172">
        <f>O1179*H1179</f>
        <v>0</v>
      </c>
      <c r="Q1179" s="172">
        <v>0.0013</v>
      </c>
      <c r="R1179" s="172">
        <f>Q1179*H1179</f>
        <v>0.10883599999999999</v>
      </c>
      <c r="S1179" s="172">
        <v>0</v>
      </c>
      <c r="T1179" s="173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174" t="s">
        <v>433</v>
      </c>
      <c r="AT1179" s="174" t="s">
        <v>295</v>
      </c>
      <c r="AU1179" s="174" t="s">
        <v>82</v>
      </c>
      <c r="AY1179" s="20" t="s">
        <v>163</v>
      </c>
      <c r="BE1179" s="175">
        <f>IF(N1179="základní",J1179,0)</f>
        <v>0</v>
      </c>
      <c r="BF1179" s="175">
        <f>IF(N1179="snížená",J1179,0)</f>
        <v>0</v>
      </c>
      <c r="BG1179" s="175">
        <f>IF(N1179="zákl. přenesená",J1179,0)</f>
        <v>0</v>
      </c>
      <c r="BH1179" s="175">
        <f>IF(N1179="sníž. přenesená",J1179,0)</f>
        <v>0</v>
      </c>
      <c r="BI1179" s="175">
        <f>IF(N1179="nulová",J1179,0)</f>
        <v>0</v>
      </c>
      <c r="BJ1179" s="20" t="s">
        <v>80</v>
      </c>
      <c r="BK1179" s="175">
        <f>ROUND(I1179*H1179,2)</f>
        <v>0</v>
      </c>
      <c r="BL1179" s="20" t="s">
        <v>300</v>
      </c>
      <c r="BM1179" s="174" t="s">
        <v>1717</v>
      </c>
    </row>
    <row r="1180" spans="1:65" s="2" customFormat="1" ht="24.15" customHeight="1">
      <c r="A1180" s="39"/>
      <c r="B1180" s="162"/>
      <c r="C1180" s="163" t="s">
        <v>1718</v>
      </c>
      <c r="D1180" s="163" t="s">
        <v>165</v>
      </c>
      <c r="E1180" s="164" t="s">
        <v>1719</v>
      </c>
      <c r="F1180" s="165" t="s">
        <v>1720</v>
      </c>
      <c r="G1180" s="166" t="s">
        <v>1096</v>
      </c>
      <c r="H1180" s="223"/>
      <c r="I1180" s="168"/>
      <c r="J1180" s="169">
        <f>ROUND(I1180*H1180,2)</f>
        <v>0</v>
      </c>
      <c r="K1180" s="165" t="s">
        <v>169</v>
      </c>
      <c r="L1180" s="40"/>
      <c r="M1180" s="170" t="s">
        <v>3</v>
      </c>
      <c r="N1180" s="171" t="s">
        <v>43</v>
      </c>
      <c r="O1180" s="73"/>
      <c r="P1180" s="172">
        <f>O1180*H1180</f>
        <v>0</v>
      </c>
      <c r="Q1180" s="172">
        <v>0</v>
      </c>
      <c r="R1180" s="172">
        <f>Q1180*H1180</f>
        <v>0</v>
      </c>
      <c r="S1180" s="172">
        <v>0</v>
      </c>
      <c r="T1180" s="173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174" t="s">
        <v>300</v>
      </c>
      <c r="AT1180" s="174" t="s">
        <v>165</v>
      </c>
      <c r="AU1180" s="174" t="s">
        <v>82</v>
      </c>
      <c r="AY1180" s="20" t="s">
        <v>163</v>
      </c>
      <c r="BE1180" s="175">
        <f>IF(N1180="základní",J1180,0)</f>
        <v>0</v>
      </c>
      <c r="BF1180" s="175">
        <f>IF(N1180="snížená",J1180,0)</f>
        <v>0</v>
      </c>
      <c r="BG1180" s="175">
        <f>IF(N1180="zákl. přenesená",J1180,0)</f>
        <v>0</v>
      </c>
      <c r="BH1180" s="175">
        <f>IF(N1180="sníž. přenesená",J1180,0)</f>
        <v>0</v>
      </c>
      <c r="BI1180" s="175">
        <f>IF(N1180="nulová",J1180,0)</f>
        <v>0</v>
      </c>
      <c r="BJ1180" s="20" t="s">
        <v>80</v>
      </c>
      <c r="BK1180" s="175">
        <f>ROUND(I1180*H1180,2)</f>
        <v>0</v>
      </c>
      <c r="BL1180" s="20" t="s">
        <v>300</v>
      </c>
      <c r="BM1180" s="174" t="s">
        <v>1721</v>
      </c>
    </row>
    <row r="1181" spans="1:47" s="2" customFormat="1" ht="12">
      <c r="A1181" s="39"/>
      <c r="B1181" s="40"/>
      <c r="C1181" s="39"/>
      <c r="D1181" s="176" t="s">
        <v>172</v>
      </c>
      <c r="E1181" s="39"/>
      <c r="F1181" s="177" t="s">
        <v>1722</v>
      </c>
      <c r="G1181" s="39"/>
      <c r="H1181" s="39"/>
      <c r="I1181" s="178"/>
      <c r="J1181" s="39"/>
      <c r="K1181" s="39"/>
      <c r="L1181" s="40"/>
      <c r="M1181" s="179"/>
      <c r="N1181" s="180"/>
      <c r="O1181" s="73"/>
      <c r="P1181" s="73"/>
      <c r="Q1181" s="73"/>
      <c r="R1181" s="73"/>
      <c r="S1181" s="73"/>
      <c r="T1181" s="74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T1181" s="20" t="s">
        <v>172</v>
      </c>
      <c r="AU1181" s="20" t="s">
        <v>82</v>
      </c>
    </row>
    <row r="1182" spans="1:63" s="12" customFormat="1" ht="25.9" customHeight="1">
      <c r="A1182" s="12"/>
      <c r="B1182" s="149"/>
      <c r="C1182" s="12"/>
      <c r="D1182" s="150" t="s">
        <v>71</v>
      </c>
      <c r="E1182" s="151" t="s">
        <v>1723</v>
      </c>
      <c r="F1182" s="151" t="s">
        <v>1724</v>
      </c>
      <c r="G1182" s="12"/>
      <c r="H1182" s="12"/>
      <c r="I1182" s="152"/>
      <c r="J1182" s="153">
        <f>BK1182</f>
        <v>0</v>
      </c>
      <c r="K1182" s="12"/>
      <c r="L1182" s="149"/>
      <c r="M1182" s="154"/>
      <c r="N1182" s="155"/>
      <c r="O1182" s="155"/>
      <c r="P1182" s="156">
        <f>SUM(P1183:P1190)</f>
        <v>0</v>
      </c>
      <c r="Q1182" s="155"/>
      <c r="R1182" s="156">
        <f>SUM(R1183:R1190)</f>
        <v>0</v>
      </c>
      <c r="S1182" s="155"/>
      <c r="T1182" s="157">
        <f>SUM(T1183:T1190)</f>
        <v>0</v>
      </c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R1182" s="150" t="s">
        <v>170</v>
      </c>
      <c r="AT1182" s="158" t="s">
        <v>71</v>
      </c>
      <c r="AU1182" s="158" t="s">
        <v>72</v>
      </c>
      <c r="AY1182" s="150" t="s">
        <v>163</v>
      </c>
      <c r="BK1182" s="159">
        <f>SUM(BK1183:BK1190)</f>
        <v>0</v>
      </c>
    </row>
    <row r="1183" spans="1:65" s="2" customFormat="1" ht="16.5" customHeight="1">
      <c r="A1183" s="39"/>
      <c r="B1183" s="162"/>
      <c r="C1183" s="163" t="s">
        <v>1725</v>
      </c>
      <c r="D1183" s="163" t="s">
        <v>165</v>
      </c>
      <c r="E1183" s="164" t="s">
        <v>1726</v>
      </c>
      <c r="F1183" s="165" t="s">
        <v>1727</v>
      </c>
      <c r="G1183" s="166" t="s">
        <v>1728</v>
      </c>
      <c r="H1183" s="167">
        <v>26</v>
      </c>
      <c r="I1183" s="168"/>
      <c r="J1183" s="169">
        <f>ROUND(I1183*H1183,2)</f>
        <v>0</v>
      </c>
      <c r="K1183" s="165" t="s">
        <v>169</v>
      </c>
      <c r="L1183" s="40"/>
      <c r="M1183" s="170" t="s">
        <v>3</v>
      </c>
      <c r="N1183" s="171" t="s">
        <v>43</v>
      </c>
      <c r="O1183" s="73"/>
      <c r="P1183" s="172">
        <f>O1183*H1183</f>
        <v>0</v>
      </c>
      <c r="Q1183" s="172">
        <v>0</v>
      </c>
      <c r="R1183" s="172">
        <f>Q1183*H1183</f>
        <v>0</v>
      </c>
      <c r="S1183" s="172">
        <v>0</v>
      </c>
      <c r="T1183" s="173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174" t="s">
        <v>1729</v>
      </c>
      <c r="AT1183" s="174" t="s">
        <v>165</v>
      </c>
      <c r="AU1183" s="174" t="s">
        <v>80</v>
      </c>
      <c r="AY1183" s="20" t="s">
        <v>163</v>
      </c>
      <c r="BE1183" s="175">
        <f>IF(N1183="základní",J1183,0)</f>
        <v>0</v>
      </c>
      <c r="BF1183" s="175">
        <f>IF(N1183="snížená",J1183,0)</f>
        <v>0</v>
      </c>
      <c r="BG1183" s="175">
        <f>IF(N1183="zákl. přenesená",J1183,0)</f>
        <v>0</v>
      </c>
      <c r="BH1183" s="175">
        <f>IF(N1183="sníž. přenesená",J1183,0)</f>
        <v>0</v>
      </c>
      <c r="BI1183" s="175">
        <f>IF(N1183="nulová",J1183,0)</f>
        <v>0</v>
      </c>
      <c r="BJ1183" s="20" t="s">
        <v>80</v>
      </c>
      <c r="BK1183" s="175">
        <f>ROUND(I1183*H1183,2)</f>
        <v>0</v>
      </c>
      <c r="BL1183" s="20" t="s">
        <v>1729</v>
      </c>
      <c r="BM1183" s="174" t="s">
        <v>1730</v>
      </c>
    </row>
    <row r="1184" spans="1:47" s="2" customFormat="1" ht="12">
      <c r="A1184" s="39"/>
      <c r="B1184" s="40"/>
      <c r="C1184" s="39"/>
      <c r="D1184" s="176" t="s">
        <v>172</v>
      </c>
      <c r="E1184" s="39"/>
      <c r="F1184" s="177" t="s">
        <v>1731</v>
      </c>
      <c r="G1184" s="39"/>
      <c r="H1184" s="39"/>
      <c r="I1184" s="178"/>
      <c r="J1184" s="39"/>
      <c r="K1184" s="39"/>
      <c r="L1184" s="40"/>
      <c r="M1184" s="179"/>
      <c r="N1184" s="180"/>
      <c r="O1184" s="73"/>
      <c r="P1184" s="73"/>
      <c r="Q1184" s="73"/>
      <c r="R1184" s="73"/>
      <c r="S1184" s="73"/>
      <c r="T1184" s="74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T1184" s="20" t="s">
        <v>172</v>
      </c>
      <c r="AU1184" s="20" t="s">
        <v>80</v>
      </c>
    </row>
    <row r="1185" spans="1:51" s="14" customFormat="1" ht="12">
      <c r="A1185" s="14"/>
      <c r="B1185" s="189"/>
      <c r="C1185" s="14"/>
      <c r="D1185" s="182" t="s">
        <v>174</v>
      </c>
      <c r="E1185" s="190" t="s">
        <v>3</v>
      </c>
      <c r="F1185" s="191" t="s">
        <v>1732</v>
      </c>
      <c r="G1185" s="14"/>
      <c r="H1185" s="192">
        <v>6</v>
      </c>
      <c r="I1185" s="193"/>
      <c r="J1185" s="14"/>
      <c r="K1185" s="14"/>
      <c r="L1185" s="189"/>
      <c r="M1185" s="194"/>
      <c r="N1185" s="195"/>
      <c r="O1185" s="195"/>
      <c r="P1185" s="195"/>
      <c r="Q1185" s="195"/>
      <c r="R1185" s="195"/>
      <c r="S1185" s="195"/>
      <c r="T1185" s="196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190" t="s">
        <v>174</v>
      </c>
      <c r="AU1185" s="190" t="s">
        <v>80</v>
      </c>
      <c r="AV1185" s="14" t="s">
        <v>82</v>
      </c>
      <c r="AW1185" s="14" t="s">
        <v>33</v>
      </c>
      <c r="AX1185" s="14" t="s">
        <v>72</v>
      </c>
      <c r="AY1185" s="190" t="s">
        <v>163</v>
      </c>
    </row>
    <row r="1186" spans="1:51" s="14" customFormat="1" ht="12">
      <c r="A1186" s="14"/>
      <c r="B1186" s="189"/>
      <c r="C1186" s="14"/>
      <c r="D1186" s="182" t="s">
        <v>174</v>
      </c>
      <c r="E1186" s="190" t="s">
        <v>3</v>
      </c>
      <c r="F1186" s="191" t="s">
        <v>1733</v>
      </c>
      <c r="G1186" s="14"/>
      <c r="H1186" s="192">
        <v>3</v>
      </c>
      <c r="I1186" s="193"/>
      <c r="J1186" s="14"/>
      <c r="K1186" s="14"/>
      <c r="L1186" s="189"/>
      <c r="M1186" s="194"/>
      <c r="N1186" s="195"/>
      <c r="O1186" s="195"/>
      <c r="P1186" s="195"/>
      <c r="Q1186" s="195"/>
      <c r="R1186" s="195"/>
      <c r="S1186" s="195"/>
      <c r="T1186" s="196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190" t="s">
        <v>174</v>
      </c>
      <c r="AU1186" s="190" t="s">
        <v>80</v>
      </c>
      <c r="AV1186" s="14" t="s">
        <v>82</v>
      </c>
      <c r="AW1186" s="14" t="s">
        <v>33</v>
      </c>
      <c r="AX1186" s="14" t="s">
        <v>72</v>
      </c>
      <c r="AY1186" s="190" t="s">
        <v>163</v>
      </c>
    </row>
    <row r="1187" spans="1:51" s="14" customFormat="1" ht="12">
      <c r="A1187" s="14"/>
      <c r="B1187" s="189"/>
      <c r="C1187" s="14"/>
      <c r="D1187" s="182" t="s">
        <v>174</v>
      </c>
      <c r="E1187" s="190" t="s">
        <v>3</v>
      </c>
      <c r="F1187" s="191" t="s">
        <v>1734</v>
      </c>
      <c r="G1187" s="14"/>
      <c r="H1187" s="192">
        <v>4</v>
      </c>
      <c r="I1187" s="193"/>
      <c r="J1187" s="14"/>
      <c r="K1187" s="14"/>
      <c r="L1187" s="189"/>
      <c r="M1187" s="194"/>
      <c r="N1187" s="195"/>
      <c r="O1187" s="195"/>
      <c r="P1187" s="195"/>
      <c r="Q1187" s="195"/>
      <c r="R1187" s="195"/>
      <c r="S1187" s="195"/>
      <c r="T1187" s="196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190" t="s">
        <v>174</v>
      </c>
      <c r="AU1187" s="190" t="s">
        <v>80</v>
      </c>
      <c r="AV1187" s="14" t="s">
        <v>82</v>
      </c>
      <c r="AW1187" s="14" t="s">
        <v>33</v>
      </c>
      <c r="AX1187" s="14" t="s">
        <v>72</v>
      </c>
      <c r="AY1187" s="190" t="s">
        <v>163</v>
      </c>
    </row>
    <row r="1188" spans="1:51" s="14" customFormat="1" ht="12">
      <c r="A1188" s="14"/>
      <c r="B1188" s="189"/>
      <c r="C1188" s="14"/>
      <c r="D1188" s="182" t="s">
        <v>174</v>
      </c>
      <c r="E1188" s="190" t="s">
        <v>3</v>
      </c>
      <c r="F1188" s="191" t="s">
        <v>1735</v>
      </c>
      <c r="G1188" s="14"/>
      <c r="H1188" s="192">
        <v>3</v>
      </c>
      <c r="I1188" s="193"/>
      <c r="J1188" s="14"/>
      <c r="K1188" s="14"/>
      <c r="L1188" s="189"/>
      <c r="M1188" s="194"/>
      <c r="N1188" s="195"/>
      <c r="O1188" s="195"/>
      <c r="P1188" s="195"/>
      <c r="Q1188" s="195"/>
      <c r="R1188" s="195"/>
      <c r="S1188" s="195"/>
      <c r="T1188" s="196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190" t="s">
        <v>174</v>
      </c>
      <c r="AU1188" s="190" t="s">
        <v>80</v>
      </c>
      <c r="AV1188" s="14" t="s">
        <v>82</v>
      </c>
      <c r="AW1188" s="14" t="s">
        <v>33</v>
      </c>
      <c r="AX1188" s="14" t="s">
        <v>72</v>
      </c>
      <c r="AY1188" s="190" t="s">
        <v>163</v>
      </c>
    </row>
    <row r="1189" spans="1:51" s="14" customFormat="1" ht="12">
      <c r="A1189" s="14"/>
      <c r="B1189" s="189"/>
      <c r="C1189" s="14"/>
      <c r="D1189" s="182" t="s">
        <v>174</v>
      </c>
      <c r="E1189" s="190" t="s">
        <v>3</v>
      </c>
      <c r="F1189" s="191" t="s">
        <v>1736</v>
      </c>
      <c r="G1189" s="14"/>
      <c r="H1189" s="192">
        <v>10</v>
      </c>
      <c r="I1189" s="193"/>
      <c r="J1189" s="14"/>
      <c r="K1189" s="14"/>
      <c r="L1189" s="189"/>
      <c r="M1189" s="194"/>
      <c r="N1189" s="195"/>
      <c r="O1189" s="195"/>
      <c r="P1189" s="195"/>
      <c r="Q1189" s="195"/>
      <c r="R1189" s="195"/>
      <c r="S1189" s="195"/>
      <c r="T1189" s="196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190" t="s">
        <v>174</v>
      </c>
      <c r="AU1189" s="190" t="s">
        <v>80</v>
      </c>
      <c r="AV1189" s="14" t="s">
        <v>82</v>
      </c>
      <c r="AW1189" s="14" t="s">
        <v>33</v>
      </c>
      <c r="AX1189" s="14" t="s">
        <v>72</v>
      </c>
      <c r="AY1189" s="190" t="s">
        <v>163</v>
      </c>
    </row>
    <row r="1190" spans="1:51" s="15" customFormat="1" ht="12">
      <c r="A1190" s="15"/>
      <c r="B1190" s="197"/>
      <c r="C1190" s="15"/>
      <c r="D1190" s="182" t="s">
        <v>174</v>
      </c>
      <c r="E1190" s="198" t="s">
        <v>3</v>
      </c>
      <c r="F1190" s="199" t="s">
        <v>178</v>
      </c>
      <c r="G1190" s="15"/>
      <c r="H1190" s="200">
        <v>26</v>
      </c>
      <c r="I1190" s="201"/>
      <c r="J1190" s="15"/>
      <c r="K1190" s="15"/>
      <c r="L1190" s="197"/>
      <c r="M1190" s="202"/>
      <c r="N1190" s="203"/>
      <c r="O1190" s="203"/>
      <c r="P1190" s="203"/>
      <c r="Q1190" s="203"/>
      <c r="R1190" s="203"/>
      <c r="S1190" s="203"/>
      <c r="T1190" s="204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198" t="s">
        <v>174</v>
      </c>
      <c r="AU1190" s="198" t="s">
        <v>80</v>
      </c>
      <c r="AV1190" s="15" t="s">
        <v>170</v>
      </c>
      <c r="AW1190" s="15" t="s">
        <v>33</v>
      </c>
      <c r="AX1190" s="15" t="s">
        <v>80</v>
      </c>
      <c r="AY1190" s="198" t="s">
        <v>163</v>
      </c>
    </row>
    <row r="1191" spans="1:63" s="12" customFormat="1" ht="25.9" customHeight="1">
      <c r="A1191" s="12"/>
      <c r="B1191" s="149"/>
      <c r="C1191" s="12"/>
      <c r="D1191" s="150" t="s">
        <v>71</v>
      </c>
      <c r="E1191" s="151" t="s">
        <v>1737</v>
      </c>
      <c r="F1191" s="151" t="s">
        <v>1738</v>
      </c>
      <c r="G1191" s="12"/>
      <c r="H1191" s="12"/>
      <c r="I1191" s="152"/>
      <c r="J1191" s="153">
        <f>BK1191</f>
        <v>0</v>
      </c>
      <c r="K1191" s="12"/>
      <c r="L1191" s="149"/>
      <c r="M1191" s="154"/>
      <c r="N1191" s="155"/>
      <c r="O1191" s="155"/>
      <c r="P1191" s="156">
        <f>P1192+P1199</f>
        <v>0</v>
      </c>
      <c r="Q1191" s="155"/>
      <c r="R1191" s="156">
        <f>R1192+R1199</f>
        <v>0</v>
      </c>
      <c r="S1191" s="155"/>
      <c r="T1191" s="157">
        <f>T1192+T1199</f>
        <v>0</v>
      </c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R1191" s="150" t="s">
        <v>207</v>
      </c>
      <c r="AT1191" s="158" t="s">
        <v>71</v>
      </c>
      <c r="AU1191" s="158" t="s">
        <v>72</v>
      </c>
      <c r="AY1191" s="150" t="s">
        <v>163</v>
      </c>
      <c r="BK1191" s="159">
        <f>BK1192+BK1199</f>
        <v>0</v>
      </c>
    </row>
    <row r="1192" spans="1:63" s="12" customFormat="1" ht="22.8" customHeight="1">
      <c r="A1192" s="12"/>
      <c r="B1192" s="149"/>
      <c r="C1192" s="12"/>
      <c r="D1192" s="150" t="s">
        <v>71</v>
      </c>
      <c r="E1192" s="160" t="s">
        <v>1739</v>
      </c>
      <c r="F1192" s="160" t="s">
        <v>1740</v>
      </c>
      <c r="G1192" s="12"/>
      <c r="H1192" s="12"/>
      <c r="I1192" s="152"/>
      <c r="J1192" s="161">
        <f>BK1192</f>
        <v>0</v>
      </c>
      <c r="K1192" s="12"/>
      <c r="L1192" s="149"/>
      <c r="M1192" s="154"/>
      <c r="N1192" s="155"/>
      <c r="O1192" s="155"/>
      <c r="P1192" s="156">
        <f>SUM(P1193:P1198)</f>
        <v>0</v>
      </c>
      <c r="Q1192" s="155"/>
      <c r="R1192" s="156">
        <f>SUM(R1193:R1198)</f>
        <v>0</v>
      </c>
      <c r="S1192" s="155"/>
      <c r="T1192" s="157">
        <f>SUM(T1193:T1198)</f>
        <v>0</v>
      </c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R1192" s="150" t="s">
        <v>207</v>
      </c>
      <c r="AT1192" s="158" t="s">
        <v>71</v>
      </c>
      <c r="AU1192" s="158" t="s">
        <v>80</v>
      </c>
      <c r="AY1192" s="150" t="s">
        <v>163</v>
      </c>
      <c r="BK1192" s="159">
        <f>SUM(BK1193:BK1198)</f>
        <v>0</v>
      </c>
    </row>
    <row r="1193" spans="1:65" s="2" customFormat="1" ht="16.5" customHeight="1">
      <c r="A1193" s="39"/>
      <c r="B1193" s="162"/>
      <c r="C1193" s="163" t="s">
        <v>1741</v>
      </c>
      <c r="D1193" s="163" t="s">
        <v>165</v>
      </c>
      <c r="E1193" s="164" t="s">
        <v>1742</v>
      </c>
      <c r="F1193" s="165" t="s">
        <v>1740</v>
      </c>
      <c r="G1193" s="166" t="s">
        <v>844</v>
      </c>
      <c r="H1193" s="167">
        <v>1</v>
      </c>
      <c r="I1193" s="168"/>
      <c r="J1193" s="169">
        <f>ROUND(I1193*H1193,2)</f>
        <v>0</v>
      </c>
      <c r="K1193" s="165" t="s">
        <v>169</v>
      </c>
      <c r="L1193" s="40"/>
      <c r="M1193" s="170" t="s">
        <v>3</v>
      </c>
      <c r="N1193" s="171" t="s">
        <v>43</v>
      </c>
      <c r="O1193" s="73"/>
      <c r="P1193" s="172">
        <f>O1193*H1193</f>
        <v>0</v>
      </c>
      <c r="Q1193" s="172">
        <v>0</v>
      </c>
      <c r="R1193" s="172">
        <f>Q1193*H1193</f>
        <v>0</v>
      </c>
      <c r="S1193" s="172">
        <v>0</v>
      </c>
      <c r="T1193" s="173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174" t="s">
        <v>1743</v>
      </c>
      <c r="AT1193" s="174" t="s">
        <v>165</v>
      </c>
      <c r="AU1193" s="174" t="s">
        <v>82</v>
      </c>
      <c r="AY1193" s="20" t="s">
        <v>163</v>
      </c>
      <c r="BE1193" s="175">
        <f>IF(N1193="základní",J1193,0)</f>
        <v>0</v>
      </c>
      <c r="BF1193" s="175">
        <f>IF(N1193="snížená",J1193,0)</f>
        <v>0</v>
      </c>
      <c r="BG1193" s="175">
        <f>IF(N1193="zákl. přenesená",J1193,0)</f>
        <v>0</v>
      </c>
      <c r="BH1193" s="175">
        <f>IF(N1193="sníž. přenesená",J1193,0)</f>
        <v>0</v>
      </c>
      <c r="BI1193" s="175">
        <f>IF(N1193="nulová",J1193,0)</f>
        <v>0</v>
      </c>
      <c r="BJ1193" s="20" t="s">
        <v>80</v>
      </c>
      <c r="BK1193" s="175">
        <f>ROUND(I1193*H1193,2)</f>
        <v>0</v>
      </c>
      <c r="BL1193" s="20" t="s">
        <v>1743</v>
      </c>
      <c r="BM1193" s="174" t="s">
        <v>1744</v>
      </c>
    </row>
    <row r="1194" spans="1:47" s="2" customFormat="1" ht="12">
      <c r="A1194" s="39"/>
      <c r="B1194" s="40"/>
      <c r="C1194" s="39"/>
      <c r="D1194" s="176" t="s">
        <v>172</v>
      </c>
      <c r="E1194" s="39"/>
      <c r="F1194" s="177" t="s">
        <v>1745</v>
      </c>
      <c r="G1194" s="39"/>
      <c r="H1194" s="39"/>
      <c r="I1194" s="178"/>
      <c r="J1194" s="39"/>
      <c r="K1194" s="39"/>
      <c r="L1194" s="40"/>
      <c r="M1194" s="179"/>
      <c r="N1194" s="180"/>
      <c r="O1194" s="73"/>
      <c r="P1194" s="73"/>
      <c r="Q1194" s="73"/>
      <c r="R1194" s="73"/>
      <c r="S1194" s="73"/>
      <c r="T1194" s="74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T1194" s="20" t="s">
        <v>172</v>
      </c>
      <c r="AU1194" s="20" t="s">
        <v>82</v>
      </c>
    </row>
    <row r="1195" spans="1:65" s="2" customFormat="1" ht="16.5" customHeight="1">
      <c r="A1195" s="39"/>
      <c r="B1195" s="162"/>
      <c r="C1195" s="163" t="s">
        <v>1746</v>
      </c>
      <c r="D1195" s="163" t="s">
        <v>165</v>
      </c>
      <c r="E1195" s="164" t="s">
        <v>1747</v>
      </c>
      <c r="F1195" s="165" t="s">
        <v>1748</v>
      </c>
      <c r="G1195" s="166" t="s">
        <v>295</v>
      </c>
      <c r="H1195" s="167">
        <v>282</v>
      </c>
      <c r="I1195" s="168"/>
      <c r="J1195" s="169">
        <f>ROUND(I1195*H1195,2)</f>
        <v>0</v>
      </c>
      <c r="K1195" s="165" t="s">
        <v>169</v>
      </c>
      <c r="L1195" s="40"/>
      <c r="M1195" s="170" t="s">
        <v>3</v>
      </c>
      <c r="N1195" s="171" t="s">
        <v>43</v>
      </c>
      <c r="O1195" s="73"/>
      <c r="P1195" s="172">
        <f>O1195*H1195</f>
        <v>0</v>
      </c>
      <c r="Q1195" s="172">
        <v>0</v>
      </c>
      <c r="R1195" s="172">
        <f>Q1195*H1195</f>
        <v>0</v>
      </c>
      <c r="S1195" s="172">
        <v>0</v>
      </c>
      <c r="T1195" s="173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174" t="s">
        <v>1743</v>
      </c>
      <c r="AT1195" s="174" t="s">
        <v>165</v>
      </c>
      <c r="AU1195" s="174" t="s">
        <v>82</v>
      </c>
      <c r="AY1195" s="20" t="s">
        <v>163</v>
      </c>
      <c r="BE1195" s="175">
        <f>IF(N1195="základní",J1195,0)</f>
        <v>0</v>
      </c>
      <c r="BF1195" s="175">
        <f>IF(N1195="snížená",J1195,0)</f>
        <v>0</v>
      </c>
      <c r="BG1195" s="175">
        <f>IF(N1195="zákl. přenesená",J1195,0)</f>
        <v>0</v>
      </c>
      <c r="BH1195" s="175">
        <f>IF(N1195="sníž. přenesená",J1195,0)</f>
        <v>0</v>
      </c>
      <c r="BI1195" s="175">
        <f>IF(N1195="nulová",J1195,0)</f>
        <v>0</v>
      </c>
      <c r="BJ1195" s="20" t="s">
        <v>80</v>
      </c>
      <c r="BK1195" s="175">
        <f>ROUND(I1195*H1195,2)</f>
        <v>0</v>
      </c>
      <c r="BL1195" s="20" t="s">
        <v>1743</v>
      </c>
      <c r="BM1195" s="174" t="s">
        <v>1749</v>
      </c>
    </row>
    <row r="1196" spans="1:47" s="2" customFormat="1" ht="12">
      <c r="A1196" s="39"/>
      <c r="B1196" s="40"/>
      <c r="C1196" s="39"/>
      <c r="D1196" s="176" t="s">
        <v>172</v>
      </c>
      <c r="E1196" s="39"/>
      <c r="F1196" s="177" t="s">
        <v>1750</v>
      </c>
      <c r="G1196" s="39"/>
      <c r="H1196" s="39"/>
      <c r="I1196" s="178"/>
      <c r="J1196" s="39"/>
      <c r="K1196" s="39"/>
      <c r="L1196" s="40"/>
      <c r="M1196" s="179"/>
      <c r="N1196" s="180"/>
      <c r="O1196" s="73"/>
      <c r="P1196" s="73"/>
      <c r="Q1196" s="73"/>
      <c r="R1196" s="73"/>
      <c r="S1196" s="73"/>
      <c r="T1196" s="74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T1196" s="20" t="s">
        <v>172</v>
      </c>
      <c r="AU1196" s="20" t="s">
        <v>82</v>
      </c>
    </row>
    <row r="1197" spans="1:51" s="13" customFormat="1" ht="12">
      <c r="A1197" s="13"/>
      <c r="B1197" s="181"/>
      <c r="C1197" s="13"/>
      <c r="D1197" s="182" t="s">
        <v>174</v>
      </c>
      <c r="E1197" s="183" t="s">
        <v>3</v>
      </c>
      <c r="F1197" s="184" t="s">
        <v>1751</v>
      </c>
      <c r="G1197" s="13"/>
      <c r="H1197" s="183" t="s">
        <v>3</v>
      </c>
      <c r="I1197" s="185"/>
      <c r="J1197" s="13"/>
      <c r="K1197" s="13"/>
      <c r="L1197" s="181"/>
      <c r="M1197" s="186"/>
      <c r="N1197" s="187"/>
      <c r="O1197" s="187"/>
      <c r="P1197" s="187"/>
      <c r="Q1197" s="187"/>
      <c r="R1197" s="187"/>
      <c r="S1197" s="187"/>
      <c r="T1197" s="188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183" t="s">
        <v>174</v>
      </c>
      <c r="AU1197" s="183" t="s">
        <v>82</v>
      </c>
      <c r="AV1197" s="13" t="s">
        <v>80</v>
      </c>
      <c r="AW1197" s="13" t="s">
        <v>33</v>
      </c>
      <c r="AX1197" s="13" t="s">
        <v>72</v>
      </c>
      <c r="AY1197" s="183" t="s">
        <v>163</v>
      </c>
    </row>
    <row r="1198" spans="1:51" s="14" customFormat="1" ht="12">
      <c r="A1198" s="14"/>
      <c r="B1198" s="189"/>
      <c r="C1198" s="14"/>
      <c r="D1198" s="182" t="s">
        <v>174</v>
      </c>
      <c r="E1198" s="190" t="s">
        <v>3</v>
      </c>
      <c r="F1198" s="191" t="s">
        <v>1752</v>
      </c>
      <c r="G1198" s="14"/>
      <c r="H1198" s="192">
        <v>282</v>
      </c>
      <c r="I1198" s="193"/>
      <c r="J1198" s="14"/>
      <c r="K1198" s="14"/>
      <c r="L1198" s="189"/>
      <c r="M1198" s="194"/>
      <c r="N1198" s="195"/>
      <c r="O1198" s="195"/>
      <c r="P1198" s="195"/>
      <c r="Q1198" s="195"/>
      <c r="R1198" s="195"/>
      <c r="S1198" s="195"/>
      <c r="T1198" s="196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190" t="s">
        <v>174</v>
      </c>
      <c r="AU1198" s="190" t="s">
        <v>82</v>
      </c>
      <c r="AV1198" s="14" t="s">
        <v>82</v>
      </c>
      <c r="AW1198" s="14" t="s">
        <v>33</v>
      </c>
      <c r="AX1198" s="14" t="s">
        <v>80</v>
      </c>
      <c r="AY1198" s="190" t="s">
        <v>163</v>
      </c>
    </row>
    <row r="1199" spans="1:63" s="12" customFormat="1" ht="22.8" customHeight="1">
      <c r="A1199" s="12"/>
      <c r="B1199" s="149"/>
      <c r="C1199" s="12"/>
      <c r="D1199" s="150" t="s">
        <v>71</v>
      </c>
      <c r="E1199" s="160" t="s">
        <v>1753</v>
      </c>
      <c r="F1199" s="160" t="s">
        <v>1754</v>
      </c>
      <c r="G1199" s="12"/>
      <c r="H1199" s="12"/>
      <c r="I1199" s="152"/>
      <c r="J1199" s="161">
        <f>BK1199</f>
        <v>0</v>
      </c>
      <c r="K1199" s="12"/>
      <c r="L1199" s="149"/>
      <c r="M1199" s="154"/>
      <c r="N1199" s="155"/>
      <c r="O1199" s="155"/>
      <c r="P1199" s="156">
        <f>SUM(P1200:P1202)</f>
        <v>0</v>
      </c>
      <c r="Q1199" s="155"/>
      <c r="R1199" s="156">
        <f>SUM(R1200:R1202)</f>
        <v>0</v>
      </c>
      <c r="S1199" s="155"/>
      <c r="T1199" s="157">
        <f>SUM(T1200:T1202)</f>
        <v>0</v>
      </c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R1199" s="150" t="s">
        <v>207</v>
      </c>
      <c r="AT1199" s="158" t="s">
        <v>71</v>
      </c>
      <c r="AU1199" s="158" t="s">
        <v>80</v>
      </c>
      <c r="AY1199" s="150" t="s">
        <v>163</v>
      </c>
      <c r="BK1199" s="159">
        <f>SUM(BK1200:BK1202)</f>
        <v>0</v>
      </c>
    </row>
    <row r="1200" spans="1:65" s="2" customFormat="1" ht="16.5" customHeight="1">
      <c r="A1200" s="39"/>
      <c r="B1200" s="162"/>
      <c r="C1200" s="163" t="s">
        <v>1755</v>
      </c>
      <c r="D1200" s="163" t="s">
        <v>165</v>
      </c>
      <c r="E1200" s="164" t="s">
        <v>1756</v>
      </c>
      <c r="F1200" s="165" t="s">
        <v>1754</v>
      </c>
      <c r="G1200" s="166" t="s">
        <v>844</v>
      </c>
      <c r="H1200" s="167">
        <v>1</v>
      </c>
      <c r="I1200" s="168"/>
      <c r="J1200" s="169">
        <f>ROUND(I1200*H1200,2)</f>
        <v>0</v>
      </c>
      <c r="K1200" s="165" t="s">
        <v>169</v>
      </c>
      <c r="L1200" s="40"/>
      <c r="M1200" s="170" t="s">
        <v>3</v>
      </c>
      <c r="N1200" s="171" t="s">
        <v>43</v>
      </c>
      <c r="O1200" s="73"/>
      <c r="P1200" s="172">
        <f>O1200*H1200</f>
        <v>0</v>
      </c>
      <c r="Q1200" s="172">
        <v>0</v>
      </c>
      <c r="R1200" s="172">
        <f>Q1200*H1200</f>
        <v>0</v>
      </c>
      <c r="S1200" s="172">
        <v>0</v>
      </c>
      <c r="T1200" s="173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174" t="s">
        <v>1743</v>
      </c>
      <c r="AT1200" s="174" t="s">
        <v>165</v>
      </c>
      <c r="AU1200" s="174" t="s">
        <v>82</v>
      </c>
      <c r="AY1200" s="20" t="s">
        <v>163</v>
      </c>
      <c r="BE1200" s="175">
        <f>IF(N1200="základní",J1200,0)</f>
        <v>0</v>
      </c>
      <c r="BF1200" s="175">
        <f>IF(N1200="snížená",J1200,0)</f>
        <v>0</v>
      </c>
      <c r="BG1200" s="175">
        <f>IF(N1200="zákl. přenesená",J1200,0)</f>
        <v>0</v>
      </c>
      <c r="BH1200" s="175">
        <f>IF(N1200="sníž. přenesená",J1200,0)</f>
        <v>0</v>
      </c>
      <c r="BI1200" s="175">
        <f>IF(N1200="nulová",J1200,0)</f>
        <v>0</v>
      </c>
      <c r="BJ1200" s="20" t="s">
        <v>80</v>
      </c>
      <c r="BK1200" s="175">
        <f>ROUND(I1200*H1200,2)</f>
        <v>0</v>
      </c>
      <c r="BL1200" s="20" t="s">
        <v>1743</v>
      </c>
      <c r="BM1200" s="174" t="s">
        <v>1757</v>
      </c>
    </row>
    <row r="1201" spans="1:47" s="2" customFormat="1" ht="12">
      <c r="A1201" s="39"/>
      <c r="B1201" s="40"/>
      <c r="C1201" s="39"/>
      <c r="D1201" s="176" t="s">
        <v>172</v>
      </c>
      <c r="E1201" s="39"/>
      <c r="F1201" s="177" t="s">
        <v>1758</v>
      </c>
      <c r="G1201" s="39"/>
      <c r="H1201" s="39"/>
      <c r="I1201" s="178"/>
      <c r="J1201" s="39"/>
      <c r="K1201" s="39"/>
      <c r="L1201" s="40"/>
      <c r="M1201" s="179"/>
      <c r="N1201" s="180"/>
      <c r="O1201" s="73"/>
      <c r="P1201" s="73"/>
      <c r="Q1201" s="73"/>
      <c r="R1201" s="73"/>
      <c r="S1201" s="73"/>
      <c r="T1201" s="74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T1201" s="20" t="s">
        <v>172</v>
      </c>
      <c r="AU1201" s="20" t="s">
        <v>82</v>
      </c>
    </row>
    <row r="1202" spans="1:51" s="14" customFormat="1" ht="12">
      <c r="A1202" s="14"/>
      <c r="B1202" s="189"/>
      <c r="C1202" s="14"/>
      <c r="D1202" s="182" t="s">
        <v>174</v>
      </c>
      <c r="E1202" s="190" t="s">
        <v>3</v>
      </c>
      <c r="F1202" s="191" t="s">
        <v>1759</v>
      </c>
      <c r="G1202" s="14"/>
      <c r="H1202" s="192">
        <v>1</v>
      </c>
      <c r="I1202" s="193"/>
      <c r="J1202" s="14"/>
      <c r="K1202" s="14"/>
      <c r="L1202" s="189"/>
      <c r="M1202" s="224"/>
      <c r="N1202" s="225"/>
      <c r="O1202" s="225"/>
      <c r="P1202" s="225"/>
      <c r="Q1202" s="225"/>
      <c r="R1202" s="225"/>
      <c r="S1202" s="225"/>
      <c r="T1202" s="226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190" t="s">
        <v>174</v>
      </c>
      <c r="AU1202" s="190" t="s">
        <v>82</v>
      </c>
      <c r="AV1202" s="14" t="s">
        <v>82</v>
      </c>
      <c r="AW1202" s="14" t="s">
        <v>33</v>
      </c>
      <c r="AX1202" s="14" t="s">
        <v>80</v>
      </c>
      <c r="AY1202" s="190" t="s">
        <v>163</v>
      </c>
    </row>
    <row r="1203" spans="1:31" s="2" customFormat="1" ht="6.95" customHeight="1">
      <c r="A1203" s="39"/>
      <c r="B1203" s="56"/>
      <c r="C1203" s="57"/>
      <c r="D1203" s="57"/>
      <c r="E1203" s="57"/>
      <c r="F1203" s="57"/>
      <c r="G1203" s="57"/>
      <c r="H1203" s="57"/>
      <c r="I1203" s="57"/>
      <c r="J1203" s="57"/>
      <c r="K1203" s="57"/>
      <c r="L1203" s="40"/>
      <c r="M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</row>
  </sheetData>
  <autoFilter ref="C108:K1202"/>
  <mergeCells count="9">
    <mergeCell ref="E7:H7"/>
    <mergeCell ref="E9:H9"/>
    <mergeCell ref="E18:H18"/>
    <mergeCell ref="E27:H27"/>
    <mergeCell ref="E48:H48"/>
    <mergeCell ref="E50:H50"/>
    <mergeCell ref="E99:H99"/>
    <mergeCell ref="E101:H101"/>
    <mergeCell ref="L2:V2"/>
  </mergeCells>
  <hyperlinks>
    <hyperlink ref="F113" r:id="rId1" display="https://podminky.urs.cz/item/CS_URS_2023_01/113106121"/>
    <hyperlink ref="F119" r:id="rId2" display="https://podminky.urs.cz/item/CS_URS_2023_01/113106122"/>
    <hyperlink ref="F125" r:id="rId3" display="https://podminky.urs.cz/item/CS_URS_2023_01/113107143"/>
    <hyperlink ref="F131" r:id="rId4" display="https://podminky.urs.cz/item/CS_URS_2023_01/132112131"/>
    <hyperlink ref="F142" r:id="rId5" display="https://podminky.urs.cz/item/CS_URS_2023_01/132151101"/>
    <hyperlink ref="F160" r:id="rId6" display="https://podminky.urs.cz/item/CS_URS_2023_01/132151252"/>
    <hyperlink ref="F173" r:id="rId7" display="https://podminky.urs.cz/item/CS_URS_2023_01/162211311"/>
    <hyperlink ref="F178" r:id="rId8" display="https://podminky.urs.cz/item/CS_URS_2023_01/162211319"/>
    <hyperlink ref="F184" r:id="rId9" display="https://podminky.urs.cz/item/CS_URS_2023_01/162751117"/>
    <hyperlink ref="F190" r:id="rId10" display="https://podminky.urs.cz/item/CS_URS_2023_01/171201231"/>
    <hyperlink ref="F196" r:id="rId11" display="https://podminky.urs.cz/item/CS_URS_2023_01/174111101"/>
    <hyperlink ref="F199" r:id="rId12" display="https://podminky.urs.cz/item/CS_URS_2023_01/174151102"/>
    <hyperlink ref="F202" r:id="rId13" display="https://podminky.urs.cz/item/CS_URS_2023_01/181111111"/>
    <hyperlink ref="F212" r:id="rId14" display="https://podminky.urs.cz/item/CS_URS_2023_01/211971110"/>
    <hyperlink ref="F217" r:id="rId15" display="https://podminky.urs.cz/item/CS_URS_2023_01/212750101"/>
    <hyperlink ref="F226" r:id="rId16" display="https://podminky.urs.cz/item/CS_URS_2023_01/274313711"/>
    <hyperlink ref="F245" r:id="rId17" display="https://podminky.urs.cz/item/CS_URS_2023_01/279113142"/>
    <hyperlink ref="F258" r:id="rId18" display="https://podminky.urs.cz/item/CS_URS_2023_01/279113144"/>
    <hyperlink ref="F270" r:id="rId19" display="https://podminky.urs.cz/item/CS_URS_2023_01/279361821"/>
    <hyperlink ref="F275" r:id="rId20" display="https://podminky.urs.cz/item/CS_URS_2023_01/310278842"/>
    <hyperlink ref="F279" r:id="rId21" display="https://podminky.urs.cz/item/CS_URS_2023_01/311321814"/>
    <hyperlink ref="F289" r:id="rId22" display="https://podminky.urs.cz/item/CS_URS_2023_01/311351121"/>
    <hyperlink ref="F292" r:id="rId23" display="https://podminky.urs.cz/item/CS_URS_2023_01/311351122"/>
    <hyperlink ref="F294" r:id="rId24" display="https://podminky.urs.cz/item/CS_URS_2023_01/311351911"/>
    <hyperlink ref="F306" r:id="rId25" display="https://podminky.urs.cz/item/CS_URS_2023_01/430321414"/>
    <hyperlink ref="F313" r:id="rId26" display="https://podminky.urs.cz/item/CS_URS_2023_01/430361821"/>
    <hyperlink ref="F316" r:id="rId27" display="https://podminky.urs.cz/item/CS_URS_2023_01/431351121"/>
    <hyperlink ref="F322" r:id="rId28" display="https://podminky.urs.cz/item/CS_URS_2023_01/431351122"/>
    <hyperlink ref="F324" r:id="rId29" display="https://podminky.urs.cz/item/CS_URS_2023_01/434351141"/>
    <hyperlink ref="F327" r:id="rId30" display="https://podminky.urs.cz/item/CS_URS_2023_01/434351142"/>
    <hyperlink ref="F329" r:id="rId31" display="https://podminky.urs.cz/item/CS_URS_2023_01/452312141"/>
    <hyperlink ref="F333" r:id="rId32" display="https://podminky.urs.cz/item/CS_URS_2023_01/596211110"/>
    <hyperlink ref="F341" r:id="rId33" display="https://podminky.urs.cz/item/CS_URS_2023_01/612311131"/>
    <hyperlink ref="F346" r:id="rId34" display="https://podminky.urs.cz/item/CS_URS_2023_01/612315223"/>
    <hyperlink ref="F349" r:id="rId35" display="https://podminky.urs.cz/item/CS_URS_2023_01/612315225"/>
    <hyperlink ref="F352" r:id="rId36" display="https://podminky.urs.cz/item/CS_URS_2023_01/612315302"/>
    <hyperlink ref="F359" r:id="rId37" display="https://podminky.urs.cz/item/CS_URS_2023_01/619991001"/>
    <hyperlink ref="F362" r:id="rId38" display="https://podminky.urs.cz/item/CS_URS_2023_01/619991011"/>
    <hyperlink ref="F365" r:id="rId39" display="https://podminky.urs.cz/item/CS_URS_2023_01/619995001"/>
    <hyperlink ref="F369" r:id="rId40" display="https://podminky.urs.cz/item/CS_URS_2023_01/621151031"/>
    <hyperlink ref="F372" r:id="rId41" display="https://podminky.urs.cz/item/CS_URS_2023_01/621221111"/>
    <hyperlink ref="F382" r:id="rId42" display="https://podminky.urs.cz/item/CS_URS_2023_01/621531022"/>
    <hyperlink ref="F385" r:id="rId43" display="https://podminky.urs.cz/item/CS_URS_2023_01/622131111"/>
    <hyperlink ref="F388" r:id="rId44" display="https://podminky.urs.cz/item/CS_URS_2023_01/622131121"/>
    <hyperlink ref="F396" r:id="rId45" display="https://podminky.urs.cz/item/CS_URS_2023_01/622135002"/>
    <hyperlink ref="F399" r:id="rId46" display="https://podminky.urs.cz/item/CS_URS_2023_01/622142001"/>
    <hyperlink ref="F407" r:id="rId47" display="https://podminky.urs.cz/item/CS_URS_2023_01/622143001"/>
    <hyperlink ref="F415" r:id="rId48" display="https://podminky.urs.cz/item/CS_URS_2023_01/622143003"/>
    <hyperlink ref="F425" r:id="rId49" display="https://podminky.urs.cz/item/CS_URS_2023_01/622143004"/>
    <hyperlink ref="F430" r:id="rId50" display="https://podminky.urs.cz/item/CS_URS_2023_01/622151021"/>
    <hyperlink ref="F437" r:id="rId51" display="https://podminky.urs.cz/item/CS_URS_2023_01/622151031"/>
    <hyperlink ref="F442" r:id="rId52" display="https://podminky.urs.cz/item/CS_URS_2023_01/622211011"/>
    <hyperlink ref="F451" r:id="rId53" display="https://podminky.urs.cz/item/CS_URS_2023_01/622211015"/>
    <hyperlink ref="F459" r:id="rId54" display="https://podminky.urs.cz/item/CS_URS_2023_01/622211025"/>
    <hyperlink ref="F508" r:id="rId55" display="https://podminky.urs.cz/item/CS_URS_2023_01/622212051"/>
    <hyperlink ref="F534" r:id="rId56" display="https://podminky.urs.cz/item/CS_URS_2023_01/622251101"/>
    <hyperlink ref="F539" r:id="rId57" display="https://podminky.urs.cz/item/CS_URS_2023_01/622252001"/>
    <hyperlink ref="F555" r:id="rId58" display="https://podminky.urs.cz/item/CS_URS_2023_01/622531022"/>
    <hyperlink ref="F561" r:id="rId59" display="https://podminky.urs.cz/item/CS_URS_2023_01/629991012"/>
    <hyperlink ref="F585" r:id="rId60" display="https://podminky.urs.cz/item/CS_URS_2023_01/629995101"/>
    <hyperlink ref="F592" r:id="rId61" display="https://podminky.urs.cz/item/CS_URS_2023_01/632451637"/>
    <hyperlink ref="F603" r:id="rId62" display="https://podminky.urs.cz/item/CS_URS_2023_01/635111132"/>
    <hyperlink ref="F606" r:id="rId63" display="https://podminky.urs.cz/item/CS_URS_2023_01/635111142"/>
    <hyperlink ref="F609" r:id="rId64" display="https://podminky.urs.cz/item/CS_URS_2023_01/636311111"/>
    <hyperlink ref="F614" r:id="rId65" display="https://podminky.urs.cz/item/CS_URS_2023_01/637211134"/>
    <hyperlink ref="F621" r:id="rId66" display="https://podminky.urs.cz/item/CS_URS_2023_01/644941112"/>
    <hyperlink ref="F633" r:id="rId67" display="https://podminky.urs.cz/item/CS_URS_2023_01/919735113"/>
    <hyperlink ref="F639" r:id="rId68" display="https://podminky.urs.cz/item/CS_URS_2023_01/935932117"/>
    <hyperlink ref="F647" r:id="rId69" display="https://podminky.urs.cz/item/CS_URS_2023_01/941211111"/>
    <hyperlink ref="F654" r:id="rId70" display="https://podminky.urs.cz/item/CS_URS_2023_01/941211211"/>
    <hyperlink ref="F657" r:id="rId71" display="https://podminky.urs.cz/item/CS_URS_2023_01/941211811"/>
    <hyperlink ref="F660" r:id="rId72" display="https://podminky.urs.cz/item/CS_URS_2023_01/944511111"/>
    <hyperlink ref="F663" r:id="rId73" display="https://podminky.urs.cz/item/CS_URS_2023_01/944511211"/>
    <hyperlink ref="F666" r:id="rId74" display="https://podminky.urs.cz/item/CS_URS_2023_01/944511811"/>
    <hyperlink ref="F669" r:id="rId75" display="https://podminky.urs.cz/item/CS_URS_2023_01/949101111"/>
    <hyperlink ref="F674" r:id="rId76" display="https://podminky.urs.cz/item/CS_URS_2023_01/952901111"/>
    <hyperlink ref="F677" r:id="rId77" display="https://podminky.urs.cz/item/CS_URS_2023_01/953961214"/>
    <hyperlink ref="F680" r:id="rId78" display="https://podminky.urs.cz/item/CS_URS_2023_01/962042320"/>
    <hyperlink ref="F686" r:id="rId79" display="https://podminky.urs.cz/item/CS_URS_2023_01/962052211"/>
    <hyperlink ref="F694" r:id="rId80" display="https://podminky.urs.cz/item/CS_URS_2023_01/965042141"/>
    <hyperlink ref="F699" r:id="rId81" display="https://podminky.urs.cz/item/CS_URS_2023_01/965042241"/>
    <hyperlink ref="F704" r:id="rId82" display="https://podminky.urs.cz/item/CS_URS_2023_01/965049112"/>
    <hyperlink ref="F706" r:id="rId83" display="https://podminky.urs.cz/item/CS_URS_2023_01/965081343"/>
    <hyperlink ref="F712" r:id="rId84" display="https://podminky.urs.cz/item/CS_URS_2023_01/965082933"/>
    <hyperlink ref="F715" r:id="rId85" display="https://podminky.urs.cz/item/CS_URS_2023_01/968062355"/>
    <hyperlink ref="F724" r:id="rId86" display="https://podminky.urs.cz/item/CS_URS_2023_01/968062356"/>
    <hyperlink ref="F740" r:id="rId87" display="https://podminky.urs.cz/item/CS_URS_2023_01/977151125"/>
    <hyperlink ref="F744" r:id="rId88" display="https://podminky.urs.cz/item/CS_URS_2023_01/977211112"/>
    <hyperlink ref="F748" r:id="rId89" display="https://podminky.urs.cz/item/CS_URS_2023_01/977312114"/>
    <hyperlink ref="F756" r:id="rId90" display="https://podminky.urs.cz/item/CS_URS_2023_01/997013112"/>
    <hyperlink ref="F758" r:id="rId91" display="https://podminky.urs.cz/item/CS_URS_2023_01/997013501"/>
    <hyperlink ref="F760" r:id="rId92" display="https://podminky.urs.cz/item/CS_URS_2023_01/997013509"/>
    <hyperlink ref="F763" r:id="rId93" display="https://podminky.urs.cz/item/CS_URS_2023_01/997013602"/>
    <hyperlink ref="F766" r:id="rId94" display="https://podminky.urs.cz/item/CS_URS_2023_01/997013811"/>
    <hyperlink ref="F769" r:id="rId95" display="https://podminky.urs.cz/item/CS_URS_2023_01/998011002"/>
    <hyperlink ref="F773" r:id="rId96" display="https://podminky.urs.cz/item/CS_URS_2023_01/711111001"/>
    <hyperlink ref="F782" r:id="rId97" display="https://podminky.urs.cz/item/CS_URS_2023_01/711161273"/>
    <hyperlink ref="F792" r:id="rId98" display="https://podminky.urs.cz/item/CS_URS_2023_01/711161383"/>
    <hyperlink ref="F800" r:id="rId99" display="https://podminky.urs.cz/item/CS_URS_2023_01/998711202"/>
    <hyperlink ref="F803" r:id="rId100" display="https://podminky.urs.cz/item/CS_URS_2023_01/712361301"/>
    <hyperlink ref="F814" r:id="rId101" display="https://podminky.urs.cz/item/CS_URS_2023_01/712363352"/>
    <hyperlink ref="F821" r:id="rId102" display="https://podminky.urs.cz/item/CS_URS_2023_01/712363356"/>
    <hyperlink ref="F828" r:id="rId103" display="https://podminky.urs.cz/item/CS_URS_2023_01/712392171"/>
    <hyperlink ref="F836" r:id="rId104" display="https://podminky.urs.cz/item/CS_URS_2023_01/998712202"/>
    <hyperlink ref="F839" r:id="rId105" display="https://podminky.urs.cz/item/CS_URS_2023_01/713141131"/>
    <hyperlink ref="F854" r:id="rId106" display="https://podminky.urs.cz/item/CS_URS_2023_01/713141151"/>
    <hyperlink ref="F860" r:id="rId107" display="https://podminky.urs.cz/item/CS_URS_2023_01/998713202"/>
    <hyperlink ref="F863" r:id="rId108" display="https://podminky.urs.cz/item/CS_URS_2023_01/725810811"/>
    <hyperlink ref="F866" r:id="rId109" display="https://podminky.urs.cz/item/CS_URS_2023_01/725819201"/>
    <hyperlink ref="F869" r:id="rId110" display="https://podminky.urs.cz/item/CS_URS_2023_01/998725202"/>
    <hyperlink ref="F874" r:id="rId111" display="https://podminky.urs.cz/item/CS_URS_2023_01/741410021"/>
    <hyperlink ref="F888" r:id="rId112" display="https://podminky.urs.cz/item/CS_URS_2023_01/741420021"/>
    <hyperlink ref="F891" r:id="rId113" display="https://podminky.urs.cz/item/CS_URS_2023_01/751398052"/>
    <hyperlink ref="F896" r:id="rId114" display="https://podminky.urs.cz/item/CS_URS_2023_01/762342511"/>
    <hyperlink ref="F902" r:id="rId115" display="https://podminky.urs.cz/item/CS_URS_2023_01/762361311"/>
    <hyperlink ref="F905" r:id="rId116" display="https://podminky.urs.cz/item/CS_URS_2023_01/998762202"/>
    <hyperlink ref="F908" r:id="rId117" display="https://podminky.urs.cz/item/CS_URS_2023_01/764002801"/>
    <hyperlink ref="F911" r:id="rId118" display="https://podminky.urs.cz/item/CS_URS_2023_01/764002811"/>
    <hyperlink ref="F914" r:id="rId119" display="https://podminky.urs.cz/item/CS_URS_2023_01/764002851"/>
    <hyperlink ref="F927" r:id="rId120" display="https://podminky.urs.cz/item/CS_URS_2023_01/764011617"/>
    <hyperlink ref="F930" r:id="rId121" display="https://podminky.urs.cz/item/CS_URS_2023_01/764202105"/>
    <hyperlink ref="F935" r:id="rId122" display="https://podminky.urs.cz/item/CS_URS_2023_01/764202134"/>
    <hyperlink ref="F942" r:id="rId123" display="https://podminky.urs.cz/item/CS_URS_2023_01/764214609"/>
    <hyperlink ref="F945" r:id="rId124" display="https://podminky.urs.cz/item/CS_URS_2023_01/764216603"/>
    <hyperlink ref="F958" r:id="rId125" display="https://podminky.urs.cz/item/CS_URS_2023_01/998764202"/>
    <hyperlink ref="F981" r:id="rId126" display="https://podminky.urs.cz/item/CS_URS_2023_01/766311811"/>
    <hyperlink ref="F988" r:id="rId127" display="https://podminky.urs.cz/item/CS_URS_2023_01/766441811"/>
    <hyperlink ref="F993" r:id="rId128" display="https://podminky.urs.cz/item/CS_URS_2023_01/766441821"/>
    <hyperlink ref="F999" r:id="rId129" display="https://podminky.urs.cz/item/CS_URS_2023_01/766441823"/>
    <hyperlink ref="F1006" r:id="rId130" display="https://podminky.urs.cz/item/CS_URS_2023_01/766629214"/>
    <hyperlink ref="F1028" r:id="rId131" display="https://podminky.urs.cz/item/CS_URS_2023_01/766629649"/>
    <hyperlink ref="F1042" r:id="rId132" display="https://podminky.urs.cz/item/CS_URS_2023_01/766660720"/>
    <hyperlink ref="F1046" r:id="rId133" display="https://podminky.urs.cz/item/CS_URS_2023_01/766694116"/>
    <hyperlink ref="F1060" r:id="rId134" display="https://podminky.urs.cz/item/CS_URS_2023_01/766695212"/>
    <hyperlink ref="F1068" r:id="rId135" display="https://podminky.urs.cz/item/CS_URS_2023_01/766695232"/>
    <hyperlink ref="F1072" r:id="rId136" display="https://podminky.urs.cz/item/CS_URS_2023_01/998766202"/>
    <hyperlink ref="F1085" r:id="rId137" display="https://podminky.urs.cz/item/CS_URS_2023_01/767161813"/>
    <hyperlink ref="F1102" r:id="rId138" display="https://podminky.urs.cz/item/CS_URS_2023_01/767531111"/>
    <hyperlink ref="F1108" r:id="rId139" display="https://podminky.urs.cz/item/CS_URS_2023_01/767531121"/>
    <hyperlink ref="F1114" r:id="rId140" display="https://podminky.urs.cz/item/CS_URS_2023_01/767995115"/>
    <hyperlink ref="F1117" r:id="rId141" display="https://podminky.urs.cz/item/CS_URS_2023_01/767996702"/>
    <hyperlink ref="F1120" r:id="rId142" display="https://podminky.urs.cz/item/CS_URS_2023_01/998767202"/>
    <hyperlink ref="F1123" r:id="rId143" display="https://podminky.urs.cz/item/CS_URS_2023_01/771474113"/>
    <hyperlink ref="F1129" r:id="rId144" display="https://podminky.urs.cz/item/CS_URS_2023_01/998771202"/>
    <hyperlink ref="F1132" r:id="rId145" display="https://podminky.urs.cz/item/CS_URS_2023_01/772211313"/>
    <hyperlink ref="F1141" r:id="rId146" display="https://podminky.urs.cz/item/CS_URS_2023_01/998772202"/>
    <hyperlink ref="F1144" r:id="rId147" display="https://podminky.urs.cz/item/CS_URS_2023_01/784221101"/>
    <hyperlink ref="F1149" r:id="rId148" display="https://podminky.urs.cz/item/CS_URS_2023_01/786623011"/>
    <hyperlink ref="F1158" r:id="rId149" display="https://podminky.urs.cz/item/CS_URS_2023_01/786623013"/>
    <hyperlink ref="F1163" r:id="rId150" display="https://podminky.urs.cz/item/CS_URS_2023_01/786623017"/>
    <hyperlink ref="F1168" r:id="rId151" display="https://podminky.urs.cz/item/CS_URS_2023_01/786626121"/>
    <hyperlink ref="F1181" r:id="rId152" display="https://podminky.urs.cz/item/CS_URS_2023_01/998786202"/>
    <hyperlink ref="F1184" r:id="rId153" display="https://podminky.urs.cz/item/CS_URS_2023_01/HZS2232"/>
    <hyperlink ref="F1194" r:id="rId154" display="https://podminky.urs.cz/item/CS_URS_2023_01/030001000"/>
    <hyperlink ref="F1196" r:id="rId155" display="https://podminky.urs.cz/item/CS_URS_2023_01/034103000"/>
    <hyperlink ref="F1201" r:id="rId156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1"/>
      <c r="C3" s="22"/>
      <c r="D3" s="22"/>
      <c r="E3" s="22"/>
      <c r="F3" s="22"/>
      <c r="G3" s="22"/>
      <c r="H3" s="23"/>
    </row>
    <row r="4" spans="2:8" s="1" customFormat="1" ht="24.95" customHeight="1">
      <c r="B4" s="23"/>
      <c r="C4" s="24" t="s">
        <v>1760</v>
      </c>
      <c r="H4" s="23"/>
    </row>
    <row r="5" spans="2:8" s="1" customFormat="1" ht="12" customHeight="1">
      <c r="B5" s="23"/>
      <c r="C5" s="27" t="s">
        <v>14</v>
      </c>
      <c r="D5" s="37" t="s">
        <v>15</v>
      </c>
      <c r="E5" s="1"/>
      <c r="F5" s="1"/>
      <c r="H5" s="23"/>
    </row>
    <row r="6" spans="2:8" s="1" customFormat="1" ht="36.95" customHeight="1">
      <c r="B6" s="23"/>
      <c r="C6" s="30" t="s">
        <v>17</v>
      </c>
      <c r="D6" s="31" t="s">
        <v>18</v>
      </c>
      <c r="E6" s="1"/>
      <c r="F6" s="1"/>
      <c r="H6" s="23"/>
    </row>
    <row r="7" spans="2:8" s="1" customFormat="1" ht="16.5" customHeight="1">
      <c r="B7" s="23"/>
      <c r="C7" s="33" t="s">
        <v>23</v>
      </c>
      <c r="D7" s="65" t="str">
        <f>'Rekapitulace stavby'!AN8</f>
        <v>2. 1. 2023</v>
      </c>
      <c r="H7" s="23"/>
    </row>
    <row r="8" spans="1:8" s="2" customFormat="1" ht="10.8" customHeight="1">
      <c r="A8" s="39"/>
      <c r="B8" s="40"/>
      <c r="C8" s="39"/>
      <c r="D8" s="39"/>
      <c r="E8" s="39"/>
      <c r="F8" s="39"/>
      <c r="G8" s="39"/>
      <c r="H8" s="40"/>
    </row>
    <row r="9" spans="1:8" s="11" customFormat="1" ht="29.25" customHeight="1">
      <c r="A9" s="139"/>
      <c r="B9" s="140"/>
      <c r="C9" s="141" t="s">
        <v>53</v>
      </c>
      <c r="D9" s="142" t="s">
        <v>54</v>
      </c>
      <c r="E9" s="142" t="s">
        <v>150</v>
      </c>
      <c r="F9" s="143" t="s">
        <v>1761</v>
      </c>
      <c r="G9" s="139"/>
      <c r="H9" s="140"/>
    </row>
    <row r="10" spans="1:8" s="2" customFormat="1" ht="26.4" customHeight="1">
      <c r="A10" s="39"/>
      <c r="B10" s="40"/>
      <c r="C10" s="227" t="s">
        <v>1762</v>
      </c>
      <c r="D10" s="227" t="s">
        <v>78</v>
      </c>
      <c r="E10" s="39"/>
      <c r="F10" s="39"/>
      <c r="G10" s="39"/>
      <c r="H10" s="40"/>
    </row>
    <row r="11" spans="1:8" s="2" customFormat="1" ht="16.8" customHeight="1">
      <c r="A11" s="39"/>
      <c r="B11" s="40"/>
      <c r="C11" s="228" t="s">
        <v>1763</v>
      </c>
      <c r="D11" s="229" t="s">
        <v>1763</v>
      </c>
      <c r="E11" s="230" t="s">
        <v>3</v>
      </c>
      <c r="F11" s="231">
        <v>11.262</v>
      </c>
      <c r="G11" s="39"/>
      <c r="H11" s="40"/>
    </row>
    <row r="12" spans="1:8" s="2" customFormat="1" ht="16.8" customHeight="1">
      <c r="A12" s="39"/>
      <c r="B12" s="40"/>
      <c r="C12" s="228" t="s">
        <v>83</v>
      </c>
      <c r="D12" s="229" t="s">
        <v>83</v>
      </c>
      <c r="E12" s="230" t="s">
        <v>3</v>
      </c>
      <c r="F12" s="231">
        <v>254.045</v>
      </c>
      <c r="G12" s="39"/>
      <c r="H12" s="40"/>
    </row>
    <row r="13" spans="1:8" s="2" customFormat="1" ht="16.8" customHeight="1">
      <c r="A13" s="39"/>
      <c r="B13" s="40"/>
      <c r="C13" s="232" t="s">
        <v>3</v>
      </c>
      <c r="D13" s="232" t="s">
        <v>683</v>
      </c>
      <c r="E13" s="20" t="s">
        <v>3</v>
      </c>
      <c r="F13" s="233">
        <v>0</v>
      </c>
      <c r="G13" s="39"/>
      <c r="H13" s="40"/>
    </row>
    <row r="14" spans="1:8" s="2" customFormat="1" ht="16.8" customHeight="1">
      <c r="A14" s="39"/>
      <c r="B14" s="40"/>
      <c r="C14" s="232" t="s">
        <v>3</v>
      </c>
      <c r="D14" s="232" t="s">
        <v>684</v>
      </c>
      <c r="E14" s="20" t="s">
        <v>3</v>
      </c>
      <c r="F14" s="233">
        <v>6.5</v>
      </c>
      <c r="G14" s="39"/>
      <c r="H14" s="40"/>
    </row>
    <row r="15" spans="1:8" s="2" customFormat="1" ht="16.8" customHeight="1">
      <c r="A15" s="39"/>
      <c r="B15" s="40"/>
      <c r="C15" s="232" t="s">
        <v>3</v>
      </c>
      <c r="D15" s="232" t="s">
        <v>685</v>
      </c>
      <c r="E15" s="20" t="s">
        <v>3</v>
      </c>
      <c r="F15" s="233">
        <v>14.1</v>
      </c>
      <c r="G15" s="39"/>
      <c r="H15" s="40"/>
    </row>
    <row r="16" spans="1:8" s="2" customFormat="1" ht="16.8" customHeight="1">
      <c r="A16" s="39"/>
      <c r="B16" s="40"/>
      <c r="C16" s="232" t="s">
        <v>3</v>
      </c>
      <c r="D16" s="232" t="s">
        <v>686</v>
      </c>
      <c r="E16" s="20" t="s">
        <v>3</v>
      </c>
      <c r="F16" s="233">
        <v>46.08</v>
      </c>
      <c r="G16" s="39"/>
      <c r="H16" s="40"/>
    </row>
    <row r="17" spans="1:8" s="2" customFormat="1" ht="16.8" customHeight="1">
      <c r="A17" s="39"/>
      <c r="B17" s="40"/>
      <c r="C17" s="232" t="s">
        <v>3</v>
      </c>
      <c r="D17" s="232" t="s">
        <v>687</v>
      </c>
      <c r="E17" s="20" t="s">
        <v>3</v>
      </c>
      <c r="F17" s="233">
        <v>30.56</v>
      </c>
      <c r="G17" s="39"/>
      <c r="H17" s="40"/>
    </row>
    <row r="18" spans="1:8" s="2" customFormat="1" ht="16.8" customHeight="1">
      <c r="A18" s="39"/>
      <c r="B18" s="40"/>
      <c r="C18" s="232" t="s">
        <v>3</v>
      </c>
      <c r="D18" s="232" t="s">
        <v>688</v>
      </c>
      <c r="E18" s="20" t="s">
        <v>3</v>
      </c>
      <c r="F18" s="233">
        <v>11.88</v>
      </c>
      <c r="G18" s="39"/>
      <c r="H18" s="40"/>
    </row>
    <row r="19" spans="1:8" s="2" customFormat="1" ht="16.8" customHeight="1">
      <c r="A19" s="39"/>
      <c r="B19" s="40"/>
      <c r="C19" s="232" t="s">
        <v>3</v>
      </c>
      <c r="D19" s="232" t="s">
        <v>689</v>
      </c>
      <c r="E19" s="20" t="s">
        <v>3</v>
      </c>
      <c r="F19" s="233">
        <v>7.64</v>
      </c>
      <c r="G19" s="39"/>
      <c r="H19" s="40"/>
    </row>
    <row r="20" spans="1:8" s="2" customFormat="1" ht="16.8" customHeight="1">
      <c r="A20" s="39"/>
      <c r="B20" s="40"/>
      <c r="C20" s="232" t="s">
        <v>3</v>
      </c>
      <c r="D20" s="232" t="s">
        <v>690</v>
      </c>
      <c r="E20" s="20" t="s">
        <v>3</v>
      </c>
      <c r="F20" s="233">
        <v>7.1</v>
      </c>
      <c r="G20" s="39"/>
      <c r="H20" s="40"/>
    </row>
    <row r="21" spans="1:8" s="2" customFormat="1" ht="16.8" customHeight="1">
      <c r="A21" s="39"/>
      <c r="B21" s="40"/>
      <c r="C21" s="232" t="s">
        <v>3</v>
      </c>
      <c r="D21" s="232" t="s">
        <v>691</v>
      </c>
      <c r="E21" s="20" t="s">
        <v>3</v>
      </c>
      <c r="F21" s="233">
        <v>5.83</v>
      </c>
      <c r="G21" s="39"/>
      <c r="H21" s="40"/>
    </row>
    <row r="22" spans="1:8" s="2" customFormat="1" ht="16.8" customHeight="1">
      <c r="A22" s="39"/>
      <c r="B22" s="40"/>
      <c r="C22" s="232" t="s">
        <v>3</v>
      </c>
      <c r="D22" s="232" t="s">
        <v>692</v>
      </c>
      <c r="E22" s="20" t="s">
        <v>3</v>
      </c>
      <c r="F22" s="233">
        <v>15.36</v>
      </c>
      <c r="G22" s="39"/>
      <c r="H22" s="40"/>
    </row>
    <row r="23" spans="1:8" s="2" customFormat="1" ht="16.8" customHeight="1">
      <c r="A23" s="39"/>
      <c r="B23" s="40"/>
      <c r="C23" s="232" t="s">
        <v>3</v>
      </c>
      <c r="D23" s="232" t="s">
        <v>693</v>
      </c>
      <c r="E23" s="20" t="s">
        <v>3</v>
      </c>
      <c r="F23" s="233">
        <v>11.72</v>
      </c>
      <c r="G23" s="39"/>
      <c r="H23" s="40"/>
    </row>
    <row r="24" spans="1:8" s="2" customFormat="1" ht="16.8" customHeight="1">
      <c r="A24" s="39"/>
      <c r="B24" s="40"/>
      <c r="C24" s="232" t="s">
        <v>3</v>
      </c>
      <c r="D24" s="232" t="s">
        <v>694</v>
      </c>
      <c r="E24" s="20" t="s">
        <v>3</v>
      </c>
      <c r="F24" s="233">
        <v>11.66</v>
      </c>
      <c r="G24" s="39"/>
      <c r="H24" s="40"/>
    </row>
    <row r="25" spans="1:8" s="2" customFormat="1" ht="16.8" customHeight="1">
      <c r="A25" s="39"/>
      <c r="B25" s="40"/>
      <c r="C25" s="232" t="s">
        <v>3</v>
      </c>
      <c r="D25" s="232" t="s">
        <v>695</v>
      </c>
      <c r="E25" s="20" t="s">
        <v>3</v>
      </c>
      <c r="F25" s="233">
        <v>8.28</v>
      </c>
      <c r="G25" s="39"/>
      <c r="H25" s="40"/>
    </row>
    <row r="26" spans="1:8" s="2" customFormat="1" ht="16.8" customHeight="1">
      <c r="A26" s="39"/>
      <c r="B26" s="40"/>
      <c r="C26" s="232" t="s">
        <v>3</v>
      </c>
      <c r="D26" s="232" t="s">
        <v>696</v>
      </c>
      <c r="E26" s="20" t="s">
        <v>3</v>
      </c>
      <c r="F26" s="233">
        <v>30.56</v>
      </c>
      <c r="G26" s="39"/>
      <c r="H26" s="40"/>
    </row>
    <row r="27" spans="1:8" s="2" customFormat="1" ht="16.8" customHeight="1">
      <c r="A27" s="39"/>
      <c r="B27" s="40"/>
      <c r="C27" s="232" t="s">
        <v>3</v>
      </c>
      <c r="D27" s="232" t="s">
        <v>697</v>
      </c>
      <c r="E27" s="20" t="s">
        <v>3</v>
      </c>
      <c r="F27" s="233">
        <v>11.88</v>
      </c>
      <c r="G27" s="39"/>
      <c r="H27" s="40"/>
    </row>
    <row r="28" spans="1:8" s="2" customFormat="1" ht="16.8" customHeight="1">
      <c r="A28" s="39"/>
      <c r="B28" s="40"/>
      <c r="C28" s="232" t="s">
        <v>3</v>
      </c>
      <c r="D28" s="232" t="s">
        <v>698</v>
      </c>
      <c r="E28" s="20" t="s">
        <v>3</v>
      </c>
      <c r="F28" s="233">
        <v>7.68</v>
      </c>
      <c r="G28" s="39"/>
      <c r="H28" s="40"/>
    </row>
    <row r="29" spans="1:8" s="2" customFormat="1" ht="16.8" customHeight="1">
      <c r="A29" s="39"/>
      <c r="B29" s="40"/>
      <c r="C29" s="232" t="s">
        <v>3</v>
      </c>
      <c r="D29" s="232" t="s">
        <v>699</v>
      </c>
      <c r="E29" s="20" t="s">
        <v>3</v>
      </c>
      <c r="F29" s="233">
        <v>6.785</v>
      </c>
      <c r="G29" s="39"/>
      <c r="H29" s="40"/>
    </row>
    <row r="30" spans="1:8" s="2" customFormat="1" ht="16.8" customHeight="1">
      <c r="A30" s="39"/>
      <c r="B30" s="40"/>
      <c r="C30" s="232" t="s">
        <v>3</v>
      </c>
      <c r="D30" s="232" t="s">
        <v>700</v>
      </c>
      <c r="E30" s="20" t="s">
        <v>3</v>
      </c>
      <c r="F30" s="233">
        <v>6.785</v>
      </c>
      <c r="G30" s="39"/>
      <c r="H30" s="40"/>
    </row>
    <row r="31" spans="1:8" s="2" customFormat="1" ht="16.8" customHeight="1">
      <c r="A31" s="39"/>
      <c r="B31" s="40"/>
      <c r="C31" s="232" t="s">
        <v>3</v>
      </c>
      <c r="D31" s="232" t="s">
        <v>701</v>
      </c>
      <c r="E31" s="20" t="s">
        <v>3</v>
      </c>
      <c r="F31" s="233">
        <v>6.785</v>
      </c>
      <c r="G31" s="39"/>
      <c r="H31" s="40"/>
    </row>
    <row r="32" spans="1:8" s="2" customFormat="1" ht="16.8" customHeight="1">
      <c r="A32" s="39"/>
      <c r="B32" s="40"/>
      <c r="C32" s="232" t="s">
        <v>3</v>
      </c>
      <c r="D32" s="232" t="s">
        <v>702</v>
      </c>
      <c r="E32" s="20" t="s">
        <v>3</v>
      </c>
      <c r="F32" s="233">
        <v>6.86</v>
      </c>
      <c r="G32" s="39"/>
      <c r="H32" s="40"/>
    </row>
    <row r="33" spans="1:8" s="2" customFormat="1" ht="16.8" customHeight="1">
      <c r="A33" s="39"/>
      <c r="B33" s="40"/>
      <c r="C33" s="232" t="s">
        <v>83</v>
      </c>
      <c r="D33" s="232" t="s">
        <v>178</v>
      </c>
      <c r="E33" s="20" t="s">
        <v>3</v>
      </c>
      <c r="F33" s="233">
        <v>254.045</v>
      </c>
      <c r="G33" s="39"/>
      <c r="H33" s="40"/>
    </row>
    <row r="34" spans="1:8" s="2" customFormat="1" ht="16.8" customHeight="1">
      <c r="A34" s="39"/>
      <c r="B34" s="40"/>
      <c r="C34" s="234" t="s">
        <v>1764</v>
      </c>
      <c r="D34" s="39"/>
      <c r="E34" s="39"/>
      <c r="F34" s="39"/>
      <c r="G34" s="39"/>
      <c r="H34" s="40"/>
    </row>
    <row r="35" spans="1:8" s="2" customFormat="1" ht="16.8" customHeight="1">
      <c r="A35" s="39"/>
      <c r="B35" s="40"/>
      <c r="C35" s="232" t="s">
        <v>679</v>
      </c>
      <c r="D35" s="232" t="s">
        <v>1765</v>
      </c>
      <c r="E35" s="20" t="s">
        <v>303</v>
      </c>
      <c r="F35" s="233">
        <v>254.045</v>
      </c>
      <c r="G35" s="39"/>
      <c r="H35" s="40"/>
    </row>
    <row r="36" spans="1:8" s="2" customFormat="1" ht="16.8" customHeight="1">
      <c r="A36" s="39"/>
      <c r="B36" s="40"/>
      <c r="C36" s="232" t="s">
        <v>454</v>
      </c>
      <c r="D36" s="232" t="s">
        <v>1766</v>
      </c>
      <c r="E36" s="20" t="s">
        <v>168</v>
      </c>
      <c r="F36" s="233">
        <v>50.809</v>
      </c>
      <c r="G36" s="39"/>
      <c r="H36" s="40"/>
    </row>
    <row r="37" spans="1:8" s="2" customFormat="1" ht="16.8" customHeight="1">
      <c r="A37" s="39"/>
      <c r="B37" s="40"/>
      <c r="C37" s="232" t="s">
        <v>474</v>
      </c>
      <c r="D37" s="232" t="s">
        <v>1767</v>
      </c>
      <c r="E37" s="20" t="s">
        <v>168</v>
      </c>
      <c r="F37" s="233">
        <v>11.182</v>
      </c>
      <c r="G37" s="39"/>
      <c r="H37" s="40"/>
    </row>
    <row r="38" spans="1:8" s="2" customFormat="1" ht="16.8" customHeight="1">
      <c r="A38" s="39"/>
      <c r="B38" s="40"/>
      <c r="C38" s="232" t="s">
        <v>494</v>
      </c>
      <c r="D38" s="232" t="s">
        <v>1768</v>
      </c>
      <c r="E38" s="20" t="s">
        <v>303</v>
      </c>
      <c r="F38" s="233">
        <v>254.045</v>
      </c>
      <c r="G38" s="39"/>
      <c r="H38" s="40"/>
    </row>
    <row r="39" spans="1:8" s="2" customFormat="1" ht="16.8" customHeight="1">
      <c r="A39" s="39"/>
      <c r="B39" s="40"/>
      <c r="C39" s="232" t="s">
        <v>568</v>
      </c>
      <c r="D39" s="232" t="s">
        <v>1769</v>
      </c>
      <c r="E39" s="20" t="s">
        <v>303</v>
      </c>
      <c r="F39" s="233">
        <v>329.545</v>
      </c>
      <c r="G39" s="39"/>
      <c r="H39" s="40"/>
    </row>
    <row r="40" spans="1:8" s="2" customFormat="1" ht="16.8" customHeight="1">
      <c r="A40" s="39"/>
      <c r="B40" s="40"/>
      <c r="C40" s="232" t="s">
        <v>582</v>
      </c>
      <c r="D40" s="232" t="s">
        <v>1770</v>
      </c>
      <c r="E40" s="20" t="s">
        <v>303</v>
      </c>
      <c r="F40" s="233">
        <v>508.09</v>
      </c>
      <c r="G40" s="39"/>
      <c r="H40" s="40"/>
    </row>
    <row r="41" spans="1:8" s="2" customFormat="1" ht="16.8" customHeight="1">
      <c r="A41" s="39"/>
      <c r="B41" s="40"/>
      <c r="C41" s="232" t="s">
        <v>738</v>
      </c>
      <c r="D41" s="232" t="s">
        <v>1771</v>
      </c>
      <c r="E41" s="20" t="s">
        <v>168</v>
      </c>
      <c r="F41" s="233">
        <v>503.355</v>
      </c>
      <c r="G41" s="39"/>
      <c r="H41" s="40"/>
    </row>
    <row r="42" spans="1:8" s="2" customFormat="1" ht="16.8" customHeight="1">
      <c r="A42" s="39"/>
      <c r="B42" s="40"/>
      <c r="C42" s="232" t="s">
        <v>770</v>
      </c>
      <c r="D42" s="232" t="s">
        <v>1772</v>
      </c>
      <c r="E42" s="20" t="s">
        <v>168</v>
      </c>
      <c r="F42" s="233">
        <v>536.462</v>
      </c>
      <c r="G42" s="39"/>
      <c r="H42" s="40"/>
    </row>
    <row r="43" spans="1:8" s="2" customFormat="1" ht="16.8" customHeight="1">
      <c r="A43" s="39"/>
      <c r="B43" s="40"/>
      <c r="C43" s="228" t="s">
        <v>1773</v>
      </c>
      <c r="D43" s="229" t="s">
        <v>1774</v>
      </c>
      <c r="E43" s="230" t="s">
        <v>3</v>
      </c>
      <c r="F43" s="231">
        <v>25.833</v>
      </c>
      <c r="G43" s="39"/>
      <c r="H43" s="40"/>
    </row>
    <row r="44" spans="1:8" s="2" customFormat="1" ht="16.8" customHeight="1">
      <c r="A44" s="39"/>
      <c r="B44" s="40"/>
      <c r="C44" s="228" t="s">
        <v>85</v>
      </c>
      <c r="D44" s="229" t="s">
        <v>85</v>
      </c>
      <c r="E44" s="230" t="s">
        <v>3</v>
      </c>
      <c r="F44" s="231">
        <v>503.355</v>
      </c>
      <c r="G44" s="39"/>
      <c r="H44" s="40"/>
    </row>
    <row r="45" spans="1:8" s="2" customFormat="1" ht="16.8" customHeight="1">
      <c r="A45" s="39"/>
      <c r="B45" s="40"/>
      <c r="C45" s="232" t="s">
        <v>3</v>
      </c>
      <c r="D45" s="232" t="s">
        <v>742</v>
      </c>
      <c r="E45" s="20" t="s">
        <v>3</v>
      </c>
      <c r="F45" s="233">
        <v>76.214</v>
      </c>
      <c r="G45" s="39"/>
      <c r="H45" s="40"/>
    </row>
    <row r="46" spans="1:8" s="2" customFormat="1" ht="16.8" customHeight="1">
      <c r="A46" s="39"/>
      <c r="B46" s="40"/>
      <c r="C46" s="232" t="s">
        <v>3</v>
      </c>
      <c r="D46" s="232" t="s">
        <v>88</v>
      </c>
      <c r="E46" s="20" t="s">
        <v>3</v>
      </c>
      <c r="F46" s="233">
        <v>404.797</v>
      </c>
      <c r="G46" s="39"/>
      <c r="H46" s="40"/>
    </row>
    <row r="47" spans="1:8" s="2" customFormat="1" ht="16.8" customHeight="1">
      <c r="A47" s="39"/>
      <c r="B47" s="40"/>
      <c r="C47" s="232" t="s">
        <v>3</v>
      </c>
      <c r="D47" s="232" t="s">
        <v>104</v>
      </c>
      <c r="E47" s="20" t="s">
        <v>3</v>
      </c>
      <c r="F47" s="233">
        <v>22.344</v>
      </c>
      <c r="G47" s="39"/>
      <c r="H47" s="40"/>
    </row>
    <row r="48" spans="1:8" s="2" customFormat="1" ht="16.8" customHeight="1">
      <c r="A48" s="39"/>
      <c r="B48" s="40"/>
      <c r="C48" s="232" t="s">
        <v>85</v>
      </c>
      <c r="D48" s="232" t="s">
        <v>178</v>
      </c>
      <c r="E48" s="20" t="s">
        <v>3</v>
      </c>
      <c r="F48" s="233">
        <v>503.355</v>
      </c>
      <c r="G48" s="39"/>
      <c r="H48" s="40"/>
    </row>
    <row r="49" spans="1:8" s="2" customFormat="1" ht="16.8" customHeight="1">
      <c r="A49" s="39"/>
      <c r="B49" s="40"/>
      <c r="C49" s="234" t="s">
        <v>1764</v>
      </c>
      <c r="D49" s="39"/>
      <c r="E49" s="39"/>
      <c r="F49" s="39"/>
      <c r="G49" s="39"/>
      <c r="H49" s="40"/>
    </row>
    <row r="50" spans="1:8" s="2" customFormat="1" ht="16.8" customHeight="1">
      <c r="A50" s="39"/>
      <c r="B50" s="40"/>
      <c r="C50" s="232" t="s">
        <v>738</v>
      </c>
      <c r="D50" s="232" t="s">
        <v>1771</v>
      </c>
      <c r="E50" s="20" t="s">
        <v>168</v>
      </c>
      <c r="F50" s="233">
        <v>503.355</v>
      </c>
      <c r="G50" s="39"/>
      <c r="H50" s="40"/>
    </row>
    <row r="51" spans="1:8" s="2" customFormat="1" ht="16.8" customHeight="1">
      <c r="A51" s="39"/>
      <c r="B51" s="40"/>
      <c r="C51" s="232" t="s">
        <v>602</v>
      </c>
      <c r="D51" s="232" t="s">
        <v>1775</v>
      </c>
      <c r="E51" s="20" t="s">
        <v>168</v>
      </c>
      <c r="F51" s="233">
        <v>521.04</v>
      </c>
      <c r="G51" s="39"/>
      <c r="H51" s="40"/>
    </row>
    <row r="52" spans="1:8" s="2" customFormat="1" ht="16.8" customHeight="1">
      <c r="A52" s="39"/>
      <c r="B52" s="40"/>
      <c r="C52" s="232" t="s">
        <v>710</v>
      </c>
      <c r="D52" s="232" t="s">
        <v>1776</v>
      </c>
      <c r="E52" s="20" t="s">
        <v>168</v>
      </c>
      <c r="F52" s="233">
        <v>561.867</v>
      </c>
      <c r="G52" s="39"/>
      <c r="H52" s="40"/>
    </row>
    <row r="53" spans="1:8" s="2" customFormat="1" ht="16.8" customHeight="1">
      <c r="A53" s="39"/>
      <c r="B53" s="40"/>
      <c r="C53" s="228" t="s">
        <v>88</v>
      </c>
      <c r="D53" s="229" t="s">
        <v>88</v>
      </c>
      <c r="E53" s="230" t="s">
        <v>3</v>
      </c>
      <c r="F53" s="231">
        <v>404.797</v>
      </c>
      <c r="G53" s="39"/>
      <c r="H53" s="40"/>
    </row>
    <row r="54" spans="1:8" s="2" customFormat="1" ht="16.8" customHeight="1">
      <c r="A54" s="39"/>
      <c r="B54" s="40"/>
      <c r="C54" s="232" t="s">
        <v>3</v>
      </c>
      <c r="D54" s="232" t="s">
        <v>634</v>
      </c>
      <c r="E54" s="20" t="s">
        <v>3</v>
      </c>
      <c r="F54" s="233">
        <v>38.364</v>
      </c>
      <c r="G54" s="39"/>
      <c r="H54" s="40"/>
    </row>
    <row r="55" spans="1:8" s="2" customFormat="1" ht="16.8" customHeight="1">
      <c r="A55" s="39"/>
      <c r="B55" s="40"/>
      <c r="C55" s="232" t="s">
        <v>3</v>
      </c>
      <c r="D55" s="232" t="s">
        <v>635</v>
      </c>
      <c r="E55" s="20" t="s">
        <v>3</v>
      </c>
      <c r="F55" s="233">
        <v>20.541</v>
      </c>
      <c r="G55" s="39"/>
      <c r="H55" s="40"/>
    </row>
    <row r="56" spans="1:8" s="2" customFormat="1" ht="16.8" customHeight="1">
      <c r="A56" s="39"/>
      <c r="B56" s="40"/>
      <c r="C56" s="232" t="s">
        <v>3</v>
      </c>
      <c r="D56" s="232" t="s">
        <v>636</v>
      </c>
      <c r="E56" s="20" t="s">
        <v>3</v>
      </c>
      <c r="F56" s="233">
        <v>15.21</v>
      </c>
      <c r="G56" s="39"/>
      <c r="H56" s="40"/>
    </row>
    <row r="57" spans="1:8" s="2" customFormat="1" ht="16.8" customHeight="1">
      <c r="A57" s="39"/>
      <c r="B57" s="40"/>
      <c r="C57" s="232" t="s">
        <v>3</v>
      </c>
      <c r="D57" s="232" t="s">
        <v>637</v>
      </c>
      <c r="E57" s="20" t="s">
        <v>3</v>
      </c>
      <c r="F57" s="233">
        <v>2.8</v>
      </c>
      <c r="G57" s="39"/>
      <c r="H57" s="40"/>
    </row>
    <row r="58" spans="1:8" s="2" customFormat="1" ht="16.8" customHeight="1">
      <c r="A58" s="39"/>
      <c r="B58" s="40"/>
      <c r="C58" s="232" t="s">
        <v>3</v>
      </c>
      <c r="D58" s="232" t="s">
        <v>638</v>
      </c>
      <c r="E58" s="20" t="s">
        <v>3</v>
      </c>
      <c r="F58" s="233">
        <v>9.585</v>
      </c>
      <c r="G58" s="39"/>
      <c r="H58" s="40"/>
    </row>
    <row r="59" spans="1:8" s="2" customFormat="1" ht="16.8" customHeight="1">
      <c r="A59" s="39"/>
      <c r="B59" s="40"/>
      <c r="C59" s="232" t="s">
        <v>3</v>
      </c>
      <c r="D59" s="232" t="s">
        <v>639</v>
      </c>
      <c r="E59" s="20" t="s">
        <v>3</v>
      </c>
      <c r="F59" s="233">
        <v>36.958</v>
      </c>
      <c r="G59" s="39"/>
      <c r="H59" s="40"/>
    </row>
    <row r="60" spans="1:8" s="2" customFormat="1" ht="16.8" customHeight="1">
      <c r="A60" s="39"/>
      <c r="B60" s="40"/>
      <c r="C60" s="232" t="s">
        <v>3</v>
      </c>
      <c r="D60" s="232" t="s">
        <v>640</v>
      </c>
      <c r="E60" s="20" t="s">
        <v>3</v>
      </c>
      <c r="F60" s="233">
        <v>32.585</v>
      </c>
      <c r="G60" s="39"/>
      <c r="H60" s="40"/>
    </row>
    <row r="61" spans="1:8" s="2" customFormat="1" ht="16.8" customHeight="1">
      <c r="A61" s="39"/>
      <c r="B61" s="40"/>
      <c r="C61" s="232" t="s">
        <v>3</v>
      </c>
      <c r="D61" s="232" t="s">
        <v>641</v>
      </c>
      <c r="E61" s="20" t="s">
        <v>3</v>
      </c>
      <c r="F61" s="233">
        <v>32.327</v>
      </c>
      <c r="G61" s="39"/>
      <c r="H61" s="40"/>
    </row>
    <row r="62" spans="1:8" s="2" customFormat="1" ht="16.8" customHeight="1">
      <c r="A62" s="39"/>
      <c r="B62" s="40"/>
      <c r="C62" s="232" t="s">
        <v>3</v>
      </c>
      <c r="D62" s="232" t="s">
        <v>642</v>
      </c>
      <c r="E62" s="20" t="s">
        <v>3</v>
      </c>
      <c r="F62" s="233">
        <v>11.315</v>
      </c>
      <c r="G62" s="39"/>
      <c r="H62" s="40"/>
    </row>
    <row r="63" spans="1:8" s="2" customFormat="1" ht="16.8" customHeight="1">
      <c r="A63" s="39"/>
      <c r="B63" s="40"/>
      <c r="C63" s="232" t="s">
        <v>3</v>
      </c>
      <c r="D63" s="232" t="s">
        <v>643</v>
      </c>
      <c r="E63" s="20" t="s">
        <v>3</v>
      </c>
      <c r="F63" s="233">
        <v>113.405</v>
      </c>
      <c r="G63" s="39"/>
      <c r="H63" s="40"/>
    </row>
    <row r="64" spans="1:8" s="2" customFormat="1" ht="16.8" customHeight="1">
      <c r="A64" s="39"/>
      <c r="B64" s="40"/>
      <c r="C64" s="232" t="s">
        <v>3</v>
      </c>
      <c r="D64" s="232" t="s">
        <v>644</v>
      </c>
      <c r="E64" s="20" t="s">
        <v>3</v>
      </c>
      <c r="F64" s="233">
        <v>-16.28</v>
      </c>
      <c r="G64" s="39"/>
      <c r="H64" s="40"/>
    </row>
    <row r="65" spans="1:8" s="2" customFormat="1" ht="16.8" customHeight="1">
      <c r="A65" s="39"/>
      <c r="B65" s="40"/>
      <c r="C65" s="232" t="s">
        <v>3</v>
      </c>
      <c r="D65" s="232" t="s">
        <v>645</v>
      </c>
      <c r="E65" s="20" t="s">
        <v>3</v>
      </c>
      <c r="F65" s="233">
        <v>156.078</v>
      </c>
      <c r="G65" s="39"/>
      <c r="H65" s="40"/>
    </row>
    <row r="66" spans="1:8" s="2" customFormat="1" ht="16.8" customHeight="1">
      <c r="A66" s="39"/>
      <c r="B66" s="40"/>
      <c r="C66" s="232" t="s">
        <v>3</v>
      </c>
      <c r="D66" s="232" t="s">
        <v>646</v>
      </c>
      <c r="E66" s="20" t="s">
        <v>3</v>
      </c>
      <c r="F66" s="233">
        <v>-24.411</v>
      </c>
      <c r="G66" s="39"/>
      <c r="H66" s="40"/>
    </row>
    <row r="67" spans="1:8" s="2" customFormat="1" ht="16.8" customHeight="1">
      <c r="A67" s="39"/>
      <c r="B67" s="40"/>
      <c r="C67" s="232" t="s">
        <v>3</v>
      </c>
      <c r="D67" s="232" t="s">
        <v>647</v>
      </c>
      <c r="E67" s="20" t="s">
        <v>3</v>
      </c>
      <c r="F67" s="233">
        <v>-23.68</v>
      </c>
      <c r="G67" s="39"/>
      <c r="H67" s="40"/>
    </row>
    <row r="68" spans="1:8" s="2" customFormat="1" ht="16.8" customHeight="1">
      <c r="A68" s="39"/>
      <c r="B68" s="40"/>
      <c r="C68" s="232" t="s">
        <v>88</v>
      </c>
      <c r="D68" s="232" t="s">
        <v>178</v>
      </c>
      <c r="E68" s="20" t="s">
        <v>3</v>
      </c>
      <c r="F68" s="233">
        <v>404.797</v>
      </c>
      <c r="G68" s="39"/>
      <c r="H68" s="40"/>
    </row>
    <row r="69" spans="1:8" s="2" customFormat="1" ht="16.8" customHeight="1">
      <c r="A69" s="39"/>
      <c r="B69" s="40"/>
      <c r="C69" s="234" t="s">
        <v>1764</v>
      </c>
      <c r="D69" s="39"/>
      <c r="E69" s="39"/>
      <c r="F69" s="39"/>
      <c r="G69" s="39"/>
      <c r="H69" s="40"/>
    </row>
    <row r="70" spans="1:8" s="2" customFormat="1" ht="16.8" customHeight="1">
      <c r="A70" s="39"/>
      <c r="B70" s="40"/>
      <c r="C70" s="232" t="s">
        <v>630</v>
      </c>
      <c r="D70" s="232" t="s">
        <v>1777</v>
      </c>
      <c r="E70" s="20" t="s">
        <v>168</v>
      </c>
      <c r="F70" s="233">
        <v>404.797</v>
      </c>
      <c r="G70" s="39"/>
      <c r="H70" s="40"/>
    </row>
    <row r="71" spans="1:8" s="2" customFormat="1" ht="16.8" customHeight="1">
      <c r="A71" s="39"/>
      <c r="B71" s="40"/>
      <c r="C71" s="232" t="s">
        <v>738</v>
      </c>
      <c r="D71" s="232" t="s">
        <v>1771</v>
      </c>
      <c r="E71" s="20" t="s">
        <v>168</v>
      </c>
      <c r="F71" s="233">
        <v>503.355</v>
      </c>
      <c r="G71" s="39"/>
      <c r="H71" s="40"/>
    </row>
    <row r="72" spans="1:8" s="2" customFormat="1" ht="16.8" customHeight="1">
      <c r="A72" s="39"/>
      <c r="B72" s="40"/>
      <c r="C72" s="232" t="s">
        <v>770</v>
      </c>
      <c r="D72" s="232" t="s">
        <v>1772</v>
      </c>
      <c r="E72" s="20" t="s">
        <v>168</v>
      </c>
      <c r="F72" s="233">
        <v>536.462</v>
      </c>
      <c r="G72" s="39"/>
      <c r="H72" s="40"/>
    </row>
    <row r="73" spans="1:8" s="2" customFormat="1" ht="16.8" customHeight="1">
      <c r="A73" s="39"/>
      <c r="B73" s="40"/>
      <c r="C73" s="232" t="s">
        <v>649</v>
      </c>
      <c r="D73" s="232" t="s">
        <v>650</v>
      </c>
      <c r="E73" s="20" t="s">
        <v>168</v>
      </c>
      <c r="F73" s="233">
        <v>412.885</v>
      </c>
      <c r="G73" s="39"/>
      <c r="H73" s="40"/>
    </row>
    <row r="74" spans="1:8" s="2" customFormat="1" ht="16.8" customHeight="1">
      <c r="A74" s="39"/>
      <c r="B74" s="40"/>
      <c r="C74" s="228" t="s">
        <v>90</v>
      </c>
      <c r="D74" s="229" t="s">
        <v>90</v>
      </c>
      <c r="E74" s="230" t="s">
        <v>3</v>
      </c>
      <c r="F74" s="231">
        <v>546.852</v>
      </c>
      <c r="G74" s="39"/>
      <c r="H74" s="40"/>
    </row>
    <row r="75" spans="1:8" s="2" customFormat="1" ht="16.8" customHeight="1">
      <c r="A75" s="39"/>
      <c r="B75" s="40"/>
      <c r="C75" s="232" t="s">
        <v>3</v>
      </c>
      <c r="D75" s="232" t="s">
        <v>875</v>
      </c>
      <c r="E75" s="20" t="s">
        <v>3</v>
      </c>
      <c r="F75" s="233">
        <v>141.266</v>
      </c>
      <c r="G75" s="39"/>
      <c r="H75" s="40"/>
    </row>
    <row r="76" spans="1:8" s="2" customFormat="1" ht="16.8" customHeight="1">
      <c r="A76" s="39"/>
      <c r="B76" s="40"/>
      <c r="C76" s="232" t="s">
        <v>3</v>
      </c>
      <c r="D76" s="232" t="s">
        <v>876</v>
      </c>
      <c r="E76" s="20" t="s">
        <v>3</v>
      </c>
      <c r="F76" s="233">
        <v>136.828</v>
      </c>
      <c r="G76" s="39"/>
      <c r="H76" s="40"/>
    </row>
    <row r="77" spans="1:8" s="2" customFormat="1" ht="16.8" customHeight="1">
      <c r="A77" s="39"/>
      <c r="B77" s="40"/>
      <c r="C77" s="232" t="s">
        <v>3</v>
      </c>
      <c r="D77" s="232" t="s">
        <v>877</v>
      </c>
      <c r="E77" s="20" t="s">
        <v>3</v>
      </c>
      <c r="F77" s="233">
        <v>136.828</v>
      </c>
      <c r="G77" s="39"/>
      <c r="H77" s="40"/>
    </row>
    <row r="78" spans="1:8" s="2" customFormat="1" ht="16.8" customHeight="1">
      <c r="A78" s="39"/>
      <c r="B78" s="40"/>
      <c r="C78" s="232" t="s">
        <v>3</v>
      </c>
      <c r="D78" s="232" t="s">
        <v>878</v>
      </c>
      <c r="E78" s="20" t="s">
        <v>3</v>
      </c>
      <c r="F78" s="233">
        <v>131.93</v>
      </c>
      <c r="G78" s="39"/>
      <c r="H78" s="40"/>
    </row>
    <row r="79" spans="1:8" s="2" customFormat="1" ht="16.8" customHeight="1">
      <c r="A79" s="39"/>
      <c r="B79" s="40"/>
      <c r="C79" s="232" t="s">
        <v>90</v>
      </c>
      <c r="D79" s="232" t="s">
        <v>178</v>
      </c>
      <c r="E79" s="20" t="s">
        <v>3</v>
      </c>
      <c r="F79" s="233">
        <v>546.852</v>
      </c>
      <c r="G79" s="39"/>
      <c r="H79" s="40"/>
    </row>
    <row r="80" spans="1:8" s="2" customFormat="1" ht="16.8" customHeight="1">
      <c r="A80" s="39"/>
      <c r="B80" s="40"/>
      <c r="C80" s="234" t="s">
        <v>1764</v>
      </c>
      <c r="D80" s="39"/>
      <c r="E80" s="39"/>
      <c r="F80" s="39"/>
      <c r="G80" s="39"/>
      <c r="H80" s="40"/>
    </row>
    <row r="81" spans="1:8" s="2" customFormat="1" ht="16.8" customHeight="1">
      <c r="A81" s="39"/>
      <c r="B81" s="40"/>
      <c r="C81" s="232" t="s">
        <v>871</v>
      </c>
      <c r="D81" s="232" t="s">
        <v>1778</v>
      </c>
      <c r="E81" s="20" t="s">
        <v>168</v>
      </c>
      <c r="F81" s="233">
        <v>546.852</v>
      </c>
      <c r="G81" s="39"/>
      <c r="H81" s="40"/>
    </row>
    <row r="82" spans="1:8" s="2" customFormat="1" ht="16.8" customHeight="1">
      <c r="A82" s="39"/>
      <c r="B82" s="40"/>
      <c r="C82" s="232" t="s">
        <v>880</v>
      </c>
      <c r="D82" s="232" t="s">
        <v>1779</v>
      </c>
      <c r="E82" s="20" t="s">
        <v>168</v>
      </c>
      <c r="F82" s="233">
        <v>49216.68</v>
      </c>
      <c r="G82" s="39"/>
      <c r="H82" s="40"/>
    </row>
    <row r="83" spans="1:8" s="2" customFormat="1" ht="16.8" customHeight="1">
      <c r="A83" s="39"/>
      <c r="B83" s="40"/>
      <c r="C83" s="232" t="s">
        <v>886</v>
      </c>
      <c r="D83" s="232" t="s">
        <v>1780</v>
      </c>
      <c r="E83" s="20" t="s">
        <v>168</v>
      </c>
      <c r="F83" s="233">
        <v>546.852</v>
      </c>
      <c r="G83" s="39"/>
      <c r="H83" s="40"/>
    </row>
    <row r="84" spans="1:8" s="2" customFormat="1" ht="16.8" customHeight="1">
      <c r="A84" s="39"/>
      <c r="B84" s="40"/>
      <c r="C84" s="232" t="s">
        <v>891</v>
      </c>
      <c r="D84" s="232" t="s">
        <v>1781</v>
      </c>
      <c r="E84" s="20" t="s">
        <v>168</v>
      </c>
      <c r="F84" s="233">
        <v>546.852</v>
      </c>
      <c r="G84" s="39"/>
      <c r="H84" s="40"/>
    </row>
    <row r="85" spans="1:8" s="2" customFormat="1" ht="16.8" customHeight="1">
      <c r="A85" s="39"/>
      <c r="B85" s="40"/>
      <c r="C85" s="232" t="s">
        <v>896</v>
      </c>
      <c r="D85" s="232" t="s">
        <v>1782</v>
      </c>
      <c r="E85" s="20" t="s">
        <v>168</v>
      </c>
      <c r="F85" s="233">
        <v>49216.68</v>
      </c>
      <c r="G85" s="39"/>
      <c r="H85" s="40"/>
    </row>
    <row r="86" spans="1:8" s="2" customFormat="1" ht="16.8" customHeight="1">
      <c r="A86" s="39"/>
      <c r="B86" s="40"/>
      <c r="C86" s="232" t="s">
        <v>901</v>
      </c>
      <c r="D86" s="232" t="s">
        <v>1783</v>
      </c>
      <c r="E86" s="20" t="s">
        <v>168</v>
      </c>
      <c r="F86" s="233">
        <v>546.852</v>
      </c>
      <c r="G86" s="39"/>
      <c r="H86" s="40"/>
    </row>
    <row r="87" spans="1:8" s="2" customFormat="1" ht="16.8" customHeight="1">
      <c r="A87" s="39"/>
      <c r="B87" s="40"/>
      <c r="C87" s="228" t="s">
        <v>112</v>
      </c>
      <c r="D87" s="229" t="s">
        <v>112</v>
      </c>
      <c r="E87" s="230" t="s">
        <v>3</v>
      </c>
      <c r="F87" s="231">
        <v>17.685</v>
      </c>
      <c r="G87" s="39"/>
      <c r="H87" s="40"/>
    </row>
    <row r="88" spans="1:8" s="2" customFormat="1" ht="16.8" customHeight="1">
      <c r="A88" s="39"/>
      <c r="B88" s="40"/>
      <c r="C88" s="232" t="s">
        <v>3</v>
      </c>
      <c r="D88" s="232" t="s">
        <v>549</v>
      </c>
      <c r="E88" s="20" t="s">
        <v>3</v>
      </c>
      <c r="F88" s="233">
        <v>0</v>
      </c>
      <c r="G88" s="39"/>
      <c r="H88" s="40"/>
    </row>
    <row r="89" spans="1:8" s="2" customFormat="1" ht="16.8" customHeight="1">
      <c r="A89" s="39"/>
      <c r="B89" s="40"/>
      <c r="C89" s="232" t="s">
        <v>3</v>
      </c>
      <c r="D89" s="232" t="s">
        <v>550</v>
      </c>
      <c r="E89" s="20" t="s">
        <v>3</v>
      </c>
      <c r="F89" s="233">
        <v>22.779</v>
      </c>
      <c r="G89" s="39"/>
      <c r="H89" s="40"/>
    </row>
    <row r="90" spans="1:8" s="2" customFormat="1" ht="16.8" customHeight="1">
      <c r="A90" s="39"/>
      <c r="B90" s="40"/>
      <c r="C90" s="232" t="s">
        <v>3</v>
      </c>
      <c r="D90" s="232" t="s">
        <v>551</v>
      </c>
      <c r="E90" s="20" t="s">
        <v>3</v>
      </c>
      <c r="F90" s="233">
        <v>-7.938</v>
      </c>
      <c r="G90" s="39"/>
      <c r="H90" s="40"/>
    </row>
    <row r="91" spans="1:8" s="2" customFormat="1" ht="16.8" customHeight="1">
      <c r="A91" s="39"/>
      <c r="B91" s="40"/>
      <c r="C91" s="232" t="s">
        <v>3</v>
      </c>
      <c r="D91" s="232" t="s">
        <v>552</v>
      </c>
      <c r="E91" s="20" t="s">
        <v>3</v>
      </c>
      <c r="F91" s="233">
        <v>1.42</v>
      </c>
      <c r="G91" s="39"/>
      <c r="H91" s="40"/>
    </row>
    <row r="92" spans="1:8" s="2" customFormat="1" ht="16.8" customHeight="1">
      <c r="A92" s="39"/>
      <c r="B92" s="40"/>
      <c r="C92" s="232" t="s">
        <v>3</v>
      </c>
      <c r="D92" s="232" t="s">
        <v>553</v>
      </c>
      <c r="E92" s="20" t="s">
        <v>3</v>
      </c>
      <c r="F92" s="233">
        <v>1.424</v>
      </c>
      <c r="G92" s="39"/>
      <c r="H92" s="40"/>
    </row>
    <row r="93" spans="1:8" s="2" customFormat="1" ht="16.8" customHeight="1">
      <c r="A93" s="39"/>
      <c r="B93" s="40"/>
      <c r="C93" s="232" t="s">
        <v>112</v>
      </c>
      <c r="D93" s="232" t="s">
        <v>178</v>
      </c>
      <c r="E93" s="20" t="s">
        <v>3</v>
      </c>
      <c r="F93" s="233">
        <v>17.685</v>
      </c>
      <c r="G93" s="39"/>
      <c r="H93" s="40"/>
    </row>
    <row r="94" spans="1:8" s="2" customFormat="1" ht="16.8" customHeight="1">
      <c r="A94" s="39"/>
      <c r="B94" s="40"/>
      <c r="C94" s="234" t="s">
        <v>1764</v>
      </c>
      <c r="D94" s="39"/>
      <c r="E94" s="39"/>
      <c r="F94" s="39"/>
      <c r="G94" s="39"/>
      <c r="H94" s="40"/>
    </row>
    <row r="95" spans="1:8" s="2" customFormat="1" ht="16.8" customHeight="1">
      <c r="A95" s="39"/>
      <c r="B95" s="40"/>
      <c r="C95" s="232" t="s">
        <v>545</v>
      </c>
      <c r="D95" s="232" t="s">
        <v>1784</v>
      </c>
      <c r="E95" s="20" t="s">
        <v>168</v>
      </c>
      <c r="F95" s="233">
        <v>17.685</v>
      </c>
      <c r="G95" s="39"/>
      <c r="H95" s="40"/>
    </row>
    <row r="96" spans="1:8" s="2" customFormat="1" ht="16.8" customHeight="1">
      <c r="A96" s="39"/>
      <c r="B96" s="40"/>
      <c r="C96" s="232" t="s">
        <v>525</v>
      </c>
      <c r="D96" s="232" t="s">
        <v>1785</v>
      </c>
      <c r="E96" s="20" t="s">
        <v>168</v>
      </c>
      <c r="F96" s="233">
        <v>17.685</v>
      </c>
      <c r="G96" s="39"/>
      <c r="H96" s="40"/>
    </row>
    <row r="97" spans="1:8" s="2" customFormat="1" ht="16.8" customHeight="1">
      <c r="A97" s="39"/>
      <c r="B97" s="40"/>
      <c r="C97" s="232" t="s">
        <v>602</v>
      </c>
      <c r="D97" s="232" t="s">
        <v>1775</v>
      </c>
      <c r="E97" s="20" t="s">
        <v>168</v>
      </c>
      <c r="F97" s="233">
        <v>521.04</v>
      </c>
      <c r="G97" s="39"/>
      <c r="H97" s="40"/>
    </row>
    <row r="98" spans="1:8" s="2" customFormat="1" ht="16.8" customHeight="1">
      <c r="A98" s="39"/>
      <c r="B98" s="40"/>
      <c r="C98" s="228" t="s">
        <v>92</v>
      </c>
      <c r="D98" s="229" t="s">
        <v>92</v>
      </c>
      <c r="E98" s="230" t="s">
        <v>3</v>
      </c>
      <c r="F98" s="231">
        <v>50.809</v>
      </c>
      <c r="G98" s="39"/>
      <c r="H98" s="40"/>
    </row>
    <row r="99" spans="1:8" s="2" customFormat="1" ht="16.8" customHeight="1">
      <c r="A99" s="39"/>
      <c r="B99" s="40"/>
      <c r="C99" s="228" t="s">
        <v>94</v>
      </c>
      <c r="D99" s="229" t="s">
        <v>94</v>
      </c>
      <c r="E99" s="230" t="s">
        <v>3</v>
      </c>
      <c r="F99" s="231">
        <v>112.346</v>
      </c>
      <c r="G99" s="39"/>
      <c r="H99" s="40"/>
    </row>
    <row r="100" spans="1:8" s="2" customFormat="1" ht="16.8" customHeight="1">
      <c r="A100" s="39"/>
      <c r="B100" s="40"/>
      <c r="C100" s="232" t="s">
        <v>3</v>
      </c>
      <c r="D100" s="232" t="s">
        <v>748</v>
      </c>
      <c r="E100" s="20" t="s">
        <v>3</v>
      </c>
      <c r="F100" s="233">
        <v>0</v>
      </c>
      <c r="G100" s="39"/>
      <c r="H100" s="40"/>
    </row>
    <row r="101" spans="1:8" s="2" customFormat="1" ht="16.8" customHeight="1">
      <c r="A101" s="39"/>
      <c r="B101" s="40"/>
      <c r="C101" s="232" t="s">
        <v>3</v>
      </c>
      <c r="D101" s="232" t="s">
        <v>749</v>
      </c>
      <c r="E101" s="20" t="s">
        <v>3</v>
      </c>
      <c r="F101" s="233">
        <v>21.983</v>
      </c>
      <c r="G101" s="39"/>
      <c r="H101" s="40"/>
    </row>
    <row r="102" spans="1:8" s="2" customFormat="1" ht="16.8" customHeight="1">
      <c r="A102" s="39"/>
      <c r="B102" s="40"/>
      <c r="C102" s="232" t="s">
        <v>3</v>
      </c>
      <c r="D102" s="232" t="s">
        <v>750</v>
      </c>
      <c r="E102" s="20" t="s">
        <v>3</v>
      </c>
      <c r="F102" s="233">
        <v>14.49</v>
      </c>
      <c r="G102" s="39"/>
      <c r="H102" s="40"/>
    </row>
    <row r="103" spans="1:8" s="2" customFormat="1" ht="16.8" customHeight="1">
      <c r="A103" s="39"/>
      <c r="B103" s="40"/>
      <c r="C103" s="232" t="s">
        <v>3</v>
      </c>
      <c r="D103" s="232" t="s">
        <v>751</v>
      </c>
      <c r="E103" s="20" t="s">
        <v>3</v>
      </c>
      <c r="F103" s="233">
        <v>3.726</v>
      </c>
      <c r="G103" s="39"/>
      <c r="H103" s="40"/>
    </row>
    <row r="104" spans="1:8" s="2" customFormat="1" ht="16.8" customHeight="1">
      <c r="A104" s="39"/>
      <c r="B104" s="40"/>
      <c r="C104" s="232" t="s">
        <v>3</v>
      </c>
      <c r="D104" s="232" t="s">
        <v>752</v>
      </c>
      <c r="E104" s="20" t="s">
        <v>3</v>
      </c>
      <c r="F104" s="233">
        <v>3.623</v>
      </c>
      <c r="G104" s="39"/>
      <c r="H104" s="40"/>
    </row>
    <row r="105" spans="1:8" s="2" customFormat="1" ht="16.8" customHeight="1">
      <c r="A105" s="39"/>
      <c r="B105" s="40"/>
      <c r="C105" s="232" t="s">
        <v>3</v>
      </c>
      <c r="D105" s="232" t="s">
        <v>753</v>
      </c>
      <c r="E105" s="20" t="s">
        <v>3</v>
      </c>
      <c r="F105" s="233">
        <v>2.62</v>
      </c>
      <c r="G105" s="39"/>
      <c r="H105" s="40"/>
    </row>
    <row r="106" spans="1:8" s="2" customFormat="1" ht="16.8" customHeight="1">
      <c r="A106" s="39"/>
      <c r="B106" s="40"/>
      <c r="C106" s="232" t="s">
        <v>3</v>
      </c>
      <c r="D106" s="232" t="s">
        <v>754</v>
      </c>
      <c r="E106" s="20" t="s">
        <v>3</v>
      </c>
      <c r="F106" s="233">
        <v>3.863</v>
      </c>
      <c r="G106" s="39"/>
      <c r="H106" s="40"/>
    </row>
    <row r="107" spans="1:8" s="2" customFormat="1" ht="16.8" customHeight="1">
      <c r="A107" s="39"/>
      <c r="B107" s="40"/>
      <c r="C107" s="232" t="s">
        <v>3</v>
      </c>
      <c r="D107" s="232" t="s">
        <v>755</v>
      </c>
      <c r="E107" s="20" t="s">
        <v>3</v>
      </c>
      <c r="F107" s="233">
        <v>3.623</v>
      </c>
      <c r="G107" s="39"/>
      <c r="H107" s="40"/>
    </row>
    <row r="108" spans="1:8" s="2" customFormat="1" ht="16.8" customHeight="1">
      <c r="A108" s="39"/>
      <c r="B108" s="40"/>
      <c r="C108" s="232" t="s">
        <v>3</v>
      </c>
      <c r="D108" s="232" t="s">
        <v>756</v>
      </c>
      <c r="E108" s="20" t="s">
        <v>3</v>
      </c>
      <c r="F108" s="233">
        <v>1.749</v>
      </c>
      <c r="G108" s="39"/>
      <c r="H108" s="40"/>
    </row>
    <row r="109" spans="1:8" s="2" customFormat="1" ht="16.8" customHeight="1">
      <c r="A109" s="39"/>
      <c r="B109" s="40"/>
      <c r="C109" s="232" t="s">
        <v>3</v>
      </c>
      <c r="D109" s="232" t="s">
        <v>757</v>
      </c>
      <c r="E109" s="20" t="s">
        <v>3</v>
      </c>
      <c r="F109" s="233">
        <v>7.328</v>
      </c>
      <c r="G109" s="39"/>
      <c r="H109" s="40"/>
    </row>
    <row r="110" spans="1:8" s="2" customFormat="1" ht="16.8" customHeight="1">
      <c r="A110" s="39"/>
      <c r="B110" s="40"/>
      <c r="C110" s="232" t="s">
        <v>3</v>
      </c>
      <c r="D110" s="232" t="s">
        <v>758</v>
      </c>
      <c r="E110" s="20" t="s">
        <v>3</v>
      </c>
      <c r="F110" s="233">
        <v>3.56</v>
      </c>
      <c r="G110" s="39"/>
      <c r="H110" s="40"/>
    </row>
    <row r="111" spans="1:8" s="2" customFormat="1" ht="16.8" customHeight="1">
      <c r="A111" s="39"/>
      <c r="B111" s="40"/>
      <c r="C111" s="232" t="s">
        <v>3</v>
      </c>
      <c r="D111" s="232" t="s">
        <v>759</v>
      </c>
      <c r="E111" s="20" t="s">
        <v>3</v>
      </c>
      <c r="F111" s="233">
        <v>3.498</v>
      </c>
      <c r="G111" s="39"/>
      <c r="H111" s="40"/>
    </row>
    <row r="112" spans="1:8" s="2" customFormat="1" ht="16.8" customHeight="1">
      <c r="A112" s="39"/>
      <c r="B112" s="40"/>
      <c r="C112" s="232" t="s">
        <v>3</v>
      </c>
      <c r="D112" s="232" t="s">
        <v>760</v>
      </c>
      <c r="E112" s="20" t="s">
        <v>3</v>
      </c>
      <c r="F112" s="233">
        <v>4.195</v>
      </c>
      <c r="G112" s="39"/>
      <c r="H112" s="40"/>
    </row>
    <row r="113" spans="1:8" s="2" customFormat="1" ht="16.8" customHeight="1">
      <c r="A113" s="39"/>
      <c r="B113" s="40"/>
      <c r="C113" s="232" t="s">
        <v>3</v>
      </c>
      <c r="D113" s="232" t="s">
        <v>761</v>
      </c>
      <c r="E113" s="20" t="s">
        <v>3</v>
      </c>
      <c r="F113" s="233">
        <v>14.49</v>
      </c>
      <c r="G113" s="39"/>
      <c r="H113" s="40"/>
    </row>
    <row r="114" spans="1:8" s="2" customFormat="1" ht="16.8" customHeight="1">
      <c r="A114" s="39"/>
      <c r="B114" s="40"/>
      <c r="C114" s="232" t="s">
        <v>3</v>
      </c>
      <c r="D114" s="232" t="s">
        <v>762</v>
      </c>
      <c r="E114" s="20" t="s">
        <v>3</v>
      </c>
      <c r="F114" s="233">
        <v>3.726</v>
      </c>
      <c r="G114" s="39"/>
      <c r="H114" s="40"/>
    </row>
    <row r="115" spans="1:8" s="2" customFormat="1" ht="16.8" customHeight="1">
      <c r="A115" s="39"/>
      <c r="B115" s="40"/>
      <c r="C115" s="232" t="s">
        <v>3</v>
      </c>
      <c r="D115" s="232" t="s">
        <v>763</v>
      </c>
      <c r="E115" s="20" t="s">
        <v>3</v>
      </c>
      <c r="F115" s="233">
        <v>3.664</v>
      </c>
      <c r="G115" s="39"/>
      <c r="H115" s="40"/>
    </row>
    <row r="116" spans="1:8" s="2" customFormat="1" ht="16.8" customHeight="1">
      <c r="A116" s="39"/>
      <c r="B116" s="40"/>
      <c r="C116" s="232" t="s">
        <v>3</v>
      </c>
      <c r="D116" s="232" t="s">
        <v>764</v>
      </c>
      <c r="E116" s="20" t="s">
        <v>3</v>
      </c>
      <c r="F116" s="233">
        <v>5.148</v>
      </c>
      <c r="G116" s="39"/>
      <c r="H116" s="40"/>
    </row>
    <row r="117" spans="1:8" s="2" customFormat="1" ht="16.8" customHeight="1">
      <c r="A117" s="39"/>
      <c r="B117" s="40"/>
      <c r="C117" s="232" t="s">
        <v>3</v>
      </c>
      <c r="D117" s="232" t="s">
        <v>765</v>
      </c>
      <c r="E117" s="20" t="s">
        <v>3</v>
      </c>
      <c r="F117" s="233">
        <v>2.93</v>
      </c>
      <c r="G117" s="39"/>
      <c r="H117" s="40"/>
    </row>
    <row r="118" spans="1:8" s="2" customFormat="1" ht="16.8" customHeight="1">
      <c r="A118" s="39"/>
      <c r="B118" s="40"/>
      <c r="C118" s="232" t="s">
        <v>3</v>
      </c>
      <c r="D118" s="232" t="s">
        <v>766</v>
      </c>
      <c r="E118" s="20" t="s">
        <v>3</v>
      </c>
      <c r="F118" s="233">
        <v>2.71</v>
      </c>
      <c r="G118" s="39"/>
      <c r="H118" s="40"/>
    </row>
    <row r="119" spans="1:8" s="2" customFormat="1" ht="16.8" customHeight="1">
      <c r="A119" s="39"/>
      <c r="B119" s="40"/>
      <c r="C119" s="232" t="s">
        <v>3</v>
      </c>
      <c r="D119" s="232" t="s">
        <v>767</v>
      </c>
      <c r="E119" s="20" t="s">
        <v>3</v>
      </c>
      <c r="F119" s="233">
        <v>2.71</v>
      </c>
      <c r="G119" s="39"/>
      <c r="H119" s="40"/>
    </row>
    <row r="120" spans="1:8" s="2" customFormat="1" ht="16.8" customHeight="1">
      <c r="A120" s="39"/>
      <c r="B120" s="40"/>
      <c r="C120" s="232" t="s">
        <v>3</v>
      </c>
      <c r="D120" s="232" t="s">
        <v>768</v>
      </c>
      <c r="E120" s="20" t="s">
        <v>3</v>
      </c>
      <c r="F120" s="233">
        <v>2.71</v>
      </c>
      <c r="G120" s="39"/>
      <c r="H120" s="40"/>
    </row>
    <row r="121" spans="1:8" s="2" customFormat="1" ht="16.8" customHeight="1">
      <c r="A121" s="39"/>
      <c r="B121" s="40"/>
      <c r="C121" s="232" t="s">
        <v>94</v>
      </c>
      <c r="D121" s="232" t="s">
        <v>178</v>
      </c>
      <c r="E121" s="20" t="s">
        <v>3</v>
      </c>
      <c r="F121" s="233">
        <v>112.346</v>
      </c>
      <c r="G121" s="39"/>
      <c r="H121" s="40"/>
    </row>
    <row r="122" spans="1:8" s="2" customFormat="1" ht="16.8" customHeight="1">
      <c r="A122" s="39"/>
      <c r="B122" s="40"/>
      <c r="C122" s="234" t="s">
        <v>1764</v>
      </c>
      <c r="D122" s="39"/>
      <c r="E122" s="39"/>
      <c r="F122" s="39"/>
      <c r="G122" s="39"/>
      <c r="H122" s="40"/>
    </row>
    <row r="123" spans="1:8" s="2" customFormat="1" ht="16.8" customHeight="1">
      <c r="A123" s="39"/>
      <c r="B123" s="40"/>
      <c r="C123" s="232" t="s">
        <v>744</v>
      </c>
      <c r="D123" s="232" t="s">
        <v>1786</v>
      </c>
      <c r="E123" s="20" t="s">
        <v>168</v>
      </c>
      <c r="F123" s="233">
        <v>112.346</v>
      </c>
      <c r="G123" s="39"/>
      <c r="H123" s="40"/>
    </row>
    <row r="124" spans="1:8" s="2" customFormat="1" ht="16.8" customHeight="1">
      <c r="A124" s="39"/>
      <c r="B124" s="40"/>
      <c r="C124" s="232" t="s">
        <v>489</v>
      </c>
      <c r="D124" s="232" t="s">
        <v>1787</v>
      </c>
      <c r="E124" s="20" t="s">
        <v>168</v>
      </c>
      <c r="F124" s="233">
        <v>112.346</v>
      </c>
      <c r="G124" s="39"/>
      <c r="H124" s="40"/>
    </row>
    <row r="125" spans="1:8" s="2" customFormat="1" ht="16.8" customHeight="1">
      <c r="A125" s="39"/>
      <c r="B125" s="40"/>
      <c r="C125" s="228" t="s">
        <v>97</v>
      </c>
      <c r="D125" s="229" t="s">
        <v>97</v>
      </c>
      <c r="E125" s="230" t="s">
        <v>3</v>
      </c>
      <c r="F125" s="231">
        <v>69.406</v>
      </c>
      <c r="G125" s="39"/>
      <c r="H125" s="40"/>
    </row>
    <row r="126" spans="1:8" s="2" customFormat="1" ht="16.8" customHeight="1">
      <c r="A126" s="39"/>
      <c r="B126" s="40"/>
      <c r="C126" s="232" t="s">
        <v>3</v>
      </c>
      <c r="D126" s="232" t="s">
        <v>509</v>
      </c>
      <c r="E126" s="20" t="s">
        <v>3</v>
      </c>
      <c r="F126" s="233">
        <v>0</v>
      </c>
      <c r="G126" s="39"/>
      <c r="H126" s="40"/>
    </row>
    <row r="127" spans="1:8" s="2" customFormat="1" ht="16.8" customHeight="1">
      <c r="A127" s="39"/>
      <c r="B127" s="40"/>
      <c r="C127" s="232" t="s">
        <v>3</v>
      </c>
      <c r="D127" s="232" t="s">
        <v>510</v>
      </c>
      <c r="E127" s="20" t="s">
        <v>3</v>
      </c>
      <c r="F127" s="233">
        <v>46.256</v>
      </c>
      <c r="G127" s="39"/>
      <c r="H127" s="40"/>
    </row>
    <row r="128" spans="1:8" s="2" customFormat="1" ht="16.8" customHeight="1">
      <c r="A128" s="39"/>
      <c r="B128" s="40"/>
      <c r="C128" s="232" t="s">
        <v>3</v>
      </c>
      <c r="D128" s="232" t="s">
        <v>511</v>
      </c>
      <c r="E128" s="20" t="s">
        <v>3</v>
      </c>
      <c r="F128" s="233">
        <v>0</v>
      </c>
      <c r="G128" s="39"/>
      <c r="H128" s="40"/>
    </row>
    <row r="129" spans="1:8" s="2" customFormat="1" ht="16.8" customHeight="1">
      <c r="A129" s="39"/>
      <c r="B129" s="40"/>
      <c r="C129" s="232" t="s">
        <v>3</v>
      </c>
      <c r="D129" s="232" t="s">
        <v>512</v>
      </c>
      <c r="E129" s="20" t="s">
        <v>3</v>
      </c>
      <c r="F129" s="233">
        <v>8.73</v>
      </c>
      <c r="G129" s="39"/>
      <c r="H129" s="40"/>
    </row>
    <row r="130" spans="1:8" s="2" customFormat="1" ht="16.8" customHeight="1">
      <c r="A130" s="39"/>
      <c r="B130" s="40"/>
      <c r="C130" s="232" t="s">
        <v>3</v>
      </c>
      <c r="D130" s="232" t="s">
        <v>513</v>
      </c>
      <c r="E130" s="20" t="s">
        <v>3</v>
      </c>
      <c r="F130" s="233">
        <v>14.42</v>
      </c>
      <c r="G130" s="39"/>
      <c r="H130" s="40"/>
    </row>
    <row r="131" spans="1:8" s="2" customFormat="1" ht="16.8" customHeight="1">
      <c r="A131" s="39"/>
      <c r="B131" s="40"/>
      <c r="C131" s="232" t="s">
        <v>97</v>
      </c>
      <c r="D131" s="232" t="s">
        <v>178</v>
      </c>
      <c r="E131" s="20" t="s">
        <v>3</v>
      </c>
      <c r="F131" s="233">
        <v>69.406</v>
      </c>
      <c r="G131" s="39"/>
      <c r="H131" s="40"/>
    </row>
    <row r="132" spans="1:8" s="2" customFormat="1" ht="16.8" customHeight="1">
      <c r="A132" s="39"/>
      <c r="B132" s="40"/>
      <c r="C132" s="234" t="s">
        <v>1764</v>
      </c>
      <c r="D132" s="39"/>
      <c r="E132" s="39"/>
      <c r="F132" s="39"/>
      <c r="G132" s="39"/>
      <c r="H132" s="40"/>
    </row>
    <row r="133" spans="1:8" s="2" customFormat="1" ht="16.8" customHeight="1">
      <c r="A133" s="39"/>
      <c r="B133" s="40"/>
      <c r="C133" s="232" t="s">
        <v>505</v>
      </c>
      <c r="D133" s="232" t="s">
        <v>1788</v>
      </c>
      <c r="E133" s="20" t="s">
        <v>168</v>
      </c>
      <c r="F133" s="233">
        <v>69.406</v>
      </c>
      <c r="G133" s="39"/>
      <c r="H133" s="40"/>
    </row>
    <row r="134" spans="1:8" s="2" customFormat="1" ht="16.8" customHeight="1">
      <c r="A134" s="39"/>
      <c r="B134" s="40"/>
      <c r="C134" s="232" t="s">
        <v>500</v>
      </c>
      <c r="D134" s="232" t="s">
        <v>1789</v>
      </c>
      <c r="E134" s="20" t="s">
        <v>168</v>
      </c>
      <c r="F134" s="233">
        <v>69.406</v>
      </c>
      <c r="G134" s="39"/>
      <c r="H134" s="40"/>
    </row>
    <row r="135" spans="1:8" s="2" customFormat="1" ht="16.8" customHeight="1">
      <c r="A135" s="39"/>
      <c r="B135" s="40"/>
      <c r="C135" s="232" t="s">
        <v>520</v>
      </c>
      <c r="D135" s="232" t="s">
        <v>1790</v>
      </c>
      <c r="E135" s="20" t="s">
        <v>168</v>
      </c>
      <c r="F135" s="233">
        <v>69.406</v>
      </c>
      <c r="G135" s="39"/>
      <c r="H135" s="40"/>
    </row>
    <row r="136" spans="1:8" s="2" customFormat="1" ht="16.8" customHeight="1">
      <c r="A136" s="39"/>
      <c r="B136" s="40"/>
      <c r="C136" s="228" t="s">
        <v>100</v>
      </c>
      <c r="D136" s="229" t="s">
        <v>100</v>
      </c>
      <c r="E136" s="230" t="s">
        <v>3</v>
      </c>
      <c r="F136" s="231">
        <v>53.016</v>
      </c>
      <c r="G136" s="39"/>
      <c r="H136" s="40"/>
    </row>
    <row r="137" spans="1:8" s="2" customFormat="1" ht="16.8" customHeight="1">
      <c r="A137" s="39"/>
      <c r="B137" s="40"/>
      <c r="C137" s="232" t="s">
        <v>3</v>
      </c>
      <c r="D137" s="232" t="s">
        <v>199</v>
      </c>
      <c r="E137" s="20" t="s">
        <v>3</v>
      </c>
      <c r="F137" s="233">
        <v>0</v>
      </c>
      <c r="G137" s="39"/>
      <c r="H137" s="40"/>
    </row>
    <row r="138" spans="1:8" s="2" customFormat="1" ht="16.8" customHeight="1">
      <c r="A138" s="39"/>
      <c r="B138" s="40"/>
      <c r="C138" s="232" t="s">
        <v>3</v>
      </c>
      <c r="D138" s="232" t="s">
        <v>200</v>
      </c>
      <c r="E138" s="20" t="s">
        <v>3</v>
      </c>
      <c r="F138" s="233">
        <v>5.542</v>
      </c>
      <c r="G138" s="39"/>
      <c r="H138" s="40"/>
    </row>
    <row r="139" spans="1:8" s="2" customFormat="1" ht="16.8" customHeight="1">
      <c r="A139" s="39"/>
      <c r="B139" s="40"/>
      <c r="C139" s="232" t="s">
        <v>3</v>
      </c>
      <c r="D139" s="232" t="s">
        <v>201</v>
      </c>
      <c r="E139" s="20" t="s">
        <v>3</v>
      </c>
      <c r="F139" s="233">
        <v>4.8</v>
      </c>
      <c r="G139" s="39"/>
      <c r="H139" s="40"/>
    </row>
    <row r="140" spans="1:8" s="2" customFormat="1" ht="16.8" customHeight="1">
      <c r="A140" s="39"/>
      <c r="B140" s="40"/>
      <c r="C140" s="232" t="s">
        <v>3</v>
      </c>
      <c r="D140" s="232" t="s">
        <v>202</v>
      </c>
      <c r="E140" s="20" t="s">
        <v>3</v>
      </c>
      <c r="F140" s="233">
        <v>6.24</v>
      </c>
      <c r="G140" s="39"/>
      <c r="H140" s="40"/>
    </row>
    <row r="141" spans="1:8" s="2" customFormat="1" ht="16.8" customHeight="1">
      <c r="A141" s="39"/>
      <c r="B141" s="40"/>
      <c r="C141" s="232" t="s">
        <v>3</v>
      </c>
      <c r="D141" s="232" t="s">
        <v>203</v>
      </c>
      <c r="E141" s="20" t="s">
        <v>3</v>
      </c>
      <c r="F141" s="233">
        <v>16.416</v>
      </c>
      <c r="G141" s="39"/>
      <c r="H141" s="40"/>
    </row>
    <row r="142" spans="1:8" s="2" customFormat="1" ht="16.8" customHeight="1">
      <c r="A142" s="39"/>
      <c r="B142" s="40"/>
      <c r="C142" s="232" t="s">
        <v>3</v>
      </c>
      <c r="D142" s="232" t="s">
        <v>204</v>
      </c>
      <c r="E142" s="20" t="s">
        <v>3</v>
      </c>
      <c r="F142" s="233">
        <v>16.832</v>
      </c>
      <c r="G142" s="39"/>
      <c r="H142" s="40"/>
    </row>
    <row r="143" spans="1:8" s="2" customFormat="1" ht="16.8" customHeight="1">
      <c r="A143" s="39"/>
      <c r="B143" s="40"/>
      <c r="C143" s="232" t="s">
        <v>3</v>
      </c>
      <c r="D143" s="232" t="s">
        <v>205</v>
      </c>
      <c r="E143" s="20" t="s">
        <v>3</v>
      </c>
      <c r="F143" s="233">
        <v>2.25</v>
      </c>
      <c r="G143" s="39"/>
      <c r="H143" s="40"/>
    </row>
    <row r="144" spans="1:8" s="2" customFormat="1" ht="16.8" customHeight="1">
      <c r="A144" s="39"/>
      <c r="B144" s="40"/>
      <c r="C144" s="232" t="s">
        <v>3</v>
      </c>
      <c r="D144" s="232" t="s">
        <v>206</v>
      </c>
      <c r="E144" s="20" t="s">
        <v>3</v>
      </c>
      <c r="F144" s="233">
        <v>0.936</v>
      </c>
      <c r="G144" s="39"/>
      <c r="H144" s="40"/>
    </row>
    <row r="145" spans="1:8" s="2" customFormat="1" ht="16.8" customHeight="1">
      <c r="A145" s="39"/>
      <c r="B145" s="40"/>
      <c r="C145" s="232" t="s">
        <v>100</v>
      </c>
      <c r="D145" s="232" t="s">
        <v>178</v>
      </c>
      <c r="E145" s="20" t="s">
        <v>3</v>
      </c>
      <c r="F145" s="233">
        <v>53.016</v>
      </c>
      <c r="G145" s="39"/>
      <c r="H145" s="40"/>
    </row>
    <row r="146" spans="1:8" s="2" customFormat="1" ht="16.8" customHeight="1">
      <c r="A146" s="39"/>
      <c r="B146" s="40"/>
      <c r="C146" s="234" t="s">
        <v>1764</v>
      </c>
      <c r="D146" s="39"/>
      <c r="E146" s="39"/>
      <c r="F146" s="39"/>
      <c r="G146" s="39"/>
      <c r="H146" s="40"/>
    </row>
    <row r="147" spans="1:8" s="2" customFormat="1" ht="16.8" customHeight="1">
      <c r="A147" s="39"/>
      <c r="B147" s="40"/>
      <c r="C147" s="232" t="s">
        <v>194</v>
      </c>
      <c r="D147" s="232" t="s">
        <v>1791</v>
      </c>
      <c r="E147" s="20" t="s">
        <v>196</v>
      </c>
      <c r="F147" s="233">
        <v>53.016</v>
      </c>
      <c r="G147" s="39"/>
      <c r="H147" s="40"/>
    </row>
    <row r="148" spans="1:8" s="2" customFormat="1" ht="16.8" customHeight="1">
      <c r="A148" s="39"/>
      <c r="B148" s="40"/>
      <c r="C148" s="232" t="s">
        <v>242</v>
      </c>
      <c r="D148" s="232" t="s">
        <v>1792</v>
      </c>
      <c r="E148" s="20" t="s">
        <v>196</v>
      </c>
      <c r="F148" s="233">
        <v>66.734</v>
      </c>
      <c r="G148" s="39"/>
      <c r="H148" s="40"/>
    </row>
    <row r="149" spans="1:8" s="2" customFormat="1" ht="16.8" customHeight="1">
      <c r="A149" s="39"/>
      <c r="B149" s="40"/>
      <c r="C149" s="232" t="s">
        <v>249</v>
      </c>
      <c r="D149" s="232" t="s">
        <v>1793</v>
      </c>
      <c r="E149" s="20" t="s">
        <v>196</v>
      </c>
      <c r="F149" s="233">
        <v>73.104</v>
      </c>
      <c r="G149" s="39"/>
      <c r="H149" s="40"/>
    </row>
    <row r="150" spans="1:8" s="2" customFormat="1" ht="16.8" customHeight="1">
      <c r="A150" s="39"/>
      <c r="B150" s="40"/>
      <c r="C150" s="232" t="s">
        <v>254</v>
      </c>
      <c r="D150" s="232" t="s">
        <v>1794</v>
      </c>
      <c r="E150" s="20" t="s">
        <v>196</v>
      </c>
      <c r="F150" s="233">
        <v>73.104</v>
      </c>
      <c r="G150" s="39"/>
      <c r="H150" s="40"/>
    </row>
    <row r="151" spans="1:8" s="2" customFormat="1" ht="16.8" customHeight="1">
      <c r="A151" s="39"/>
      <c r="B151" s="40"/>
      <c r="C151" s="232" t="s">
        <v>259</v>
      </c>
      <c r="D151" s="232" t="s">
        <v>1795</v>
      </c>
      <c r="E151" s="20" t="s">
        <v>261</v>
      </c>
      <c r="F151" s="233">
        <v>131.586</v>
      </c>
      <c r="G151" s="39"/>
      <c r="H151" s="40"/>
    </row>
    <row r="152" spans="1:8" s="2" customFormat="1" ht="16.8" customHeight="1">
      <c r="A152" s="39"/>
      <c r="B152" s="40"/>
      <c r="C152" s="232" t="s">
        <v>268</v>
      </c>
      <c r="D152" s="232" t="s">
        <v>1796</v>
      </c>
      <c r="E152" s="20" t="s">
        <v>196</v>
      </c>
      <c r="F152" s="233">
        <v>26.508</v>
      </c>
      <c r="G152" s="39"/>
      <c r="H152" s="40"/>
    </row>
    <row r="153" spans="1:8" s="2" customFormat="1" ht="16.8" customHeight="1">
      <c r="A153" s="39"/>
      <c r="B153" s="40"/>
      <c r="C153" s="228" t="s">
        <v>102</v>
      </c>
      <c r="D153" s="229" t="s">
        <v>102</v>
      </c>
      <c r="E153" s="230" t="s">
        <v>3</v>
      </c>
      <c r="F153" s="231">
        <v>80.451</v>
      </c>
      <c r="G153" s="39"/>
      <c r="H153" s="40"/>
    </row>
    <row r="154" spans="1:8" s="2" customFormat="1" ht="16.8" customHeight="1">
      <c r="A154" s="39"/>
      <c r="B154" s="40"/>
      <c r="C154" s="232" t="s">
        <v>3</v>
      </c>
      <c r="D154" s="232" t="s">
        <v>231</v>
      </c>
      <c r="E154" s="20" t="s">
        <v>3</v>
      </c>
      <c r="F154" s="233">
        <v>0</v>
      </c>
      <c r="G154" s="39"/>
      <c r="H154" s="40"/>
    </row>
    <row r="155" spans="1:8" s="2" customFormat="1" ht="16.8" customHeight="1">
      <c r="A155" s="39"/>
      <c r="B155" s="40"/>
      <c r="C155" s="232" t="s">
        <v>3</v>
      </c>
      <c r="D155" s="232" t="s">
        <v>232</v>
      </c>
      <c r="E155" s="20" t="s">
        <v>3</v>
      </c>
      <c r="F155" s="233">
        <v>6.682</v>
      </c>
      <c r="G155" s="39"/>
      <c r="H155" s="40"/>
    </row>
    <row r="156" spans="1:8" s="2" customFormat="1" ht="16.8" customHeight="1">
      <c r="A156" s="39"/>
      <c r="B156" s="40"/>
      <c r="C156" s="232" t="s">
        <v>3</v>
      </c>
      <c r="D156" s="232" t="s">
        <v>233</v>
      </c>
      <c r="E156" s="20" t="s">
        <v>3</v>
      </c>
      <c r="F156" s="233">
        <v>26.093</v>
      </c>
      <c r="G156" s="39"/>
      <c r="H156" s="40"/>
    </row>
    <row r="157" spans="1:8" s="2" customFormat="1" ht="16.8" customHeight="1">
      <c r="A157" s="39"/>
      <c r="B157" s="40"/>
      <c r="C157" s="232" t="s">
        <v>3</v>
      </c>
      <c r="D157" s="232" t="s">
        <v>234</v>
      </c>
      <c r="E157" s="20" t="s">
        <v>3</v>
      </c>
      <c r="F157" s="233">
        <v>14.576</v>
      </c>
      <c r="G157" s="39"/>
      <c r="H157" s="40"/>
    </row>
    <row r="158" spans="1:8" s="2" customFormat="1" ht="16.8" customHeight="1">
      <c r="A158" s="39"/>
      <c r="B158" s="40"/>
      <c r="C158" s="232" t="s">
        <v>3</v>
      </c>
      <c r="D158" s="232" t="s">
        <v>235</v>
      </c>
      <c r="E158" s="20" t="s">
        <v>3</v>
      </c>
      <c r="F158" s="233">
        <v>1.978</v>
      </c>
      <c r="G158" s="39"/>
      <c r="H158" s="40"/>
    </row>
    <row r="159" spans="1:8" s="2" customFormat="1" ht="16.8" customHeight="1">
      <c r="A159" s="39"/>
      <c r="B159" s="40"/>
      <c r="C159" s="232" t="s">
        <v>3</v>
      </c>
      <c r="D159" s="232" t="s">
        <v>236</v>
      </c>
      <c r="E159" s="20" t="s">
        <v>3</v>
      </c>
      <c r="F159" s="233">
        <v>8.228</v>
      </c>
      <c r="G159" s="39"/>
      <c r="H159" s="40"/>
    </row>
    <row r="160" spans="1:8" s="2" customFormat="1" ht="16.8" customHeight="1">
      <c r="A160" s="39"/>
      <c r="B160" s="40"/>
      <c r="C160" s="232" t="s">
        <v>3</v>
      </c>
      <c r="D160" s="232" t="s">
        <v>237</v>
      </c>
      <c r="E160" s="20" t="s">
        <v>3</v>
      </c>
      <c r="F160" s="233">
        <v>17.568</v>
      </c>
      <c r="G160" s="39"/>
      <c r="H160" s="40"/>
    </row>
    <row r="161" spans="1:8" s="2" customFormat="1" ht="16.8" customHeight="1">
      <c r="A161" s="39"/>
      <c r="B161" s="40"/>
      <c r="C161" s="232" t="s">
        <v>3</v>
      </c>
      <c r="D161" s="232" t="s">
        <v>238</v>
      </c>
      <c r="E161" s="20" t="s">
        <v>3</v>
      </c>
      <c r="F161" s="233">
        <v>2.623</v>
      </c>
      <c r="G161" s="39"/>
      <c r="H161" s="40"/>
    </row>
    <row r="162" spans="1:8" s="2" customFormat="1" ht="16.8" customHeight="1">
      <c r="A162" s="39"/>
      <c r="B162" s="40"/>
      <c r="C162" s="232" t="s">
        <v>3</v>
      </c>
      <c r="D162" s="232" t="s">
        <v>239</v>
      </c>
      <c r="E162" s="20" t="s">
        <v>3</v>
      </c>
      <c r="F162" s="233">
        <v>1.771</v>
      </c>
      <c r="G162" s="39"/>
      <c r="H162" s="40"/>
    </row>
    <row r="163" spans="1:8" s="2" customFormat="1" ht="16.8" customHeight="1">
      <c r="A163" s="39"/>
      <c r="B163" s="40"/>
      <c r="C163" s="232" t="s">
        <v>3</v>
      </c>
      <c r="D163" s="232" t="s">
        <v>240</v>
      </c>
      <c r="E163" s="20" t="s">
        <v>3</v>
      </c>
      <c r="F163" s="233">
        <v>0.932</v>
      </c>
      <c r="G163" s="39"/>
      <c r="H163" s="40"/>
    </row>
    <row r="164" spans="1:8" s="2" customFormat="1" ht="16.8" customHeight="1">
      <c r="A164" s="39"/>
      <c r="B164" s="40"/>
      <c r="C164" s="232" t="s">
        <v>102</v>
      </c>
      <c r="D164" s="232" t="s">
        <v>178</v>
      </c>
      <c r="E164" s="20" t="s">
        <v>3</v>
      </c>
      <c r="F164" s="233">
        <v>80.451</v>
      </c>
      <c r="G164" s="39"/>
      <c r="H164" s="40"/>
    </row>
    <row r="165" spans="1:8" s="2" customFormat="1" ht="16.8" customHeight="1">
      <c r="A165" s="39"/>
      <c r="B165" s="40"/>
      <c r="C165" s="234" t="s">
        <v>1764</v>
      </c>
      <c r="D165" s="39"/>
      <c r="E165" s="39"/>
      <c r="F165" s="39"/>
      <c r="G165" s="39"/>
      <c r="H165" s="40"/>
    </row>
    <row r="166" spans="1:8" s="2" customFormat="1" ht="16.8" customHeight="1">
      <c r="A166" s="39"/>
      <c r="B166" s="40"/>
      <c r="C166" s="232" t="s">
        <v>227</v>
      </c>
      <c r="D166" s="232" t="s">
        <v>1797</v>
      </c>
      <c r="E166" s="20" t="s">
        <v>196</v>
      </c>
      <c r="F166" s="233">
        <v>80.451</v>
      </c>
      <c r="G166" s="39"/>
      <c r="H166" s="40"/>
    </row>
    <row r="167" spans="1:8" s="2" customFormat="1" ht="16.8" customHeight="1">
      <c r="A167" s="39"/>
      <c r="B167" s="40"/>
      <c r="C167" s="232" t="s">
        <v>242</v>
      </c>
      <c r="D167" s="232" t="s">
        <v>1792</v>
      </c>
      <c r="E167" s="20" t="s">
        <v>196</v>
      </c>
      <c r="F167" s="233">
        <v>66.734</v>
      </c>
      <c r="G167" s="39"/>
      <c r="H167" s="40"/>
    </row>
    <row r="168" spans="1:8" s="2" customFormat="1" ht="16.8" customHeight="1">
      <c r="A168" s="39"/>
      <c r="B168" s="40"/>
      <c r="C168" s="232" t="s">
        <v>249</v>
      </c>
      <c r="D168" s="232" t="s">
        <v>1793</v>
      </c>
      <c r="E168" s="20" t="s">
        <v>196</v>
      </c>
      <c r="F168" s="233">
        <v>73.104</v>
      </c>
      <c r="G168" s="39"/>
      <c r="H168" s="40"/>
    </row>
    <row r="169" spans="1:8" s="2" customFormat="1" ht="16.8" customHeight="1">
      <c r="A169" s="39"/>
      <c r="B169" s="40"/>
      <c r="C169" s="232" t="s">
        <v>254</v>
      </c>
      <c r="D169" s="232" t="s">
        <v>1794</v>
      </c>
      <c r="E169" s="20" t="s">
        <v>196</v>
      </c>
      <c r="F169" s="233">
        <v>73.104</v>
      </c>
      <c r="G169" s="39"/>
      <c r="H169" s="40"/>
    </row>
    <row r="170" spans="1:8" s="2" customFormat="1" ht="16.8" customHeight="1">
      <c r="A170" s="39"/>
      <c r="B170" s="40"/>
      <c r="C170" s="232" t="s">
        <v>259</v>
      </c>
      <c r="D170" s="232" t="s">
        <v>1795</v>
      </c>
      <c r="E170" s="20" t="s">
        <v>261</v>
      </c>
      <c r="F170" s="233">
        <v>131.586</v>
      </c>
      <c r="G170" s="39"/>
      <c r="H170" s="40"/>
    </row>
    <row r="171" spans="1:8" s="2" customFormat="1" ht="16.8" customHeight="1">
      <c r="A171" s="39"/>
      <c r="B171" s="40"/>
      <c r="C171" s="232" t="s">
        <v>273</v>
      </c>
      <c r="D171" s="232" t="s">
        <v>1798</v>
      </c>
      <c r="E171" s="20" t="s">
        <v>196</v>
      </c>
      <c r="F171" s="233">
        <v>40.226</v>
      </c>
      <c r="G171" s="39"/>
      <c r="H171" s="40"/>
    </row>
    <row r="172" spans="1:8" s="2" customFormat="1" ht="16.8" customHeight="1">
      <c r="A172" s="39"/>
      <c r="B172" s="40"/>
      <c r="C172" s="228" t="s">
        <v>1064</v>
      </c>
      <c r="D172" s="229" t="s">
        <v>1064</v>
      </c>
      <c r="E172" s="230" t="s">
        <v>3</v>
      </c>
      <c r="F172" s="231">
        <v>41.571</v>
      </c>
      <c r="G172" s="39"/>
      <c r="H172" s="40"/>
    </row>
    <row r="173" spans="1:8" s="2" customFormat="1" ht="16.8" customHeight="1">
      <c r="A173" s="39"/>
      <c r="B173" s="40"/>
      <c r="C173" s="232" t="s">
        <v>3</v>
      </c>
      <c r="D173" s="232" t="s">
        <v>1063</v>
      </c>
      <c r="E173" s="20" t="s">
        <v>3</v>
      </c>
      <c r="F173" s="233">
        <v>0</v>
      </c>
      <c r="G173" s="39"/>
      <c r="H173" s="40"/>
    </row>
    <row r="174" spans="1:8" s="2" customFormat="1" ht="16.8" customHeight="1">
      <c r="A174" s="39"/>
      <c r="B174" s="40"/>
      <c r="C174" s="232" t="s">
        <v>3</v>
      </c>
      <c r="D174" s="232" t="s">
        <v>789</v>
      </c>
      <c r="E174" s="20" t="s">
        <v>3</v>
      </c>
      <c r="F174" s="233">
        <v>15.965</v>
      </c>
      <c r="G174" s="39"/>
      <c r="H174" s="40"/>
    </row>
    <row r="175" spans="1:8" s="2" customFormat="1" ht="16.8" customHeight="1">
      <c r="A175" s="39"/>
      <c r="B175" s="40"/>
      <c r="C175" s="232" t="s">
        <v>3</v>
      </c>
      <c r="D175" s="232" t="s">
        <v>790</v>
      </c>
      <c r="E175" s="20" t="s">
        <v>3</v>
      </c>
      <c r="F175" s="233">
        <v>0</v>
      </c>
      <c r="G175" s="39"/>
      <c r="H175" s="40"/>
    </row>
    <row r="176" spans="1:8" s="2" customFormat="1" ht="16.8" customHeight="1">
      <c r="A176" s="39"/>
      <c r="B176" s="40"/>
      <c r="C176" s="232" t="s">
        <v>3</v>
      </c>
      <c r="D176" s="232" t="s">
        <v>791</v>
      </c>
      <c r="E176" s="20" t="s">
        <v>3</v>
      </c>
      <c r="F176" s="233">
        <v>25.606</v>
      </c>
      <c r="G176" s="39"/>
      <c r="H176" s="40"/>
    </row>
    <row r="177" spans="1:8" s="2" customFormat="1" ht="16.8" customHeight="1">
      <c r="A177" s="39"/>
      <c r="B177" s="40"/>
      <c r="C177" s="232" t="s">
        <v>1064</v>
      </c>
      <c r="D177" s="232" t="s">
        <v>178</v>
      </c>
      <c r="E177" s="20" t="s">
        <v>3</v>
      </c>
      <c r="F177" s="233">
        <v>41.571</v>
      </c>
      <c r="G177" s="39"/>
      <c r="H177" s="40"/>
    </row>
    <row r="178" spans="1:8" s="2" customFormat="1" ht="16.8" customHeight="1">
      <c r="A178" s="39"/>
      <c r="B178" s="40"/>
      <c r="C178" s="228" t="s">
        <v>788</v>
      </c>
      <c r="D178" s="229" t="s">
        <v>788</v>
      </c>
      <c r="E178" s="230" t="s">
        <v>3</v>
      </c>
      <c r="F178" s="231">
        <v>15.965</v>
      </c>
      <c r="G178" s="39"/>
      <c r="H178" s="40"/>
    </row>
    <row r="179" spans="1:8" s="2" customFormat="1" ht="16.8" customHeight="1">
      <c r="A179" s="39"/>
      <c r="B179" s="40"/>
      <c r="C179" s="232" t="s">
        <v>3</v>
      </c>
      <c r="D179" s="232" t="s">
        <v>787</v>
      </c>
      <c r="E179" s="20" t="s">
        <v>3</v>
      </c>
      <c r="F179" s="233">
        <v>0</v>
      </c>
      <c r="G179" s="39"/>
      <c r="H179" s="40"/>
    </row>
    <row r="180" spans="1:8" s="2" customFormat="1" ht="16.8" customHeight="1">
      <c r="A180" s="39"/>
      <c r="B180" s="40"/>
      <c r="C180" s="232" t="s">
        <v>788</v>
      </c>
      <c r="D180" s="232" t="s">
        <v>789</v>
      </c>
      <c r="E180" s="20" t="s">
        <v>3</v>
      </c>
      <c r="F180" s="233">
        <v>15.965</v>
      </c>
      <c r="G180" s="39"/>
      <c r="H180" s="40"/>
    </row>
    <row r="181" spans="1:8" s="2" customFormat="1" ht="16.8" customHeight="1">
      <c r="A181" s="39"/>
      <c r="B181" s="40"/>
      <c r="C181" s="228" t="s">
        <v>104</v>
      </c>
      <c r="D181" s="229" t="s">
        <v>104</v>
      </c>
      <c r="E181" s="230" t="s">
        <v>3</v>
      </c>
      <c r="F181" s="231">
        <v>22.344</v>
      </c>
      <c r="G181" s="39"/>
      <c r="H181" s="40"/>
    </row>
    <row r="182" spans="1:8" s="2" customFormat="1" ht="16.8" customHeight="1">
      <c r="A182" s="39"/>
      <c r="B182" s="40"/>
      <c r="C182" s="232" t="s">
        <v>3</v>
      </c>
      <c r="D182" s="232" t="s">
        <v>621</v>
      </c>
      <c r="E182" s="20" t="s">
        <v>3</v>
      </c>
      <c r="F182" s="233">
        <v>0</v>
      </c>
      <c r="G182" s="39"/>
      <c r="H182" s="40"/>
    </row>
    <row r="183" spans="1:8" s="2" customFormat="1" ht="16.8" customHeight="1">
      <c r="A183" s="39"/>
      <c r="B183" s="40"/>
      <c r="C183" s="232" t="s">
        <v>3</v>
      </c>
      <c r="D183" s="232" t="s">
        <v>622</v>
      </c>
      <c r="E183" s="20" t="s">
        <v>3</v>
      </c>
      <c r="F183" s="233">
        <v>11.544</v>
      </c>
      <c r="G183" s="39"/>
      <c r="H183" s="40"/>
    </row>
    <row r="184" spans="1:8" s="2" customFormat="1" ht="16.8" customHeight="1">
      <c r="A184" s="39"/>
      <c r="B184" s="40"/>
      <c r="C184" s="232" t="s">
        <v>3</v>
      </c>
      <c r="D184" s="232" t="s">
        <v>623</v>
      </c>
      <c r="E184" s="20" t="s">
        <v>3</v>
      </c>
      <c r="F184" s="233">
        <v>10.8</v>
      </c>
      <c r="G184" s="39"/>
      <c r="H184" s="40"/>
    </row>
    <row r="185" spans="1:8" s="2" customFormat="1" ht="16.8" customHeight="1">
      <c r="A185" s="39"/>
      <c r="B185" s="40"/>
      <c r="C185" s="232" t="s">
        <v>104</v>
      </c>
      <c r="D185" s="232" t="s">
        <v>178</v>
      </c>
      <c r="E185" s="20" t="s">
        <v>3</v>
      </c>
      <c r="F185" s="233">
        <v>22.344</v>
      </c>
      <c r="G185" s="39"/>
      <c r="H185" s="40"/>
    </row>
    <row r="186" spans="1:8" s="2" customFormat="1" ht="16.8" customHeight="1">
      <c r="A186" s="39"/>
      <c r="B186" s="40"/>
      <c r="C186" s="234" t="s">
        <v>1764</v>
      </c>
      <c r="D186" s="39"/>
      <c r="E186" s="39"/>
      <c r="F186" s="39"/>
      <c r="G186" s="39"/>
      <c r="H186" s="40"/>
    </row>
    <row r="187" spans="1:8" s="2" customFormat="1" ht="16.8" customHeight="1">
      <c r="A187" s="39"/>
      <c r="B187" s="40"/>
      <c r="C187" s="232" t="s">
        <v>617</v>
      </c>
      <c r="D187" s="232" t="s">
        <v>1799</v>
      </c>
      <c r="E187" s="20" t="s">
        <v>168</v>
      </c>
      <c r="F187" s="233">
        <v>22.344</v>
      </c>
      <c r="G187" s="39"/>
      <c r="H187" s="40"/>
    </row>
    <row r="188" spans="1:8" s="2" customFormat="1" ht="16.8" customHeight="1">
      <c r="A188" s="39"/>
      <c r="B188" s="40"/>
      <c r="C188" s="232" t="s">
        <v>738</v>
      </c>
      <c r="D188" s="232" t="s">
        <v>1771</v>
      </c>
      <c r="E188" s="20" t="s">
        <v>168</v>
      </c>
      <c r="F188" s="233">
        <v>503.355</v>
      </c>
      <c r="G188" s="39"/>
      <c r="H188" s="40"/>
    </row>
    <row r="189" spans="1:8" s="2" customFormat="1" ht="16.8" customHeight="1">
      <c r="A189" s="39"/>
      <c r="B189" s="40"/>
      <c r="C189" s="232" t="s">
        <v>770</v>
      </c>
      <c r="D189" s="232" t="s">
        <v>1772</v>
      </c>
      <c r="E189" s="20" t="s">
        <v>168</v>
      </c>
      <c r="F189" s="233">
        <v>536.462</v>
      </c>
      <c r="G189" s="39"/>
      <c r="H189" s="40"/>
    </row>
    <row r="190" spans="1:8" s="2" customFormat="1" ht="16.8" customHeight="1">
      <c r="A190" s="39"/>
      <c r="B190" s="40"/>
      <c r="C190" s="228" t="s">
        <v>110</v>
      </c>
      <c r="D190" s="229" t="s">
        <v>110</v>
      </c>
      <c r="E190" s="230" t="s">
        <v>3</v>
      </c>
      <c r="F190" s="231">
        <v>12.152</v>
      </c>
      <c r="G190" s="39"/>
      <c r="H190" s="40"/>
    </row>
    <row r="191" spans="1:8" s="2" customFormat="1" ht="16.8" customHeight="1">
      <c r="A191" s="39"/>
      <c r="B191" s="40"/>
      <c r="C191" s="232" t="s">
        <v>3</v>
      </c>
      <c r="D191" s="232" t="s">
        <v>658</v>
      </c>
      <c r="E191" s="20" t="s">
        <v>3</v>
      </c>
      <c r="F191" s="233">
        <v>0</v>
      </c>
      <c r="G191" s="39"/>
      <c r="H191" s="40"/>
    </row>
    <row r="192" spans="1:8" s="2" customFormat="1" ht="16.8" customHeight="1">
      <c r="A192" s="39"/>
      <c r="B192" s="40"/>
      <c r="C192" s="232" t="s">
        <v>3</v>
      </c>
      <c r="D192" s="232" t="s">
        <v>659</v>
      </c>
      <c r="E192" s="20" t="s">
        <v>3</v>
      </c>
      <c r="F192" s="233">
        <v>3.06</v>
      </c>
      <c r="G192" s="39"/>
      <c r="H192" s="40"/>
    </row>
    <row r="193" spans="1:8" s="2" customFormat="1" ht="16.8" customHeight="1">
      <c r="A193" s="39"/>
      <c r="B193" s="40"/>
      <c r="C193" s="232" t="s">
        <v>3</v>
      </c>
      <c r="D193" s="232" t="s">
        <v>660</v>
      </c>
      <c r="E193" s="20" t="s">
        <v>3</v>
      </c>
      <c r="F193" s="233">
        <v>4.563</v>
      </c>
      <c r="G193" s="39"/>
      <c r="H193" s="40"/>
    </row>
    <row r="194" spans="1:8" s="2" customFormat="1" ht="16.8" customHeight="1">
      <c r="A194" s="39"/>
      <c r="B194" s="40"/>
      <c r="C194" s="232" t="s">
        <v>3</v>
      </c>
      <c r="D194" s="232" t="s">
        <v>661</v>
      </c>
      <c r="E194" s="20" t="s">
        <v>3</v>
      </c>
      <c r="F194" s="233">
        <v>4.529</v>
      </c>
      <c r="G194" s="39"/>
      <c r="H194" s="40"/>
    </row>
    <row r="195" spans="1:8" s="2" customFormat="1" ht="16.8" customHeight="1">
      <c r="A195" s="39"/>
      <c r="B195" s="40"/>
      <c r="C195" s="232" t="s">
        <v>110</v>
      </c>
      <c r="D195" s="232" t="s">
        <v>178</v>
      </c>
      <c r="E195" s="20" t="s">
        <v>3</v>
      </c>
      <c r="F195" s="233">
        <v>12.152</v>
      </c>
      <c r="G195" s="39"/>
      <c r="H195" s="40"/>
    </row>
    <row r="196" spans="1:8" s="2" customFormat="1" ht="16.8" customHeight="1">
      <c r="A196" s="39"/>
      <c r="B196" s="40"/>
      <c r="C196" s="234" t="s">
        <v>1764</v>
      </c>
      <c r="D196" s="39"/>
      <c r="E196" s="39"/>
      <c r="F196" s="39"/>
      <c r="G196" s="39"/>
      <c r="H196" s="40"/>
    </row>
    <row r="197" spans="1:8" s="2" customFormat="1" ht="16.8" customHeight="1">
      <c r="A197" s="39"/>
      <c r="B197" s="40"/>
      <c r="C197" s="232" t="s">
        <v>655</v>
      </c>
      <c r="D197" s="232" t="s">
        <v>656</v>
      </c>
      <c r="E197" s="20" t="s">
        <v>168</v>
      </c>
      <c r="F197" s="233">
        <v>12.152</v>
      </c>
      <c r="G197" s="39"/>
      <c r="H197" s="40"/>
    </row>
    <row r="198" spans="1:8" s="2" customFormat="1" ht="16.8" customHeight="1">
      <c r="A198" s="39"/>
      <c r="B198" s="40"/>
      <c r="C198" s="232" t="s">
        <v>649</v>
      </c>
      <c r="D198" s="232" t="s">
        <v>650</v>
      </c>
      <c r="E198" s="20" t="s">
        <v>168</v>
      </c>
      <c r="F198" s="233">
        <v>412.885</v>
      </c>
      <c r="G198" s="39"/>
      <c r="H198" s="40"/>
    </row>
    <row r="199" spans="1:8" s="2" customFormat="1" ht="16.8" customHeight="1">
      <c r="A199" s="39"/>
      <c r="B199" s="40"/>
      <c r="C199" s="228" t="s">
        <v>106</v>
      </c>
      <c r="D199" s="229" t="s">
        <v>106</v>
      </c>
      <c r="E199" s="230" t="s">
        <v>3</v>
      </c>
      <c r="F199" s="231">
        <v>6.37</v>
      </c>
      <c r="G199" s="39"/>
      <c r="H199" s="40"/>
    </row>
    <row r="200" spans="1:8" s="2" customFormat="1" ht="16.8" customHeight="1">
      <c r="A200" s="39"/>
      <c r="B200" s="40"/>
      <c r="C200" s="232" t="s">
        <v>3</v>
      </c>
      <c r="D200" s="232" t="s">
        <v>212</v>
      </c>
      <c r="E200" s="20" t="s">
        <v>3</v>
      </c>
      <c r="F200" s="233">
        <v>0</v>
      </c>
      <c r="G200" s="39"/>
      <c r="H200" s="40"/>
    </row>
    <row r="201" spans="1:8" s="2" customFormat="1" ht="16.8" customHeight="1">
      <c r="A201" s="39"/>
      <c r="B201" s="40"/>
      <c r="C201" s="232" t="s">
        <v>3</v>
      </c>
      <c r="D201" s="232" t="s">
        <v>213</v>
      </c>
      <c r="E201" s="20" t="s">
        <v>3</v>
      </c>
      <c r="F201" s="233">
        <v>0.816</v>
      </c>
      <c r="G201" s="39"/>
      <c r="H201" s="40"/>
    </row>
    <row r="202" spans="1:8" s="2" customFormat="1" ht="16.8" customHeight="1">
      <c r="A202" s="39"/>
      <c r="B202" s="40"/>
      <c r="C202" s="232" t="s">
        <v>3</v>
      </c>
      <c r="D202" s="232" t="s">
        <v>213</v>
      </c>
      <c r="E202" s="20" t="s">
        <v>3</v>
      </c>
      <c r="F202" s="233">
        <v>0.816</v>
      </c>
      <c r="G202" s="39"/>
      <c r="H202" s="40"/>
    </row>
    <row r="203" spans="1:8" s="2" customFormat="1" ht="16.8" customHeight="1">
      <c r="A203" s="39"/>
      <c r="B203" s="40"/>
      <c r="C203" s="232" t="s">
        <v>3</v>
      </c>
      <c r="D203" s="232" t="s">
        <v>214</v>
      </c>
      <c r="E203" s="20" t="s">
        <v>3</v>
      </c>
      <c r="F203" s="233">
        <v>0</v>
      </c>
      <c r="G203" s="39"/>
      <c r="H203" s="40"/>
    </row>
    <row r="204" spans="1:8" s="2" customFormat="1" ht="16.8" customHeight="1">
      <c r="A204" s="39"/>
      <c r="B204" s="40"/>
      <c r="C204" s="232" t="s">
        <v>3</v>
      </c>
      <c r="D204" s="232" t="s">
        <v>215</v>
      </c>
      <c r="E204" s="20" t="s">
        <v>3</v>
      </c>
      <c r="F204" s="233">
        <v>0.879</v>
      </c>
      <c r="G204" s="39"/>
      <c r="H204" s="40"/>
    </row>
    <row r="205" spans="1:8" s="2" customFormat="1" ht="16.8" customHeight="1">
      <c r="A205" s="39"/>
      <c r="B205" s="40"/>
      <c r="C205" s="232" t="s">
        <v>3</v>
      </c>
      <c r="D205" s="232" t="s">
        <v>216</v>
      </c>
      <c r="E205" s="20" t="s">
        <v>3</v>
      </c>
      <c r="F205" s="233">
        <v>0.36</v>
      </c>
      <c r="G205" s="39"/>
      <c r="H205" s="40"/>
    </row>
    <row r="206" spans="1:8" s="2" customFormat="1" ht="16.8" customHeight="1">
      <c r="A206" s="39"/>
      <c r="B206" s="40"/>
      <c r="C206" s="232" t="s">
        <v>3</v>
      </c>
      <c r="D206" s="232" t="s">
        <v>217</v>
      </c>
      <c r="E206" s="20" t="s">
        <v>3</v>
      </c>
      <c r="F206" s="233">
        <v>0.338</v>
      </c>
      <c r="G206" s="39"/>
      <c r="H206" s="40"/>
    </row>
    <row r="207" spans="1:8" s="2" customFormat="1" ht="16.8" customHeight="1">
      <c r="A207" s="39"/>
      <c r="B207" s="40"/>
      <c r="C207" s="232" t="s">
        <v>3</v>
      </c>
      <c r="D207" s="232" t="s">
        <v>218</v>
      </c>
      <c r="E207" s="20" t="s">
        <v>3</v>
      </c>
      <c r="F207" s="233">
        <v>0.506</v>
      </c>
      <c r="G207" s="39"/>
      <c r="H207" s="40"/>
    </row>
    <row r="208" spans="1:8" s="2" customFormat="1" ht="16.8" customHeight="1">
      <c r="A208" s="39"/>
      <c r="B208" s="40"/>
      <c r="C208" s="232" t="s">
        <v>3</v>
      </c>
      <c r="D208" s="232" t="s">
        <v>219</v>
      </c>
      <c r="E208" s="20" t="s">
        <v>3</v>
      </c>
      <c r="F208" s="233">
        <v>0</v>
      </c>
      <c r="G208" s="39"/>
      <c r="H208" s="40"/>
    </row>
    <row r="209" spans="1:8" s="2" customFormat="1" ht="16.8" customHeight="1">
      <c r="A209" s="39"/>
      <c r="B209" s="40"/>
      <c r="C209" s="232" t="s">
        <v>3</v>
      </c>
      <c r="D209" s="232" t="s">
        <v>220</v>
      </c>
      <c r="E209" s="20" t="s">
        <v>3</v>
      </c>
      <c r="F209" s="233">
        <v>1.215</v>
      </c>
      <c r="G209" s="39"/>
      <c r="H209" s="40"/>
    </row>
    <row r="210" spans="1:8" s="2" customFormat="1" ht="16.8" customHeight="1">
      <c r="A210" s="39"/>
      <c r="B210" s="40"/>
      <c r="C210" s="232" t="s">
        <v>3</v>
      </c>
      <c r="D210" s="232" t="s">
        <v>221</v>
      </c>
      <c r="E210" s="20" t="s">
        <v>3</v>
      </c>
      <c r="F210" s="233">
        <v>0.191</v>
      </c>
      <c r="G210" s="39"/>
      <c r="H210" s="40"/>
    </row>
    <row r="211" spans="1:8" s="2" customFormat="1" ht="16.8" customHeight="1">
      <c r="A211" s="39"/>
      <c r="B211" s="40"/>
      <c r="C211" s="232" t="s">
        <v>3</v>
      </c>
      <c r="D211" s="232" t="s">
        <v>222</v>
      </c>
      <c r="E211" s="20" t="s">
        <v>3</v>
      </c>
      <c r="F211" s="233">
        <v>0.188</v>
      </c>
      <c r="G211" s="39"/>
      <c r="H211" s="40"/>
    </row>
    <row r="212" spans="1:8" s="2" customFormat="1" ht="16.8" customHeight="1">
      <c r="A212" s="39"/>
      <c r="B212" s="40"/>
      <c r="C212" s="232" t="s">
        <v>3</v>
      </c>
      <c r="D212" s="232" t="s">
        <v>223</v>
      </c>
      <c r="E212" s="20" t="s">
        <v>3</v>
      </c>
      <c r="F212" s="233">
        <v>0.344</v>
      </c>
      <c r="G212" s="39"/>
      <c r="H212" s="40"/>
    </row>
    <row r="213" spans="1:8" s="2" customFormat="1" ht="16.8" customHeight="1">
      <c r="A213" s="39"/>
      <c r="B213" s="40"/>
      <c r="C213" s="232" t="s">
        <v>3</v>
      </c>
      <c r="D213" s="232" t="s">
        <v>224</v>
      </c>
      <c r="E213" s="20" t="s">
        <v>3</v>
      </c>
      <c r="F213" s="233">
        <v>0.404</v>
      </c>
      <c r="G213" s="39"/>
      <c r="H213" s="40"/>
    </row>
    <row r="214" spans="1:8" s="2" customFormat="1" ht="16.8" customHeight="1">
      <c r="A214" s="39"/>
      <c r="B214" s="40"/>
      <c r="C214" s="232" t="s">
        <v>3</v>
      </c>
      <c r="D214" s="232" t="s">
        <v>225</v>
      </c>
      <c r="E214" s="20" t="s">
        <v>3</v>
      </c>
      <c r="F214" s="233">
        <v>0.313</v>
      </c>
      <c r="G214" s="39"/>
      <c r="H214" s="40"/>
    </row>
    <row r="215" spans="1:8" s="2" customFormat="1" ht="16.8" customHeight="1">
      <c r="A215" s="39"/>
      <c r="B215" s="40"/>
      <c r="C215" s="232" t="s">
        <v>106</v>
      </c>
      <c r="D215" s="232" t="s">
        <v>178</v>
      </c>
      <c r="E215" s="20" t="s">
        <v>3</v>
      </c>
      <c r="F215" s="233">
        <v>6.37</v>
      </c>
      <c r="G215" s="39"/>
      <c r="H215" s="40"/>
    </row>
    <row r="216" spans="1:8" s="2" customFormat="1" ht="16.8" customHeight="1">
      <c r="A216" s="39"/>
      <c r="B216" s="40"/>
      <c r="C216" s="234" t="s">
        <v>1764</v>
      </c>
      <c r="D216" s="39"/>
      <c r="E216" s="39"/>
      <c r="F216" s="39"/>
      <c r="G216" s="39"/>
      <c r="H216" s="40"/>
    </row>
    <row r="217" spans="1:8" s="2" customFormat="1" ht="16.8" customHeight="1">
      <c r="A217" s="39"/>
      <c r="B217" s="40"/>
      <c r="C217" s="232" t="s">
        <v>208</v>
      </c>
      <c r="D217" s="232" t="s">
        <v>1800</v>
      </c>
      <c r="E217" s="20" t="s">
        <v>196</v>
      </c>
      <c r="F217" s="233">
        <v>6.37</v>
      </c>
      <c r="G217" s="39"/>
      <c r="H217" s="40"/>
    </row>
    <row r="218" spans="1:8" s="2" customFormat="1" ht="16.8" customHeight="1">
      <c r="A218" s="39"/>
      <c r="B218" s="40"/>
      <c r="C218" s="232" t="s">
        <v>249</v>
      </c>
      <c r="D218" s="232" t="s">
        <v>1793</v>
      </c>
      <c r="E218" s="20" t="s">
        <v>196</v>
      </c>
      <c r="F218" s="233">
        <v>73.104</v>
      </c>
      <c r="G218" s="39"/>
      <c r="H218" s="40"/>
    </row>
    <row r="219" spans="1:8" s="2" customFormat="1" ht="16.8" customHeight="1">
      <c r="A219" s="39"/>
      <c r="B219" s="40"/>
      <c r="C219" s="232" t="s">
        <v>254</v>
      </c>
      <c r="D219" s="232" t="s">
        <v>1794</v>
      </c>
      <c r="E219" s="20" t="s">
        <v>196</v>
      </c>
      <c r="F219" s="233">
        <v>73.104</v>
      </c>
      <c r="G219" s="39"/>
      <c r="H219" s="40"/>
    </row>
    <row r="220" spans="1:8" s="2" customFormat="1" ht="16.8" customHeight="1">
      <c r="A220" s="39"/>
      <c r="B220" s="40"/>
      <c r="C220" s="232" t="s">
        <v>259</v>
      </c>
      <c r="D220" s="232" t="s">
        <v>1795</v>
      </c>
      <c r="E220" s="20" t="s">
        <v>261</v>
      </c>
      <c r="F220" s="233">
        <v>131.586</v>
      </c>
      <c r="G220" s="39"/>
      <c r="H220" s="40"/>
    </row>
    <row r="221" spans="1:8" s="2" customFormat="1" ht="16.8" customHeight="1">
      <c r="A221" s="39"/>
      <c r="B221" s="40"/>
      <c r="C221" s="228" t="s">
        <v>108</v>
      </c>
      <c r="D221" s="229" t="s">
        <v>108</v>
      </c>
      <c r="E221" s="230" t="s">
        <v>3</v>
      </c>
      <c r="F221" s="231">
        <v>58.512</v>
      </c>
      <c r="G221" s="39"/>
      <c r="H221" s="40"/>
    </row>
    <row r="222" spans="1:8" s="2" customFormat="1" ht="16.8" customHeight="1">
      <c r="A222" s="39"/>
      <c r="B222" s="40"/>
      <c r="C222" s="232" t="s">
        <v>3</v>
      </c>
      <c r="D222" s="232" t="s">
        <v>534</v>
      </c>
      <c r="E222" s="20" t="s">
        <v>3</v>
      </c>
      <c r="F222" s="233">
        <v>0</v>
      </c>
      <c r="G222" s="39"/>
      <c r="H222" s="40"/>
    </row>
    <row r="223" spans="1:8" s="2" customFormat="1" ht="16.8" customHeight="1">
      <c r="A223" s="39"/>
      <c r="B223" s="40"/>
      <c r="C223" s="232" t="s">
        <v>3</v>
      </c>
      <c r="D223" s="232" t="s">
        <v>535</v>
      </c>
      <c r="E223" s="20" t="s">
        <v>3</v>
      </c>
      <c r="F223" s="233">
        <v>13.856</v>
      </c>
      <c r="G223" s="39"/>
      <c r="H223" s="40"/>
    </row>
    <row r="224" spans="1:8" s="2" customFormat="1" ht="16.8" customHeight="1">
      <c r="A224" s="39"/>
      <c r="B224" s="40"/>
      <c r="C224" s="232" t="s">
        <v>3</v>
      </c>
      <c r="D224" s="232" t="s">
        <v>536</v>
      </c>
      <c r="E224" s="20" t="s">
        <v>3</v>
      </c>
      <c r="F224" s="233">
        <v>12</v>
      </c>
      <c r="G224" s="39"/>
      <c r="H224" s="40"/>
    </row>
    <row r="225" spans="1:8" s="2" customFormat="1" ht="16.8" customHeight="1">
      <c r="A225" s="39"/>
      <c r="B225" s="40"/>
      <c r="C225" s="232" t="s">
        <v>3</v>
      </c>
      <c r="D225" s="232" t="s">
        <v>537</v>
      </c>
      <c r="E225" s="20" t="s">
        <v>3</v>
      </c>
      <c r="F225" s="233">
        <v>15.6</v>
      </c>
      <c r="G225" s="39"/>
      <c r="H225" s="40"/>
    </row>
    <row r="226" spans="1:8" s="2" customFormat="1" ht="16.8" customHeight="1">
      <c r="A226" s="39"/>
      <c r="B226" s="40"/>
      <c r="C226" s="232" t="s">
        <v>3</v>
      </c>
      <c r="D226" s="232" t="s">
        <v>538</v>
      </c>
      <c r="E226" s="20" t="s">
        <v>3</v>
      </c>
      <c r="F226" s="233">
        <v>17.056</v>
      </c>
      <c r="G226" s="39"/>
      <c r="H226" s="40"/>
    </row>
    <row r="227" spans="1:8" s="2" customFormat="1" ht="16.8" customHeight="1">
      <c r="A227" s="39"/>
      <c r="B227" s="40"/>
      <c r="C227" s="232" t="s">
        <v>108</v>
      </c>
      <c r="D227" s="232" t="s">
        <v>178</v>
      </c>
      <c r="E227" s="20" t="s">
        <v>3</v>
      </c>
      <c r="F227" s="233">
        <v>58.512</v>
      </c>
      <c r="G227" s="39"/>
      <c r="H227" s="40"/>
    </row>
    <row r="228" spans="1:8" s="2" customFormat="1" ht="16.8" customHeight="1">
      <c r="A228" s="39"/>
      <c r="B228" s="40"/>
      <c r="C228" s="234" t="s">
        <v>1764</v>
      </c>
      <c r="D228" s="39"/>
      <c r="E228" s="39"/>
      <c r="F228" s="39"/>
      <c r="G228" s="39"/>
      <c r="H228" s="40"/>
    </row>
    <row r="229" spans="1:8" s="2" customFormat="1" ht="16.8" customHeight="1">
      <c r="A229" s="39"/>
      <c r="B229" s="40"/>
      <c r="C229" s="232" t="s">
        <v>530</v>
      </c>
      <c r="D229" s="232" t="s">
        <v>1801</v>
      </c>
      <c r="E229" s="20" t="s">
        <v>168</v>
      </c>
      <c r="F229" s="233">
        <v>58.512</v>
      </c>
      <c r="G229" s="39"/>
      <c r="H229" s="40"/>
    </row>
    <row r="230" spans="1:8" s="2" customFormat="1" ht="16.8" customHeight="1">
      <c r="A230" s="39"/>
      <c r="B230" s="40"/>
      <c r="C230" s="232" t="s">
        <v>540</v>
      </c>
      <c r="D230" s="232" t="s">
        <v>1802</v>
      </c>
      <c r="E230" s="20" t="s">
        <v>168</v>
      </c>
      <c r="F230" s="233">
        <v>58.512</v>
      </c>
      <c r="G230" s="39"/>
      <c r="H230" s="40"/>
    </row>
    <row r="231" spans="1:8" s="2" customFormat="1" ht="16.8" customHeight="1">
      <c r="A231" s="39"/>
      <c r="B231" s="40"/>
      <c r="C231" s="232" t="s">
        <v>593</v>
      </c>
      <c r="D231" s="232" t="s">
        <v>1803</v>
      </c>
      <c r="E231" s="20" t="s">
        <v>168</v>
      </c>
      <c r="F231" s="233">
        <v>70.313</v>
      </c>
      <c r="G231" s="39"/>
      <c r="H231" s="40"/>
    </row>
    <row r="232" spans="1:8" s="2" customFormat="1" ht="16.8" customHeight="1">
      <c r="A232" s="39"/>
      <c r="B232" s="40"/>
      <c r="C232" s="232" t="s">
        <v>607</v>
      </c>
      <c r="D232" s="232" t="s">
        <v>1804</v>
      </c>
      <c r="E232" s="20" t="s">
        <v>168</v>
      </c>
      <c r="F232" s="233">
        <v>70.313</v>
      </c>
      <c r="G232" s="39"/>
      <c r="H232" s="40"/>
    </row>
    <row r="233" spans="1:8" s="2" customFormat="1" ht="16.8" customHeight="1">
      <c r="A233" s="39"/>
      <c r="B233" s="40"/>
      <c r="C233" s="232" t="s">
        <v>710</v>
      </c>
      <c r="D233" s="232" t="s">
        <v>1776</v>
      </c>
      <c r="E233" s="20" t="s">
        <v>168</v>
      </c>
      <c r="F233" s="233">
        <v>561.867</v>
      </c>
      <c r="G233" s="39"/>
      <c r="H233" s="40"/>
    </row>
    <row r="234" spans="1:8" s="2" customFormat="1" ht="16.8" customHeight="1">
      <c r="A234" s="39"/>
      <c r="B234" s="40"/>
      <c r="C234" s="232" t="s">
        <v>770</v>
      </c>
      <c r="D234" s="232" t="s">
        <v>1772</v>
      </c>
      <c r="E234" s="20" t="s">
        <v>168</v>
      </c>
      <c r="F234" s="233">
        <v>536.462</v>
      </c>
      <c r="G234" s="39"/>
      <c r="H234" s="40"/>
    </row>
    <row r="235" spans="1:8" s="2" customFormat="1" ht="7.4" customHeight="1">
      <c r="A235" s="39"/>
      <c r="B235" s="56"/>
      <c r="C235" s="57"/>
      <c r="D235" s="57"/>
      <c r="E235" s="57"/>
      <c r="F235" s="57"/>
      <c r="G235" s="57"/>
      <c r="H235" s="40"/>
    </row>
    <row r="236" spans="1:8" s="2" customFormat="1" ht="12">
      <c r="A236" s="39"/>
      <c r="B236" s="39"/>
      <c r="C236" s="39"/>
      <c r="D236" s="39"/>
      <c r="E236" s="39"/>
      <c r="F236" s="39"/>
      <c r="G236" s="39"/>
      <c r="H236" s="39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7" customFormat="1" ht="45" customHeight="1">
      <c r="B3" s="239"/>
      <c r="C3" s="240" t="s">
        <v>1805</v>
      </c>
      <c r="D3" s="240"/>
      <c r="E3" s="240"/>
      <c r="F3" s="240"/>
      <c r="G3" s="240"/>
      <c r="H3" s="240"/>
      <c r="I3" s="240"/>
      <c r="J3" s="240"/>
      <c r="K3" s="241"/>
    </row>
    <row r="4" spans="2:11" s="1" customFormat="1" ht="25.5" customHeight="1">
      <c r="B4" s="242"/>
      <c r="C4" s="243" t="s">
        <v>1806</v>
      </c>
      <c r="D4" s="243"/>
      <c r="E4" s="243"/>
      <c r="F4" s="243"/>
      <c r="G4" s="243"/>
      <c r="H4" s="243"/>
      <c r="I4" s="243"/>
      <c r="J4" s="243"/>
      <c r="K4" s="244"/>
    </row>
    <row r="5" spans="2:11" s="1" customFormat="1" ht="5.25" customHeight="1">
      <c r="B5" s="242"/>
      <c r="C5" s="245"/>
      <c r="D5" s="245"/>
      <c r="E5" s="245"/>
      <c r="F5" s="245"/>
      <c r="G5" s="245"/>
      <c r="H5" s="245"/>
      <c r="I5" s="245"/>
      <c r="J5" s="245"/>
      <c r="K5" s="244"/>
    </row>
    <row r="6" spans="2:11" s="1" customFormat="1" ht="15" customHeight="1">
      <c r="B6" s="242"/>
      <c r="C6" s="246" t="s">
        <v>1807</v>
      </c>
      <c r="D6" s="246"/>
      <c r="E6" s="246"/>
      <c r="F6" s="246"/>
      <c r="G6" s="246"/>
      <c r="H6" s="246"/>
      <c r="I6" s="246"/>
      <c r="J6" s="246"/>
      <c r="K6" s="244"/>
    </row>
    <row r="7" spans="2:11" s="1" customFormat="1" ht="15" customHeight="1">
      <c r="B7" s="247"/>
      <c r="C7" s="246" t="s">
        <v>1808</v>
      </c>
      <c r="D7" s="246"/>
      <c r="E7" s="246"/>
      <c r="F7" s="246"/>
      <c r="G7" s="246"/>
      <c r="H7" s="246"/>
      <c r="I7" s="246"/>
      <c r="J7" s="246"/>
      <c r="K7" s="244"/>
    </row>
    <row r="8" spans="2:11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s="1" customFormat="1" ht="15" customHeight="1">
      <c r="B9" s="247"/>
      <c r="C9" s="246" t="s">
        <v>1809</v>
      </c>
      <c r="D9" s="246"/>
      <c r="E9" s="246"/>
      <c r="F9" s="246"/>
      <c r="G9" s="246"/>
      <c r="H9" s="246"/>
      <c r="I9" s="246"/>
      <c r="J9" s="246"/>
      <c r="K9" s="244"/>
    </row>
    <row r="10" spans="2:11" s="1" customFormat="1" ht="15" customHeight="1">
      <c r="B10" s="247"/>
      <c r="C10" s="246"/>
      <c r="D10" s="246" t="s">
        <v>1810</v>
      </c>
      <c r="E10" s="246"/>
      <c r="F10" s="246"/>
      <c r="G10" s="246"/>
      <c r="H10" s="246"/>
      <c r="I10" s="246"/>
      <c r="J10" s="246"/>
      <c r="K10" s="244"/>
    </row>
    <row r="11" spans="2:11" s="1" customFormat="1" ht="15" customHeight="1">
      <c r="B11" s="247"/>
      <c r="C11" s="248"/>
      <c r="D11" s="246" t="s">
        <v>1811</v>
      </c>
      <c r="E11" s="246"/>
      <c r="F11" s="246"/>
      <c r="G11" s="246"/>
      <c r="H11" s="246"/>
      <c r="I11" s="246"/>
      <c r="J11" s="246"/>
      <c r="K11" s="244"/>
    </row>
    <row r="12" spans="2:11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pans="2:11" s="1" customFormat="1" ht="15" customHeight="1">
      <c r="B13" s="247"/>
      <c r="C13" s="248"/>
      <c r="D13" s="249" t="s">
        <v>1812</v>
      </c>
      <c r="E13" s="246"/>
      <c r="F13" s="246"/>
      <c r="G13" s="246"/>
      <c r="H13" s="246"/>
      <c r="I13" s="246"/>
      <c r="J13" s="246"/>
      <c r="K13" s="244"/>
    </row>
    <row r="14" spans="2:11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pans="2:11" s="1" customFormat="1" ht="15" customHeight="1">
      <c r="B15" s="247"/>
      <c r="C15" s="248"/>
      <c r="D15" s="246" t="s">
        <v>1813</v>
      </c>
      <c r="E15" s="246"/>
      <c r="F15" s="246"/>
      <c r="G15" s="246"/>
      <c r="H15" s="246"/>
      <c r="I15" s="246"/>
      <c r="J15" s="246"/>
      <c r="K15" s="244"/>
    </row>
    <row r="16" spans="2:11" s="1" customFormat="1" ht="15" customHeight="1">
      <c r="B16" s="247"/>
      <c r="C16" s="248"/>
      <c r="D16" s="246" t="s">
        <v>1814</v>
      </c>
      <c r="E16" s="246"/>
      <c r="F16" s="246"/>
      <c r="G16" s="246"/>
      <c r="H16" s="246"/>
      <c r="I16" s="246"/>
      <c r="J16" s="246"/>
      <c r="K16" s="244"/>
    </row>
    <row r="17" spans="2:11" s="1" customFormat="1" ht="15" customHeight="1">
      <c r="B17" s="247"/>
      <c r="C17" s="248"/>
      <c r="D17" s="246" t="s">
        <v>1815</v>
      </c>
      <c r="E17" s="246"/>
      <c r="F17" s="246"/>
      <c r="G17" s="246"/>
      <c r="H17" s="246"/>
      <c r="I17" s="246"/>
      <c r="J17" s="246"/>
      <c r="K17" s="244"/>
    </row>
    <row r="18" spans="2:11" s="1" customFormat="1" ht="15" customHeight="1">
      <c r="B18" s="247"/>
      <c r="C18" s="248"/>
      <c r="D18" s="248"/>
      <c r="E18" s="250" t="s">
        <v>79</v>
      </c>
      <c r="F18" s="246" t="s">
        <v>1816</v>
      </c>
      <c r="G18" s="246"/>
      <c r="H18" s="246"/>
      <c r="I18" s="246"/>
      <c r="J18" s="246"/>
      <c r="K18" s="244"/>
    </row>
    <row r="19" spans="2:11" s="1" customFormat="1" ht="15" customHeight="1">
      <c r="B19" s="247"/>
      <c r="C19" s="248"/>
      <c r="D19" s="248"/>
      <c r="E19" s="250" t="s">
        <v>1817</v>
      </c>
      <c r="F19" s="246" t="s">
        <v>1818</v>
      </c>
      <c r="G19" s="246"/>
      <c r="H19" s="246"/>
      <c r="I19" s="246"/>
      <c r="J19" s="246"/>
      <c r="K19" s="244"/>
    </row>
    <row r="20" spans="2:11" s="1" customFormat="1" ht="15" customHeight="1">
      <c r="B20" s="247"/>
      <c r="C20" s="248"/>
      <c r="D20" s="248"/>
      <c r="E20" s="250" t="s">
        <v>1819</v>
      </c>
      <c r="F20" s="246" t="s">
        <v>1820</v>
      </c>
      <c r="G20" s="246"/>
      <c r="H20" s="246"/>
      <c r="I20" s="246"/>
      <c r="J20" s="246"/>
      <c r="K20" s="244"/>
    </row>
    <row r="21" spans="2:11" s="1" customFormat="1" ht="15" customHeight="1">
      <c r="B21" s="247"/>
      <c r="C21" s="248"/>
      <c r="D21" s="248"/>
      <c r="E21" s="250" t="s">
        <v>1821</v>
      </c>
      <c r="F21" s="246" t="s">
        <v>1822</v>
      </c>
      <c r="G21" s="246"/>
      <c r="H21" s="246"/>
      <c r="I21" s="246"/>
      <c r="J21" s="246"/>
      <c r="K21" s="244"/>
    </row>
    <row r="22" spans="2:11" s="1" customFormat="1" ht="15" customHeight="1">
      <c r="B22" s="247"/>
      <c r="C22" s="248"/>
      <c r="D22" s="248"/>
      <c r="E22" s="250" t="s">
        <v>1823</v>
      </c>
      <c r="F22" s="246" t="s">
        <v>1824</v>
      </c>
      <c r="G22" s="246"/>
      <c r="H22" s="246"/>
      <c r="I22" s="246"/>
      <c r="J22" s="246"/>
      <c r="K22" s="244"/>
    </row>
    <row r="23" spans="2:11" s="1" customFormat="1" ht="15" customHeight="1">
      <c r="B23" s="247"/>
      <c r="C23" s="248"/>
      <c r="D23" s="248"/>
      <c r="E23" s="250" t="s">
        <v>1825</v>
      </c>
      <c r="F23" s="246" t="s">
        <v>1826</v>
      </c>
      <c r="G23" s="246"/>
      <c r="H23" s="246"/>
      <c r="I23" s="246"/>
      <c r="J23" s="246"/>
      <c r="K23" s="244"/>
    </row>
    <row r="24" spans="2:11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pans="2:11" s="1" customFormat="1" ht="15" customHeight="1">
      <c r="B25" s="247"/>
      <c r="C25" s="246" t="s">
        <v>1827</v>
      </c>
      <c r="D25" s="246"/>
      <c r="E25" s="246"/>
      <c r="F25" s="246"/>
      <c r="G25" s="246"/>
      <c r="H25" s="246"/>
      <c r="I25" s="246"/>
      <c r="J25" s="246"/>
      <c r="K25" s="244"/>
    </row>
    <row r="26" spans="2:11" s="1" customFormat="1" ht="15" customHeight="1">
      <c r="B26" s="247"/>
      <c r="C26" s="246" t="s">
        <v>1828</v>
      </c>
      <c r="D26" s="246"/>
      <c r="E26" s="246"/>
      <c r="F26" s="246"/>
      <c r="G26" s="246"/>
      <c r="H26" s="246"/>
      <c r="I26" s="246"/>
      <c r="J26" s="246"/>
      <c r="K26" s="244"/>
    </row>
    <row r="27" spans="2:11" s="1" customFormat="1" ht="15" customHeight="1">
      <c r="B27" s="247"/>
      <c r="C27" s="246"/>
      <c r="D27" s="246" t="s">
        <v>1829</v>
      </c>
      <c r="E27" s="246"/>
      <c r="F27" s="246"/>
      <c r="G27" s="246"/>
      <c r="H27" s="246"/>
      <c r="I27" s="246"/>
      <c r="J27" s="246"/>
      <c r="K27" s="244"/>
    </row>
    <row r="28" spans="2:11" s="1" customFormat="1" ht="15" customHeight="1">
      <c r="B28" s="247"/>
      <c r="C28" s="248"/>
      <c r="D28" s="246" t="s">
        <v>1830</v>
      </c>
      <c r="E28" s="246"/>
      <c r="F28" s="246"/>
      <c r="G28" s="246"/>
      <c r="H28" s="246"/>
      <c r="I28" s="246"/>
      <c r="J28" s="246"/>
      <c r="K28" s="244"/>
    </row>
    <row r="29" spans="2:11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pans="2:11" s="1" customFormat="1" ht="15" customHeight="1">
      <c r="B30" s="247"/>
      <c r="C30" s="248"/>
      <c r="D30" s="246" t="s">
        <v>1831</v>
      </c>
      <c r="E30" s="246"/>
      <c r="F30" s="246"/>
      <c r="G30" s="246"/>
      <c r="H30" s="246"/>
      <c r="I30" s="246"/>
      <c r="J30" s="246"/>
      <c r="K30" s="244"/>
    </row>
    <row r="31" spans="2:11" s="1" customFormat="1" ht="15" customHeight="1">
      <c r="B31" s="247"/>
      <c r="C31" s="248"/>
      <c r="D31" s="246" t="s">
        <v>1832</v>
      </c>
      <c r="E31" s="246"/>
      <c r="F31" s="246"/>
      <c r="G31" s="246"/>
      <c r="H31" s="246"/>
      <c r="I31" s="246"/>
      <c r="J31" s="246"/>
      <c r="K31" s="244"/>
    </row>
    <row r="32" spans="2:11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pans="2:11" s="1" customFormat="1" ht="15" customHeight="1">
      <c r="B33" s="247"/>
      <c r="C33" s="248"/>
      <c r="D33" s="246" t="s">
        <v>1833</v>
      </c>
      <c r="E33" s="246"/>
      <c r="F33" s="246"/>
      <c r="G33" s="246"/>
      <c r="H33" s="246"/>
      <c r="I33" s="246"/>
      <c r="J33" s="246"/>
      <c r="K33" s="244"/>
    </row>
    <row r="34" spans="2:11" s="1" customFormat="1" ht="15" customHeight="1">
      <c r="B34" s="247"/>
      <c r="C34" s="248"/>
      <c r="D34" s="246" t="s">
        <v>1834</v>
      </c>
      <c r="E34" s="246"/>
      <c r="F34" s="246"/>
      <c r="G34" s="246"/>
      <c r="H34" s="246"/>
      <c r="I34" s="246"/>
      <c r="J34" s="246"/>
      <c r="K34" s="244"/>
    </row>
    <row r="35" spans="2:11" s="1" customFormat="1" ht="15" customHeight="1">
      <c r="B35" s="247"/>
      <c r="C35" s="248"/>
      <c r="D35" s="246" t="s">
        <v>1835</v>
      </c>
      <c r="E35" s="246"/>
      <c r="F35" s="246"/>
      <c r="G35" s="246"/>
      <c r="H35" s="246"/>
      <c r="I35" s="246"/>
      <c r="J35" s="246"/>
      <c r="K35" s="244"/>
    </row>
    <row r="36" spans="2:11" s="1" customFormat="1" ht="15" customHeight="1">
      <c r="B36" s="247"/>
      <c r="C36" s="248"/>
      <c r="D36" s="246"/>
      <c r="E36" s="249" t="s">
        <v>149</v>
      </c>
      <c r="F36" s="246"/>
      <c r="G36" s="246" t="s">
        <v>1836</v>
      </c>
      <c r="H36" s="246"/>
      <c r="I36" s="246"/>
      <c r="J36" s="246"/>
      <c r="K36" s="244"/>
    </row>
    <row r="37" spans="2:11" s="1" customFormat="1" ht="30.75" customHeight="1">
      <c r="B37" s="247"/>
      <c r="C37" s="248"/>
      <c r="D37" s="246"/>
      <c r="E37" s="249" t="s">
        <v>1837</v>
      </c>
      <c r="F37" s="246"/>
      <c r="G37" s="246" t="s">
        <v>1838</v>
      </c>
      <c r="H37" s="246"/>
      <c r="I37" s="246"/>
      <c r="J37" s="246"/>
      <c r="K37" s="244"/>
    </row>
    <row r="38" spans="2:11" s="1" customFormat="1" ht="15" customHeight="1">
      <c r="B38" s="247"/>
      <c r="C38" s="248"/>
      <c r="D38" s="246"/>
      <c r="E38" s="249" t="s">
        <v>53</v>
      </c>
      <c r="F38" s="246"/>
      <c r="G38" s="246" t="s">
        <v>1839</v>
      </c>
      <c r="H38" s="246"/>
      <c r="I38" s="246"/>
      <c r="J38" s="246"/>
      <c r="K38" s="244"/>
    </row>
    <row r="39" spans="2:11" s="1" customFormat="1" ht="15" customHeight="1">
      <c r="B39" s="247"/>
      <c r="C39" s="248"/>
      <c r="D39" s="246"/>
      <c r="E39" s="249" t="s">
        <v>54</v>
      </c>
      <c r="F39" s="246"/>
      <c r="G39" s="246" t="s">
        <v>1840</v>
      </c>
      <c r="H39" s="246"/>
      <c r="I39" s="246"/>
      <c r="J39" s="246"/>
      <c r="K39" s="244"/>
    </row>
    <row r="40" spans="2:11" s="1" customFormat="1" ht="15" customHeight="1">
      <c r="B40" s="247"/>
      <c r="C40" s="248"/>
      <c r="D40" s="246"/>
      <c r="E40" s="249" t="s">
        <v>150</v>
      </c>
      <c r="F40" s="246"/>
      <c r="G40" s="246" t="s">
        <v>1841</v>
      </c>
      <c r="H40" s="246"/>
      <c r="I40" s="246"/>
      <c r="J40" s="246"/>
      <c r="K40" s="244"/>
    </row>
    <row r="41" spans="2:11" s="1" customFormat="1" ht="15" customHeight="1">
      <c r="B41" s="247"/>
      <c r="C41" s="248"/>
      <c r="D41" s="246"/>
      <c r="E41" s="249" t="s">
        <v>151</v>
      </c>
      <c r="F41" s="246"/>
      <c r="G41" s="246" t="s">
        <v>1842</v>
      </c>
      <c r="H41" s="246"/>
      <c r="I41" s="246"/>
      <c r="J41" s="246"/>
      <c r="K41" s="244"/>
    </row>
    <row r="42" spans="2:11" s="1" customFormat="1" ht="15" customHeight="1">
      <c r="B42" s="247"/>
      <c r="C42" s="248"/>
      <c r="D42" s="246"/>
      <c r="E42" s="249" t="s">
        <v>1843</v>
      </c>
      <c r="F42" s="246"/>
      <c r="G42" s="246" t="s">
        <v>1844</v>
      </c>
      <c r="H42" s="246"/>
      <c r="I42" s="246"/>
      <c r="J42" s="246"/>
      <c r="K42" s="244"/>
    </row>
    <row r="43" spans="2:11" s="1" customFormat="1" ht="15" customHeight="1">
      <c r="B43" s="247"/>
      <c r="C43" s="248"/>
      <c r="D43" s="246"/>
      <c r="E43" s="249"/>
      <c r="F43" s="246"/>
      <c r="G43" s="246" t="s">
        <v>1845</v>
      </c>
      <c r="H43" s="246"/>
      <c r="I43" s="246"/>
      <c r="J43" s="246"/>
      <c r="K43" s="244"/>
    </row>
    <row r="44" spans="2:11" s="1" customFormat="1" ht="15" customHeight="1">
      <c r="B44" s="247"/>
      <c r="C44" s="248"/>
      <c r="D44" s="246"/>
      <c r="E44" s="249" t="s">
        <v>1846</v>
      </c>
      <c r="F44" s="246"/>
      <c r="G44" s="246" t="s">
        <v>1847</v>
      </c>
      <c r="H44" s="246"/>
      <c r="I44" s="246"/>
      <c r="J44" s="246"/>
      <c r="K44" s="244"/>
    </row>
    <row r="45" spans="2:11" s="1" customFormat="1" ht="15" customHeight="1">
      <c r="B45" s="247"/>
      <c r="C45" s="248"/>
      <c r="D45" s="246"/>
      <c r="E45" s="249" t="s">
        <v>153</v>
      </c>
      <c r="F45" s="246"/>
      <c r="G45" s="246" t="s">
        <v>1848</v>
      </c>
      <c r="H45" s="246"/>
      <c r="I45" s="246"/>
      <c r="J45" s="246"/>
      <c r="K45" s="244"/>
    </row>
    <row r="46" spans="2:11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pans="2:11" s="1" customFormat="1" ht="15" customHeight="1">
      <c r="B47" s="247"/>
      <c r="C47" s="248"/>
      <c r="D47" s="246" t="s">
        <v>1849</v>
      </c>
      <c r="E47" s="246"/>
      <c r="F47" s="246"/>
      <c r="G47" s="246"/>
      <c r="H47" s="246"/>
      <c r="I47" s="246"/>
      <c r="J47" s="246"/>
      <c r="K47" s="244"/>
    </row>
    <row r="48" spans="2:11" s="1" customFormat="1" ht="15" customHeight="1">
      <c r="B48" s="247"/>
      <c r="C48" s="248"/>
      <c r="D48" s="248"/>
      <c r="E48" s="246" t="s">
        <v>1850</v>
      </c>
      <c r="F48" s="246"/>
      <c r="G48" s="246"/>
      <c r="H48" s="246"/>
      <c r="I48" s="246"/>
      <c r="J48" s="246"/>
      <c r="K48" s="244"/>
    </row>
    <row r="49" spans="2:11" s="1" customFormat="1" ht="15" customHeight="1">
      <c r="B49" s="247"/>
      <c r="C49" s="248"/>
      <c r="D49" s="248"/>
      <c r="E49" s="246" t="s">
        <v>1851</v>
      </c>
      <c r="F49" s="246"/>
      <c r="G49" s="246"/>
      <c r="H49" s="246"/>
      <c r="I49" s="246"/>
      <c r="J49" s="246"/>
      <c r="K49" s="244"/>
    </row>
    <row r="50" spans="2:11" s="1" customFormat="1" ht="15" customHeight="1">
      <c r="B50" s="247"/>
      <c r="C50" s="248"/>
      <c r="D50" s="248"/>
      <c r="E50" s="246" t="s">
        <v>1852</v>
      </c>
      <c r="F50" s="246"/>
      <c r="G50" s="246"/>
      <c r="H50" s="246"/>
      <c r="I50" s="246"/>
      <c r="J50" s="246"/>
      <c r="K50" s="244"/>
    </row>
    <row r="51" spans="2:11" s="1" customFormat="1" ht="15" customHeight="1">
      <c r="B51" s="247"/>
      <c r="C51" s="248"/>
      <c r="D51" s="246" t="s">
        <v>1853</v>
      </c>
      <c r="E51" s="246"/>
      <c r="F51" s="246"/>
      <c r="G51" s="246"/>
      <c r="H51" s="246"/>
      <c r="I51" s="246"/>
      <c r="J51" s="246"/>
      <c r="K51" s="244"/>
    </row>
    <row r="52" spans="2:11" s="1" customFormat="1" ht="25.5" customHeight="1">
      <c r="B52" s="242"/>
      <c r="C52" s="243" t="s">
        <v>1854</v>
      </c>
      <c r="D52" s="243"/>
      <c r="E52" s="243"/>
      <c r="F52" s="243"/>
      <c r="G52" s="243"/>
      <c r="H52" s="243"/>
      <c r="I52" s="243"/>
      <c r="J52" s="243"/>
      <c r="K52" s="244"/>
    </row>
    <row r="53" spans="2:11" s="1" customFormat="1" ht="5.25" customHeight="1">
      <c r="B53" s="242"/>
      <c r="C53" s="245"/>
      <c r="D53" s="245"/>
      <c r="E53" s="245"/>
      <c r="F53" s="245"/>
      <c r="G53" s="245"/>
      <c r="H53" s="245"/>
      <c r="I53" s="245"/>
      <c r="J53" s="245"/>
      <c r="K53" s="244"/>
    </row>
    <row r="54" spans="2:11" s="1" customFormat="1" ht="15" customHeight="1">
      <c r="B54" s="242"/>
      <c r="C54" s="246" t="s">
        <v>1855</v>
      </c>
      <c r="D54" s="246"/>
      <c r="E54" s="246"/>
      <c r="F54" s="246"/>
      <c r="G54" s="246"/>
      <c r="H54" s="246"/>
      <c r="I54" s="246"/>
      <c r="J54" s="246"/>
      <c r="K54" s="244"/>
    </row>
    <row r="55" spans="2:11" s="1" customFormat="1" ht="15" customHeight="1">
      <c r="B55" s="242"/>
      <c r="C55" s="246" t="s">
        <v>1856</v>
      </c>
      <c r="D55" s="246"/>
      <c r="E55" s="246"/>
      <c r="F55" s="246"/>
      <c r="G55" s="246"/>
      <c r="H55" s="246"/>
      <c r="I55" s="246"/>
      <c r="J55" s="246"/>
      <c r="K55" s="244"/>
    </row>
    <row r="56" spans="2:11" s="1" customFormat="1" ht="12.75" customHeight="1">
      <c r="B56" s="242"/>
      <c r="C56" s="246"/>
      <c r="D56" s="246"/>
      <c r="E56" s="246"/>
      <c r="F56" s="246"/>
      <c r="G56" s="246"/>
      <c r="H56" s="246"/>
      <c r="I56" s="246"/>
      <c r="J56" s="246"/>
      <c r="K56" s="244"/>
    </row>
    <row r="57" spans="2:11" s="1" customFormat="1" ht="15" customHeight="1">
      <c r="B57" s="242"/>
      <c r="C57" s="246" t="s">
        <v>1857</v>
      </c>
      <c r="D57" s="246"/>
      <c r="E57" s="246"/>
      <c r="F57" s="246"/>
      <c r="G57" s="246"/>
      <c r="H57" s="246"/>
      <c r="I57" s="246"/>
      <c r="J57" s="246"/>
      <c r="K57" s="244"/>
    </row>
    <row r="58" spans="2:11" s="1" customFormat="1" ht="15" customHeight="1">
      <c r="B58" s="242"/>
      <c r="C58" s="248"/>
      <c r="D58" s="246" t="s">
        <v>1858</v>
      </c>
      <c r="E58" s="246"/>
      <c r="F58" s="246"/>
      <c r="G58" s="246"/>
      <c r="H58" s="246"/>
      <c r="I58" s="246"/>
      <c r="J58" s="246"/>
      <c r="K58" s="244"/>
    </row>
    <row r="59" spans="2:11" s="1" customFormat="1" ht="15" customHeight="1">
      <c r="B59" s="242"/>
      <c r="C59" s="248"/>
      <c r="D59" s="246" t="s">
        <v>1859</v>
      </c>
      <c r="E59" s="246"/>
      <c r="F59" s="246"/>
      <c r="G59" s="246"/>
      <c r="H59" s="246"/>
      <c r="I59" s="246"/>
      <c r="J59" s="246"/>
      <c r="K59" s="244"/>
    </row>
    <row r="60" spans="2:11" s="1" customFormat="1" ht="15" customHeight="1">
      <c r="B60" s="242"/>
      <c r="C60" s="248"/>
      <c r="D60" s="246" t="s">
        <v>1860</v>
      </c>
      <c r="E60" s="246"/>
      <c r="F60" s="246"/>
      <c r="G60" s="246"/>
      <c r="H60" s="246"/>
      <c r="I60" s="246"/>
      <c r="J60" s="246"/>
      <c r="K60" s="244"/>
    </row>
    <row r="61" spans="2:11" s="1" customFormat="1" ht="15" customHeight="1">
      <c r="B61" s="242"/>
      <c r="C61" s="248"/>
      <c r="D61" s="246" t="s">
        <v>1861</v>
      </c>
      <c r="E61" s="246"/>
      <c r="F61" s="246"/>
      <c r="G61" s="246"/>
      <c r="H61" s="246"/>
      <c r="I61" s="246"/>
      <c r="J61" s="246"/>
      <c r="K61" s="244"/>
    </row>
    <row r="62" spans="2:11" s="1" customFormat="1" ht="15" customHeight="1">
      <c r="B62" s="242"/>
      <c r="C62" s="248"/>
      <c r="D62" s="251" t="s">
        <v>1862</v>
      </c>
      <c r="E62" s="251"/>
      <c r="F62" s="251"/>
      <c r="G62" s="251"/>
      <c r="H62" s="251"/>
      <c r="I62" s="251"/>
      <c r="J62" s="251"/>
      <c r="K62" s="244"/>
    </row>
    <row r="63" spans="2:11" s="1" customFormat="1" ht="15" customHeight="1">
      <c r="B63" s="242"/>
      <c r="C63" s="248"/>
      <c r="D63" s="246" t="s">
        <v>1863</v>
      </c>
      <c r="E63" s="246"/>
      <c r="F63" s="246"/>
      <c r="G63" s="246"/>
      <c r="H63" s="246"/>
      <c r="I63" s="246"/>
      <c r="J63" s="246"/>
      <c r="K63" s="244"/>
    </row>
    <row r="64" spans="2:11" s="1" customFormat="1" ht="12.75" customHeight="1">
      <c r="B64" s="242"/>
      <c r="C64" s="248"/>
      <c r="D64" s="248"/>
      <c r="E64" s="252"/>
      <c r="F64" s="248"/>
      <c r="G64" s="248"/>
      <c r="H64" s="248"/>
      <c r="I64" s="248"/>
      <c r="J64" s="248"/>
      <c r="K64" s="244"/>
    </row>
    <row r="65" spans="2:11" s="1" customFormat="1" ht="15" customHeight="1">
      <c r="B65" s="242"/>
      <c r="C65" s="248"/>
      <c r="D65" s="246" t="s">
        <v>1864</v>
      </c>
      <c r="E65" s="246"/>
      <c r="F65" s="246"/>
      <c r="G65" s="246"/>
      <c r="H65" s="246"/>
      <c r="I65" s="246"/>
      <c r="J65" s="246"/>
      <c r="K65" s="244"/>
    </row>
    <row r="66" spans="2:11" s="1" customFormat="1" ht="15" customHeight="1">
      <c r="B66" s="242"/>
      <c r="C66" s="248"/>
      <c r="D66" s="251" t="s">
        <v>1865</v>
      </c>
      <c r="E66" s="251"/>
      <c r="F66" s="251"/>
      <c r="G66" s="251"/>
      <c r="H66" s="251"/>
      <c r="I66" s="251"/>
      <c r="J66" s="251"/>
      <c r="K66" s="244"/>
    </row>
    <row r="67" spans="2:11" s="1" customFormat="1" ht="15" customHeight="1">
      <c r="B67" s="242"/>
      <c r="C67" s="248"/>
      <c r="D67" s="246" t="s">
        <v>1866</v>
      </c>
      <c r="E67" s="246"/>
      <c r="F67" s="246"/>
      <c r="G67" s="246"/>
      <c r="H67" s="246"/>
      <c r="I67" s="246"/>
      <c r="J67" s="246"/>
      <c r="K67" s="244"/>
    </row>
    <row r="68" spans="2:11" s="1" customFormat="1" ht="15" customHeight="1">
      <c r="B68" s="242"/>
      <c r="C68" s="248"/>
      <c r="D68" s="246" t="s">
        <v>1867</v>
      </c>
      <c r="E68" s="246"/>
      <c r="F68" s="246"/>
      <c r="G68" s="246"/>
      <c r="H68" s="246"/>
      <c r="I68" s="246"/>
      <c r="J68" s="246"/>
      <c r="K68" s="244"/>
    </row>
    <row r="69" spans="2:11" s="1" customFormat="1" ht="15" customHeight="1">
      <c r="B69" s="242"/>
      <c r="C69" s="248"/>
      <c r="D69" s="246" t="s">
        <v>1868</v>
      </c>
      <c r="E69" s="246"/>
      <c r="F69" s="246"/>
      <c r="G69" s="246"/>
      <c r="H69" s="246"/>
      <c r="I69" s="246"/>
      <c r="J69" s="246"/>
      <c r="K69" s="244"/>
    </row>
    <row r="70" spans="2:11" s="1" customFormat="1" ht="15" customHeight="1">
      <c r="B70" s="242"/>
      <c r="C70" s="248"/>
      <c r="D70" s="246" t="s">
        <v>1869</v>
      </c>
      <c r="E70" s="246"/>
      <c r="F70" s="246"/>
      <c r="G70" s="246"/>
      <c r="H70" s="246"/>
      <c r="I70" s="246"/>
      <c r="J70" s="246"/>
      <c r="K70" s="244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262" t="s">
        <v>1870</v>
      </c>
      <c r="D75" s="262"/>
      <c r="E75" s="262"/>
      <c r="F75" s="262"/>
      <c r="G75" s="262"/>
      <c r="H75" s="262"/>
      <c r="I75" s="262"/>
      <c r="J75" s="262"/>
      <c r="K75" s="263"/>
    </row>
    <row r="76" spans="2:11" s="1" customFormat="1" ht="17.25" customHeight="1">
      <c r="B76" s="261"/>
      <c r="C76" s="264" t="s">
        <v>1871</v>
      </c>
      <c r="D76" s="264"/>
      <c r="E76" s="264"/>
      <c r="F76" s="264" t="s">
        <v>1872</v>
      </c>
      <c r="G76" s="265"/>
      <c r="H76" s="264" t="s">
        <v>54</v>
      </c>
      <c r="I76" s="264" t="s">
        <v>57</v>
      </c>
      <c r="J76" s="264" t="s">
        <v>1873</v>
      </c>
      <c r="K76" s="263"/>
    </row>
    <row r="77" spans="2:11" s="1" customFormat="1" ht="17.25" customHeight="1">
      <c r="B77" s="261"/>
      <c r="C77" s="266" t="s">
        <v>1874</v>
      </c>
      <c r="D77" s="266"/>
      <c r="E77" s="266"/>
      <c r="F77" s="267" t="s">
        <v>1875</v>
      </c>
      <c r="G77" s="268"/>
      <c r="H77" s="266"/>
      <c r="I77" s="266"/>
      <c r="J77" s="266" t="s">
        <v>1876</v>
      </c>
      <c r="K77" s="263"/>
    </row>
    <row r="78" spans="2:11" s="1" customFormat="1" ht="5.25" customHeight="1">
      <c r="B78" s="261"/>
      <c r="C78" s="269"/>
      <c r="D78" s="269"/>
      <c r="E78" s="269"/>
      <c r="F78" s="269"/>
      <c r="G78" s="270"/>
      <c r="H78" s="269"/>
      <c r="I78" s="269"/>
      <c r="J78" s="269"/>
      <c r="K78" s="263"/>
    </row>
    <row r="79" spans="2:11" s="1" customFormat="1" ht="15" customHeight="1">
      <c r="B79" s="261"/>
      <c r="C79" s="249" t="s">
        <v>53</v>
      </c>
      <c r="D79" s="271"/>
      <c r="E79" s="271"/>
      <c r="F79" s="272" t="s">
        <v>1877</v>
      </c>
      <c r="G79" s="273"/>
      <c r="H79" s="249" t="s">
        <v>1878</v>
      </c>
      <c r="I79" s="249" t="s">
        <v>1879</v>
      </c>
      <c r="J79" s="249">
        <v>20</v>
      </c>
      <c r="K79" s="263"/>
    </row>
    <row r="80" spans="2:11" s="1" customFormat="1" ht="15" customHeight="1">
      <c r="B80" s="261"/>
      <c r="C80" s="249" t="s">
        <v>1880</v>
      </c>
      <c r="D80" s="249"/>
      <c r="E80" s="249"/>
      <c r="F80" s="272" t="s">
        <v>1877</v>
      </c>
      <c r="G80" s="273"/>
      <c r="H80" s="249" t="s">
        <v>1881</v>
      </c>
      <c r="I80" s="249" t="s">
        <v>1879</v>
      </c>
      <c r="J80" s="249">
        <v>120</v>
      </c>
      <c r="K80" s="263"/>
    </row>
    <row r="81" spans="2:11" s="1" customFormat="1" ht="15" customHeight="1">
      <c r="B81" s="274"/>
      <c r="C81" s="249" t="s">
        <v>1882</v>
      </c>
      <c r="D81" s="249"/>
      <c r="E81" s="249"/>
      <c r="F81" s="272" t="s">
        <v>1883</v>
      </c>
      <c r="G81" s="273"/>
      <c r="H81" s="249" t="s">
        <v>1884</v>
      </c>
      <c r="I81" s="249" t="s">
        <v>1879</v>
      </c>
      <c r="J81" s="249">
        <v>50</v>
      </c>
      <c r="K81" s="263"/>
    </row>
    <row r="82" spans="2:11" s="1" customFormat="1" ht="15" customHeight="1">
      <c r="B82" s="274"/>
      <c r="C82" s="249" t="s">
        <v>1885</v>
      </c>
      <c r="D82" s="249"/>
      <c r="E82" s="249"/>
      <c r="F82" s="272" t="s">
        <v>1877</v>
      </c>
      <c r="G82" s="273"/>
      <c r="H82" s="249" t="s">
        <v>1886</v>
      </c>
      <c r="I82" s="249" t="s">
        <v>1887</v>
      </c>
      <c r="J82" s="249"/>
      <c r="K82" s="263"/>
    </row>
    <row r="83" spans="2:11" s="1" customFormat="1" ht="15" customHeight="1">
      <c r="B83" s="274"/>
      <c r="C83" s="275" t="s">
        <v>1888</v>
      </c>
      <c r="D83" s="275"/>
      <c r="E83" s="275"/>
      <c r="F83" s="276" t="s">
        <v>1883</v>
      </c>
      <c r="G83" s="275"/>
      <c r="H83" s="275" t="s">
        <v>1889</v>
      </c>
      <c r="I83" s="275" t="s">
        <v>1879</v>
      </c>
      <c r="J83" s="275">
        <v>15</v>
      </c>
      <c r="K83" s="263"/>
    </row>
    <row r="84" spans="2:11" s="1" customFormat="1" ht="15" customHeight="1">
      <c r="B84" s="274"/>
      <c r="C84" s="275" t="s">
        <v>1890</v>
      </c>
      <c r="D84" s="275"/>
      <c r="E84" s="275"/>
      <c r="F84" s="276" t="s">
        <v>1883</v>
      </c>
      <c r="G84" s="275"/>
      <c r="H84" s="275" t="s">
        <v>1891</v>
      </c>
      <c r="I84" s="275" t="s">
        <v>1879</v>
      </c>
      <c r="J84" s="275">
        <v>15</v>
      </c>
      <c r="K84" s="263"/>
    </row>
    <row r="85" spans="2:11" s="1" customFormat="1" ht="15" customHeight="1">
      <c r="B85" s="274"/>
      <c r="C85" s="275" t="s">
        <v>1892</v>
      </c>
      <c r="D85" s="275"/>
      <c r="E85" s="275"/>
      <c r="F85" s="276" t="s">
        <v>1883</v>
      </c>
      <c r="G85" s="275"/>
      <c r="H85" s="275" t="s">
        <v>1893</v>
      </c>
      <c r="I85" s="275" t="s">
        <v>1879</v>
      </c>
      <c r="J85" s="275">
        <v>20</v>
      </c>
      <c r="K85" s="263"/>
    </row>
    <row r="86" spans="2:11" s="1" customFormat="1" ht="15" customHeight="1">
      <c r="B86" s="274"/>
      <c r="C86" s="275" t="s">
        <v>1894</v>
      </c>
      <c r="D86" s="275"/>
      <c r="E86" s="275"/>
      <c r="F86" s="276" t="s">
        <v>1883</v>
      </c>
      <c r="G86" s="275"/>
      <c r="H86" s="275" t="s">
        <v>1895</v>
      </c>
      <c r="I86" s="275" t="s">
        <v>1879</v>
      </c>
      <c r="J86" s="275">
        <v>20</v>
      </c>
      <c r="K86" s="263"/>
    </row>
    <row r="87" spans="2:11" s="1" customFormat="1" ht="15" customHeight="1">
      <c r="B87" s="274"/>
      <c r="C87" s="249" t="s">
        <v>1896</v>
      </c>
      <c r="D87" s="249"/>
      <c r="E87" s="249"/>
      <c r="F87" s="272" t="s">
        <v>1883</v>
      </c>
      <c r="G87" s="273"/>
      <c r="H87" s="249" t="s">
        <v>1897</v>
      </c>
      <c r="I87" s="249" t="s">
        <v>1879</v>
      </c>
      <c r="J87" s="249">
        <v>50</v>
      </c>
      <c r="K87" s="263"/>
    </row>
    <row r="88" spans="2:11" s="1" customFormat="1" ht="15" customHeight="1">
      <c r="B88" s="274"/>
      <c r="C88" s="249" t="s">
        <v>1898</v>
      </c>
      <c r="D88" s="249"/>
      <c r="E88" s="249"/>
      <c r="F88" s="272" t="s">
        <v>1883</v>
      </c>
      <c r="G88" s="273"/>
      <c r="H88" s="249" t="s">
        <v>1899</v>
      </c>
      <c r="I88" s="249" t="s">
        <v>1879</v>
      </c>
      <c r="J88" s="249">
        <v>20</v>
      </c>
      <c r="K88" s="263"/>
    </row>
    <row r="89" spans="2:11" s="1" customFormat="1" ht="15" customHeight="1">
      <c r="B89" s="274"/>
      <c r="C89" s="249" t="s">
        <v>1900</v>
      </c>
      <c r="D89" s="249"/>
      <c r="E89" s="249"/>
      <c r="F89" s="272" t="s">
        <v>1883</v>
      </c>
      <c r="G89" s="273"/>
      <c r="H89" s="249" t="s">
        <v>1901</v>
      </c>
      <c r="I89" s="249" t="s">
        <v>1879</v>
      </c>
      <c r="J89" s="249">
        <v>20</v>
      </c>
      <c r="K89" s="263"/>
    </row>
    <row r="90" spans="2:11" s="1" customFormat="1" ht="15" customHeight="1">
      <c r="B90" s="274"/>
      <c r="C90" s="249" t="s">
        <v>1902</v>
      </c>
      <c r="D90" s="249"/>
      <c r="E90" s="249"/>
      <c r="F90" s="272" t="s">
        <v>1883</v>
      </c>
      <c r="G90" s="273"/>
      <c r="H90" s="249" t="s">
        <v>1903</v>
      </c>
      <c r="I90" s="249" t="s">
        <v>1879</v>
      </c>
      <c r="J90" s="249">
        <v>50</v>
      </c>
      <c r="K90" s="263"/>
    </row>
    <row r="91" spans="2:11" s="1" customFormat="1" ht="15" customHeight="1">
      <c r="B91" s="274"/>
      <c r="C91" s="249" t="s">
        <v>1904</v>
      </c>
      <c r="D91" s="249"/>
      <c r="E91" s="249"/>
      <c r="F91" s="272" t="s">
        <v>1883</v>
      </c>
      <c r="G91" s="273"/>
      <c r="H91" s="249" t="s">
        <v>1904</v>
      </c>
      <c r="I91" s="249" t="s">
        <v>1879</v>
      </c>
      <c r="J91" s="249">
        <v>50</v>
      </c>
      <c r="K91" s="263"/>
    </row>
    <row r="92" spans="2:11" s="1" customFormat="1" ht="15" customHeight="1">
      <c r="B92" s="274"/>
      <c r="C92" s="249" t="s">
        <v>1905</v>
      </c>
      <c r="D92" s="249"/>
      <c r="E92" s="249"/>
      <c r="F92" s="272" t="s">
        <v>1883</v>
      </c>
      <c r="G92" s="273"/>
      <c r="H92" s="249" t="s">
        <v>1906</v>
      </c>
      <c r="I92" s="249" t="s">
        <v>1879</v>
      </c>
      <c r="J92" s="249">
        <v>255</v>
      </c>
      <c r="K92" s="263"/>
    </row>
    <row r="93" spans="2:11" s="1" customFormat="1" ht="15" customHeight="1">
      <c r="B93" s="274"/>
      <c r="C93" s="249" t="s">
        <v>1907</v>
      </c>
      <c r="D93" s="249"/>
      <c r="E93" s="249"/>
      <c r="F93" s="272" t="s">
        <v>1877</v>
      </c>
      <c r="G93" s="273"/>
      <c r="H93" s="249" t="s">
        <v>1908</v>
      </c>
      <c r="I93" s="249" t="s">
        <v>1909</v>
      </c>
      <c r="J93" s="249"/>
      <c r="K93" s="263"/>
    </row>
    <row r="94" spans="2:11" s="1" customFormat="1" ht="15" customHeight="1">
      <c r="B94" s="274"/>
      <c r="C94" s="249" t="s">
        <v>1910</v>
      </c>
      <c r="D94" s="249"/>
      <c r="E94" s="249"/>
      <c r="F94" s="272" t="s">
        <v>1877</v>
      </c>
      <c r="G94" s="273"/>
      <c r="H94" s="249" t="s">
        <v>1911</v>
      </c>
      <c r="I94" s="249" t="s">
        <v>1912</v>
      </c>
      <c r="J94" s="249"/>
      <c r="K94" s="263"/>
    </row>
    <row r="95" spans="2:11" s="1" customFormat="1" ht="15" customHeight="1">
      <c r="B95" s="274"/>
      <c r="C95" s="249" t="s">
        <v>1913</v>
      </c>
      <c r="D95" s="249"/>
      <c r="E95" s="249"/>
      <c r="F95" s="272" t="s">
        <v>1877</v>
      </c>
      <c r="G95" s="273"/>
      <c r="H95" s="249" t="s">
        <v>1913</v>
      </c>
      <c r="I95" s="249" t="s">
        <v>1912</v>
      </c>
      <c r="J95" s="249"/>
      <c r="K95" s="263"/>
    </row>
    <row r="96" spans="2:11" s="1" customFormat="1" ht="15" customHeight="1">
      <c r="B96" s="274"/>
      <c r="C96" s="249" t="s">
        <v>38</v>
      </c>
      <c r="D96" s="249"/>
      <c r="E96" s="249"/>
      <c r="F96" s="272" t="s">
        <v>1877</v>
      </c>
      <c r="G96" s="273"/>
      <c r="H96" s="249" t="s">
        <v>1914</v>
      </c>
      <c r="I96" s="249" t="s">
        <v>1912</v>
      </c>
      <c r="J96" s="249"/>
      <c r="K96" s="263"/>
    </row>
    <row r="97" spans="2:11" s="1" customFormat="1" ht="15" customHeight="1">
      <c r="B97" s="274"/>
      <c r="C97" s="249" t="s">
        <v>48</v>
      </c>
      <c r="D97" s="249"/>
      <c r="E97" s="249"/>
      <c r="F97" s="272" t="s">
        <v>1877</v>
      </c>
      <c r="G97" s="273"/>
      <c r="H97" s="249" t="s">
        <v>1915</v>
      </c>
      <c r="I97" s="249" t="s">
        <v>1912</v>
      </c>
      <c r="J97" s="249"/>
      <c r="K97" s="263"/>
    </row>
    <row r="98" spans="2:11" s="1" customFormat="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2:11" s="1" customFormat="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262" t="s">
        <v>1916</v>
      </c>
      <c r="D102" s="262"/>
      <c r="E102" s="262"/>
      <c r="F102" s="262"/>
      <c r="G102" s="262"/>
      <c r="H102" s="262"/>
      <c r="I102" s="262"/>
      <c r="J102" s="262"/>
      <c r="K102" s="263"/>
    </row>
    <row r="103" spans="2:11" s="1" customFormat="1" ht="17.25" customHeight="1">
      <c r="B103" s="261"/>
      <c r="C103" s="264" t="s">
        <v>1871</v>
      </c>
      <c r="D103" s="264"/>
      <c r="E103" s="264"/>
      <c r="F103" s="264" t="s">
        <v>1872</v>
      </c>
      <c r="G103" s="265"/>
      <c r="H103" s="264" t="s">
        <v>54</v>
      </c>
      <c r="I103" s="264" t="s">
        <v>57</v>
      </c>
      <c r="J103" s="264" t="s">
        <v>1873</v>
      </c>
      <c r="K103" s="263"/>
    </row>
    <row r="104" spans="2:11" s="1" customFormat="1" ht="17.25" customHeight="1">
      <c r="B104" s="261"/>
      <c r="C104" s="266" t="s">
        <v>1874</v>
      </c>
      <c r="D104" s="266"/>
      <c r="E104" s="266"/>
      <c r="F104" s="267" t="s">
        <v>1875</v>
      </c>
      <c r="G104" s="268"/>
      <c r="H104" s="266"/>
      <c r="I104" s="266"/>
      <c r="J104" s="266" t="s">
        <v>1876</v>
      </c>
      <c r="K104" s="263"/>
    </row>
    <row r="105" spans="2:11" s="1" customFormat="1" ht="5.25" customHeight="1">
      <c r="B105" s="261"/>
      <c r="C105" s="264"/>
      <c r="D105" s="264"/>
      <c r="E105" s="264"/>
      <c r="F105" s="264"/>
      <c r="G105" s="282"/>
      <c r="H105" s="264"/>
      <c r="I105" s="264"/>
      <c r="J105" s="264"/>
      <c r="K105" s="263"/>
    </row>
    <row r="106" spans="2:11" s="1" customFormat="1" ht="15" customHeight="1">
      <c r="B106" s="261"/>
      <c r="C106" s="249" t="s">
        <v>53</v>
      </c>
      <c r="D106" s="271"/>
      <c r="E106" s="271"/>
      <c r="F106" s="272" t="s">
        <v>1877</v>
      </c>
      <c r="G106" s="249"/>
      <c r="H106" s="249" t="s">
        <v>1917</v>
      </c>
      <c r="I106" s="249" t="s">
        <v>1879</v>
      </c>
      <c r="J106" s="249">
        <v>20</v>
      </c>
      <c r="K106" s="263"/>
    </row>
    <row r="107" spans="2:11" s="1" customFormat="1" ht="15" customHeight="1">
      <c r="B107" s="261"/>
      <c r="C107" s="249" t="s">
        <v>1880</v>
      </c>
      <c r="D107" s="249"/>
      <c r="E107" s="249"/>
      <c r="F107" s="272" t="s">
        <v>1877</v>
      </c>
      <c r="G107" s="249"/>
      <c r="H107" s="249" t="s">
        <v>1917</v>
      </c>
      <c r="I107" s="249" t="s">
        <v>1879</v>
      </c>
      <c r="J107" s="249">
        <v>120</v>
      </c>
      <c r="K107" s="263"/>
    </row>
    <row r="108" spans="2:11" s="1" customFormat="1" ht="15" customHeight="1">
      <c r="B108" s="274"/>
      <c r="C108" s="249" t="s">
        <v>1882</v>
      </c>
      <c r="D108" s="249"/>
      <c r="E108" s="249"/>
      <c r="F108" s="272" t="s">
        <v>1883</v>
      </c>
      <c r="G108" s="249"/>
      <c r="H108" s="249" t="s">
        <v>1917</v>
      </c>
      <c r="I108" s="249" t="s">
        <v>1879</v>
      </c>
      <c r="J108" s="249">
        <v>50</v>
      </c>
      <c r="K108" s="263"/>
    </row>
    <row r="109" spans="2:11" s="1" customFormat="1" ht="15" customHeight="1">
      <c r="B109" s="274"/>
      <c r="C109" s="249" t="s">
        <v>1885</v>
      </c>
      <c r="D109" s="249"/>
      <c r="E109" s="249"/>
      <c r="F109" s="272" t="s">
        <v>1877</v>
      </c>
      <c r="G109" s="249"/>
      <c r="H109" s="249" t="s">
        <v>1917</v>
      </c>
      <c r="I109" s="249" t="s">
        <v>1887</v>
      </c>
      <c r="J109" s="249"/>
      <c r="K109" s="263"/>
    </row>
    <row r="110" spans="2:11" s="1" customFormat="1" ht="15" customHeight="1">
      <c r="B110" s="274"/>
      <c r="C110" s="249" t="s">
        <v>1896</v>
      </c>
      <c r="D110" s="249"/>
      <c r="E110" s="249"/>
      <c r="F110" s="272" t="s">
        <v>1883</v>
      </c>
      <c r="G110" s="249"/>
      <c r="H110" s="249" t="s">
        <v>1917</v>
      </c>
      <c r="I110" s="249" t="s">
        <v>1879</v>
      </c>
      <c r="J110" s="249">
        <v>50</v>
      </c>
      <c r="K110" s="263"/>
    </row>
    <row r="111" spans="2:11" s="1" customFormat="1" ht="15" customHeight="1">
      <c r="B111" s="274"/>
      <c r="C111" s="249" t="s">
        <v>1904</v>
      </c>
      <c r="D111" s="249"/>
      <c r="E111" s="249"/>
      <c r="F111" s="272" t="s">
        <v>1883</v>
      </c>
      <c r="G111" s="249"/>
      <c r="H111" s="249" t="s">
        <v>1917</v>
      </c>
      <c r="I111" s="249" t="s">
        <v>1879</v>
      </c>
      <c r="J111" s="249">
        <v>50</v>
      </c>
      <c r="K111" s="263"/>
    </row>
    <row r="112" spans="2:11" s="1" customFormat="1" ht="15" customHeight="1">
      <c r="B112" s="274"/>
      <c r="C112" s="249" t="s">
        <v>1902</v>
      </c>
      <c r="D112" s="249"/>
      <c r="E112" s="249"/>
      <c r="F112" s="272" t="s">
        <v>1883</v>
      </c>
      <c r="G112" s="249"/>
      <c r="H112" s="249" t="s">
        <v>1917</v>
      </c>
      <c r="I112" s="249" t="s">
        <v>1879</v>
      </c>
      <c r="J112" s="249">
        <v>50</v>
      </c>
      <c r="K112" s="263"/>
    </row>
    <row r="113" spans="2:11" s="1" customFormat="1" ht="15" customHeight="1">
      <c r="B113" s="274"/>
      <c r="C113" s="249" t="s">
        <v>53</v>
      </c>
      <c r="D113" s="249"/>
      <c r="E113" s="249"/>
      <c r="F113" s="272" t="s">
        <v>1877</v>
      </c>
      <c r="G113" s="249"/>
      <c r="H113" s="249" t="s">
        <v>1918</v>
      </c>
      <c r="I113" s="249" t="s">
        <v>1879</v>
      </c>
      <c r="J113" s="249">
        <v>20</v>
      </c>
      <c r="K113" s="263"/>
    </row>
    <row r="114" spans="2:11" s="1" customFormat="1" ht="15" customHeight="1">
      <c r="B114" s="274"/>
      <c r="C114" s="249" t="s">
        <v>1919</v>
      </c>
      <c r="D114" s="249"/>
      <c r="E114" s="249"/>
      <c r="F114" s="272" t="s">
        <v>1877</v>
      </c>
      <c r="G114" s="249"/>
      <c r="H114" s="249" t="s">
        <v>1920</v>
      </c>
      <c r="I114" s="249" t="s">
        <v>1879</v>
      </c>
      <c r="J114" s="249">
        <v>120</v>
      </c>
      <c r="K114" s="263"/>
    </row>
    <row r="115" spans="2:11" s="1" customFormat="1" ht="15" customHeight="1">
      <c r="B115" s="274"/>
      <c r="C115" s="249" t="s">
        <v>38</v>
      </c>
      <c r="D115" s="249"/>
      <c r="E115" s="249"/>
      <c r="F115" s="272" t="s">
        <v>1877</v>
      </c>
      <c r="G115" s="249"/>
      <c r="H115" s="249" t="s">
        <v>1921</v>
      </c>
      <c r="I115" s="249" t="s">
        <v>1912</v>
      </c>
      <c r="J115" s="249"/>
      <c r="K115" s="263"/>
    </row>
    <row r="116" spans="2:11" s="1" customFormat="1" ht="15" customHeight="1">
      <c r="B116" s="274"/>
      <c r="C116" s="249" t="s">
        <v>48</v>
      </c>
      <c r="D116" s="249"/>
      <c r="E116" s="249"/>
      <c r="F116" s="272" t="s">
        <v>1877</v>
      </c>
      <c r="G116" s="249"/>
      <c r="H116" s="249" t="s">
        <v>1922</v>
      </c>
      <c r="I116" s="249" t="s">
        <v>1912</v>
      </c>
      <c r="J116" s="249"/>
      <c r="K116" s="263"/>
    </row>
    <row r="117" spans="2:11" s="1" customFormat="1" ht="15" customHeight="1">
      <c r="B117" s="274"/>
      <c r="C117" s="249" t="s">
        <v>57</v>
      </c>
      <c r="D117" s="249"/>
      <c r="E117" s="249"/>
      <c r="F117" s="272" t="s">
        <v>1877</v>
      </c>
      <c r="G117" s="249"/>
      <c r="H117" s="249" t="s">
        <v>1923</v>
      </c>
      <c r="I117" s="249" t="s">
        <v>1924</v>
      </c>
      <c r="J117" s="249"/>
      <c r="K117" s="263"/>
    </row>
    <row r="118" spans="2:11" s="1" customFormat="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pans="2:11" s="1" customFormat="1" ht="18.75" customHeight="1">
      <c r="B119" s="284"/>
      <c r="C119" s="285"/>
      <c r="D119" s="285"/>
      <c r="E119" s="285"/>
      <c r="F119" s="286"/>
      <c r="G119" s="285"/>
      <c r="H119" s="285"/>
      <c r="I119" s="285"/>
      <c r="J119" s="285"/>
      <c r="K119" s="284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240" t="s">
        <v>1925</v>
      </c>
      <c r="D122" s="240"/>
      <c r="E122" s="240"/>
      <c r="F122" s="240"/>
      <c r="G122" s="240"/>
      <c r="H122" s="240"/>
      <c r="I122" s="240"/>
      <c r="J122" s="240"/>
      <c r="K122" s="291"/>
    </row>
    <row r="123" spans="2:11" s="1" customFormat="1" ht="17.25" customHeight="1">
      <c r="B123" s="292"/>
      <c r="C123" s="264" t="s">
        <v>1871</v>
      </c>
      <c r="D123" s="264"/>
      <c r="E123" s="264"/>
      <c r="F123" s="264" t="s">
        <v>1872</v>
      </c>
      <c r="G123" s="265"/>
      <c r="H123" s="264" t="s">
        <v>54</v>
      </c>
      <c r="I123" s="264" t="s">
        <v>57</v>
      </c>
      <c r="J123" s="264" t="s">
        <v>1873</v>
      </c>
      <c r="K123" s="293"/>
    </row>
    <row r="124" spans="2:11" s="1" customFormat="1" ht="17.25" customHeight="1">
      <c r="B124" s="292"/>
      <c r="C124" s="266" t="s">
        <v>1874</v>
      </c>
      <c r="D124" s="266"/>
      <c r="E124" s="266"/>
      <c r="F124" s="267" t="s">
        <v>1875</v>
      </c>
      <c r="G124" s="268"/>
      <c r="H124" s="266"/>
      <c r="I124" s="266"/>
      <c r="J124" s="266" t="s">
        <v>1876</v>
      </c>
      <c r="K124" s="293"/>
    </row>
    <row r="125" spans="2:11" s="1" customFormat="1" ht="5.25" customHeight="1">
      <c r="B125" s="294"/>
      <c r="C125" s="269"/>
      <c r="D125" s="269"/>
      <c r="E125" s="269"/>
      <c r="F125" s="269"/>
      <c r="G125" s="295"/>
      <c r="H125" s="269"/>
      <c r="I125" s="269"/>
      <c r="J125" s="269"/>
      <c r="K125" s="296"/>
    </row>
    <row r="126" spans="2:11" s="1" customFormat="1" ht="15" customHeight="1">
      <c r="B126" s="294"/>
      <c r="C126" s="249" t="s">
        <v>1880</v>
      </c>
      <c r="D126" s="271"/>
      <c r="E126" s="271"/>
      <c r="F126" s="272" t="s">
        <v>1877</v>
      </c>
      <c r="G126" s="249"/>
      <c r="H126" s="249" t="s">
        <v>1917</v>
      </c>
      <c r="I126" s="249" t="s">
        <v>1879</v>
      </c>
      <c r="J126" s="249">
        <v>120</v>
      </c>
      <c r="K126" s="297"/>
    </row>
    <row r="127" spans="2:11" s="1" customFormat="1" ht="15" customHeight="1">
      <c r="B127" s="294"/>
      <c r="C127" s="249" t="s">
        <v>1926</v>
      </c>
      <c r="D127" s="249"/>
      <c r="E127" s="249"/>
      <c r="F127" s="272" t="s">
        <v>1877</v>
      </c>
      <c r="G127" s="249"/>
      <c r="H127" s="249" t="s">
        <v>1927</v>
      </c>
      <c r="I127" s="249" t="s">
        <v>1879</v>
      </c>
      <c r="J127" s="249" t="s">
        <v>1928</v>
      </c>
      <c r="K127" s="297"/>
    </row>
    <row r="128" spans="2:11" s="1" customFormat="1" ht="15" customHeight="1">
      <c r="B128" s="294"/>
      <c r="C128" s="249" t="s">
        <v>1825</v>
      </c>
      <c r="D128" s="249"/>
      <c r="E128" s="249"/>
      <c r="F128" s="272" t="s">
        <v>1877</v>
      </c>
      <c r="G128" s="249"/>
      <c r="H128" s="249" t="s">
        <v>1929</v>
      </c>
      <c r="I128" s="249" t="s">
        <v>1879</v>
      </c>
      <c r="J128" s="249" t="s">
        <v>1928</v>
      </c>
      <c r="K128" s="297"/>
    </row>
    <row r="129" spans="2:11" s="1" customFormat="1" ht="15" customHeight="1">
      <c r="B129" s="294"/>
      <c r="C129" s="249" t="s">
        <v>1888</v>
      </c>
      <c r="D129" s="249"/>
      <c r="E129" s="249"/>
      <c r="F129" s="272" t="s">
        <v>1883</v>
      </c>
      <c r="G129" s="249"/>
      <c r="H129" s="249" t="s">
        <v>1889</v>
      </c>
      <c r="I129" s="249" t="s">
        <v>1879</v>
      </c>
      <c r="J129" s="249">
        <v>15</v>
      </c>
      <c r="K129" s="297"/>
    </row>
    <row r="130" spans="2:11" s="1" customFormat="1" ht="15" customHeight="1">
      <c r="B130" s="294"/>
      <c r="C130" s="275" t="s">
        <v>1890</v>
      </c>
      <c r="D130" s="275"/>
      <c r="E130" s="275"/>
      <c r="F130" s="276" t="s">
        <v>1883</v>
      </c>
      <c r="G130" s="275"/>
      <c r="H130" s="275" t="s">
        <v>1891</v>
      </c>
      <c r="I130" s="275" t="s">
        <v>1879</v>
      </c>
      <c r="J130" s="275">
        <v>15</v>
      </c>
      <c r="K130" s="297"/>
    </row>
    <row r="131" spans="2:11" s="1" customFormat="1" ht="15" customHeight="1">
      <c r="B131" s="294"/>
      <c r="C131" s="275" t="s">
        <v>1892</v>
      </c>
      <c r="D131" s="275"/>
      <c r="E131" s="275"/>
      <c r="F131" s="276" t="s">
        <v>1883</v>
      </c>
      <c r="G131" s="275"/>
      <c r="H131" s="275" t="s">
        <v>1893</v>
      </c>
      <c r="I131" s="275" t="s">
        <v>1879</v>
      </c>
      <c r="J131" s="275">
        <v>20</v>
      </c>
      <c r="K131" s="297"/>
    </row>
    <row r="132" spans="2:11" s="1" customFormat="1" ht="15" customHeight="1">
      <c r="B132" s="294"/>
      <c r="C132" s="275" t="s">
        <v>1894</v>
      </c>
      <c r="D132" s="275"/>
      <c r="E132" s="275"/>
      <c r="F132" s="276" t="s">
        <v>1883</v>
      </c>
      <c r="G132" s="275"/>
      <c r="H132" s="275" t="s">
        <v>1895</v>
      </c>
      <c r="I132" s="275" t="s">
        <v>1879</v>
      </c>
      <c r="J132" s="275">
        <v>20</v>
      </c>
      <c r="K132" s="297"/>
    </row>
    <row r="133" spans="2:11" s="1" customFormat="1" ht="15" customHeight="1">
      <c r="B133" s="294"/>
      <c r="C133" s="249" t="s">
        <v>1882</v>
      </c>
      <c r="D133" s="249"/>
      <c r="E133" s="249"/>
      <c r="F133" s="272" t="s">
        <v>1883</v>
      </c>
      <c r="G133" s="249"/>
      <c r="H133" s="249" t="s">
        <v>1917</v>
      </c>
      <c r="I133" s="249" t="s">
        <v>1879</v>
      </c>
      <c r="J133" s="249">
        <v>50</v>
      </c>
      <c r="K133" s="297"/>
    </row>
    <row r="134" spans="2:11" s="1" customFormat="1" ht="15" customHeight="1">
      <c r="B134" s="294"/>
      <c r="C134" s="249" t="s">
        <v>1896</v>
      </c>
      <c r="D134" s="249"/>
      <c r="E134" s="249"/>
      <c r="F134" s="272" t="s">
        <v>1883</v>
      </c>
      <c r="G134" s="249"/>
      <c r="H134" s="249" t="s">
        <v>1917</v>
      </c>
      <c r="I134" s="249" t="s">
        <v>1879</v>
      </c>
      <c r="J134" s="249">
        <v>50</v>
      </c>
      <c r="K134" s="297"/>
    </row>
    <row r="135" spans="2:11" s="1" customFormat="1" ht="15" customHeight="1">
      <c r="B135" s="294"/>
      <c r="C135" s="249" t="s">
        <v>1902</v>
      </c>
      <c r="D135" s="249"/>
      <c r="E135" s="249"/>
      <c r="F135" s="272" t="s">
        <v>1883</v>
      </c>
      <c r="G135" s="249"/>
      <c r="H135" s="249" t="s">
        <v>1917</v>
      </c>
      <c r="I135" s="249" t="s">
        <v>1879</v>
      </c>
      <c r="J135" s="249">
        <v>50</v>
      </c>
      <c r="K135" s="297"/>
    </row>
    <row r="136" spans="2:11" s="1" customFormat="1" ht="15" customHeight="1">
      <c r="B136" s="294"/>
      <c r="C136" s="249" t="s">
        <v>1904</v>
      </c>
      <c r="D136" s="249"/>
      <c r="E136" s="249"/>
      <c r="F136" s="272" t="s">
        <v>1883</v>
      </c>
      <c r="G136" s="249"/>
      <c r="H136" s="249" t="s">
        <v>1917</v>
      </c>
      <c r="I136" s="249" t="s">
        <v>1879</v>
      </c>
      <c r="J136" s="249">
        <v>50</v>
      </c>
      <c r="K136" s="297"/>
    </row>
    <row r="137" spans="2:11" s="1" customFormat="1" ht="15" customHeight="1">
      <c r="B137" s="294"/>
      <c r="C137" s="249" t="s">
        <v>1905</v>
      </c>
      <c r="D137" s="249"/>
      <c r="E137" s="249"/>
      <c r="F137" s="272" t="s">
        <v>1883</v>
      </c>
      <c r="G137" s="249"/>
      <c r="H137" s="249" t="s">
        <v>1930</v>
      </c>
      <c r="I137" s="249" t="s">
        <v>1879</v>
      </c>
      <c r="J137" s="249">
        <v>255</v>
      </c>
      <c r="K137" s="297"/>
    </row>
    <row r="138" spans="2:11" s="1" customFormat="1" ht="15" customHeight="1">
      <c r="B138" s="294"/>
      <c r="C138" s="249" t="s">
        <v>1907</v>
      </c>
      <c r="D138" s="249"/>
      <c r="E138" s="249"/>
      <c r="F138" s="272" t="s">
        <v>1877</v>
      </c>
      <c r="G138" s="249"/>
      <c r="H138" s="249" t="s">
        <v>1931</v>
      </c>
      <c r="I138" s="249" t="s">
        <v>1909</v>
      </c>
      <c r="J138" s="249"/>
      <c r="K138" s="297"/>
    </row>
    <row r="139" spans="2:11" s="1" customFormat="1" ht="15" customHeight="1">
      <c r="B139" s="294"/>
      <c r="C139" s="249" t="s">
        <v>1910</v>
      </c>
      <c r="D139" s="249"/>
      <c r="E139" s="249"/>
      <c r="F139" s="272" t="s">
        <v>1877</v>
      </c>
      <c r="G139" s="249"/>
      <c r="H139" s="249" t="s">
        <v>1932</v>
      </c>
      <c r="I139" s="249" t="s">
        <v>1912</v>
      </c>
      <c r="J139" s="249"/>
      <c r="K139" s="297"/>
    </row>
    <row r="140" spans="2:11" s="1" customFormat="1" ht="15" customHeight="1">
      <c r="B140" s="294"/>
      <c r="C140" s="249" t="s">
        <v>1913</v>
      </c>
      <c r="D140" s="249"/>
      <c r="E140" s="249"/>
      <c r="F140" s="272" t="s">
        <v>1877</v>
      </c>
      <c r="G140" s="249"/>
      <c r="H140" s="249" t="s">
        <v>1913</v>
      </c>
      <c r="I140" s="249" t="s">
        <v>1912</v>
      </c>
      <c r="J140" s="249"/>
      <c r="K140" s="297"/>
    </row>
    <row r="141" spans="2:11" s="1" customFormat="1" ht="15" customHeight="1">
      <c r="B141" s="294"/>
      <c r="C141" s="249" t="s">
        <v>38</v>
      </c>
      <c r="D141" s="249"/>
      <c r="E141" s="249"/>
      <c r="F141" s="272" t="s">
        <v>1877</v>
      </c>
      <c r="G141" s="249"/>
      <c r="H141" s="249" t="s">
        <v>1933</v>
      </c>
      <c r="I141" s="249" t="s">
        <v>1912</v>
      </c>
      <c r="J141" s="249"/>
      <c r="K141" s="297"/>
    </row>
    <row r="142" spans="2:11" s="1" customFormat="1" ht="15" customHeight="1">
      <c r="B142" s="294"/>
      <c r="C142" s="249" t="s">
        <v>1934</v>
      </c>
      <c r="D142" s="249"/>
      <c r="E142" s="249"/>
      <c r="F142" s="272" t="s">
        <v>1877</v>
      </c>
      <c r="G142" s="249"/>
      <c r="H142" s="249" t="s">
        <v>1935</v>
      </c>
      <c r="I142" s="249" t="s">
        <v>1912</v>
      </c>
      <c r="J142" s="249"/>
      <c r="K142" s="297"/>
    </row>
    <row r="143" spans="2:11" s="1" customFormat="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2:11" s="1" customFormat="1" ht="18.75" customHeight="1">
      <c r="B144" s="285"/>
      <c r="C144" s="285"/>
      <c r="D144" s="285"/>
      <c r="E144" s="285"/>
      <c r="F144" s="286"/>
      <c r="G144" s="285"/>
      <c r="H144" s="285"/>
      <c r="I144" s="285"/>
      <c r="J144" s="285"/>
      <c r="K144" s="285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262" t="s">
        <v>1936</v>
      </c>
      <c r="D147" s="262"/>
      <c r="E147" s="262"/>
      <c r="F147" s="262"/>
      <c r="G147" s="262"/>
      <c r="H147" s="262"/>
      <c r="I147" s="262"/>
      <c r="J147" s="262"/>
      <c r="K147" s="263"/>
    </row>
    <row r="148" spans="2:11" s="1" customFormat="1" ht="17.25" customHeight="1">
      <c r="B148" s="261"/>
      <c r="C148" s="264" t="s">
        <v>1871</v>
      </c>
      <c r="D148" s="264"/>
      <c r="E148" s="264"/>
      <c r="F148" s="264" t="s">
        <v>1872</v>
      </c>
      <c r="G148" s="265"/>
      <c r="H148" s="264" t="s">
        <v>54</v>
      </c>
      <c r="I148" s="264" t="s">
        <v>57</v>
      </c>
      <c r="J148" s="264" t="s">
        <v>1873</v>
      </c>
      <c r="K148" s="263"/>
    </row>
    <row r="149" spans="2:11" s="1" customFormat="1" ht="17.25" customHeight="1">
      <c r="B149" s="261"/>
      <c r="C149" s="266" t="s">
        <v>1874</v>
      </c>
      <c r="D149" s="266"/>
      <c r="E149" s="266"/>
      <c r="F149" s="267" t="s">
        <v>1875</v>
      </c>
      <c r="G149" s="268"/>
      <c r="H149" s="266"/>
      <c r="I149" s="266"/>
      <c r="J149" s="266" t="s">
        <v>1876</v>
      </c>
      <c r="K149" s="263"/>
    </row>
    <row r="150" spans="2:11" s="1" customFormat="1" ht="5.25" customHeight="1">
      <c r="B150" s="274"/>
      <c r="C150" s="269"/>
      <c r="D150" s="269"/>
      <c r="E150" s="269"/>
      <c r="F150" s="269"/>
      <c r="G150" s="270"/>
      <c r="H150" s="269"/>
      <c r="I150" s="269"/>
      <c r="J150" s="269"/>
      <c r="K150" s="297"/>
    </row>
    <row r="151" spans="2:11" s="1" customFormat="1" ht="15" customHeight="1">
      <c r="B151" s="274"/>
      <c r="C151" s="301" t="s">
        <v>1880</v>
      </c>
      <c r="D151" s="249"/>
      <c r="E151" s="249"/>
      <c r="F151" s="302" t="s">
        <v>1877</v>
      </c>
      <c r="G151" s="249"/>
      <c r="H151" s="301" t="s">
        <v>1917</v>
      </c>
      <c r="I151" s="301" t="s">
        <v>1879</v>
      </c>
      <c r="J151" s="301">
        <v>120</v>
      </c>
      <c r="K151" s="297"/>
    </row>
    <row r="152" spans="2:11" s="1" customFormat="1" ht="15" customHeight="1">
      <c r="B152" s="274"/>
      <c r="C152" s="301" t="s">
        <v>1926</v>
      </c>
      <c r="D152" s="249"/>
      <c r="E152" s="249"/>
      <c r="F152" s="302" t="s">
        <v>1877</v>
      </c>
      <c r="G152" s="249"/>
      <c r="H152" s="301" t="s">
        <v>1937</v>
      </c>
      <c r="I152" s="301" t="s">
        <v>1879</v>
      </c>
      <c r="J152" s="301" t="s">
        <v>1928</v>
      </c>
      <c r="K152" s="297"/>
    </row>
    <row r="153" spans="2:11" s="1" customFormat="1" ht="15" customHeight="1">
      <c r="B153" s="274"/>
      <c r="C153" s="301" t="s">
        <v>1825</v>
      </c>
      <c r="D153" s="249"/>
      <c r="E153" s="249"/>
      <c r="F153" s="302" t="s">
        <v>1877</v>
      </c>
      <c r="G153" s="249"/>
      <c r="H153" s="301" t="s">
        <v>1938</v>
      </c>
      <c r="I153" s="301" t="s">
        <v>1879</v>
      </c>
      <c r="J153" s="301" t="s">
        <v>1928</v>
      </c>
      <c r="K153" s="297"/>
    </row>
    <row r="154" spans="2:11" s="1" customFormat="1" ht="15" customHeight="1">
      <c r="B154" s="274"/>
      <c r="C154" s="301" t="s">
        <v>1882</v>
      </c>
      <c r="D154" s="249"/>
      <c r="E154" s="249"/>
      <c r="F154" s="302" t="s">
        <v>1883</v>
      </c>
      <c r="G154" s="249"/>
      <c r="H154" s="301" t="s">
        <v>1917</v>
      </c>
      <c r="I154" s="301" t="s">
        <v>1879</v>
      </c>
      <c r="J154" s="301">
        <v>50</v>
      </c>
      <c r="K154" s="297"/>
    </row>
    <row r="155" spans="2:11" s="1" customFormat="1" ht="15" customHeight="1">
      <c r="B155" s="274"/>
      <c r="C155" s="301" t="s">
        <v>1885</v>
      </c>
      <c r="D155" s="249"/>
      <c r="E155" s="249"/>
      <c r="F155" s="302" t="s">
        <v>1877</v>
      </c>
      <c r="G155" s="249"/>
      <c r="H155" s="301" t="s">
        <v>1917</v>
      </c>
      <c r="I155" s="301" t="s">
        <v>1887</v>
      </c>
      <c r="J155" s="301"/>
      <c r="K155" s="297"/>
    </row>
    <row r="156" spans="2:11" s="1" customFormat="1" ht="15" customHeight="1">
      <c r="B156" s="274"/>
      <c r="C156" s="301" t="s">
        <v>1896</v>
      </c>
      <c r="D156" s="249"/>
      <c r="E156" s="249"/>
      <c r="F156" s="302" t="s">
        <v>1883</v>
      </c>
      <c r="G156" s="249"/>
      <c r="H156" s="301" t="s">
        <v>1917</v>
      </c>
      <c r="I156" s="301" t="s">
        <v>1879</v>
      </c>
      <c r="J156" s="301">
        <v>50</v>
      </c>
      <c r="K156" s="297"/>
    </row>
    <row r="157" spans="2:11" s="1" customFormat="1" ht="15" customHeight="1">
      <c r="B157" s="274"/>
      <c r="C157" s="301" t="s">
        <v>1904</v>
      </c>
      <c r="D157" s="249"/>
      <c r="E157" s="249"/>
      <c r="F157" s="302" t="s">
        <v>1883</v>
      </c>
      <c r="G157" s="249"/>
      <c r="H157" s="301" t="s">
        <v>1917</v>
      </c>
      <c r="I157" s="301" t="s">
        <v>1879</v>
      </c>
      <c r="J157" s="301">
        <v>50</v>
      </c>
      <c r="K157" s="297"/>
    </row>
    <row r="158" spans="2:11" s="1" customFormat="1" ht="15" customHeight="1">
      <c r="B158" s="274"/>
      <c r="C158" s="301" t="s">
        <v>1902</v>
      </c>
      <c r="D158" s="249"/>
      <c r="E158" s="249"/>
      <c r="F158" s="302" t="s">
        <v>1883</v>
      </c>
      <c r="G158" s="249"/>
      <c r="H158" s="301" t="s">
        <v>1917</v>
      </c>
      <c r="I158" s="301" t="s">
        <v>1879</v>
      </c>
      <c r="J158" s="301">
        <v>50</v>
      </c>
      <c r="K158" s="297"/>
    </row>
    <row r="159" spans="2:11" s="1" customFormat="1" ht="15" customHeight="1">
      <c r="B159" s="274"/>
      <c r="C159" s="301" t="s">
        <v>115</v>
      </c>
      <c r="D159" s="249"/>
      <c r="E159" s="249"/>
      <c r="F159" s="302" t="s">
        <v>1877</v>
      </c>
      <c r="G159" s="249"/>
      <c r="H159" s="301" t="s">
        <v>1939</v>
      </c>
      <c r="I159" s="301" t="s">
        <v>1879</v>
      </c>
      <c r="J159" s="301" t="s">
        <v>1940</v>
      </c>
      <c r="K159" s="297"/>
    </row>
    <row r="160" spans="2:11" s="1" customFormat="1" ht="15" customHeight="1">
      <c r="B160" s="274"/>
      <c r="C160" s="301" t="s">
        <v>1941</v>
      </c>
      <c r="D160" s="249"/>
      <c r="E160" s="249"/>
      <c r="F160" s="302" t="s">
        <v>1877</v>
      </c>
      <c r="G160" s="249"/>
      <c r="H160" s="301" t="s">
        <v>1942</v>
      </c>
      <c r="I160" s="301" t="s">
        <v>1912</v>
      </c>
      <c r="J160" s="301"/>
      <c r="K160" s="297"/>
    </row>
    <row r="161" spans="2:11" s="1" customFormat="1" ht="15" customHeight="1">
      <c r="B161" s="303"/>
      <c r="C161" s="283"/>
      <c r="D161" s="283"/>
      <c r="E161" s="283"/>
      <c r="F161" s="283"/>
      <c r="G161" s="283"/>
      <c r="H161" s="283"/>
      <c r="I161" s="283"/>
      <c r="J161" s="283"/>
      <c r="K161" s="304"/>
    </row>
    <row r="162" spans="2:11" s="1" customFormat="1" ht="18.75" customHeight="1">
      <c r="B162" s="285"/>
      <c r="C162" s="295"/>
      <c r="D162" s="295"/>
      <c r="E162" s="295"/>
      <c r="F162" s="305"/>
      <c r="G162" s="295"/>
      <c r="H162" s="295"/>
      <c r="I162" s="295"/>
      <c r="J162" s="295"/>
      <c r="K162" s="285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240" t="s">
        <v>1943</v>
      </c>
      <c r="D165" s="240"/>
      <c r="E165" s="240"/>
      <c r="F165" s="240"/>
      <c r="G165" s="240"/>
      <c r="H165" s="240"/>
      <c r="I165" s="240"/>
      <c r="J165" s="240"/>
      <c r="K165" s="241"/>
    </row>
    <row r="166" spans="2:11" s="1" customFormat="1" ht="17.25" customHeight="1">
      <c r="B166" s="239"/>
      <c r="C166" s="264" t="s">
        <v>1871</v>
      </c>
      <c r="D166" s="264"/>
      <c r="E166" s="264"/>
      <c r="F166" s="264" t="s">
        <v>1872</v>
      </c>
      <c r="G166" s="306"/>
      <c r="H166" s="307" t="s">
        <v>54</v>
      </c>
      <c r="I166" s="307" t="s">
        <v>57</v>
      </c>
      <c r="J166" s="264" t="s">
        <v>1873</v>
      </c>
      <c r="K166" s="241"/>
    </row>
    <row r="167" spans="2:11" s="1" customFormat="1" ht="17.25" customHeight="1">
      <c r="B167" s="242"/>
      <c r="C167" s="266" t="s">
        <v>1874</v>
      </c>
      <c r="D167" s="266"/>
      <c r="E167" s="266"/>
      <c r="F167" s="267" t="s">
        <v>1875</v>
      </c>
      <c r="G167" s="308"/>
      <c r="H167" s="309"/>
      <c r="I167" s="309"/>
      <c r="J167" s="266" t="s">
        <v>1876</v>
      </c>
      <c r="K167" s="244"/>
    </row>
    <row r="168" spans="2:11" s="1" customFormat="1" ht="5.25" customHeight="1">
      <c r="B168" s="274"/>
      <c r="C168" s="269"/>
      <c r="D168" s="269"/>
      <c r="E168" s="269"/>
      <c r="F168" s="269"/>
      <c r="G168" s="270"/>
      <c r="H168" s="269"/>
      <c r="I168" s="269"/>
      <c r="J168" s="269"/>
      <c r="K168" s="297"/>
    </row>
    <row r="169" spans="2:11" s="1" customFormat="1" ht="15" customHeight="1">
      <c r="B169" s="274"/>
      <c r="C169" s="249" t="s">
        <v>1880</v>
      </c>
      <c r="D169" s="249"/>
      <c r="E169" s="249"/>
      <c r="F169" s="272" t="s">
        <v>1877</v>
      </c>
      <c r="G169" s="249"/>
      <c r="H169" s="249" t="s">
        <v>1917</v>
      </c>
      <c r="I169" s="249" t="s">
        <v>1879</v>
      </c>
      <c r="J169" s="249">
        <v>120</v>
      </c>
      <c r="K169" s="297"/>
    </row>
    <row r="170" spans="2:11" s="1" customFormat="1" ht="15" customHeight="1">
      <c r="B170" s="274"/>
      <c r="C170" s="249" t="s">
        <v>1926</v>
      </c>
      <c r="D170" s="249"/>
      <c r="E170" s="249"/>
      <c r="F170" s="272" t="s">
        <v>1877</v>
      </c>
      <c r="G170" s="249"/>
      <c r="H170" s="249" t="s">
        <v>1927</v>
      </c>
      <c r="I170" s="249" t="s">
        <v>1879</v>
      </c>
      <c r="J170" s="249" t="s">
        <v>1928</v>
      </c>
      <c r="K170" s="297"/>
    </row>
    <row r="171" spans="2:11" s="1" customFormat="1" ht="15" customHeight="1">
      <c r="B171" s="274"/>
      <c r="C171" s="249" t="s">
        <v>1825</v>
      </c>
      <c r="D171" s="249"/>
      <c r="E171" s="249"/>
      <c r="F171" s="272" t="s">
        <v>1877</v>
      </c>
      <c r="G171" s="249"/>
      <c r="H171" s="249" t="s">
        <v>1944</v>
      </c>
      <c r="I171" s="249" t="s">
        <v>1879</v>
      </c>
      <c r="J171" s="249" t="s">
        <v>1928</v>
      </c>
      <c r="K171" s="297"/>
    </row>
    <row r="172" spans="2:11" s="1" customFormat="1" ht="15" customHeight="1">
      <c r="B172" s="274"/>
      <c r="C172" s="249" t="s">
        <v>1882</v>
      </c>
      <c r="D172" s="249"/>
      <c r="E172" s="249"/>
      <c r="F172" s="272" t="s">
        <v>1883</v>
      </c>
      <c r="G172" s="249"/>
      <c r="H172" s="249" t="s">
        <v>1944</v>
      </c>
      <c r="I172" s="249" t="s">
        <v>1879</v>
      </c>
      <c r="J172" s="249">
        <v>50</v>
      </c>
      <c r="K172" s="297"/>
    </row>
    <row r="173" spans="2:11" s="1" customFormat="1" ht="15" customHeight="1">
      <c r="B173" s="274"/>
      <c r="C173" s="249" t="s">
        <v>1885</v>
      </c>
      <c r="D173" s="249"/>
      <c r="E173" s="249"/>
      <c r="F173" s="272" t="s">
        <v>1877</v>
      </c>
      <c r="G173" s="249"/>
      <c r="H173" s="249" t="s">
        <v>1944</v>
      </c>
      <c r="I173" s="249" t="s">
        <v>1887</v>
      </c>
      <c r="J173" s="249"/>
      <c r="K173" s="297"/>
    </row>
    <row r="174" spans="2:11" s="1" customFormat="1" ht="15" customHeight="1">
      <c r="B174" s="274"/>
      <c r="C174" s="249" t="s">
        <v>1896</v>
      </c>
      <c r="D174" s="249"/>
      <c r="E174" s="249"/>
      <c r="F174" s="272" t="s">
        <v>1883</v>
      </c>
      <c r="G174" s="249"/>
      <c r="H174" s="249" t="s">
        <v>1944</v>
      </c>
      <c r="I174" s="249" t="s">
        <v>1879</v>
      </c>
      <c r="J174" s="249">
        <v>50</v>
      </c>
      <c r="K174" s="297"/>
    </row>
    <row r="175" spans="2:11" s="1" customFormat="1" ht="15" customHeight="1">
      <c r="B175" s="274"/>
      <c r="C175" s="249" t="s">
        <v>1904</v>
      </c>
      <c r="D175" s="249"/>
      <c r="E175" s="249"/>
      <c r="F175" s="272" t="s">
        <v>1883</v>
      </c>
      <c r="G175" s="249"/>
      <c r="H175" s="249" t="s">
        <v>1944</v>
      </c>
      <c r="I175" s="249" t="s">
        <v>1879</v>
      </c>
      <c r="J175" s="249">
        <v>50</v>
      </c>
      <c r="K175" s="297"/>
    </row>
    <row r="176" spans="2:11" s="1" customFormat="1" ht="15" customHeight="1">
      <c r="B176" s="274"/>
      <c r="C176" s="249" t="s">
        <v>1902</v>
      </c>
      <c r="D176" s="249"/>
      <c r="E176" s="249"/>
      <c r="F176" s="272" t="s">
        <v>1883</v>
      </c>
      <c r="G176" s="249"/>
      <c r="H176" s="249" t="s">
        <v>1944</v>
      </c>
      <c r="I176" s="249" t="s">
        <v>1879</v>
      </c>
      <c r="J176" s="249">
        <v>50</v>
      </c>
      <c r="K176" s="297"/>
    </row>
    <row r="177" spans="2:11" s="1" customFormat="1" ht="15" customHeight="1">
      <c r="B177" s="274"/>
      <c r="C177" s="249" t="s">
        <v>149</v>
      </c>
      <c r="D177" s="249"/>
      <c r="E177" s="249"/>
      <c r="F177" s="272" t="s">
        <v>1877</v>
      </c>
      <c r="G177" s="249"/>
      <c r="H177" s="249" t="s">
        <v>1945</v>
      </c>
      <c r="I177" s="249" t="s">
        <v>1946</v>
      </c>
      <c r="J177" s="249"/>
      <c r="K177" s="297"/>
    </row>
    <row r="178" spans="2:11" s="1" customFormat="1" ht="15" customHeight="1">
      <c r="B178" s="274"/>
      <c r="C178" s="249" t="s">
        <v>57</v>
      </c>
      <c r="D178" s="249"/>
      <c r="E178" s="249"/>
      <c r="F178" s="272" t="s">
        <v>1877</v>
      </c>
      <c r="G178" s="249"/>
      <c r="H178" s="249" t="s">
        <v>1947</v>
      </c>
      <c r="I178" s="249" t="s">
        <v>1948</v>
      </c>
      <c r="J178" s="249">
        <v>1</v>
      </c>
      <c r="K178" s="297"/>
    </row>
    <row r="179" spans="2:11" s="1" customFormat="1" ht="15" customHeight="1">
      <c r="B179" s="274"/>
      <c r="C179" s="249" t="s">
        <v>53</v>
      </c>
      <c r="D179" s="249"/>
      <c r="E179" s="249"/>
      <c r="F179" s="272" t="s">
        <v>1877</v>
      </c>
      <c r="G179" s="249"/>
      <c r="H179" s="249" t="s">
        <v>1949</v>
      </c>
      <c r="I179" s="249" t="s">
        <v>1879</v>
      </c>
      <c r="J179" s="249">
        <v>20</v>
      </c>
      <c r="K179" s="297"/>
    </row>
    <row r="180" spans="2:11" s="1" customFormat="1" ht="15" customHeight="1">
      <c r="B180" s="274"/>
      <c r="C180" s="249" t="s">
        <v>54</v>
      </c>
      <c r="D180" s="249"/>
      <c r="E180" s="249"/>
      <c r="F180" s="272" t="s">
        <v>1877</v>
      </c>
      <c r="G180" s="249"/>
      <c r="H180" s="249" t="s">
        <v>1950</v>
      </c>
      <c r="I180" s="249" t="s">
        <v>1879</v>
      </c>
      <c r="J180" s="249">
        <v>255</v>
      </c>
      <c r="K180" s="297"/>
    </row>
    <row r="181" spans="2:11" s="1" customFormat="1" ht="15" customHeight="1">
      <c r="B181" s="274"/>
      <c r="C181" s="249" t="s">
        <v>150</v>
      </c>
      <c r="D181" s="249"/>
      <c r="E181" s="249"/>
      <c r="F181" s="272" t="s">
        <v>1877</v>
      </c>
      <c r="G181" s="249"/>
      <c r="H181" s="249" t="s">
        <v>1841</v>
      </c>
      <c r="I181" s="249" t="s">
        <v>1879</v>
      </c>
      <c r="J181" s="249">
        <v>10</v>
      </c>
      <c r="K181" s="297"/>
    </row>
    <row r="182" spans="2:11" s="1" customFormat="1" ht="15" customHeight="1">
      <c r="B182" s="274"/>
      <c r="C182" s="249" t="s">
        <v>151</v>
      </c>
      <c r="D182" s="249"/>
      <c r="E182" s="249"/>
      <c r="F182" s="272" t="s">
        <v>1877</v>
      </c>
      <c r="G182" s="249"/>
      <c r="H182" s="249" t="s">
        <v>1951</v>
      </c>
      <c r="I182" s="249" t="s">
        <v>1912</v>
      </c>
      <c r="J182" s="249"/>
      <c r="K182" s="297"/>
    </row>
    <row r="183" spans="2:11" s="1" customFormat="1" ht="15" customHeight="1">
      <c r="B183" s="274"/>
      <c r="C183" s="249" t="s">
        <v>1952</v>
      </c>
      <c r="D183" s="249"/>
      <c r="E183" s="249"/>
      <c r="F183" s="272" t="s">
        <v>1877</v>
      </c>
      <c r="G183" s="249"/>
      <c r="H183" s="249" t="s">
        <v>1953</v>
      </c>
      <c r="I183" s="249" t="s">
        <v>1912</v>
      </c>
      <c r="J183" s="249"/>
      <c r="K183" s="297"/>
    </row>
    <row r="184" spans="2:11" s="1" customFormat="1" ht="15" customHeight="1">
      <c r="B184" s="274"/>
      <c r="C184" s="249" t="s">
        <v>1941</v>
      </c>
      <c r="D184" s="249"/>
      <c r="E184" s="249"/>
      <c r="F184" s="272" t="s">
        <v>1877</v>
      </c>
      <c r="G184" s="249"/>
      <c r="H184" s="249" t="s">
        <v>1954</v>
      </c>
      <c r="I184" s="249" t="s">
        <v>1912</v>
      </c>
      <c r="J184" s="249"/>
      <c r="K184" s="297"/>
    </row>
    <row r="185" spans="2:11" s="1" customFormat="1" ht="15" customHeight="1">
      <c r="B185" s="274"/>
      <c r="C185" s="249" t="s">
        <v>153</v>
      </c>
      <c r="D185" s="249"/>
      <c r="E185" s="249"/>
      <c r="F185" s="272" t="s">
        <v>1883</v>
      </c>
      <c r="G185" s="249"/>
      <c r="H185" s="249" t="s">
        <v>1955</v>
      </c>
      <c r="I185" s="249" t="s">
        <v>1879</v>
      </c>
      <c r="J185" s="249">
        <v>50</v>
      </c>
      <c r="K185" s="297"/>
    </row>
    <row r="186" spans="2:11" s="1" customFormat="1" ht="15" customHeight="1">
      <c r="B186" s="274"/>
      <c r="C186" s="249" t="s">
        <v>1956</v>
      </c>
      <c r="D186" s="249"/>
      <c r="E186" s="249"/>
      <c r="F186" s="272" t="s">
        <v>1883</v>
      </c>
      <c r="G186" s="249"/>
      <c r="H186" s="249" t="s">
        <v>1957</v>
      </c>
      <c r="I186" s="249" t="s">
        <v>1958</v>
      </c>
      <c r="J186" s="249"/>
      <c r="K186" s="297"/>
    </row>
    <row r="187" spans="2:11" s="1" customFormat="1" ht="15" customHeight="1">
      <c r="B187" s="274"/>
      <c r="C187" s="249" t="s">
        <v>1959</v>
      </c>
      <c r="D187" s="249"/>
      <c r="E187" s="249"/>
      <c r="F187" s="272" t="s">
        <v>1883</v>
      </c>
      <c r="G187" s="249"/>
      <c r="H187" s="249" t="s">
        <v>1960</v>
      </c>
      <c r="I187" s="249" t="s">
        <v>1958</v>
      </c>
      <c r="J187" s="249"/>
      <c r="K187" s="297"/>
    </row>
    <row r="188" spans="2:11" s="1" customFormat="1" ht="15" customHeight="1">
      <c r="B188" s="274"/>
      <c r="C188" s="249" t="s">
        <v>1961</v>
      </c>
      <c r="D188" s="249"/>
      <c r="E188" s="249"/>
      <c r="F188" s="272" t="s">
        <v>1883</v>
      </c>
      <c r="G188" s="249"/>
      <c r="H188" s="249" t="s">
        <v>1962</v>
      </c>
      <c r="I188" s="249" t="s">
        <v>1958</v>
      </c>
      <c r="J188" s="249"/>
      <c r="K188" s="297"/>
    </row>
    <row r="189" spans="2:11" s="1" customFormat="1" ht="15" customHeight="1">
      <c r="B189" s="274"/>
      <c r="C189" s="310" t="s">
        <v>1963</v>
      </c>
      <c r="D189" s="249"/>
      <c r="E189" s="249"/>
      <c r="F189" s="272" t="s">
        <v>1883</v>
      </c>
      <c r="G189" s="249"/>
      <c r="H189" s="249" t="s">
        <v>1964</v>
      </c>
      <c r="I189" s="249" t="s">
        <v>1965</v>
      </c>
      <c r="J189" s="311" t="s">
        <v>1966</v>
      </c>
      <c r="K189" s="297"/>
    </row>
    <row r="190" spans="2:11" s="1" customFormat="1" ht="15" customHeight="1">
      <c r="B190" s="274"/>
      <c r="C190" s="310" t="s">
        <v>42</v>
      </c>
      <c r="D190" s="249"/>
      <c r="E190" s="249"/>
      <c r="F190" s="272" t="s">
        <v>1877</v>
      </c>
      <c r="G190" s="249"/>
      <c r="H190" s="246" t="s">
        <v>1967</v>
      </c>
      <c r="I190" s="249" t="s">
        <v>1968</v>
      </c>
      <c r="J190" s="249"/>
      <c r="K190" s="297"/>
    </row>
    <row r="191" spans="2:11" s="1" customFormat="1" ht="15" customHeight="1">
      <c r="B191" s="274"/>
      <c r="C191" s="310" t="s">
        <v>1969</v>
      </c>
      <c r="D191" s="249"/>
      <c r="E191" s="249"/>
      <c r="F191" s="272" t="s">
        <v>1877</v>
      </c>
      <c r="G191" s="249"/>
      <c r="H191" s="249" t="s">
        <v>1970</v>
      </c>
      <c r="I191" s="249" t="s">
        <v>1912</v>
      </c>
      <c r="J191" s="249"/>
      <c r="K191" s="297"/>
    </row>
    <row r="192" spans="2:11" s="1" customFormat="1" ht="15" customHeight="1">
      <c r="B192" s="274"/>
      <c r="C192" s="310" t="s">
        <v>1971</v>
      </c>
      <c r="D192" s="249"/>
      <c r="E192" s="249"/>
      <c r="F192" s="272" t="s">
        <v>1877</v>
      </c>
      <c r="G192" s="249"/>
      <c r="H192" s="249" t="s">
        <v>1972</v>
      </c>
      <c r="I192" s="249" t="s">
        <v>1912</v>
      </c>
      <c r="J192" s="249"/>
      <c r="K192" s="297"/>
    </row>
    <row r="193" spans="2:11" s="1" customFormat="1" ht="15" customHeight="1">
      <c r="B193" s="274"/>
      <c r="C193" s="310" t="s">
        <v>1973</v>
      </c>
      <c r="D193" s="249"/>
      <c r="E193" s="249"/>
      <c r="F193" s="272" t="s">
        <v>1883</v>
      </c>
      <c r="G193" s="249"/>
      <c r="H193" s="249" t="s">
        <v>1974</v>
      </c>
      <c r="I193" s="249" t="s">
        <v>1912</v>
      </c>
      <c r="J193" s="249"/>
      <c r="K193" s="297"/>
    </row>
    <row r="194" spans="2:11" s="1" customFormat="1" ht="15" customHeight="1">
      <c r="B194" s="303"/>
      <c r="C194" s="312"/>
      <c r="D194" s="283"/>
      <c r="E194" s="283"/>
      <c r="F194" s="283"/>
      <c r="G194" s="283"/>
      <c r="H194" s="283"/>
      <c r="I194" s="283"/>
      <c r="J194" s="283"/>
      <c r="K194" s="304"/>
    </row>
    <row r="195" spans="2:11" s="1" customFormat="1" ht="18.75" customHeight="1">
      <c r="B195" s="285"/>
      <c r="C195" s="295"/>
      <c r="D195" s="295"/>
      <c r="E195" s="295"/>
      <c r="F195" s="305"/>
      <c r="G195" s="295"/>
      <c r="H195" s="295"/>
      <c r="I195" s="295"/>
      <c r="J195" s="295"/>
      <c r="K195" s="285"/>
    </row>
    <row r="196" spans="2:11" s="1" customFormat="1" ht="18.75" customHeight="1">
      <c r="B196" s="285"/>
      <c r="C196" s="295"/>
      <c r="D196" s="295"/>
      <c r="E196" s="295"/>
      <c r="F196" s="305"/>
      <c r="G196" s="295"/>
      <c r="H196" s="295"/>
      <c r="I196" s="295"/>
      <c r="J196" s="295"/>
      <c r="K196" s="285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240" t="s">
        <v>1975</v>
      </c>
      <c r="D199" s="240"/>
      <c r="E199" s="240"/>
      <c r="F199" s="240"/>
      <c r="G199" s="240"/>
      <c r="H199" s="240"/>
      <c r="I199" s="240"/>
      <c r="J199" s="240"/>
      <c r="K199" s="241"/>
    </row>
    <row r="200" spans="2:11" s="1" customFormat="1" ht="25.5" customHeight="1">
      <c r="B200" s="239"/>
      <c r="C200" s="313" t="s">
        <v>1976</v>
      </c>
      <c r="D200" s="313"/>
      <c r="E200" s="313"/>
      <c r="F200" s="313" t="s">
        <v>1977</v>
      </c>
      <c r="G200" s="314"/>
      <c r="H200" s="313" t="s">
        <v>1978</v>
      </c>
      <c r="I200" s="313"/>
      <c r="J200" s="313"/>
      <c r="K200" s="241"/>
    </row>
    <row r="201" spans="2:11" s="1" customFormat="1" ht="5.25" customHeight="1">
      <c r="B201" s="274"/>
      <c r="C201" s="269"/>
      <c r="D201" s="269"/>
      <c r="E201" s="269"/>
      <c r="F201" s="269"/>
      <c r="G201" s="295"/>
      <c r="H201" s="269"/>
      <c r="I201" s="269"/>
      <c r="J201" s="269"/>
      <c r="K201" s="297"/>
    </row>
    <row r="202" spans="2:11" s="1" customFormat="1" ht="15" customHeight="1">
      <c r="B202" s="274"/>
      <c r="C202" s="249" t="s">
        <v>1968</v>
      </c>
      <c r="D202" s="249"/>
      <c r="E202" s="249"/>
      <c r="F202" s="272" t="s">
        <v>43</v>
      </c>
      <c r="G202" s="249"/>
      <c r="H202" s="249" t="s">
        <v>1979</v>
      </c>
      <c r="I202" s="249"/>
      <c r="J202" s="249"/>
      <c r="K202" s="297"/>
    </row>
    <row r="203" spans="2:11" s="1" customFormat="1" ht="15" customHeight="1">
      <c r="B203" s="274"/>
      <c r="C203" s="249"/>
      <c r="D203" s="249"/>
      <c r="E203" s="249"/>
      <c r="F203" s="272" t="s">
        <v>44</v>
      </c>
      <c r="G203" s="249"/>
      <c r="H203" s="249" t="s">
        <v>1980</v>
      </c>
      <c r="I203" s="249"/>
      <c r="J203" s="249"/>
      <c r="K203" s="297"/>
    </row>
    <row r="204" spans="2:11" s="1" customFormat="1" ht="15" customHeight="1">
      <c r="B204" s="274"/>
      <c r="C204" s="249"/>
      <c r="D204" s="249"/>
      <c r="E204" s="249"/>
      <c r="F204" s="272" t="s">
        <v>47</v>
      </c>
      <c r="G204" s="249"/>
      <c r="H204" s="249" t="s">
        <v>1981</v>
      </c>
      <c r="I204" s="249"/>
      <c r="J204" s="249"/>
      <c r="K204" s="297"/>
    </row>
    <row r="205" spans="2:11" s="1" customFormat="1" ht="15" customHeight="1">
      <c r="B205" s="274"/>
      <c r="C205" s="249"/>
      <c r="D205" s="249"/>
      <c r="E205" s="249"/>
      <c r="F205" s="272" t="s">
        <v>45</v>
      </c>
      <c r="G205" s="249"/>
      <c r="H205" s="249" t="s">
        <v>1982</v>
      </c>
      <c r="I205" s="249"/>
      <c r="J205" s="249"/>
      <c r="K205" s="297"/>
    </row>
    <row r="206" spans="2:11" s="1" customFormat="1" ht="15" customHeight="1">
      <c r="B206" s="274"/>
      <c r="C206" s="249"/>
      <c r="D206" s="249"/>
      <c r="E206" s="249"/>
      <c r="F206" s="272" t="s">
        <v>46</v>
      </c>
      <c r="G206" s="249"/>
      <c r="H206" s="249" t="s">
        <v>1983</v>
      </c>
      <c r="I206" s="249"/>
      <c r="J206" s="249"/>
      <c r="K206" s="297"/>
    </row>
    <row r="207" spans="2:11" s="1" customFormat="1" ht="15" customHeight="1">
      <c r="B207" s="274"/>
      <c r="C207" s="249"/>
      <c r="D207" s="249"/>
      <c r="E207" s="249"/>
      <c r="F207" s="272"/>
      <c r="G207" s="249"/>
      <c r="H207" s="249"/>
      <c r="I207" s="249"/>
      <c r="J207" s="249"/>
      <c r="K207" s="297"/>
    </row>
    <row r="208" spans="2:11" s="1" customFormat="1" ht="15" customHeight="1">
      <c r="B208" s="274"/>
      <c r="C208" s="249" t="s">
        <v>1924</v>
      </c>
      <c r="D208" s="249"/>
      <c r="E208" s="249"/>
      <c r="F208" s="272" t="s">
        <v>79</v>
      </c>
      <c r="G208" s="249"/>
      <c r="H208" s="249" t="s">
        <v>1984</v>
      </c>
      <c r="I208" s="249"/>
      <c r="J208" s="249"/>
      <c r="K208" s="297"/>
    </row>
    <row r="209" spans="2:11" s="1" customFormat="1" ht="15" customHeight="1">
      <c r="B209" s="274"/>
      <c r="C209" s="249"/>
      <c r="D209" s="249"/>
      <c r="E209" s="249"/>
      <c r="F209" s="272" t="s">
        <v>1819</v>
      </c>
      <c r="G209" s="249"/>
      <c r="H209" s="249" t="s">
        <v>1820</v>
      </c>
      <c r="I209" s="249"/>
      <c r="J209" s="249"/>
      <c r="K209" s="297"/>
    </row>
    <row r="210" spans="2:11" s="1" customFormat="1" ht="15" customHeight="1">
      <c r="B210" s="274"/>
      <c r="C210" s="249"/>
      <c r="D210" s="249"/>
      <c r="E210" s="249"/>
      <c r="F210" s="272" t="s">
        <v>1817</v>
      </c>
      <c r="G210" s="249"/>
      <c r="H210" s="249" t="s">
        <v>1985</v>
      </c>
      <c r="I210" s="249"/>
      <c r="J210" s="249"/>
      <c r="K210" s="297"/>
    </row>
    <row r="211" spans="2:11" s="1" customFormat="1" ht="15" customHeight="1">
      <c r="B211" s="315"/>
      <c r="C211" s="249"/>
      <c r="D211" s="249"/>
      <c r="E211" s="249"/>
      <c r="F211" s="272" t="s">
        <v>1821</v>
      </c>
      <c r="G211" s="310"/>
      <c r="H211" s="301" t="s">
        <v>1822</v>
      </c>
      <c r="I211" s="301"/>
      <c r="J211" s="301"/>
      <c r="K211" s="316"/>
    </row>
    <row r="212" spans="2:11" s="1" customFormat="1" ht="15" customHeight="1">
      <c r="B212" s="315"/>
      <c r="C212" s="249"/>
      <c r="D212" s="249"/>
      <c r="E212" s="249"/>
      <c r="F212" s="272" t="s">
        <v>1823</v>
      </c>
      <c r="G212" s="310"/>
      <c r="H212" s="301" t="s">
        <v>1754</v>
      </c>
      <c r="I212" s="301"/>
      <c r="J212" s="301"/>
      <c r="K212" s="316"/>
    </row>
    <row r="213" spans="2:11" s="1" customFormat="1" ht="15" customHeight="1">
      <c r="B213" s="315"/>
      <c r="C213" s="249"/>
      <c r="D213" s="249"/>
      <c r="E213" s="249"/>
      <c r="F213" s="272"/>
      <c r="G213" s="310"/>
      <c r="H213" s="301"/>
      <c r="I213" s="301"/>
      <c r="J213" s="301"/>
      <c r="K213" s="316"/>
    </row>
    <row r="214" spans="2:11" s="1" customFormat="1" ht="15" customHeight="1">
      <c r="B214" s="315"/>
      <c r="C214" s="249" t="s">
        <v>1948</v>
      </c>
      <c r="D214" s="249"/>
      <c r="E214" s="249"/>
      <c r="F214" s="272">
        <v>1</v>
      </c>
      <c r="G214" s="310"/>
      <c r="H214" s="301" t="s">
        <v>1986</v>
      </c>
      <c r="I214" s="301"/>
      <c r="J214" s="301"/>
      <c r="K214" s="316"/>
    </row>
    <row r="215" spans="2:11" s="1" customFormat="1" ht="15" customHeight="1">
      <c r="B215" s="315"/>
      <c r="C215" s="249"/>
      <c r="D215" s="249"/>
      <c r="E215" s="249"/>
      <c r="F215" s="272">
        <v>2</v>
      </c>
      <c r="G215" s="310"/>
      <c r="H215" s="301" t="s">
        <v>1987</v>
      </c>
      <c r="I215" s="301"/>
      <c r="J215" s="301"/>
      <c r="K215" s="316"/>
    </row>
    <row r="216" spans="2:11" s="1" customFormat="1" ht="15" customHeight="1">
      <c r="B216" s="315"/>
      <c r="C216" s="249"/>
      <c r="D216" s="249"/>
      <c r="E216" s="249"/>
      <c r="F216" s="272">
        <v>3</v>
      </c>
      <c r="G216" s="310"/>
      <c r="H216" s="301" t="s">
        <v>1988</v>
      </c>
      <c r="I216" s="301"/>
      <c r="J216" s="301"/>
      <c r="K216" s="316"/>
    </row>
    <row r="217" spans="2:11" s="1" customFormat="1" ht="15" customHeight="1">
      <c r="B217" s="315"/>
      <c r="C217" s="249"/>
      <c r="D217" s="249"/>
      <c r="E217" s="249"/>
      <c r="F217" s="272">
        <v>4</v>
      </c>
      <c r="G217" s="310"/>
      <c r="H217" s="301" t="s">
        <v>1989</v>
      </c>
      <c r="I217" s="301"/>
      <c r="J217" s="301"/>
      <c r="K217" s="316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KASPERPC\Kasper</dc:creator>
  <cp:keywords/>
  <dc:description/>
  <cp:lastModifiedBy>KASPERPC\Kasper</cp:lastModifiedBy>
  <dcterms:created xsi:type="dcterms:W3CDTF">2023-05-15T07:05:16Z</dcterms:created>
  <dcterms:modified xsi:type="dcterms:W3CDTF">2023-05-15T07:05:29Z</dcterms:modified>
  <cp:category/>
  <cp:version/>
  <cp:contentType/>
  <cp:contentStatus/>
</cp:coreProperties>
</file>