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01 - Vodovod ul. Dukelská" sheetId="2" r:id="rId2"/>
    <sheet name="SO02 - Vodovod ul. Školní" sheetId="3" r:id="rId3"/>
    <sheet name="a - příprava území" sheetId="4" r:id="rId4"/>
    <sheet name="b - návrh" sheetId="5" r:id="rId5"/>
    <sheet name="B - Vedlejší a ostatní ná..." sheetId="6" r:id="rId6"/>
    <sheet name="SO 401 - Veřejné osvětlení" sheetId="7" r:id="rId7"/>
    <sheet name="SO 801-1 - Rozpočet materiál" sheetId="8" r:id="rId8"/>
    <sheet name="SO 801-2 - Rozpočet zahra...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stavby'!$C$42:$AQ$67</definedName>
    <definedName name="_xlnm.Print_Titles" localSheetId="0">'Rekapitulace stavby'!$52:$52</definedName>
    <definedName name="_xlnm._FilterDatabase" localSheetId="1" hidden="1">'SO01 - Vodovod ul. Dukelská'!$C$96:$K$403</definedName>
    <definedName name="_xlnm.Print_Area" localSheetId="1">'SO01 - Vodovod ul. Dukelská'!$C$4:$J$41,'SO01 - Vodovod ul. Dukelská'!$C$47:$J$76,'SO01 - Vodovod ul. Dukelská'!$C$82:$J$403</definedName>
    <definedName name="_xlnm.Print_Titles" localSheetId="1">'SO01 - Vodovod ul. Dukelská'!$96:$96</definedName>
    <definedName name="_xlnm._FilterDatabase" localSheetId="2" hidden="1">'SO02 - Vodovod ul. Školní'!$C$96:$K$347</definedName>
    <definedName name="_xlnm.Print_Area" localSheetId="2">'SO02 - Vodovod ul. Školní'!$C$4:$J$41,'SO02 - Vodovod ul. Školní'!$C$47:$J$76,'SO02 - Vodovod ul. Školní'!$C$82:$J$347</definedName>
    <definedName name="_xlnm.Print_Titles" localSheetId="2">'SO02 - Vodovod ul. Školní'!$96:$96</definedName>
    <definedName name="_xlnm._FilterDatabase" localSheetId="3" hidden="1">'a - příprava území'!$C$96:$K$470</definedName>
    <definedName name="_xlnm.Print_Area" localSheetId="3">'a - příprava území'!$C$4:$J$43,'a - příprava území'!$C$49:$J$74,'a - příprava území'!$C$80:$J$470</definedName>
    <definedName name="_xlnm.Print_Titles" localSheetId="3">'a - příprava území'!$96:$96</definedName>
    <definedName name="_xlnm._FilterDatabase" localSheetId="4" hidden="1">'b - návrh'!$C$98:$K$716</definedName>
    <definedName name="_xlnm.Print_Area" localSheetId="4">'b - návrh'!$C$4:$J$43,'b - návrh'!$C$49:$J$76,'b - návrh'!$C$82:$J$716</definedName>
    <definedName name="_xlnm.Print_Titles" localSheetId="4">'b - návrh'!$98:$98</definedName>
    <definedName name="_xlnm._FilterDatabase" localSheetId="5" hidden="1">'B - Vedlejší a ostatní ná...'!$C$90:$K$126</definedName>
    <definedName name="_xlnm.Print_Area" localSheetId="5">'B - Vedlejší a ostatní ná...'!$C$4:$J$41,'B - Vedlejší a ostatní ná...'!$C$47:$J$70,'B - Vedlejší a ostatní ná...'!$C$76:$J$126</definedName>
    <definedName name="_xlnm.Print_Titles" localSheetId="5">'B - Vedlejší a ostatní ná...'!$90:$90</definedName>
    <definedName name="_xlnm._FilterDatabase" localSheetId="6" hidden="1">'SO 401 - Veřejné osvětlení'!$C$85:$K$224</definedName>
    <definedName name="_xlnm.Print_Area" localSheetId="6">'SO 401 - Veřejné osvětlení'!$C$4:$J$39,'SO 401 - Veřejné osvětlení'!$C$45:$J$67,'SO 401 - Veřejné osvětlení'!$C$73:$J$224</definedName>
    <definedName name="_xlnm.Print_Titles" localSheetId="6">'SO 401 - Veřejné osvětlení'!$85:$85</definedName>
    <definedName name="_xlnm._FilterDatabase" localSheetId="7" hidden="1">'SO 801-1 - Rozpočet materiál'!$C$89:$K$136</definedName>
    <definedName name="_xlnm.Print_Area" localSheetId="7">'SO 801-1 - Rozpočet materiál'!$C$4:$J$41,'SO 801-1 - Rozpočet materiál'!$C$47:$J$69,'SO 801-1 - Rozpočet materiál'!$C$75:$J$136</definedName>
    <definedName name="_xlnm.Print_Titles" localSheetId="7">'SO 801-1 - Rozpočet materiál'!$89:$89</definedName>
    <definedName name="_xlnm._FilterDatabase" localSheetId="8" hidden="1">'SO 801-2 - Rozpočet zahra...'!$C$92:$K$189</definedName>
    <definedName name="_xlnm.Print_Area" localSheetId="8">'SO 801-2 - Rozpočet zahra...'!$C$4:$J$41,'SO 801-2 - Rozpočet zahra...'!$C$47:$J$72,'SO 801-2 - Rozpočet zahra...'!$C$78:$J$189</definedName>
    <definedName name="_xlnm.Print_Titles" localSheetId="8">'SO 801-2 - Rozpočet zahra...'!$92:$92</definedName>
    <definedName name="_xlnm.Print_Area" localSheetId="9">'Seznam figur'!$C$4:$G$538</definedName>
    <definedName name="_xlnm.Print_Titles" localSheetId="9">'Seznam figur'!$9:$9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D7"/>
  <c i="9" r="J39"/>
  <c r="J38"/>
  <c i="1" r="AY66"/>
  <c i="9" r="J37"/>
  <c i="1" r="AX66"/>
  <c i="9" r="BI188"/>
  <c r="BH188"/>
  <c r="BF188"/>
  <c r="BE188"/>
  <c r="T188"/>
  <c r="R188"/>
  <c r="P188"/>
  <c r="BI186"/>
  <c r="BH186"/>
  <c r="BF186"/>
  <c r="BE186"/>
  <c r="T186"/>
  <c r="R186"/>
  <c r="P186"/>
  <c r="BI183"/>
  <c r="BH183"/>
  <c r="BF183"/>
  <c r="BE183"/>
  <c r="T183"/>
  <c r="R183"/>
  <c r="P183"/>
  <c r="BI181"/>
  <c r="BH181"/>
  <c r="BF181"/>
  <c r="BE181"/>
  <c r="T181"/>
  <c r="R181"/>
  <c r="P181"/>
  <c r="BI179"/>
  <c r="BH179"/>
  <c r="BF179"/>
  <c r="BE179"/>
  <c r="T179"/>
  <c r="R179"/>
  <c r="P179"/>
  <c r="BI177"/>
  <c r="BH177"/>
  <c r="BF177"/>
  <c r="BE177"/>
  <c r="T177"/>
  <c r="R177"/>
  <c r="P177"/>
  <c r="BI175"/>
  <c r="BH175"/>
  <c r="BF175"/>
  <c r="BE175"/>
  <c r="T175"/>
  <c r="R175"/>
  <c r="P175"/>
  <c r="BI173"/>
  <c r="BH173"/>
  <c r="BF173"/>
  <c r="BE173"/>
  <c r="T173"/>
  <c r="R173"/>
  <c r="P173"/>
  <c r="BI170"/>
  <c r="BH170"/>
  <c r="BF170"/>
  <c r="BE170"/>
  <c r="T170"/>
  <c r="R170"/>
  <c r="P170"/>
  <c r="BI168"/>
  <c r="BH168"/>
  <c r="BF168"/>
  <c r="BE168"/>
  <c r="T168"/>
  <c r="R168"/>
  <c r="P168"/>
  <c r="BI166"/>
  <c r="BH166"/>
  <c r="BF166"/>
  <c r="BE166"/>
  <c r="T166"/>
  <c r="R166"/>
  <c r="P166"/>
  <c r="BI164"/>
  <c r="BH164"/>
  <c r="BF164"/>
  <c r="BE164"/>
  <c r="T164"/>
  <c r="R164"/>
  <c r="P164"/>
  <c r="BI162"/>
  <c r="BH162"/>
  <c r="BF162"/>
  <c r="BE162"/>
  <c r="T162"/>
  <c r="R162"/>
  <c r="P162"/>
  <c r="BI160"/>
  <c r="BH160"/>
  <c r="BF160"/>
  <c r="BE160"/>
  <c r="T160"/>
  <c r="R160"/>
  <c r="P160"/>
  <c r="BI158"/>
  <c r="BH158"/>
  <c r="BF158"/>
  <c r="BE158"/>
  <c r="T158"/>
  <c r="R158"/>
  <c r="P158"/>
  <c r="BI156"/>
  <c r="BH156"/>
  <c r="BF156"/>
  <c r="BE156"/>
  <c r="T156"/>
  <c r="R156"/>
  <c r="P156"/>
  <c r="BI153"/>
  <c r="BH153"/>
  <c r="BF153"/>
  <c r="BE153"/>
  <c r="T153"/>
  <c r="R153"/>
  <c r="P153"/>
  <c r="BI151"/>
  <c r="BH151"/>
  <c r="BF151"/>
  <c r="BE151"/>
  <c r="T151"/>
  <c r="R151"/>
  <c r="P151"/>
  <c r="BI149"/>
  <c r="BH149"/>
  <c r="BF149"/>
  <c r="BE149"/>
  <c r="T149"/>
  <c r="R149"/>
  <c r="P149"/>
  <c r="BI147"/>
  <c r="BH147"/>
  <c r="BF147"/>
  <c r="BE147"/>
  <c r="T147"/>
  <c r="R147"/>
  <c r="P147"/>
  <c r="BI144"/>
  <c r="BH144"/>
  <c r="BF144"/>
  <c r="BE144"/>
  <c r="T144"/>
  <c r="R144"/>
  <c r="P144"/>
  <c r="BI142"/>
  <c r="BH142"/>
  <c r="BF142"/>
  <c r="BE142"/>
  <c r="T142"/>
  <c r="R142"/>
  <c r="P142"/>
  <c r="BI140"/>
  <c r="BH140"/>
  <c r="BF140"/>
  <c r="BE140"/>
  <c r="T140"/>
  <c r="R140"/>
  <c r="P140"/>
  <c r="BI138"/>
  <c r="BH138"/>
  <c r="BF138"/>
  <c r="BE138"/>
  <c r="T138"/>
  <c r="R138"/>
  <c r="P138"/>
  <c r="BI136"/>
  <c r="BH136"/>
  <c r="BF136"/>
  <c r="BE136"/>
  <c r="T136"/>
  <c r="R136"/>
  <c r="P136"/>
  <c r="BI133"/>
  <c r="BH133"/>
  <c r="BF133"/>
  <c r="BE133"/>
  <c r="T133"/>
  <c r="R133"/>
  <c r="P133"/>
  <c r="BI131"/>
  <c r="BH131"/>
  <c r="BF131"/>
  <c r="BE131"/>
  <c r="T131"/>
  <c r="R131"/>
  <c r="P131"/>
  <c r="BI128"/>
  <c r="BH128"/>
  <c r="BF128"/>
  <c r="BE128"/>
  <c r="T128"/>
  <c r="T127"/>
  <c r="R128"/>
  <c r="R127"/>
  <c r="P128"/>
  <c r="P127"/>
  <c r="BI125"/>
  <c r="BH125"/>
  <c r="BF125"/>
  <c r="BE125"/>
  <c r="T125"/>
  <c r="R125"/>
  <c r="P125"/>
  <c r="BI123"/>
  <c r="BH123"/>
  <c r="BF123"/>
  <c r="BE123"/>
  <c r="T123"/>
  <c r="R123"/>
  <c r="P123"/>
  <c r="BI121"/>
  <c r="BH121"/>
  <c r="BF121"/>
  <c r="BE121"/>
  <c r="T121"/>
  <c r="R121"/>
  <c r="P121"/>
  <c r="BI119"/>
  <c r="BH119"/>
  <c r="BF119"/>
  <c r="BE119"/>
  <c r="T119"/>
  <c r="R119"/>
  <c r="P119"/>
  <c r="BI117"/>
  <c r="BH117"/>
  <c r="BF117"/>
  <c r="BE117"/>
  <c r="T117"/>
  <c r="R117"/>
  <c r="P117"/>
  <c r="BI115"/>
  <c r="BH115"/>
  <c r="BF115"/>
  <c r="BE115"/>
  <c r="T115"/>
  <c r="R115"/>
  <c r="P115"/>
  <c r="BI113"/>
  <c r="BH113"/>
  <c r="BF113"/>
  <c r="BE113"/>
  <c r="T113"/>
  <c r="R113"/>
  <c r="P113"/>
  <c r="BI111"/>
  <c r="BH111"/>
  <c r="BF111"/>
  <c r="BE111"/>
  <c r="T111"/>
  <c r="R111"/>
  <c r="P111"/>
  <c r="BI109"/>
  <c r="BH109"/>
  <c r="BF109"/>
  <c r="BE109"/>
  <c r="T109"/>
  <c r="R109"/>
  <c r="P109"/>
  <c r="BI107"/>
  <c r="BH107"/>
  <c r="BF107"/>
  <c r="BE107"/>
  <c r="T107"/>
  <c r="R107"/>
  <c r="P107"/>
  <c r="BI105"/>
  <c r="BH105"/>
  <c r="BF105"/>
  <c r="BE105"/>
  <c r="T105"/>
  <c r="R105"/>
  <c r="P105"/>
  <c r="BI103"/>
  <c r="BH103"/>
  <c r="BF103"/>
  <c r="BE103"/>
  <c r="T103"/>
  <c r="R103"/>
  <c r="P103"/>
  <c r="BI101"/>
  <c r="BH101"/>
  <c r="BF101"/>
  <c r="BE101"/>
  <c r="T101"/>
  <c r="R101"/>
  <c r="P101"/>
  <c r="BI99"/>
  <c r="BH99"/>
  <c r="BF99"/>
  <c r="BE99"/>
  <c r="T99"/>
  <c r="R99"/>
  <c r="P99"/>
  <c r="BI97"/>
  <c r="BH97"/>
  <c r="BF97"/>
  <c r="BE97"/>
  <c r="T97"/>
  <c r="R97"/>
  <c r="P97"/>
  <c r="BI95"/>
  <c r="BH95"/>
  <c r="BF95"/>
  <c r="BE95"/>
  <c r="T95"/>
  <c r="R95"/>
  <c r="P95"/>
  <c r="F87"/>
  <c r="E85"/>
  <c r="F56"/>
  <c r="E54"/>
  <c r="J26"/>
  <c r="E26"/>
  <c r="J90"/>
  <c r="J25"/>
  <c r="J23"/>
  <c r="E23"/>
  <c r="J58"/>
  <c r="J22"/>
  <c r="J20"/>
  <c r="E20"/>
  <c r="F90"/>
  <c r="J19"/>
  <c r="J17"/>
  <c r="E17"/>
  <c r="F89"/>
  <c r="J16"/>
  <c r="J14"/>
  <c r="J87"/>
  <c r="E7"/>
  <c r="E50"/>
  <c i="8" r="J39"/>
  <c r="J38"/>
  <c i="1" r="AY65"/>
  <c i="8" r="J37"/>
  <c i="1" r="AX65"/>
  <c i="8" r="BI135"/>
  <c r="BH135"/>
  <c r="BF135"/>
  <c r="BE135"/>
  <c r="T135"/>
  <c r="R135"/>
  <c r="P135"/>
  <c r="BI133"/>
  <c r="BH133"/>
  <c r="BF133"/>
  <c r="BE133"/>
  <c r="T133"/>
  <c r="R133"/>
  <c r="P133"/>
  <c r="BI131"/>
  <c r="BH131"/>
  <c r="BF131"/>
  <c r="BE131"/>
  <c r="T131"/>
  <c r="R131"/>
  <c r="P131"/>
  <c r="BI128"/>
  <c r="BH128"/>
  <c r="BF128"/>
  <c r="BE128"/>
  <c r="T128"/>
  <c r="R128"/>
  <c r="P128"/>
  <c r="BI126"/>
  <c r="BH126"/>
  <c r="BF126"/>
  <c r="BE126"/>
  <c r="T126"/>
  <c r="R126"/>
  <c r="P126"/>
  <c r="BI124"/>
  <c r="BH124"/>
  <c r="BF124"/>
  <c r="BE124"/>
  <c r="T124"/>
  <c r="R124"/>
  <c r="P124"/>
  <c r="BI122"/>
  <c r="BH122"/>
  <c r="BF122"/>
  <c r="BE122"/>
  <c r="T122"/>
  <c r="R122"/>
  <c r="P122"/>
  <c r="BI120"/>
  <c r="BH120"/>
  <c r="BF120"/>
  <c r="BE120"/>
  <c r="T120"/>
  <c r="R120"/>
  <c r="P120"/>
  <c r="BI118"/>
  <c r="BH118"/>
  <c r="BF118"/>
  <c r="BE118"/>
  <c r="T118"/>
  <c r="R118"/>
  <c r="P118"/>
  <c r="BI116"/>
  <c r="BH116"/>
  <c r="BF116"/>
  <c r="BE116"/>
  <c r="T116"/>
  <c r="R116"/>
  <c r="P116"/>
  <c r="BI114"/>
  <c r="BH114"/>
  <c r="BF114"/>
  <c r="BE114"/>
  <c r="T114"/>
  <c r="R114"/>
  <c r="P114"/>
  <c r="BI111"/>
  <c r="BH111"/>
  <c r="BF111"/>
  <c r="BE111"/>
  <c r="T111"/>
  <c r="R111"/>
  <c r="P111"/>
  <c r="BI109"/>
  <c r="BH109"/>
  <c r="BF109"/>
  <c r="BE109"/>
  <c r="T109"/>
  <c r="R109"/>
  <c r="P109"/>
  <c r="BI106"/>
  <c r="BH106"/>
  <c r="BF106"/>
  <c r="BE106"/>
  <c r="T106"/>
  <c r="T105"/>
  <c r="R106"/>
  <c r="R105"/>
  <c r="P106"/>
  <c r="P105"/>
  <c r="BI104"/>
  <c r="BH104"/>
  <c r="BF104"/>
  <c r="BE104"/>
  <c r="T104"/>
  <c r="R104"/>
  <c r="P104"/>
  <c r="BI102"/>
  <c r="BH102"/>
  <c r="BF102"/>
  <c r="BE102"/>
  <c r="T102"/>
  <c r="R102"/>
  <c r="P102"/>
  <c r="BI100"/>
  <c r="BH100"/>
  <c r="BF100"/>
  <c r="BE100"/>
  <c r="T100"/>
  <c r="R100"/>
  <c r="P100"/>
  <c r="BI98"/>
  <c r="BH98"/>
  <c r="BF98"/>
  <c r="BE98"/>
  <c r="T98"/>
  <c r="R98"/>
  <c r="P98"/>
  <c r="BI96"/>
  <c r="BH96"/>
  <c r="BF96"/>
  <c r="BE96"/>
  <c r="T96"/>
  <c r="R96"/>
  <c r="P96"/>
  <c r="BI94"/>
  <c r="BH94"/>
  <c r="BF94"/>
  <c r="BE94"/>
  <c r="T94"/>
  <c r="R94"/>
  <c r="P94"/>
  <c r="BI92"/>
  <c r="BH92"/>
  <c r="BF92"/>
  <c r="BE92"/>
  <c r="T92"/>
  <c r="R92"/>
  <c r="P92"/>
  <c r="F84"/>
  <c r="E82"/>
  <c r="F56"/>
  <c r="E54"/>
  <c r="J26"/>
  <c r="E26"/>
  <c r="J87"/>
  <c r="J25"/>
  <c r="J23"/>
  <c r="E23"/>
  <c r="J58"/>
  <c r="J22"/>
  <c r="J20"/>
  <c r="E20"/>
  <c r="F87"/>
  <c r="J19"/>
  <c r="J17"/>
  <c r="E17"/>
  <c r="F86"/>
  <c r="J16"/>
  <c r="J14"/>
  <c r="J84"/>
  <c r="E7"/>
  <c r="E78"/>
  <c i="7" r="J37"/>
  <c r="J36"/>
  <c i="1" r="AY63"/>
  <c i="7" r="J35"/>
  <c i="1" r="AX63"/>
  <c i="7" r="BI224"/>
  <c r="BH224"/>
  <c r="BF224"/>
  <c r="BE224"/>
  <c r="T224"/>
  <c r="R224"/>
  <c r="P224"/>
  <c r="BI223"/>
  <c r="BH223"/>
  <c r="BF223"/>
  <c r="BE223"/>
  <c r="T223"/>
  <c r="R223"/>
  <c r="P223"/>
  <c r="BI222"/>
  <c r="BH222"/>
  <c r="BF222"/>
  <c r="BE222"/>
  <c r="T222"/>
  <c r="R222"/>
  <c r="P222"/>
  <c r="BI220"/>
  <c r="BH220"/>
  <c r="BF220"/>
  <c r="BE220"/>
  <c r="T220"/>
  <c r="R220"/>
  <c r="P220"/>
  <c r="BI218"/>
  <c r="BH218"/>
  <c r="BF218"/>
  <c r="BE218"/>
  <c r="T218"/>
  <c r="R218"/>
  <c r="P218"/>
  <c r="BI217"/>
  <c r="BH217"/>
  <c r="BF217"/>
  <c r="BE217"/>
  <c r="T217"/>
  <c r="R217"/>
  <c r="P217"/>
  <c r="BI216"/>
  <c r="BH216"/>
  <c r="BF216"/>
  <c r="BE216"/>
  <c r="T216"/>
  <c r="R216"/>
  <c r="P216"/>
  <c r="BI215"/>
  <c r="BH215"/>
  <c r="BF215"/>
  <c r="BE215"/>
  <c r="T215"/>
  <c r="R215"/>
  <c r="P215"/>
  <c r="BI214"/>
  <c r="BH214"/>
  <c r="BF214"/>
  <c r="BE214"/>
  <c r="T214"/>
  <c r="R214"/>
  <c r="P214"/>
  <c r="BI213"/>
  <c r="BH213"/>
  <c r="BF213"/>
  <c r="BE213"/>
  <c r="T213"/>
  <c r="R213"/>
  <c r="P213"/>
  <c r="BI212"/>
  <c r="BH212"/>
  <c r="BF212"/>
  <c r="BE212"/>
  <c r="T212"/>
  <c r="R212"/>
  <c r="P212"/>
  <c r="BI211"/>
  <c r="BH211"/>
  <c r="BF211"/>
  <c r="BE211"/>
  <c r="T211"/>
  <c r="R211"/>
  <c r="P211"/>
  <c r="BI210"/>
  <c r="BH210"/>
  <c r="BF210"/>
  <c r="BE210"/>
  <c r="T210"/>
  <c r="R210"/>
  <c r="P210"/>
  <c r="BI209"/>
  <c r="BH209"/>
  <c r="BF209"/>
  <c r="BE209"/>
  <c r="T209"/>
  <c r="R209"/>
  <c r="P209"/>
  <c r="BI207"/>
  <c r="BH207"/>
  <c r="BF207"/>
  <c r="BE207"/>
  <c r="T207"/>
  <c r="R207"/>
  <c r="P207"/>
  <c r="BI205"/>
  <c r="BH205"/>
  <c r="BF205"/>
  <c r="BE205"/>
  <c r="T205"/>
  <c r="R205"/>
  <c r="P205"/>
  <c r="BI204"/>
  <c r="BH204"/>
  <c r="BF204"/>
  <c r="BE204"/>
  <c r="T204"/>
  <c r="R204"/>
  <c r="P204"/>
  <c r="BI203"/>
  <c r="BH203"/>
  <c r="BF203"/>
  <c r="BE203"/>
  <c r="T203"/>
  <c r="R203"/>
  <c r="P203"/>
  <c r="BI202"/>
  <c r="BH202"/>
  <c r="BF202"/>
  <c r="BE202"/>
  <c r="T202"/>
  <c r="R202"/>
  <c r="P202"/>
  <c r="BI201"/>
  <c r="BH201"/>
  <c r="BF201"/>
  <c r="BE201"/>
  <c r="T201"/>
  <c r="R201"/>
  <c r="P201"/>
  <c r="BI199"/>
  <c r="BH199"/>
  <c r="BF199"/>
  <c r="BE199"/>
  <c r="T199"/>
  <c r="R199"/>
  <c r="P199"/>
  <c r="BI197"/>
  <c r="BH197"/>
  <c r="BF197"/>
  <c r="BE197"/>
  <c r="T197"/>
  <c r="R197"/>
  <c r="P197"/>
  <c r="BI196"/>
  <c r="BH196"/>
  <c r="BF196"/>
  <c r="BE196"/>
  <c r="T196"/>
  <c r="R196"/>
  <c r="P196"/>
  <c r="BI195"/>
  <c r="BH195"/>
  <c r="BF195"/>
  <c r="BE195"/>
  <c r="T195"/>
  <c r="R195"/>
  <c r="P195"/>
  <c r="BI194"/>
  <c r="BH194"/>
  <c r="BF194"/>
  <c r="BE194"/>
  <c r="T194"/>
  <c r="R194"/>
  <c r="P194"/>
  <c r="BI192"/>
  <c r="BH192"/>
  <c r="BF192"/>
  <c r="BE192"/>
  <c r="T192"/>
  <c r="R192"/>
  <c r="P192"/>
  <c r="BI191"/>
  <c r="BH191"/>
  <c r="BF191"/>
  <c r="BE191"/>
  <c r="T191"/>
  <c r="R191"/>
  <c r="P191"/>
  <c r="BI190"/>
  <c r="BH190"/>
  <c r="BF190"/>
  <c r="BE190"/>
  <c r="T190"/>
  <c r="R190"/>
  <c r="P190"/>
  <c r="BI189"/>
  <c r="BH189"/>
  <c r="BF189"/>
  <c r="BE189"/>
  <c r="T189"/>
  <c r="R189"/>
  <c r="P189"/>
  <c r="BI188"/>
  <c r="BH188"/>
  <c r="BF188"/>
  <c r="BE188"/>
  <c r="T188"/>
  <c r="R188"/>
  <c r="P188"/>
  <c r="BI187"/>
  <c r="BH187"/>
  <c r="BF187"/>
  <c r="BE187"/>
  <c r="T187"/>
  <c r="R187"/>
  <c r="P187"/>
  <c r="BI186"/>
  <c r="BH186"/>
  <c r="BF186"/>
  <c r="BE186"/>
  <c r="T186"/>
  <c r="R186"/>
  <c r="P186"/>
  <c r="BI185"/>
  <c r="BH185"/>
  <c r="BF185"/>
  <c r="BE185"/>
  <c r="T185"/>
  <c r="R185"/>
  <c r="P185"/>
  <c r="BI184"/>
  <c r="BH184"/>
  <c r="BF184"/>
  <c r="BE184"/>
  <c r="T184"/>
  <c r="R184"/>
  <c r="P184"/>
  <c r="BI183"/>
  <c r="BH183"/>
  <c r="BF183"/>
  <c r="BE183"/>
  <c r="T183"/>
  <c r="R183"/>
  <c r="P183"/>
  <c r="BI182"/>
  <c r="BH182"/>
  <c r="BF182"/>
  <c r="BE182"/>
  <c r="T182"/>
  <c r="R182"/>
  <c r="P182"/>
  <c r="BI180"/>
  <c r="BH180"/>
  <c r="BF180"/>
  <c r="BE180"/>
  <c r="T180"/>
  <c r="R180"/>
  <c r="P180"/>
  <c r="BI177"/>
  <c r="BH177"/>
  <c r="BF177"/>
  <c r="BE177"/>
  <c r="T177"/>
  <c r="R177"/>
  <c r="P177"/>
  <c r="BI174"/>
  <c r="BH174"/>
  <c r="BF174"/>
  <c r="BE174"/>
  <c r="T174"/>
  <c r="R174"/>
  <c r="P174"/>
  <c r="BI171"/>
  <c r="BH171"/>
  <c r="BF171"/>
  <c r="BE171"/>
  <c r="T171"/>
  <c r="R171"/>
  <c r="P171"/>
  <c r="BI170"/>
  <c r="BH170"/>
  <c r="BF170"/>
  <c r="BE170"/>
  <c r="T170"/>
  <c r="R170"/>
  <c r="P170"/>
  <c r="BI169"/>
  <c r="BH169"/>
  <c r="BF169"/>
  <c r="BE169"/>
  <c r="T169"/>
  <c r="R169"/>
  <c r="P169"/>
  <c r="BI168"/>
  <c r="BH168"/>
  <c r="BF168"/>
  <c r="BE168"/>
  <c r="T168"/>
  <c r="R168"/>
  <c r="P168"/>
  <c r="BI167"/>
  <c r="BH167"/>
  <c r="BF167"/>
  <c r="BE167"/>
  <c r="T167"/>
  <c r="R167"/>
  <c r="P167"/>
  <c r="BI166"/>
  <c r="BH166"/>
  <c r="BF166"/>
  <c r="BE166"/>
  <c r="T166"/>
  <c r="R166"/>
  <c r="P166"/>
  <c r="BI165"/>
  <c r="BH165"/>
  <c r="BF165"/>
  <c r="BE165"/>
  <c r="T165"/>
  <c r="R165"/>
  <c r="P165"/>
  <c r="BI164"/>
  <c r="BH164"/>
  <c r="BF164"/>
  <c r="BE164"/>
  <c r="T164"/>
  <c r="R164"/>
  <c r="P164"/>
  <c r="BI161"/>
  <c r="BH161"/>
  <c r="BF161"/>
  <c r="BE161"/>
  <c r="T161"/>
  <c r="R161"/>
  <c r="P161"/>
  <c r="BI158"/>
  <c r="BH158"/>
  <c r="BF158"/>
  <c r="BE158"/>
  <c r="T158"/>
  <c r="R158"/>
  <c r="P158"/>
  <c r="BI155"/>
  <c r="BH155"/>
  <c r="BF155"/>
  <c r="BE155"/>
  <c r="T155"/>
  <c r="R155"/>
  <c r="P155"/>
  <c r="BI153"/>
  <c r="BH153"/>
  <c r="BF153"/>
  <c r="BE153"/>
  <c r="T153"/>
  <c r="R153"/>
  <c r="P153"/>
  <c r="BI152"/>
  <c r="BH152"/>
  <c r="BF152"/>
  <c r="BE152"/>
  <c r="T152"/>
  <c r="R152"/>
  <c r="P152"/>
  <c r="BI148"/>
  <c r="BH148"/>
  <c r="BF148"/>
  <c r="BE148"/>
  <c r="T148"/>
  <c r="R148"/>
  <c r="P148"/>
  <c r="BI145"/>
  <c r="BH145"/>
  <c r="BF145"/>
  <c r="BE145"/>
  <c r="T145"/>
  <c r="R145"/>
  <c r="P145"/>
  <c r="BI144"/>
  <c r="BH144"/>
  <c r="BF144"/>
  <c r="BE144"/>
  <c r="T144"/>
  <c r="R144"/>
  <c r="P144"/>
  <c r="BI143"/>
  <c r="BH143"/>
  <c r="BF143"/>
  <c r="BE143"/>
  <c r="T143"/>
  <c r="R143"/>
  <c r="P143"/>
  <c r="BI140"/>
  <c r="BH140"/>
  <c r="BF140"/>
  <c r="BE140"/>
  <c r="T140"/>
  <c r="R140"/>
  <c r="P140"/>
  <c r="BI137"/>
  <c r="BH137"/>
  <c r="BF137"/>
  <c r="BE137"/>
  <c r="T137"/>
  <c r="R137"/>
  <c r="P137"/>
  <c r="BI134"/>
  <c r="BH134"/>
  <c r="BF134"/>
  <c r="BE134"/>
  <c r="T134"/>
  <c r="R134"/>
  <c r="P134"/>
  <c r="BI131"/>
  <c r="BH131"/>
  <c r="BF131"/>
  <c r="BE131"/>
  <c r="T131"/>
  <c r="R131"/>
  <c r="P131"/>
  <c r="BI128"/>
  <c r="BH128"/>
  <c r="BF128"/>
  <c r="BE128"/>
  <c r="T128"/>
  <c r="R128"/>
  <c r="P128"/>
  <c r="BI125"/>
  <c r="BH125"/>
  <c r="BF125"/>
  <c r="BE125"/>
  <c r="T125"/>
  <c r="R125"/>
  <c r="P125"/>
  <c r="BI122"/>
  <c r="BH122"/>
  <c r="BF122"/>
  <c r="BE122"/>
  <c r="T122"/>
  <c r="R122"/>
  <c r="P122"/>
  <c r="BI121"/>
  <c r="BH121"/>
  <c r="BF121"/>
  <c r="BE121"/>
  <c r="T121"/>
  <c r="R121"/>
  <c r="P121"/>
  <c r="BI118"/>
  <c r="BH118"/>
  <c r="BF118"/>
  <c r="BE118"/>
  <c r="T118"/>
  <c r="R118"/>
  <c r="P118"/>
  <c r="BI115"/>
  <c r="BH115"/>
  <c r="BF115"/>
  <c r="BE115"/>
  <c r="T115"/>
  <c r="R115"/>
  <c r="P115"/>
  <c r="BI112"/>
  <c r="BH112"/>
  <c r="BF112"/>
  <c r="BE112"/>
  <c r="T112"/>
  <c r="R112"/>
  <c r="P112"/>
  <c r="BI109"/>
  <c r="BH109"/>
  <c r="BF109"/>
  <c r="BE109"/>
  <c r="T109"/>
  <c r="R109"/>
  <c r="P109"/>
  <c r="BI106"/>
  <c r="BH106"/>
  <c r="BF106"/>
  <c r="BE106"/>
  <c r="T106"/>
  <c r="R106"/>
  <c r="P106"/>
  <c r="BI105"/>
  <c r="BH105"/>
  <c r="BF105"/>
  <c r="BE105"/>
  <c r="T105"/>
  <c r="R105"/>
  <c r="P105"/>
  <c r="BI101"/>
  <c r="BH101"/>
  <c r="BF101"/>
  <c r="BE101"/>
  <c r="T101"/>
  <c r="R101"/>
  <c r="P101"/>
  <c r="BI100"/>
  <c r="BH100"/>
  <c r="BF100"/>
  <c r="BE100"/>
  <c r="T100"/>
  <c r="R100"/>
  <c r="P100"/>
  <c r="BI97"/>
  <c r="BH97"/>
  <c r="BF97"/>
  <c r="BE97"/>
  <c r="T97"/>
  <c r="R97"/>
  <c r="P97"/>
  <c r="BI96"/>
  <c r="BH96"/>
  <c r="BF96"/>
  <c r="BE96"/>
  <c r="T96"/>
  <c r="R96"/>
  <c r="P96"/>
  <c r="BI95"/>
  <c r="BH95"/>
  <c r="BF95"/>
  <c r="BE95"/>
  <c r="T95"/>
  <c r="R95"/>
  <c r="P95"/>
  <c r="BI93"/>
  <c r="BH93"/>
  <c r="BF93"/>
  <c r="BE93"/>
  <c r="T93"/>
  <c r="R93"/>
  <c r="P93"/>
  <c r="BI92"/>
  <c r="BH92"/>
  <c r="BF92"/>
  <c r="BE92"/>
  <c r="T92"/>
  <c r="R92"/>
  <c r="P92"/>
  <c r="BI91"/>
  <c r="BH91"/>
  <c r="BF91"/>
  <c r="BE91"/>
  <c r="T91"/>
  <c r="R91"/>
  <c r="P91"/>
  <c r="BI90"/>
  <c r="BH90"/>
  <c r="BF90"/>
  <c r="BE90"/>
  <c r="T90"/>
  <c r="R90"/>
  <c r="P90"/>
  <c r="BI89"/>
  <c r="BH89"/>
  <c r="BF89"/>
  <c r="BE89"/>
  <c r="T89"/>
  <c r="R89"/>
  <c r="P89"/>
  <c r="BI88"/>
  <c r="BH88"/>
  <c r="BF88"/>
  <c r="BE88"/>
  <c r="T88"/>
  <c r="R88"/>
  <c r="P88"/>
  <c r="F80"/>
  <c r="E78"/>
  <c r="F52"/>
  <c r="E50"/>
  <c r="J24"/>
  <c r="E24"/>
  <c r="J55"/>
  <c r="J23"/>
  <c r="J21"/>
  <c r="E21"/>
  <c r="J54"/>
  <c r="J20"/>
  <c r="J18"/>
  <c r="E18"/>
  <c r="F83"/>
  <c r="J17"/>
  <c r="J15"/>
  <c r="E15"/>
  <c r="F82"/>
  <c r="J14"/>
  <c r="J12"/>
  <c r="J80"/>
  <c r="E7"/>
  <c r="E76"/>
  <c i="6" r="J39"/>
  <c r="J38"/>
  <c i="1" r="AY62"/>
  <c i="6" r="J37"/>
  <c i="1" r="AX62"/>
  <c i="6" r="BI125"/>
  <c r="BH125"/>
  <c r="BF125"/>
  <c r="BE125"/>
  <c r="T125"/>
  <c r="R125"/>
  <c r="P125"/>
  <c r="BI123"/>
  <c r="BH123"/>
  <c r="BF123"/>
  <c r="BE123"/>
  <c r="T123"/>
  <c r="R123"/>
  <c r="P123"/>
  <c r="BI117"/>
  <c r="BH117"/>
  <c r="BF117"/>
  <c r="BE117"/>
  <c r="T117"/>
  <c r="T116"/>
  <c r="R117"/>
  <c r="R116"/>
  <c r="P117"/>
  <c r="P116"/>
  <c r="BI114"/>
  <c r="BH114"/>
  <c r="BF114"/>
  <c r="BE114"/>
  <c r="T114"/>
  <c r="R114"/>
  <c r="P114"/>
  <c r="BI112"/>
  <c r="BH112"/>
  <c r="BF112"/>
  <c r="BE112"/>
  <c r="T112"/>
  <c r="R112"/>
  <c r="P112"/>
  <c r="BI106"/>
  <c r="BH106"/>
  <c r="BF106"/>
  <c r="BE106"/>
  <c r="T106"/>
  <c r="R106"/>
  <c r="P106"/>
  <c r="BI101"/>
  <c r="BH101"/>
  <c r="BF101"/>
  <c r="BE101"/>
  <c r="T101"/>
  <c r="R101"/>
  <c r="P101"/>
  <c r="BI98"/>
  <c r="BH98"/>
  <c r="BF98"/>
  <c r="BE98"/>
  <c r="T98"/>
  <c r="R98"/>
  <c r="P98"/>
  <c r="BI96"/>
  <c r="BH96"/>
  <c r="BF96"/>
  <c r="BE96"/>
  <c r="T96"/>
  <c r="R96"/>
  <c r="P96"/>
  <c r="BI94"/>
  <c r="BH94"/>
  <c r="BF94"/>
  <c r="BE94"/>
  <c r="T94"/>
  <c r="R94"/>
  <c r="P94"/>
  <c r="J88"/>
  <c r="J87"/>
  <c r="F87"/>
  <c r="F85"/>
  <c r="E83"/>
  <c r="J59"/>
  <c r="J58"/>
  <c r="F58"/>
  <c r="F56"/>
  <c r="E54"/>
  <c r="J20"/>
  <c r="E20"/>
  <c r="F88"/>
  <c r="J19"/>
  <c r="J14"/>
  <c r="J85"/>
  <c r="E7"/>
  <c r="E50"/>
  <c i="5" r="J41"/>
  <c r="J40"/>
  <c i="1" r="AY61"/>
  <c i="5" r="J39"/>
  <c i="1" r="AX61"/>
  <c i="5" r="BI715"/>
  <c r="BH715"/>
  <c r="BF715"/>
  <c r="BE715"/>
  <c r="T715"/>
  <c r="R715"/>
  <c r="P715"/>
  <c r="BI713"/>
  <c r="BH713"/>
  <c r="BF713"/>
  <c r="BE713"/>
  <c r="T713"/>
  <c r="R713"/>
  <c r="P713"/>
  <c r="BI707"/>
  <c r="BH707"/>
  <c r="BF707"/>
  <c r="BE707"/>
  <c r="T707"/>
  <c r="R707"/>
  <c r="P707"/>
  <c r="BI702"/>
  <c r="BH702"/>
  <c r="BF702"/>
  <c r="BE702"/>
  <c r="T702"/>
  <c r="R702"/>
  <c r="P702"/>
  <c r="BI697"/>
  <c r="BH697"/>
  <c r="BF697"/>
  <c r="BE697"/>
  <c r="T697"/>
  <c r="R697"/>
  <c r="P697"/>
  <c r="BI691"/>
  <c r="BH691"/>
  <c r="BF691"/>
  <c r="BE691"/>
  <c r="T691"/>
  <c r="R691"/>
  <c r="P691"/>
  <c r="BI686"/>
  <c r="BH686"/>
  <c r="BF686"/>
  <c r="BE686"/>
  <c r="T686"/>
  <c r="R686"/>
  <c r="P686"/>
  <c r="BI681"/>
  <c r="BH681"/>
  <c r="BF681"/>
  <c r="BE681"/>
  <c r="T681"/>
  <c r="R681"/>
  <c r="P681"/>
  <c r="BI676"/>
  <c r="BH676"/>
  <c r="BF676"/>
  <c r="BE676"/>
  <c r="T676"/>
  <c r="R676"/>
  <c r="P676"/>
  <c r="BI671"/>
  <c r="BH671"/>
  <c r="BF671"/>
  <c r="BE671"/>
  <c r="T671"/>
  <c r="R671"/>
  <c r="P671"/>
  <c r="BI666"/>
  <c r="BH666"/>
  <c r="BF666"/>
  <c r="BE666"/>
  <c r="T666"/>
  <c r="R666"/>
  <c r="P666"/>
  <c r="BI661"/>
  <c r="BH661"/>
  <c r="BF661"/>
  <c r="BE661"/>
  <c r="T661"/>
  <c r="R661"/>
  <c r="P661"/>
  <c r="BI656"/>
  <c r="BH656"/>
  <c r="BF656"/>
  <c r="BE656"/>
  <c r="T656"/>
  <c r="R656"/>
  <c r="P656"/>
  <c r="BI651"/>
  <c r="BH651"/>
  <c r="BF651"/>
  <c r="BE651"/>
  <c r="T651"/>
  <c r="R651"/>
  <c r="P651"/>
  <c r="BI646"/>
  <c r="BH646"/>
  <c r="BF646"/>
  <c r="BE646"/>
  <c r="T646"/>
  <c r="R646"/>
  <c r="P646"/>
  <c r="BI642"/>
  <c r="BH642"/>
  <c r="BF642"/>
  <c r="BE642"/>
  <c r="T642"/>
  <c r="R642"/>
  <c r="P642"/>
  <c r="BI637"/>
  <c r="BH637"/>
  <c r="BF637"/>
  <c r="BE637"/>
  <c r="T637"/>
  <c r="R637"/>
  <c r="P637"/>
  <c r="BI633"/>
  <c r="BH633"/>
  <c r="BF633"/>
  <c r="BE633"/>
  <c r="T633"/>
  <c r="R633"/>
  <c r="P633"/>
  <c r="BI628"/>
  <c r="BH628"/>
  <c r="BF628"/>
  <c r="BE628"/>
  <c r="T628"/>
  <c r="R628"/>
  <c r="P628"/>
  <c r="BI624"/>
  <c r="BH624"/>
  <c r="BF624"/>
  <c r="BE624"/>
  <c r="T624"/>
  <c r="R624"/>
  <c r="P624"/>
  <c r="BI619"/>
  <c r="BH619"/>
  <c r="BF619"/>
  <c r="BE619"/>
  <c r="T619"/>
  <c r="R619"/>
  <c r="P619"/>
  <c r="BI615"/>
  <c r="BH615"/>
  <c r="BF615"/>
  <c r="BE615"/>
  <c r="T615"/>
  <c r="R615"/>
  <c r="P615"/>
  <c r="BI610"/>
  <c r="BH610"/>
  <c r="BF610"/>
  <c r="BE610"/>
  <c r="T610"/>
  <c r="R610"/>
  <c r="P610"/>
  <c r="BI605"/>
  <c r="BH605"/>
  <c r="BF605"/>
  <c r="BE605"/>
  <c r="T605"/>
  <c r="R605"/>
  <c r="P605"/>
  <c r="BI601"/>
  <c r="BH601"/>
  <c r="BF601"/>
  <c r="BE601"/>
  <c r="T601"/>
  <c r="R601"/>
  <c r="P601"/>
  <c r="BI596"/>
  <c r="BH596"/>
  <c r="BF596"/>
  <c r="BE596"/>
  <c r="T596"/>
  <c r="R596"/>
  <c r="P596"/>
  <c r="BI591"/>
  <c r="BH591"/>
  <c r="BF591"/>
  <c r="BE591"/>
  <c r="T591"/>
  <c r="R591"/>
  <c r="P591"/>
  <c r="BI587"/>
  <c r="BH587"/>
  <c r="BF587"/>
  <c r="BE587"/>
  <c r="T587"/>
  <c r="R587"/>
  <c r="P587"/>
  <c r="BI583"/>
  <c r="BH583"/>
  <c r="BF583"/>
  <c r="BE583"/>
  <c r="T583"/>
  <c r="R583"/>
  <c r="P583"/>
  <c r="BI579"/>
  <c r="BH579"/>
  <c r="BF579"/>
  <c r="BE579"/>
  <c r="T579"/>
  <c r="R579"/>
  <c r="P579"/>
  <c r="BI574"/>
  <c r="BH574"/>
  <c r="BF574"/>
  <c r="BE574"/>
  <c r="T574"/>
  <c r="R574"/>
  <c r="P574"/>
  <c r="BI570"/>
  <c r="BH570"/>
  <c r="BF570"/>
  <c r="BE570"/>
  <c r="T570"/>
  <c r="R570"/>
  <c r="P570"/>
  <c r="BI566"/>
  <c r="BH566"/>
  <c r="BF566"/>
  <c r="BE566"/>
  <c r="T566"/>
  <c r="R566"/>
  <c r="P566"/>
  <c r="BI562"/>
  <c r="BH562"/>
  <c r="BF562"/>
  <c r="BE562"/>
  <c r="T562"/>
  <c r="R562"/>
  <c r="P562"/>
  <c r="BI558"/>
  <c r="BH558"/>
  <c r="BF558"/>
  <c r="BE558"/>
  <c r="T558"/>
  <c r="R558"/>
  <c r="P558"/>
  <c r="BI554"/>
  <c r="BH554"/>
  <c r="BF554"/>
  <c r="BE554"/>
  <c r="T554"/>
  <c r="R554"/>
  <c r="P554"/>
  <c r="BI550"/>
  <c r="BH550"/>
  <c r="BF550"/>
  <c r="BE550"/>
  <c r="T550"/>
  <c r="R550"/>
  <c r="P550"/>
  <c r="BI545"/>
  <c r="BH545"/>
  <c r="BF545"/>
  <c r="BE545"/>
  <c r="T545"/>
  <c r="R545"/>
  <c r="P545"/>
  <c r="BI540"/>
  <c r="BH540"/>
  <c r="BF540"/>
  <c r="BE540"/>
  <c r="T540"/>
  <c r="R540"/>
  <c r="P540"/>
  <c r="BI538"/>
  <c r="BH538"/>
  <c r="BF538"/>
  <c r="BE538"/>
  <c r="T538"/>
  <c r="R538"/>
  <c r="P538"/>
  <c r="BI536"/>
  <c r="BH536"/>
  <c r="BF536"/>
  <c r="BE536"/>
  <c r="T536"/>
  <c r="R536"/>
  <c r="P536"/>
  <c r="BI534"/>
  <c r="BH534"/>
  <c r="BF534"/>
  <c r="BE534"/>
  <c r="T534"/>
  <c r="R534"/>
  <c r="P534"/>
  <c r="BI530"/>
  <c r="BH530"/>
  <c r="BF530"/>
  <c r="BE530"/>
  <c r="T530"/>
  <c r="R530"/>
  <c r="P530"/>
  <c r="BI526"/>
  <c r="BH526"/>
  <c r="BF526"/>
  <c r="BE526"/>
  <c r="T526"/>
  <c r="R526"/>
  <c r="P526"/>
  <c r="BI521"/>
  <c r="BH521"/>
  <c r="BF521"/>
  <c r="BE521"/>
  <c r="T521"/>
  <c r="R521"/>
  <c r="P521"/>
  <c r="BI517"/>
  <c r="BH517"/>
  <c r="BF517"/>
  <c r="BE517"/>
  <c r="T517"/>
  <c r="R517"/>
  <c r="P517"/>
  <c r="BI513"/>
  <c r="BH513"/>
  <c r="BF513"/>
  <c r="BE513"/>
  <c r="T513"/>
  <c r="R513"/>
  <c r="P513"/>
  <c r="BI509"/>
  <c r="BH509"/>
  <c r="BF509"/>
  <c r="BE509"/>
  <c r="T509"/>
  <c r="R509"/>
  <c r="P509"/>
  <c r="BI505"/>
  <c r="BH505"/>
  <c r="BF505"/>
  <c r="BE505"/>
  <c r="T505"/>
  <c r="R505"/>
  <c r="P505"/>
  <c r="BI500"/>
  <c r="BH500"/>
  <c r="BF500"/>
  <c r="BE500"/>
  <c r="T500"/>
  <c r="R500"/>
  <c r="P500"/>
  <c r="BI496"/>
  <c r="BH496"/>
  <c r="BF496"/>
  <c r="BE496"/>
  <c r="T496"/>
  <c r="R496"/>
  <c r="P496"/>
  <c r="BI492"/>
  <c r="BH492"/>
  <c r="BF492"/>
  <c r="BE492"/>
  <c r="T492"/>
  <c r="R492"/>
  <c r="P492"/>
  <c r="BI486"/>
  <c r="BH486"/>
  <c r="BF486"/>
  <c r="BE486"/>
  <c r="T486"/>
  <c r="R486"/>
  <c r="P486"/>
  <c r="BI482"/>
  <c r="BH482"/>
  <c r="BF482"/>
  <c r="BE482"/>
  <c r="T482"/>
  <c r="R482"/>
  <c r="P482"/>
  <c r="BI478"/>
  <c r="BH478"/>
  <c r="BF478"/>
  <c r="BE478"/>
  <c r="T478"/>
  <c r="R478"/>
  <c r="P478"/>
  <c r="BI474"/>
  <c r="BH474"/>
  <c r="BF474"/>
  <c r="BE474"/>
  <c r="T474"/>
  <c r="R474"/>
  <c r="P474"/>
  <c r="BI469"/>
  <c r="BH469"/>
  <c r="BF469"/>
  <c r="BE469"/>
  <c r="T469"/>
  <c r="R469"/>
  <c r="P469"/>
  <c r="BI465"/>
  <c r="BH465"/>
  <c r="BF465"/>
  <c r="BE465"/>
  <c r="T465"/>
  <c r="R465"/>
  <c r="P465"/>
  <c r="BI460"/>
  <c r="BH460"/>
  <c r="BF460"/>
  <c r="BE460"/>
  <c r="T460"/>
  <c r="R460"/>
  <c r="P460"/>
  <c r="BI455"/>
  <c r="BH455"/>
  <c r="BF455"/>
  <c r="BE455"/>
  <c r="T455"/>
  <c r="R455"/>
  <c r="P455"/>
  <c r="BI451"/>
  <c r="BH451"/>
  <c r="BF451"/>
  <c r="BE451"/>
  <c r="T451"/>
  <c r="R451"/>
  <c r="P451"/>
  <c r="BI447"/>
  <c r="BH447"/>
  <c r="BF447"/>
  <c r="BE447"/>
  <c r="T447"/>
  <c r="R447"/>
  <c r="P447"/>
  <c r="BI443"/>
  <c r="BH443"/>
  <c r="BF443"/>
  <c r="BE443"/>
  <c r="T443"/>
  <c r="R443"/>
  <c r="P443"/>
  <c r="BI438"/>
  <c r="BH438"/>
  <c r="BF438"/>
  <c r="BE438"/>
  <c r="T438"/>
  <c r="R438"/>
  <c r="P438"/>
  <c r="BI434"/>
  <c r="BH434"/>
  <c r="BF434"/>
  <c r="BE434"/>
  <c r="T434"/>
  <c r="R434"/>
  <c r="P434"/>
  <c r="BI429"/>
  <c r="BH429"/>
  <c r="BF429"/>
  <c r="BE429"/>
  <c r="T429"/>
  <c r="R429"/>
  <c r="P429"/>
  <c r="BI425"/>
  <c r="BH425"/>
  <c r="BF425"/>
  <c r="BE425"/>
  <c r="T425"/>
  <c r="R425"/>
  <c r="P425"/>
  <c r="BI421"/>
  <c r="BH421"/>
  <c r="BF421"/>
  <c r="BE421"/>
  <c r="T421"/>
  <c r="R421"/>
  <c r="P421"/>
  <c r="BI417"/>
  <c r="BH417"/>
  <c r="BF417"/>
  <c r="BE417"/>
  <c r="T417"/>
  <c r="R417"/>
  <c r="P417"/>
  <c r="BI412"/>
  <c r="BH412"/>
  <c r="BF412"/>
  <c r="BE412"/>
  <c r="T412"/>
  <c r="R412"/>
  <c r="P412"/>
  <c r="BI408"/>
  <c r="BH408"/>
  <c r="BF408"/>
  <c r="BE408"/>
  <c r="T408"/>
  <c r="R408"/>
  <c r="P408"/>
  <c r="BI403"/>
  <c r="BH403"/>
  <c r="BF403"/>
  <c r="BE403"/>
  <c r="T403"/>
  <c r="R403"/>
  <c r="P403"/>
  <c r="BI398"/>
  <c r="BH398"/>
  <c r="BF398"/>
  <c r="BE398"/>
  <c r="T398"/>
  <c r="R398"/>
  <c r="P398"/>
  <c r="BI393"/>
  <c r="BH393"/>
  <c r="BF393"/>
  <c r="BE393"/>
  <c r="T393"/>
  <c r="R393"/>
  <c r="P393"/>
  <c r="BI388"/>
  <c r="BH388"/>
  <c r="BF388"/>
  <c r="BE388"/>
  <c r="T388"/>
  <c r="R388"/>
  <c r="P388"/>
  <c r="BI383"/>
  <c r="BH383"/>
  <c r="BF383"/>
  <c r="BE383"/>
  <c r="T383"/>
  <c r="R383"/>
  <c r="P383"/>
  <c r="BI378"/>
  <c r="BH378"/>
  <c r="BF378"/>
  <c r="BE378"/>
  <c r="T378"/>
  <c r="R378"/>
  <c r="P378"/>
  <c r="BI373"/>
  <c r="BH373"/>
  <c r="BF373"/>
  <c r="BE373"/>
  <c r="T373"/>
  <c r="R373"/>
  <c r="P373"/>
  <c r="BI368"/>
  <c r="BH368"/>
  <c r="BF368"/>
  <c r="BE368"/>
  <c r="T368"/>
  <c r="R368"/>
  <c r="P368"/>
  <c r="BI363"/>
  <c r="BH363"/>
  <c r="BF363"/>
  <c r="BE363"/>
  <c r="T363"/>
  <c r="R363"/>
  <c r="P363"/>
  <c r="BI358"/>
  <c r="BH358"/>
  <c r="BF358"/>
  <c r="BE358"/>
  <c r="T358"/>
  <c r="R358"/>
  <c r="P358"/>
  <c r="BI353"/>
  <c r="BH353"/>
  <c r="BF353"/>
  <c r="BE353"/>
  <c r="T353"/>
  <c r="R353"/>
  <c r="P353"/>
  <c r="BI348"/>
  <c r="BH348"/>
  <c r="BF348"/>
  <c r="BE348"/>
  <c r="T348"/>
  <c r="R348"/>
  <c r="P348"/>
  <c r="BI343"/>
  <c r="BH343"/>
  <c r="BF343"/>
  <c r="BE343"/>
  <c r="T343"/>
  <c r="R343"/>
  <c r="P343"/>
  <c r="BI338"/>
  <c r="BH338"/>
  <c r="BF338"/>
  <c r="BE338"/>
  <c r="T338"/>
  <c r="R338"/>
  <c r="P338"/>
  <c r="BI333"/>
  <c r="BH333"/>
  <c r="BF333"/>
  <c r="BE333"/>
  <c r="T333"/>
  <c r="R333"/>
  <c r="P333"/>
  <c r="BI328"/>
  <c r="BH328"/>
  <c r="BF328"/>
  <c r="BE328"/>
  <c r="T328"/>
  <c r="R328"/>
  <c r="P328"/>
  <c r="BI323"/>
  <c r="BH323"/>
  <c r="BF323"/>
  <c r="BE323"/>
  <c r="T323"/>
  <c r="R323"/>
  <c r="P323"/>
  <c r="BI318"/>
  <c r="BH318"/>
  <c r="BF318"/>
  <c r="BE318"/>
  <c r="T318"/>
  <c r="R318"/>
  <c r="P318"/>
  <c r="BI313"/>
  <c r="BH313"/>
  <c r="BF313"/>
  <c r="BE313"/>
  <c r="T313"/>
  <c r="R313"/>
  <c r="P313"/>
  <c r="BI308"/>
  <c r="BH308"/>
  <c r="BF308"/>
  <c r="BE308"/>
  <c r="T308"/>
  <c r="R308"/>
  <c r="P308"/>
  <c r="BI303"/>
  <c r="BH303"/>
  <c r="BF303"/>
  <c r="BE303"/>
  <c r="T303"/>
  <c r="R303"/>
  <c r="P303"/>
  <c r="BI298"/>
  <c r="BH298"/>
  <c r="BF298"/>
  <c r="BE298"/>
  <c r="T298"/>
  <c r="R298"/>
  <c r="P298"/>
  <c r="BI293"/>
  <c r="BH293"/>
  <c r="BF293"/>
  <c r="BE293"/>
  <c r="T293"/>
  <c r="R293"/>
  <c r="P293"/>
  <c r="BI288"/>
  <c r="BH288"/>
  <c r="BF288"/>
  <c r="BE288"/>
  <c r="T288"/>
  <c r="R288"/>
  <c r="P288"/>
  <c r="BI283"/>
  <c r="BH283"/>
  <c r="BF283"/>
  <c r="BE283"/>
  <c r="T283"/>
  <c r="R283"/>
  <c r="P283"/>
  <c r="BI278"/>
  <c r="BH278"/>
  <c r="BF278"/>
  <c r="BE278"/>
  <c r="T278"/>
  <c r="R278"/>
  <c r="P278"/>
  <c r="BI272"/>
  <c r="BH272"/>
  <c r="BF272"/>
  <c r="BE272"/>
  <c r="T272"/>
  <c r="R272"/>
  <c r="P272"/>
  <c r="BI267"/>
  <c r="BH267"/>
  <c r="BF267"/>
  <c r="BE267"/>
  <c r="T267"/>
  <c r="R267"/>
  <c r="P267"/>
  <c r="BI262"/>
  <c r="BH262"/>
  <c r="BF262"/>
  <c r="BE262"/>
  <c r="T262"/>
  <c r="R262"/>
  <c r="P262"/>
  <c r="BI256"/>
  <c r="BH256"/>
  <c r="BF256"/>
  <c r="BE256"/>
  <c r="T256"/>
  <c r="R256"/>
  <c r="P256"/>
  <c r="BI251"/>
  <c r="BH251"/>
  <c r="BF251"/>
  <c r="BE251"/>
  <c r="T251"/>
  <c r="R251"/>
  <c r="P251"/>
  <c r="BI246"/>
  <c r="BH246"/>
  <c r="BF246"/>
  <c r="BE246"/>
  <c r="T246"/>
  <c r="R246"/>
  <c r="P246"/>
  <c r="BI241"/>
  <c r="BH241"/>
  <c r="BF241"/>
  <c r="BE241"/>
  <c r="T241"/>
  <c r="R241"/>
  <c r="P241"/>
  <c r="BI236"/>
  <c r="BH236"/>
  <c r="BF236"/>
  <c r="BE236"/>
  <c r="T236"/>
  <c r="R236"/>
  <c r="P236"/>
  <c r="BI232"/>
  <c r="BH232"/>
  <c r="BF232"/>
  <c r="BE232"/>
  <c r="T232"/>
  <c r="R232"/>
  <c r="P232"/>
  <c r="BI227"/>
  <c r="BH227"/>
  <c r="BF227"/>
  <c r="BE227"/>
  <c r="T227"/>
  <c r="R227"/>
  <c r="P227"/>
  <c r="BI222"/>
  <c r="BH222"/>
  <c r="BF222"/>
  <c r="BE222"/>
  <c r="T222"/>
  <c r="R222"/>
  <c r="P222"/>
  <c r="BI217"/>
  <c r="BH217"/>
  <c r="BF217"/>
  <c r="BE217"/>
  <c r="T217"/>
  <c r="R217"/>
  <c r="P217"/>
  <c r="BI212"/>
  <c r="BH212"/>
  <c r="BF212"/>
  <c r="BE212"/>
  <c r="T212"/>
  <c r="R212"/>
  <c r="P212"/>
  <c r="BI207"/>
  <c r="BH207"/>
  <c r="BF207"/>
  <c r="BE207"/>
  <c r="T207"/>
  <c r="R207"/>
  <c r="P207"/>
  <c r="BI202"/>
  <c r="BH202"/>
  <c r="BF202"/>
  <c r="BE202"/>
  <c r="T202"/>
  <c r="R202"/>
  <c r="P202"/>
  <c r="BI197"/>
  <c r="BH197"/>
  <c r="BF197"/>
  <c r="BE197"/>
  <c r="T197"/>
  <c r="R197"/>
  <c r="P197"/>
  <c r="BI192"/>
  <c r="BH192"/>
  <c r="BF192"/>
  <c r="BE192"/>
  <c r="T192"/>
  <c r="R192"/>
  <c r="P192"/>
  <c r="BI187"/>
  <c r="BH187"/>
  <c r="BF187"/>
  <c r="BE187"/>
  <c r="T187"/>
  <c r="R187"/>
  <c r="P187"/>
  <c r="BI182"/>
  <c r="BH182"/>
  <c r="BF182"/>
  <c r="BE182"/>
  <c r="T182"/>
  <c r="R182"/>
  <c r="P182"/>
  <c r="BI177"/>
  <c r="BH177"/>
  <c r="BF177"/>
  <c r="BE177"/>
  <c r="T177"/>
  <c r="R177"/>
  <c r="P177"/>
  <c r="BI172"/>
  <c r="BH172"/>
  <c r="BF172"/>
  <c r="BE172"/>
  <c r="T172"/>
  <c r="R172"/>
  <c r="P172"/>
  <c r="BI167"/>
  <c r="BH167"/>
  <c r="BF167"/>
  <c r="BE167"/>
  <c r="T167"/>
  <c r="R167"/>
  <c r="P167"/>
  <c r="BI162"/>
  <c r="BH162"/>
  <c r="BF162"/>
  <c r="BE162"/>
  <c r="T162"/>
  <c r="R162"/>
  <c r="P162"/>
  <c r="BI157"/>
  <c r="BH157"/>
  <c r="BF157"/>
  <c r="BE157"/>
  <c r="T157"/>
  <c r="R157"/>
  <c r="P157"/>
  <c r="BI152"/>
  <c r="BH152"/>
  <c r="BF152"/>
  <c r="BE152"/>
  <c r="T152"/>
  <c r="R152"/>
  <c r="P152"/>
  <c r="BI147"/>
  <c r="BH147"/>
  <c r="BF147"/>
  <c r="BE147"/>
  <c r="T147"/>
  <c r="R147"/>
  <c r="P147"/>
  <c r="BI142"/>
  <c r="BH142"/>
  <c r="BF142"/>
  <c r="BE142"/>
  <c r="T142"/>
  <c r="R142"/>
  <c r="P142"/>
  <c r="BI137"/>
  <c r="BH137"/>
  <c r="BF137"/>
  <c r="BE137"/>
  <c r="T137"/>
  <c r="R137"/>
  <c r="P137"/>
  <c r="BI132"/>
  <c r="BH132"/>
  <c r="BF132"/>
  <c r="BE132"/>
  <c r="T132"/>
  <c r="R132"/>
  <c r="P132"/>
  <c r="BI127"/>
  <c r="BH127"/>
  <c r="BF127"/>
  <c r="BE127"/>
  <c r="T127"/>
  <c r="R127"/>
  <c r="P127"/>
  <c r="BI122"/>
  <c r="BH122"/>
  <c r="BF122"/>
  <c r="BE122"/>
  <c r="T122"/>
  <c r="R122"/>
  <c r="P122"/>
  <c r="BI117"/>
  <c r="BH117"/>
  <c r="BF117"/>
  <c r="BE117"/>
  <c r="T117"/>
  <c r="R117"/>
  <c r="P117"/>
  <c r="BI112"/>
  <c r="BH112"/>
  <c r="BF112"/>
  <c r="BE112"/>
  <c r="T112"/>
  <c r="R112"/>
  <c r="P112"/>
  <c r="BI107"/>
  <c r="BH107"/>
  <c r="BF107"/>
  <c r="BE107"/>
  <c r="T107"/>
  <c r="R107"/>
  <c r="P107"/>
  <c r="BI102"/>
  <c r="BH102"/>
  <c r="BF102"/>
  <c r="BE102"/>
  <c r="T102"/>
  <c r="R102"/>
  <c r="P102"/>
  <c r="J96"/>
  <c r="J95"/>
  <c r="F95"/>
  <c r="F93"/>
  <c r="E91"/>
  <c r="J63"/>
  <c r="J62"/>
  <c r="F62"/>
  <c r="F60"/>
  <c r="E58"/>
  <c r="J22"/>
  <c r="E22"/>
  <c r="F63"/>
  <c r="J21"/>
  <c r="J16"/>
  <c r="J60"/>
  <c r="E7"/>
  <c r="E85"/>
  <c i="4" r="J41"/>
  <c r="J40"/>
  <c i="1" r="AY60"/>
  <c i="4" r="J39"/>
  <c i="1" r="AX60"/>
  <c i="4" r="BI469"/>
  <c r="BH469"/>
  <c r="BF469"/>
  <c r="BE469"/>
  <c r="T469"/>
  <c r="R469"/>
  <c r="P469"/>
  <c r="BI467"/>
  <c r="BH467"/>
  <c r="BF467"/>
  <c r="BE467"/>
  <c r="T467"/>
  <c r="R467"/>
  <c r="P467"/>
  <c r="BI461"/>
  <c r="BH461"/>
  <c r="BF461"/>
  <c r="BE461"/>
  <c r="T461"/>
  <c r="R461"/>
  <c r="P461"/>
  <c r="BI456"/>
  <c r="BH456"/>
  <c r="BF456"/>
  <c r="BE456"/>
  <c r="T456"/>
  <c r="R456"/>
  <c r="P456"/>
  <c r="BI451"/>
  <c r="BH451"/>
  <c r="BF451"/>
  <c r="BE451"/>
  <c r="T451"/>
  <c r="R451"/>
  <c r="P451"/>
  <c r="BI446"/>
  <c r="BH446"/>
  <c r="BF446"/>
  <c r="BE446"/>
  <c r="T446"/>
  <c r="R446"/>
  <c r="P446"/>
  <c r="BI441"/>
  <c r="BH441"/>
  <c r="BF441"/>
  <c r="BE441"/>
  <c r="T441"/>
  <c r="R441"/>
  <c r="P441"/>
  <c r="BI436"/>
  <c r="BH436"/>
  <c r="BF436"/>
  <c r="BE436"/>
  <c r="T436"/>
  <c r="R436"/>
  <c r="P436"/>
  <c r="BI431"/>
  <c r="BH431"/>
  <c r="BF431"/>
  <c r="BE431"/>
  <c r="T431"/>
  <c r="R431"/>
  <c r="P431"/>
  <c r="BI426"/>
  <c r="BH426"/>
  <c r="BF426"/>
  <c r="BE426"/>
  <c r="T426"/>
  <c r="R426"/>
  <c r="P426"/>
  <c r="BI421"/>
  <c r="BH421"/>
  <c r="BF421"/>
  <c r="BE421"/>
  <c r="T421"/>
  <c r="R421"/>
  <c r="P421"/>
  <c r="BI416"/>
  <c r="BH416"/>
  <c r="BF416"/>
  <c r="BE416"/>
  <c r="T416"/>
  <c r="R416"/>
  <c r="P416"/>
  <c r="BI411"/>
  <c r="BH411"/>
  <c r="BF411"/>
  <c r="BE411"/>
  <c r="T411"/>
  <c r="R411"/>
  <c r="P411"/>
  <c r="BI406"/>
  <c r="BH406"/>
  <c r="BF406"/>
  <c r="BE406"/>
  <c r="T406"/>
  <c r="R406"/>
  <c r="P406"/>
  <c r="BI401"/>
  <c r="BH401"/>
  <c r="BF401"/>
  <c r="BE401"/>
  <c r="T401"/>
  <c r="R401"/>
  <c r="P401"/>
  <c r="BI396"/>
  <c r="BH396"/>
  <c r="BF396"/>
  <c r="BE396"/>
  <c r="T396"/>
  <c r="R396"/>
  <c r="P396"/>
  <c r="BI391"/>
  <c r="BH391"/>
  <c r="BF391"/>
  <c r="BE391"/>
  <c r="T391"/>
  <c r="R391"/>
  <c r="P391"/>
  <c r="BI387"/>
  <c r="BH387"/>
  <c r="BF387"/>
  <c r="BE387"/>
  <c r="T387"/>
  <c r="R387"/>
  <c r="P387"/>
  <c r="BI383"/>
  <c r="BH383"/>
  <c r="BF383"/>
  <c r="BE383"/>
  <c r="T383"/>
  <c r="R383"/>
  <c r="P383"/>
  <c r="BI379"/>
  <c r="BH379"/>
  <c r="BF379"/>
  <c r="BE379"/>
  <c r="T379"/>
  <c r="R379"/>
  <c r="P379"/>
  <c r="BI374"/>
  <c r="BH374"/>
  <c r="BF374"/>
  <c r="BE374"/>
  <c r="T374"/>
  <c r="R374"/>
  <c r="P374"/>
  <c r="BI369"/>
  <c r="BH369"/>
  <c r="BF369"/>
  <c r="BE369"/>
  <c r="T369"/>
  <c r="R369"/>
  <c r="P369"/>
  <c r="BI364"/>
  <c r="BH364"/>
  <c r="BF364"/>
  <c r="BE364"/>
  <c r="T364"/>
  <c r="R364"/>
  <c r="P364"/>
  <c r="BI359"/>
  <c r="BH359"/>
  <c r="BF359"/>
  <c r="BE359"/>
  <c r="T359"/>
  <c r="R359"/>
  <c r="P359"/>
  <c r="BI354"/>
  <c r="BH354"/>
  <c r="BF354"/>
  <c r="BE354"/>
  <c r="T354"/>
  <c r="R354"/>
  <c r="P354"/>
  <c r="BI349"/>
  <c r="BH349"/>
  <c r="BF349"/>
  <c r="BE349"/>
  <c r="T349"/>
  <c r="R349"/>
  <c r="P349"/>
  <c r="BI344"/>
  <c r="BH344"/>
  <c r="BF344"/>
  <c r="BE344"/>
  <c r="T344"/>
  <c r="R344"/>
  <c r="P344"/>
  <c r="BI339"/>
  <c r="BH339"/>
  <c r="BF339"/>
  <c r="BE339"/>
  <c r="T339"/>
  <c r="R339"/>
  <c r="P339"/>
  <c r="BI334"/>
  <c r="BH334"/>
  <c r="BF334"/>
  <c r="BE334"/>
  <c r="T334"/>
  <c r="R334"/>
  <c r="P334"/>
  <c r="BI329"/>
  <c r="BH329"/>
  <c r="BF329"/>
  <c r="BE329"/>
  <c r="T329"/>
  <c r="R329"/>
  <c r="P329"/>
  <c r="BI324"/>
  <c r="BH324"/>
  <c r="BF324"/>
  <c r="BE324"/>
  <c r="T324"/>
  <c r="R324"/>
  <c r="P324"/>
  <c r="BI319"/>
  <c r="BH319"/>
  <c r="BF319"/>
  <c r="BE319"/>
  <c r="T319"/>
  <c r="R319"/>
  <c r="P319"/>
  <c r="BI314"/>
  <c r="BH314"/>
  <c r="BF314"/>
  <c r="BE314"/>
  <c r="T314"/>
  <c r="R314"/>
  <c r="P314"/>
  <c r="BI309"/>
  <c r="BH309"/>
  <c r="BF309"/>
  <c r="BE309"/>
  <c r="T309"/>
  <c r="R309"/>
  <c r="P309"/>
  <c r="BI304"/>
  <c r="BH304"/>
  <c r="BF304"/>
  <c r="BE304"/>
  <c r="T304"/>
  <c r="R304"/>
  <c r="P304"/>
  <c r="BI300"/>
  <c r="BH300"/>
  <c r="BF300"/>
  <c r="BE300"/>
  <c r="T300"/>
  <c r="R300"/>
  <c r="P300"/>
  <c r="BI295"/>
  <c r="BH295"/>
  <c r="BF295"/>
  <c r="BE295"/>
  <c r="T295"/>
  <c r="R295"/>
  <c r="P295"/>
  <c r="BI290"/>
  <c r="BH290"/>
  <c r="BF290"/>
  <c r="BE290"/>
  <c r="T290"/>
  <c r="R290"/>
  <c r="P290"/>
  <c r="BI285"/>
  <c r="BH285"/>
  <c r="BF285"/>
  <c r="BE285"/>
  <c r="T285"/>
  <c r="R285"/>
  <c r="P285"/>
  <c r="BI280"/>
  <c r="BH280"/>
  <c r="BF280"/>
  <c r="BE280"/>
  <c r="T280"/>
  <c r="R280"/>
  <c r="P280"/>
  <c r="BI275"/>
  <c r="BH275"/>
  <c r="BF275"/>
  <c r="BE275"/>
  <c r="T275"/>
  <c r="R275"/>
  <c r="P275"/>
  <c r="BI270"/>
  <c r="BH270"/>
  <c r="BF270"/>
  <c r="BE270"/>
  <c r="T270"/>
  <c r="R270"/>
  <c r="P270"/>
  <c r="BI265"/>
  <c r="BH265"/>
  <c r="BF265"/>
  <c r="BE265"/>
  <c r="T265"/>
  <c r="R265"/>
  <c r="P265"/>
  <c r="BI260"/>
  <c r="BH260"/>
  <c r="BF260"/>
  <c r="BE260"/>
  <c r="T260"/>
  <c r="R260"/>
  <c r="P260"/>
  <c r="BI255"/>
  <c r="BH255"/>
  <c r="BF255"/>
  <c r="BE255"/>
  <c r="T255"/>
  <c r="R255"/>
  <c r="P255"/>
  <c r="BI250"/>
  <c r="BH250"/>
  <c r="BF250"/>
  <c r="BE250"/>
  <c r="T250"/>
  <c r="R250"/>
  <c r="P250"/>
  <c r="BI245"/>
  <c r="BH245"/>
  <c r="BF245"/>
  <c r="BE245"/>
  <c r="T245"/>
  <c r="R245"/>
  <c r="P245"/>
  <c r="BI240"/>
  <c r="BH240"/>
  <c r="BF240"/>
  <c r="BE240"/>
  <c r="T240"/>
  <c r="R240"/>
  <c r="P240"/>
  <c r="BI235"/>
  <c r="BH235"/>
  <c r="BF235"/>
  <c r="BE235"/>
  <c r="T235"/>
  <c r="R235"/>
  <c r="P235"/>
  <c r="BI230"/>
  <c r="BH230"/>
  <c r="BF230"/>
  <c r="BE230"/>
  <c r="T230"/>
  <c r="R230"/>
  <c r="P230"/>
  <c r="BI225"/>
  <c r="BH225"/>
  <c r="BF225"/>
  <c r="BE225"/>
  <c r="T225"/>
  <c r="R225"/>
  <c r="P225"/>
  <c r="BI220"/>
  <c r="BH220"/>
  <c r="BF220"/>
  <c r="BE220"/>
  <c r="T220"/>
  <c r="R220"/>
  <c r="P220"/>
  <c r="BI215"/>
  <c r="BH215"/>
  <c r="BF215"/>
  <c r="BE215"/>
  <c r="T215"/>
  <c r="R215"/>
  <c r="P215"/>
  <c r="BI210"/>
  <c r="BH210"/>
  <c r="BF210"/>
  <c r="BE210"/>
  <c r="T210"/>
  <c r="R210"/>
  <c r="P210"/>
  <c r="BI205"/>
  <c r="BH205"/>
  <c r="BF205"/>
  <c r="BE205"/>
  <c r="T205"/>
  <c r="R205"/>
  <c r="P205"/>
  <c r="BI200"/>
  <c r="BH200"/>
  <c r="BF200"/>
  <c r="BE200"/>
  <c r="T200"/>
  <c r="R200"/>
  <c r="P200"/>
  <c r="BI195"/>
  <c r="BH195"/>
  <c r="BF195"/>
  <c r="BE195"/>
  <c r="T195"/>
  <c r="R195"/>
  <c r="P195"/>
  <c r="BI190"/>
  <c r="BH190"/>
  <c r="BF190"/>
  <c r="BE190"/>
  <c r="T190"/>
  <c r="R190"/>
  <c r="P190"/>
  <c r="BI185"/>
  <c r="BH185"/>
  <c r="BF185"/>
  <c r="BE185"/>
  <c r="T185"/>
  <c r="R185"/>
  <c r="P185"/>
  <c r="BI180"/>
  <c r="BH180"/>
  <c r="BF180"/>
  <c r="BE180"/>
  <c r="T180"/>
  <c r="R180"/>
  <c r="P180"/>
  <c r="BI175"/>
  <c r="BH175"/>
  <c r="BF175"/>
  <c r="BE175"/>
  <c r="T175"/>
  <c r="R175"/>
  <c r="P175"/>
  <c r="BI170"/>
  <c r="BH170"/>
  <c r="BF170"/>
  <c r="BE170"/>
  <c r="T170"/>
  <c r="R170"/>
  <c r="P170"/>
  <c r="BI165"/>
  <c r="BH165"/>
  <c r="BF165"/>
  <c r="BE165"/>
  <c r="T165"/>
  <c r="R165"/>
  <c r="P165"/>
  <c r="BI160"/>
  <c r="BH160"/>
  <c r="BF160"/>
  <c r="BE160"/>
  <c r="T160"/>
  <c r="R160"/>
  <c r="P160"/>
  <c r="BI155"/>
  <c r="BH155"/>
  <c r="BF155"/>
  <c r="BE155"/>
  <c r="T155"/>
  <c r="R155"/>
  <c r="P155"/>
  <c r="BI150"/>
  <c r="BH150"/>
  <c r="BF150"/>
  <c r="BE150"/>
  <c r="T150"/>
  <c r="R150"/>
  <c r="P150"/>
  <c r="BI145"/>
  <c r="BH145"/>
  <c r="BF145"/>
  <c r="BE145"/>
  <c r="T145"/>
  <c r="R145"/>
  <c r="P145"/>
  <c r="BI140"/>
  <c r="BH140"/>
  <c r="BF140"/>
  <c r="BE140"/>
  <c r="T140"/>
  <c r="R140"/>
  <c r="P140"/>
  <c r="BI135"/>
  <c r="BH135"/>
  <c r="BF135"/>
  <c r="BE135"/>
  <c r="T135"/>
  <c r="R135"/>
  <c r="P135"/>
  <c r="BI130"/>
  <c r="BH130"/>
  <c r="BF130"/>
  <c r="BE130"/>
  <c r="T130"/>
  <c r="R130"/>
  <c r="P130"/>
  <c r="BI125"/>
  <c r="BH125"/>
  <c r="BF125"/>
  <c r="BE125"/>
  <c r="T125"/>
  <c r="R125"/>
  <c r="P125"/>
  <c r="BI120"/>
  <c r="BH120"/>
  <c r="BF120"/>
  <c r="BE120"/>
  <c r="T120"/>
  <c r="R120"/>
  <c r="P120"/>
  <c r="BI115"/>
  <c r="BH115"/>
  <c r="BF115"/>
  <c r="BE115"/>
  <c r="T115"/>
  <c r="R115"/>
  <c r="P115"/>
  <c r="BI110"/>
  <c r="BH110"/>
  <c r="BF110"/>
  <c r="BE110"/>
  <c r="T110"/>
  <c r="R110"/>
  <c r="P110"/>
  <c r="BI105"/>
  <c r="BH105"/>
  <c r="BF105"/>
  <c r="BE105"/>
  <c r="T105"/>
  <c r="R105"/>
  <c r="P105"/>
  <c r="BI100"/>
  <c r="BH100"/>
  <c r="BF100"/>
  <c r="BE100"/>
  <c r="T100"/>
  <c r="R100"/>
  <c r="P100"/>
  <c r="J94"/>
  <c r="J93"/>
  <c r="F93"/>
  <c r="F91"/>
  <c r="E89"/>
  <c r="J63"/>
  <c r="J62"/>
  <c r="F62"/>
  <c r="F60"/>
  <c r="E58"/>
  <c r="J22"/>
  <c r="E22"/>
  <c r="F63"/>
  <c r="J21"/>
  <c r="J16"/>
  <c r="J91"/>
  <c r="E7"/>
  <c r="E83"/>
  <c i="3" r="J39"/>
  <c r="J38"/>
  <c i="1" r="AY57"/>
  <c i="3" r="J37"/>
  <c i="1" r="AX57"/>
  <c i="3" r="BI347"/>
  <c r="BH347"/>
  <c r="BF347"/>
  <c r="BE347"/>
  <c r="T347"/>
  <c r="T346"/>
  <c r="R347"/>
  <c r="R346"/>
  <c r="P347"/>
  <c r="P346"/>
  <c r="BI345"/>
  <c r="BH345"/>
  <c r="BF345"/>
  <c r="BE345"/>
  <c r="T345"/>
  <c r="R345"/>
  <c r="P345"/>
  <c r="BI344"/>
  <c r="BH344"/>
  <c r="BF344"/>
  <c r="BE344"/>
  <c r="T344"/>
  <c r="R344"/>
  <c r="P344"/>
  <c r="BI343"/>
  <c r="BH343"/>
  <c r="BF343"/>
  <c r="BE343"/>
  <c r="T343"/>
  <c r="R343"/>
  <c r="P343"/>
  <c r="BI342"/>
  <c r="BH342"/>
  <c r="BF342"/>
  <c r="BE342"/>
  <c r="T342"/>
  <c r="R342"/>
  <c r="P342"/>
  <c r="BI340"/>
  <c r="BH340"/>
  <c r="BF340"/>
  <c r="BE340"/>
  <c r="T340"/>
  <c r="R340"/>
  <c r="P340"/>
  <c r="BI339"/>
  <c r="BH339"/>
  <c r="BF339"/>
  <c r="BE339"/>
  <c r="T339"/>
  <c r="R339"/>
  <c r="P339"/>
  <c r="BI338"/>
  <c r="BH338"/>
  <c r="BF338"/>
  <c r="BE338"/>
  <c r="T338"/>
  <c r="R338"/>
  <c r="P338"/>
  <c r="BI335"/>
  <c r="BH335"/>
  <c r="BF335"/>
  <c r="BE335"/>
  <c r="T335"/>
  <c r="T334"/>
  <c r="R335"/>
  <c r="R334"/>
  <c r="P335"/>
  <c r="P334"/>
  <c r="BI333"/>
  <c r="BH333"/>
  <c r="BF333"/>
  <c r="BE333"/>
  <c r="T333"/>
  <c r="R333"/>
  <c r="P333"/>
  <c r="BI331"/>
  <c r="BH331"/>
  <c r="BF331"/>
  <c r="BE331"/>
  <c r="T331"/>
  <c r="R331"/>
  <c r="P331"/>
  <c r="BI330"/>
  <c r="BH330"/>
  <c r="BF330"/>
  <c r="BE330"/>
  <c r="T330"/>
  <c r="R330"/>
  <c r="P330"/>
  <c r="BI327"/>
  <c r="BH327"/>
  <c r="BF327"/>
  <c r="BE327"/>
  <c r="T327"/>
  <c r="T326"/>
  <c r="R327"/>
  <c r="R326"/>
  <c r="P327"/>
  <c r="P326"/>
  <c r="BI324"/>
  <c r="BH324"/>
  <c r="BF324"/>
  <c r="BE324"/>
  <c r="T324"/>
  <c r="R324"/>
  <c r="P324"/>
  <c r="BI322"/>
  <c r="BH322"/>
  <c r="BF322"/>
  <c r="BE322"/>
  <c r="T322"/>
  <c r="R322"/>
  <c r="P322"/>
  <c r="BI321"/>
  <c r="BH321"/>
  <c r="BF321"/>
  <c r="BE321"/>
  <c r="T321"/>
  <c r="R321"/>
  <c r="P321"/>
  <c r="BI317"/>
  <c r="BH317"/>
  <c r="BF317"/>
  <c r="BE317"/>
  <c r="T317"/>
  <c r="R317"/>
  <c r="P317"/>
  <c r="BI313"/>
  <c r="BH313"/>
  <c r="BF313"/>
  <c r="BE313"/>
  <c r="T313"/>
  <c r="R313"/>
  <c r="P313"/>
  <c r="BI311"/>
  <c r="BH311"/>
  <c r="BF311"/>
  <c r="BE311"/>
  <c r="T311"/>
  <c r="R311"/>
  <c r="P311"/>
  <c r="BI309"/>
  <c r="BH309"/>
  <c r="BF309"/>
  <c r="BE309"/>
  <c r="T309"/>
  <c r="R309"/>
  <c r="P309"/>
  <c r="BI307"/>
  <c r="BH307"/>
  <c r="BF307"/>
  <c r="BE307"/>
  <c r="T307"/>
  <c r="R307"/>
  <c r="P307"/>
  <c r="BI304"/>
  <c r="BH304"/>
  <c r="BF304"/>
  <c r="BE304"/>
  <c r="T304"/>
  <c r="R304"/>
  <c r="P304"/>
  <c r="BI301"/>
  <c r="BH301"/>
  <c r="BF301"/>
  <c r="BE301"/>
  <c r="T301"/>
  <c r="R301"/>
  <c r="P301"/>
  <c r="BI298"/>
  <c r="BH298"/>
  <c r="BF298"/>
  <c r="BE298"/>
  <c r="T298"/>
  <c r="R298"/>
  <c r="P298"/>
  <c r="BI297"/>
  <c r="BH297"/>
  <c r="BF297"/>
  <c r="BE297"/>
  <c r="T297"/>
  <c r="R297"/>
  <c r="P297"/>
  <c r="BI295"/>
  <c r="BH295"/>
  <c r="BF295"/>
  <c r="BE295"/>
  <c r="T295"/>
  <c r="R295"/>
  <c r="P295"/>
  <c r="BI294"/>
  <c r="BH294"/>
  <c r="BF294"/>
  <c r="BE294"/>
  <c r="T294"/>
  <c r="R294"/>
  <c r="P294"/>
  <c r="BI291"/>
  <c r="BH291"/>
  <c r="BF291"/>
  <c r="BE291"/>
  <c r="T291"/>
  <c r="R291"/>
  <c r="P291"/>
  <c r="BI288"/>
  <c r="BH288"/>
  <c r="BF288"/>
  <c r="BE288"/>
  <c r="T288"/>
  <c r="R288"/>
  <c r="P288"/>
  <c r="BI285"/>
  <c r="BH285"/>
  <c r="BF285"/>
  <c r="BE285"/>
  <c r="T285"/>
  <c r="R285"/>
  <c r="P285"/>
  <c r="BI282"/>
  <c r="BH282"/>
  <c r="BF282"/>
  <c r="BE282"/>
  <c r="T282"/>
  <c r="R282"/>
  <c r="P282"/>
  <c r="BI280"/>
  <c r="BH280"/>
  <c r="BF280"/>
  <c r="BE280"/>
  <c r="T280"/>
  <c r="R280"/>
  <c r="P280"/>
  <c r="BI279"/>
  <c r="BH279"/>
  <c r="BF279"/>
  <c r="BE279"/>
  <c r="T279"/>
  <c r="R279"/>
  <c r="P279"/>
  <c r="BI276"/>
  <c r="BH276"/>
  <c r="BF276"/>
  <c r="BE276"/>
  <c r="T276"/>
  <c r="R276"/>
  <c r="P276"/>
  <c r="BI273"/>
  <c r="BH273"/>
  <c r="BF273"/>
  <c r="BE273"/>
  <c r="T273"/>
  <c r="R273"/>
  <c r="P273"/>
  <c r="BI262"/>
  <c r="BH262"/>
  <c r="BF262"/>
  <c r="BE262"/>
  <c r="T262"/>
  <c r="R262"/>
  <c r="P262"/>
  <c r="BI260"/>
  <c r="BH260"/>
  <c r="BF260"/>
  <c r="BE260"/>
  <c r="T260"/>
  <c r="R260"/>
  <c r="P260"/>
  <c r="BI258"/>
  <c r="BH258"/>
  <c r="BF258"/>
  <c r="BE258"/>
  <c r="T258"/>
  <c r="R258"/>
  <c r="P258"/>
  <c r="BI252"/>
  <c r="BH252"/>
  <c r="BF252"/>
  <c r="BE252"/>
  <c r="T252"/>
  <c r="R252"/>
  <c r="P252"/>
  <c r="BI247"/>
  <c r="BH247"/>
  <c r="BF247"/>
  <c r="BE247"/>
  <c r="T247"/>
  <c r="R247"/>
  <c r="P247"/>
  <c r="BI243"/>
  <c r="BH243"/>
  <c r="BF243"/>
  <c r="BE243"/>
  <c r="T243"/>
  <c r="R243"/>
  <c r="P243"/>
  <c r="BI238"/>
  <c r="BH238"/>
  <c r="BF238"/>
  <c r="BE238"/>
  <c r="T238"/>
  <c r="R238"/>
  <c r="P238"/>
  <c r="BI234"/>
  <c r="BH234"/>
  <c r="BF234"/>
  <c r="BE234"/>
  <c r="T234"/>
  <c r="R234"/>
  <c r="P234"/>
  <c r="BI215"/>
  <c r="BH215"/>
  <c r="BF215"/>
  <c r="BE215"/>
  <c r="T215"/>
  <c r="T193"/>
  <c r="R215"/>
  <c r="R193"/>
  <c r="P215"/>
  <c r="P193"/>
  <c r="BI197"/>
  <c r="BH197"/>
  <c r="BF197"/>
  <c r="BE197"/>
  <c r="T197"/>
  <c r="R197"/>
  <c r="P197"/>
  <c r="BI194"/>
  <c r="BH194"/>
  <c r="BF194"/>
  <c r="BE194"/>
  <c r="T194"/>
  <c r="R194"/>
  <c r="P194"/>
  <c r="BI190"/>
  <c r="BH190"/>
  <c r="BF190"/>
  <c r="BE190"/>
  <c r="T190"/>
  <c r="R190"/>
  <c r="P190"/>
  <c r="BI186"/>
  <c r="BH186"/>
  <c r="BF186"/>
  <c r="BE186"/>
  <c r="T186"/>
  <c r="R186"/>
  <c r="P186"/>
  <c r="BI182"/>
  <c r="BH182"/>
  <c r="BF182"/>
  <c r="BE182"/>
  <c r="T182"/>
  <c r="R182"/>
  <c r="P182"/>
  <c r="BI180"/>
  <c r="BH180"/>
  <c r="BF180"/>
  <c r="BE180"/>
  <c r="T180"/>
  <c r="R180"/>
  <c r="P180"/>
  <c r="BI177"/>
  <c r="BH177"/>
  <c r="BF177"/>
  <c r="BE177"/>
  <c r="T177"/>
  <c r="R177"/>
  <c r="P177"/>
  <c r="BI175"/>
  <c r="BH175"/>
  <c r="BF175"/>
  <c r="BE175"/>
  <c r="T175"/>
  <c r="R175"/>
  <c r="P175"/>
  <c r="BI173"/>
  <c r="BH173"/>
  <c r="BF173"/>
  <c r="BE173"/>
  <c r="T173"/>
  <c r="R173"/>
  <c r="P173"/>
  <c r="BI170"/>
  <c r="BH170"/>
  <c r="BF170"/>
  <c r="BE170"/>
  <c r="T170"/>
  <c r="R170"/>
  <c r="P170"/>
  <c r="BI159"/>
  <c r="BH159"/>
  <c r="BF159"/>
  <c r="BE159"/>
  <c r="T159"/>
  <c r="R159"/>
  <c r="P159"/>
  <c r="BI157"/>
  <c r="BH157"/>
  <c r="BF157"/>
  <c r="BE157"/>
  <c r="T157"/>
  <c r="R157"/>
  <c r="P157"/>
  <c r="BI146"/>
  <c r="BH146"/>
  <c r="BF146"/>
  <c r="BE146"/>
  <c r="T146"/>
  <c r="R146"/>
  <c r="P146"/>
  <c r="BI143"/>
  <c r="BH143"/>
  <c r="BF143"/>
  <c r="BE143"/>
  <c r="T143"/>
  <c r="R143"/>
  <c r="P143"/>
  <c r="BI139"/>
  <c r="BH139"/>
  <c r="BF139"/>
  <c r="BE139"/>
  <c r="T139"/>
  <c r="R139"/>
  <c r="P139"/>
  <c r="BI137"/>
  <c r="BH137"/>
  <c r="BF137"/>
  <c r="BE137"/>
  <c r="T137"/>
  <c r="R137"/>
  <c r="P137"/>
  <c r="BI134"/>
  <c r="BH134"/>
  <c r="BF134"/>
  <c r="BE134"/>
  <c r="T134"/>
  <c r="R134"/>
  <c r="P134"/>
  <c r="BI99"/>
  <c r="BH99"/>
  <c r="BF99"/>
  <c r="BE99"/>
  <c r="T99"/>
  <c r="R99"/>
  <c r="P99"/>
  <c r="F91"/>
  <c r="E89"/>
  <c r="F56"/>
  <c r="E54"/>
  <c r="J26"/>
  <c r="E26"/>
  <c r="J94"/>
  <c r="J25"/>
  <c r="J23"/>
  <c r="E23"/>
  <c r="J93"/>
  <c r="J22"/>
  <c r="J20"/>
  <c r="E20"/>
  <c r="F94"/>
  <c r="J19"/>
  <c r="J17"/>
  <c r="E17"/>
  <c r="F93"/>
  <c r="J16"/>
  <c r="J14"/>
  <c r="J56"/>
  <c r="E7"/>
  <c r="E50"/>
  <c i="2" r="J39"/>
  <c r="J38"/>
  <c i="1" r="AY56"/>
  <c i="2" r="J37"/>
  <c i="1" r="AX56"/>
  <c i="2" r="BI403"/>
  <c r="BH403"/>
  <c r="BF403"/>
  <c r="BE403"/>
  <c r="T403"/>
  <c r="T402"/>
  <c r="R403"/>
  <c r="R402"/>
  <c r="P403"/>
  <c r="P402"/>
  <c r="BI401"/>
  <c r="BH401"/>
  <c r="BF401"/>
  <c r="BE401"/>
  <c r="T401"/>
  <c r="R401"/>
  <c r="P401"/>
  <c r="BI400"/>
  <c r="BH400"/>
  <c r="BF400"/>
  <c r="BE400"/>
  <c r="T400"/>
  <c r="R400"/>
  <c r="P400"/>
  <c r="BI399"/>
  <c r="BH399"/>
  <c r="BF399"/>
  <c r="BE399"/>
  <c r="T399"/>
  <c r="R399"/>
  <c r="P399"/>
  <c r="BI398"/>
  <c r="BH398"/>
  <c r="BF398"/>
  <c r="BE398"/>
  <c r="T398"/>
  <c r="R398"/>
  <c r="P398"/>
  <c r="BI396"/>
  <c r="BH396"/>
  <c r="BF396"/>
  <c r="BE396"/>
  <c r="T396"/>
  <c r="R396"/>
  <c r="P396"/>
  <c r="BI395"/>
  <c r="BH395"/>
  <c r="BF395"/>
  <c r="BE395"/>
  <c r="T395"/>
  <c r="R395"/>
  <c r="P395"/>
  <c r="BI394"/>
  <c r="BH394"/>
  <c r="BF394"/>
  <c r="BE394"/>
  <c r="T394"/>
  <c r="R394"/>
  <c r="P394"/>
  <c r="BI391"/>
  <c r="BH391"/>
  <c r="BF391"/>
  <c r="BE391"/>
  <c r="T391"/>
  <c r="T390"/>
  <c r="R391"/>
  <c r="R390"/>
  <c r="P391"/>
  <c r="P390"/>
  <c r="BI389"/>
  <c r="BH389"/>
  <c r="BF389"/>
  <c r="BE389"/>
  <c r="T389"/>
  <c r="R389"/>
  <c r="P389"/>
  <c r="BI387"/>
  <c r="BH387"/>
  <c r="BF387"/>
  <c r="BE387"/>
  <c r="T387"/>
  <c r="R387"/>
  <c r="P387"/>
  <c r="BI386"/>
  <c r="BH386"/>
  <c r="BF386"/>
  <c r="BE386"/>
  <c r="T386"/>
  <c r="R386"/>
  <c r="P386"/>
  <c r="BI384"/>
  <c r="BH384"/>
  <c r="BF384"/>
  <c r="BE384"/>
  <c r="T384"/>
  <c r="R384"/>
  <c r="P384"/>
  <c r="BI382"/>
  <c r="BH382"/>
  <c r="BF382"/>
  <c r="BE382"/>
  <c r="T382"/>
  <c r="R382"/>
  <c r="P382"/>
  <c r="BI381"/>
  <c r="BH381"/>
  <c r="BF381"/>
  <c r="BE381"/>
  <c r="T381"/>
  <c r="R381"/>
  <c r="P381"/>
  <c r="BI379"/>
  <c r="BH379"/>
  <c r="BF379"/>
  <c r="BE379"/>
  <c r="T379"/>
  <c r="R379"/>
  <c r="P379"/>
  <c r="BI376"/>
  <c r="BH376"/>
  <c r="BF376"/>
  <c r="BE376"/>
  <c r="T376"/>
  <c r="R376"/>
  <c r="P376"/>
  <c r="BI374"/>
  <c r="BH374"/>
  <c r="BF374"/>
  <c r="BE374"/>
  <c r="T374"/>
  <c r="R374"/>
  <c r="P374"/>
  <c r="BI373"/>
  <c r="BH373"/>
  <c r="BF373"/>
  <c r="BE373"/>
  <c r="T373"/>
  <c r="R373"/>
  <c r="P373"/>
  <c r="BI368"/>
  <c r="BH368"/>
  <c r="BF368"/>
  <c r="BE368"/>
  <c r="T368"/>
  <c r="R368"/>
  <c r="P368"/>
  <c r="BI363"/>
  <c r="BH363"/>
  <c r="BF363"/>
  <c r="BE363"/>
  <c r="T363"/>
  <c r="R363"/>
  <c r="P363"/>
  <c r="BI359"/>
  <c r="BH359"/>
  <c r="BF359"/>
  <c r="BE359"/>
  <c r="T359"/>
  <c r="R359"/>
  <c r="P359"/>
  <c r="BI358"/>
  <c r="BH358"/>
  <c r="BF358"/>
  <c r="BE358"/>
  <c r="T358"/>
  <c r="R358"/>
  <c r="P358"/>
  <c r="BI356"/>
  <c r="BH356"/>
  <c r="BF356"/>
  <c r="BE356"/>
  <c r="T356"/>
  <c r="R356"/>
  <c r="P356"/>
  <c r="BI354"/>
  <c r="BH354"/>
  <c r="BF354"/>
  <c r="BE354"/>
  <c r="T354"/>
  <c r="R354"/>
  <c r="P354"/>
  <c r="BI352"/>
  <c r="BH352"/>
  <c r="BF352"/>
  <c r="BE352"/>
  <c r="T352"/>
  <c r="R352"/>
  <c r="P352"/>
  <c r="BI350"/>
  <c r="BH350"/>
  <c r="BF350"/>
  <c r="BE350"/>
  <c r="T350"/>
  <c r="R350"/>
  <c r="P350"/>
  <c r="BI347"/>
  <c r="BH347"/>
  <c r="BF347"/>
  <c r="BE347"/>
  <c r="T347"/>
  <c r="R347"/>
  <c r="P347"/>
  <c r="BI344"/>
  <c r="BH344"/>
  <c r="BF344"/>
  <c r="BE344"/>
  <c r="T344"/>
  <c r="R344"/>
  <c r="P344"/>
  <c r="BI342"/>
  <c r="BH342"/>
  <c r="BF342"/>
  <c r="BE342"/>
  <c r="T342"/>
  <c r="R342"/>
  <c r="P342"/>
  <c r="BI340"/>
  <c r="BH340"/>
  <c r="BF340"/>
  <c r="BE340"/>
  <c r="T340"/>
  <c r="R340"/>
  <c r="P340"/>
  <c r="BI338"/>
  <c r="BH338"/>
  <c r="BF338"/>
  <c r="BE338"/>
  <c r="T338"/>
  <c r="R338"/>
  <c r="P338"/>
  <c r="BI335"/>
  <c r="BH335"/>
  <c r="BF335"/>
  <c r="BE335"/>
  <c r="T335"/>
  <c r="R335"/>
  <c r="P335"/>
  <c r="BI332"/>
  <c r="BH332"/>
  <c r="BF332"/>
  <c r="BE332"/>
  <c r="T332"/>
  <c r="R332"/>
  <c r="P332"/>
  <c r="BI329"/>
  <c r="BH329"/>
  <c r="BF329"/>
  <c r="BE329"/>
  <c r="T329"/>
  <c r="R329"/>
  <c r="P329"/>
  <c r="BI326"/>
  <c r="BH326"/>
  <c r="BF326"/>
  <c r="BE326"/>
  <c r="T326"/>
  <c r="R326"/>
  <c r="P326"/>
  <c r="BI323"/>
  <c r="BH323"/>
  <c r="BF323"/>
  <c r="BE323"/>
  <c r="T323"/>
  <c r="R323"/>
  <c r="P323"/>
  <c r="BI319"/>
  <c r="BH319"/>
  <c r="BF319"/>
  <c r="BE319"/>
  <c r="T319"/>
  <c r="R319"/>
  <c r="P319"/>
  <c r="BI317"/>
  <c r="BH317"/>
  <c r="BF317"/>
  <c r="BE317"/>
  <c r="T317"/>
  <c r="R317"/>
  <c r="P317"/>
  <c r="BI315"/>
  <c r="BH315"/>
  <c r="BF315"/>
  <c r="BE315"/>
  <c r="T315"/>
  <c r="R315"/>
  <c r="P315"/>
  <c r="BI299"/>
  <c r="BH299"/>
  <c r="BF299"/>
  <c r="BE299"/>
  <c r="T299"/>
  <c r="R299"/>
  <c r="P299"/>
  <c r="BI297"/>
  <c r="BH297"/>
  <c r="BF297"/>
  <c r="BE297"/>
  <c r="T297"/>
  <c r="R297"/>
  <c r="P297"/>
  <c r="BI295"/>
  <c r="BH295"/>
  <c r="BF295"/>
  <c r="BE295"/>
  <c r="T295"/>
  <c r="R295"/>
  <c r="P295"/>
  <c r="BI289"/>
  <c r="BH289"/>
  <c r="BF289"/>
  <c r="BE289"/>
  <c r="T289"/>
  <c r="R289"/>
  <c r="P289"/>
  <c r="BI288"/>
  <c r="BH288"/>
  <c r="BF288"/>
  <c r="BE288"/>
  <c r="T288"/>
  <c r="R288"/>
  <c r="P288"/>
  <c r="BI286"/>
  <c r="BH286"/>
  <c r="BF286"/>
  <c r="BE286"/>
  <c r="T286"/>
  <c r="R286"/>
  <c r="P286"/>
  <c r="BI284"/>
  <c r="BH284"/>
  <c r="BF284"/>
  <c r="BE284"/>
  <c r="T284"/>
  <c r="R284"/>
  <c r="P284"/>
  <c r="BI278"/>
  <c r="BH278"/>
  <c r="BF278"/>
  <c r="BE278"/>
  <c r="T278"/>
  <c r="R278"/>
  <c r="P278"/>
  <c r="BI273"/>
  <c r="BH273"/>
  <c r="BF273"/>
  <c r="BE273"/>
  <c r="T273"/>
  <c r="R273"/>
  <c r="P273"/>
  <c r="BI269"/>
  <c r="BH269"/>
  <c r="BF269"/>
  <c r="BE269"/>
  <c r="T269"/>
  <c r="R269"/>
  <c r="P269"/>
  <c r="BI265"/>
  <c r="BH265"/>
  <c r="BF265"/>
  <c r="BE265"/>
  <c r="T265"/>
  <c r="R265"/>
  <c r="P265"/>
  <c r="BI246"/>
  <c r="BH246"/>
  <c r="BF246"/>
  <c r="BE246"/>
  <c r="T246"/>
  <c r="R246"/>
  <c r="P246"/>
  <c r="BI228"/>
  <c r="BH228"/>
  <c r="BF228"/>
  <c r="BE228"/>
  <c r="T228"/>
  <c r="R228"/>
  <c r="P228"/>
  <c r="BI224"/>
  <c r="BH224"/>
  <c r="BF224"/>
  <c r="BE224"/>
  <c r="T224"/>
  <c r="R224"/>
  <c r="P224"/>
  <c r="BI220"/>
  <c r="BH220"/>
  <c r="BF220"/>
  <c r="BE220"/>
  <c r="T220"/>
  <c r="R220"/>
  <c r="P220"/>
  <c r="BI216"/>
  <c r="BH216"/>
  <c r="BF216"/>
  <c r="BE216"/>
  <c r="T216"/>
  <c r="R216"/>
  <c r="P216"/>
  <c r="BI212"/>
  <c r="BH212"/>
  <c r="BF212"/>
  <c r="BE212"/>
  <c r="T212"/>
  <c r="R212"/>
  <c r="P212"/>
  <c r="BI210"/>
  <c r="BH210"/>
  <c r="BF210"/>
  <c r="BE210"/>
  <c r="T210"/>
  <c r="R210"/>
  <c r="P210"/>
  <c r="BI207"/>
  <c r="BH207"/>
  <c r="BF207"/>
  <c r="BE207"/>
  <c r="T207"/>
  <c r="R207"/>
  <c r="P207"/>
  <c r="BI205"/>
  <c r="BH205"/>
  <c r="BF205"/>
  <c r="BE205"/>
  <c r="T205"/>
  <c r="R205"/>
  <c r="P205"/>
  <c r="BI203"/>
  <c r="BH203"/>
  <c r="BF203"/>
  <c r="BE203"/>
  <c r="T203"/>
  <c r="R203"/>
  <c r="P203"/>
  <c r="BI200"/>
  <c r="BH200"/>
  <c r="BF200"/>
  <c r="BE200"/>
  <c r="T200"/>
  <c r="R200"/>
  <c r="P200"/>
  <c r="BI191"/>
  <c r="BH191"/>
  <c r="BF191"/>
  <c r="BE191"/>
  <c r="T191"/>
  <c r="R191"/>
  <c r="P191"/>
  <c r="BI189"/>
  <c r="BH189"/>
  <c r="BF189"/>
  <c r="BE189"/>
  <c r="T189"/>
  <c r="R189"/>
  <c r="P189"/>
  <c r="BI187"/>
  <c r="BH187"/>
  <c r="BF187"/>
  <c r="BE187"/>
  <c r="T187"/>
  <c r="R187"/>
  <c r="P187"/>
  <c r="BI170"/>
  <c r="BH170"/>
  <c r="BF170"/>
  <c r="BE170"/>
  <c r="T170"/>
  <c r="R170"/>
  <c r="P170"/>
  <c r="BI167"/>
  <c r="BH167"/>
  <c r="BF167"/>
  <c r="BE167"/>
  <c r="T167"/>
  <c r="R167"/>
  <c r="P167"/>
  <c r="BI164"/>
  <c r="BH164"/>
  <c r="BF164"/>
  <c r="BE164"/>
  <c r="T164"/>
  <c r="R164"/>
  <c r="P164"/>
  <c r="BI161"/>
  <c r="BH161"/>
  <c r="BF161"/>
  <c r="BE161"/>
  <c r="T161"/>
  <c r="R161"/>
  <c r="P161"/>
  <c r="BI155"/>
  <c r="BH155"/>
  <c r="BF155"/>
  <c r="BE155"/>
  <c r="T155"/>
  <c r="R155"/>
  <c r="P155"/>
  <c r="BI149"/>
  <c r="BH149"/>
  <c r="BF149"/>
  <c r="BE149"/>
  <c r="T149"/>
  <c r="R149"/>
  <c r="P149"/>
  <c r="BI147"/>
  <c r="BH147"/>
  <c r="BF147"/>
  <c r="BE147"/>
  <c r="T147"/>
  <c r="R147"/>
  <c r="P147"/>
  <c r="BI144"/>
  <c r="BH144"/>
  <c r="BF144"/>
  <c r="BE144"/>
  <c r="T144"/>
  <c r="R144"/>
  <c r="P144"/>
  <c r="BI141"/>
  <c r="BH141"/>
  <c r="BF141"/>
  <c r="BE141"/>
  <c r="T141"/>
  <c r="R141"/>
  <c r="P141"/>
  <c r="BI138"/>
  <c r="BH138"/>
  <c r="BF138"/>
  <c r="BE138"/>
  <c r="T138"/>
  <c r="R138"/>
  <c r="P138"/>
  <c r="BI99"/>
  <c r="BH99"/>
  <c r="BF99"/>
  <c r="BE99"/>
  <c r="T99"/>
  <c r="R99"/>
  <c r="P99"/>
  <c r="F91"/>
  <c r="E89"/>
  <c r="F56"/>
  <c r="E54"/>
  <c r="J26"/>
  <c r="E26"/>
  <c r="J94"/>
  <c r="J25"/>
  <c r="J23"/>
  <c r="E23"/>
  <c r="J93"/>
  <c r="J22"/>
  <c r="J20"/>
  <c r="E20"/>
  <c r="F59"/>
  <c r="J19"/>
  <c r="J17"/>
  <c r="E17"/>
  <c r="F58"/>
  <c r="J16"/>
  <c r="J14"/>
  <c r="J56"/>
  <c r="E7"/>
  <c r="E50"/>
  <c i="1" r="L50"/>
  <c r="AM50"/>
  <c r="AM49"/>
  <c r="L49"/>
  <c r="AM47"/>
  <c r="L47"/>
  <c r="L45"/>
  <c r="L44"/>
  <c i="2" r="J384"/>
  <c r="J340"/>
  <c i="3" r="J338"/>
  <c r="J291"/>
  <c i="4" r="BK210"/>
  <c r="J120"/>
  <c i="5" r="J465"/>
  <c r="BK624"/>
  <c i="6" r="J112"/>
  <c i="7" r="J100"/>
  <c i="8" r="BK114"/>
  <c i="9" r="BK188"/>
  <c i="2" r="J354"/>
  <c r="J403"/>
  <c i="3" r="BK321"/>
  <c r="BK243"/>
  <c i="4" r="BK255"/>
  <c i="5" r="BK702"/>
  <c r="J353"/>
  <c r="BK587"/>
  <c r="J500"/>
  <c r="J697"/>
  <c r="J167"/>
  <c i="7" r="BK112"/>
  <c r="BK105"/>
  <c r="J109"/>
  <c i="9" r="J153"/>
  <c r="J103"/>
  <c i="1" r="AS64"/>
  <c i="3" r="BK294"/>
  <c r="J327"/>
  <c i="4" r="J339"/>
  <c r="J225"/>
  <c r="BK421"/>
  <c i="5" r="BK117"/>
  <c r="BK122"/>
  <c r="BK656"/>
  <c r="J177"/>
  <c i="6" r="BK125"/>
  <c i="7" r="J145"/>
  <c r="J115"/>
  <c r="J164"/>
  <c i="9" r="J173"/>
  <c r="J97"/>
  <c i="2" r="J381"/>
  <c r="J289"/>
  <c r="J228"/>
  <c r="J138"/>
  <c i="3" r="BK280"/>
  <c r="J170"/>
  <c i="4" r="BK285"/>
  <c r="J364"/>
  <c r="BK155"/>
  <c r="J165"/>
  <c r="J467"/>
  <c i="5" r="BK408"/>
  <c r="J478"/>
  <c r="BK222"/>
  <c i="7" r="J223"/>
  <c r="J205"/>
  <c r="BK153"/>
  <c i="8" r="BK122"/>
  <c i="9" r="J179"/>
  <c i="2" r="J164"/>
  <c r="BK340"/>
  <c i="3" r="BK313"/>
  <c r="J294"/>
  <c i="4" r="BK359"/>
  <c r="J180"/>
  <c r="J324"/>
  <c i="5" r="J637"/>
  <c r="BK517"/>
  <c r="BK574"/>
  <c r="BK628"/>
  <c i="6" r="BK112"/>
  <c r="J101"/>
  <c i="7" r="BK223"/>
  <c r="BK199"/>
  <c r="BK190"/>
  <c r="BK148"/>
  <c r="BK211"/>
  <c r="BK168"/>
  <c r="J140"/>
  <c i="9" r="BK144"/>
  <c r="J181"/>
  <c i="2" r="BK358"/>
  <c r="J167"/>
  <c i="3" r="BK324"/>
  <c r="BK331"/>
  <c r="J288"/>
  <c i="4" r="J280"/>
  <c r="BK469"/>
  <c i="5" r="BK596"/>
  <c r="J278"/>
  <c r="BK601"/>
  <c r="J187"/>
  <c i="7" r="J182"/>
  <c r="BK115"/>
  <c r="J152"/>
  <c i="8" r="J118"/>
  <c i="9" r="J117"/>
  <c r="BK128"/>
  <c i="2" r="J205"/>
  <c r="BK284"/>
  <c r="J203"/>
  <c i="3" r="J194"/>
  <c r="J298"/>
  <c i="4" r="J304"/>
  <c r="J105"/>
  <c i="5" r="BK534"/>
  <c r="BK671"/>
  <c r="BK251"/>
  <c r="BK651"/>
  <c r="J127"/>
  <c i="6" r="BK114"/>
  <c i="7" r="J125"/>
  <c r="BK169"/>
  <c i="8" r="BK102"/>
  <c i="9" r="J177"/>
  <c r="J119"/>
  <c i="5" r="BK536"/>
  <c i="7" r="BK140"/>
  <c r="BK195"/>
  <c r="BK88"/>
  <c i="8" r="J106"/>
  <c i="9" r="BK95"/>
  <c i="2" r="J189"/>
  <c r="J368"/>
  <c i="1" r="AS55"/>
  <c i="3" r="J146"/>
  <c i="4" r="J290"/>
  <c r="J245"/>
  <c i="5" r="J545"/>
  <c r="J628"/>
  <c r="BK368"/>
  <c r="J122"/>
  <c i="7" r="J177"/>
  <c r="BK188"/>
  <c r="J95"/>
  <c i="8" r="BK109"/>
  <c i="9" r="J107"/>
  <c i="2" r="BK205"/>
  <c r="BK315"/>
  <c r="BK344"/>
  <c i="3" r="J324"/>
  <c i="4" r="BK391"/>
  <c i="5" r="BK492"/>
  <c r="J102"/>
  <c r="J398"/>
  <c r="BK348"/>
  <c r="J540"/>
  <c i="7" r="BK212"/>
  <c r="J192"/>
  <c i="8" r="J102"/>
  <c i="9" r="BK131"/>
  <c r="BK140"/>
  <c i="2" r="J376"/>
  <c r="BK376"/>
  <c r="J99"/>
  <c i="3" r="BK276"/>
  <c r="BK301"/>
  <c i="4" r="J230"/>
  <c r="BK250"/>
  <c r="BK441"/>
  <c i="5" r="BK313"/>
  <c r="J147"/>
  <c r="J251"/>
  <c r="BK102"/>
  <c i="6" r="J123"/>
  <c r="J96"/>
  <c i="7" r="J220"/>
  <c r="J209"/>
  <c r="J195"/>
  <c r="J161"/>
  <c r="BK214"/>
  <c r="J222"/>
  <c r="BK125"/>
  <c i="8" r="J94"/>
  <c i="9" r="J115"/>
  <c i="2" r="BK203"/>
  <c r="J246"/>
  <c r="BK170"/>
  <c i="3" r="BK173"/>
  <c r="J99"/>
  <c i="4" r="J406"/>
  <c r="BK180"/>
  <c r="BK304"/>
  <c r="BK329"/>
  <c i="5" r="J308"/>
  <c r="J197"/>
  <c r="BK241"/>
  <c r="J227"/>
  <c i="7" r="BK89"/>
  <c r="J144"/>
  <c i="8" r="J128"/>
  <c i="9" r="J160"/>
  <c r="BK99"/>
  <c i="2" r="J394"/>
  <c r="J352"/>
  <c r="J347"/>
  <c i="3" r="BK339"/>
  <c r="BK159"/>
  <c i="4" r="J396"/>
  <c r="BK225"/>
  <c r="BK100"/>
  <c i="5" r="BK558"/>
  <c r="J412"/>
  <c r="J241"/>
  <c r="BK496"/>
  <c i="7" r="J218"/>
  <c i="8" r="J114"/>
  <c i="9" r="BK107"/>
  <c r="BK119"/>
  <c i="2" r="J220"/>
  <c r="J191"/>
  <c r="BK354"/>
  <c r="J170"/>
  <c i="3" r="J297"/>
  <c r="J311"/>
  <c r="BK194"/>
  <c i="4" r="BK135"/>
  <c r="BK235"/>
  <c r="BK170"/>
  <c i="5" r="BK500"/>
  <c r="BK579"/>
  <c r="BK177"/>
  <c r="J587"/>
  <c r="J132"/>
  <c r="J338"/>
  <c i="7" r="BK161"/>
  <c r="J217"/>
  <c r="J183"/>
  <c i="8" r="J122"/>
  <c i="9" r="J149"/>
  <c r="BK158"/>
  <c r="BK97"/>
  <c i="2" r="BK323"/>
  <c r="J399"/>
  <c i="3" r="BK311"/>
  <c r="BK170"/>
  <c r="J157"/>
  <c i="4" r="BK220"/>
  <c r="BK369"/>
  <c r="J140"/>
  <c r="J431"/>
  <c i="5" r="BK182"/>
  <c r="J142"/>
  <c r="J202"/>
  <c r="J217"/>
  <c r="J172"/>
  <c r="BK443"/>
  <c i="7" r="BK205"/>
  <c r="BK155"/>
  <c i="8" r="J126"/>
  <c i="9" r="J158"/>
  <c r="BK183"/>
  <c i="2" r="BK273"/>
  <c r="BK400"/>
  <c i="3" r="BK288"/>
  <c r="BK345"/>
  <c i="4" r="J285"/>
  <c r="J391"/>
  <c r="BK314"/>
  <c i="5" r="BK256"/>
  <c r="BK283"/>
  <c r="BK633"/>
  <c r="BK278"/>
  <c r="BK147"/>
  <c i="7" r="BK207"/>
  <c i="8" r="J120"/>
  <c i="9" r="J147"/>
  <c r="J109"/>
  <c i="2" r="BK382"/>
  <c r="BK329"/>
  <c r="BK359"/>
  <c i="3" r="J285"/>
  <c r="J280"/>
  <c i="4" r="BK416"/>
  <c i="5" r="J513"/>
  <c r="J521"/>
  <c r="J558"/>
  <c r="J112"/>
  <c r="J328"/>
  <c i="7" r="J190"/>
  <c r="J171"/>
  <c i="8" r="BK118"/>
  <c i="9" r="BK103"/>
  <c r="BK117"/>
  <c i="2" r="J398"/>
  <c r="BK342"/>
  <c r="J401"/>
  <c i="3" r="J273"/>
  <c r="J197"/>
  <c i="4" r="J349"/>
  <c r="BK165"/>
  <c r="J469"/>
  <c i="5" r="BK383"/>
  <c r="J534"/>
  <c r="J256"/>
  <c r="BK363"/>
  <c r="J212"/>
  <c i="6" r="J117"/>
  <c r="BK117"/>
  <c i="7" r="BK216"/>
  <c r="BK203"/>
  <c r="BK189"/>
  <c r="J224"/>
  <c r="BK209"/>
  <c r="BK220"/>
  <c r="J158"/>
  <c i="9" r="J156"/>
  <c i="2" r="BK212"/>
  <c r="BK395"/>
  <c r="J358"/>
  <c i="3" r="BK298"/>
  <c r="BK260"/>
  <c i="4" r="J354"/>
  <c r="J265"/>
  <c r="J359"/>
  <c r="BK451"/>
  <c i="5" r="BK434"/>
  <c r="J434"/>
  <c r="BK438"/>
  <c r="J526"/>
  <c i="7" r="J207"/>
  <c r="J187"/>
  <c r="BK93"/>
  <c i="8" r="J124"/>
  <c i="9" r="BK138"/>
  <c i="2" r="BK149"/>
  <c r="J363"/>
  <c i="3" r="BK304"/>
  <c r="BK137"/>
  <c i="4" r="J374"/>
  <c r="J309"/>
  <c i="5" r="J373"/>
  <c r="J393"/>
  <c r="BK157"/>
  <c r="BK469"/>
  <c r="J492"/>
  <c i="7" r="BK202"/>
  <c r="BK183"/>
  <c i="8" r="J98"/>
  <c i="9" r="J128"/>
  <c r="BK170"/>
  <c i="2" r="BK391"/>
  <c r="BK373"/>
  <c r="J161"/>
  <c r="BK200"/>
  <c i="3" r="BK297"/>
  <c r="BK146"/>
  <c r="BK238"/>
  <c r="BK175"/>
  <c i="4" r="BK270"/>
  <c r="J150"/>
  <c r="J426"/>
  <c i="5" r="BK107"/>
  <c r="BK681"/>
  <c r="BK236"/>
  <c r="J496"/>
  <c r="BK545"/>
  <c i="7" r="BK191"/>
  <c r="BK118"/>
  <c r="J184"/>
  <c r="J106"/>
  <c i="9" r="BK105"/>
  <c r="J183"/>
  <c i="2" r="BK191"/>
  <c r="BK381"/>
  <c r="J356"/>
  <c r="BK144"/>
  <c i="3" r="BK309"/>
  <c r="BK333"/>
  <c r="BK180"/>
  <c i="4" r="BK185"/>
  <c r="BK105"/>
  <c r="J446"/>
  <c i="5" r="J288"/>
  <c r="BK554"/>
  <c r="BK455"/>
  <c r="BK358"/>
  <c r="J107"/>
  <c r="J318"/>
  <c i="7" r="BK164"/>
  <c r="BK171"/>
  <c i="8" r="J111"/>
  <c r="BK106"/>
  <c i="9" r="BK149"/>
  <c i="2" r="BK379"/>
  <c r="J389"/>
  <c r="J207"/>
  <c i="3" r="J339"/>
  <c r="BK182"/>
  <c r="J282"/>
  <c r="J234"/>
  <c i="4" r="J100"/>
  <c r="BK115"/>
  <c r="J115"/>
  <c i="5" r="J388"/>
  <c r="J566"/>
  <c r="BK343"/>
  <c r="J474"/>
  <c r="J691"/>
  <c i="7" r="BK95"/>
  <c r="J153"/>
  <c i="8" r="BK116"/>
  <c i="9" r="BK181"/>
  <c r="J142"/>
  <c i="2" r="J332"/>
  <c r="J149"/>
  <c r="BK289"/>
  <c i="3" r="J330"/>
  <c r="BK279"/>
  <c r="BK247"/>
  <c i="4" r="J170"/>
  <c r="BK436"/>
  <c i="5" r="BK162"/>
  <c r="J137"/>
  <c r="BK637"/>
  <c r="BK421"/>
  <c r="J236"/>
  <c i="7" r="BK137"/>
  <c r="J93"/>
  <c i="8" r="J109"/>
  <c i="9" r="BK186"/>
  <c i="2" r="J395"/>
  <c r="BK363"/>
  <c r="J144"/>
  <c r="J200"/>
  <c i="3" r="J177"/>
  <c r="BK157"/>
  <c i="4" r="BK245"/>
  <c r="BK349"/>
  <c i="5" r="J651"/>
  <c r="BK412"/>
  <c r="BK429"/>
  <c r="BK478"/>
  <c r="BK398"/>
  <c i="6" r="BK123"/>
  <c r="BK101"/>
  <c i="7" r="BK213"/>
  <c r="BK170"/>
  <c r="J92"/>
  <c r="BK144"/>
  <c r="J212"/>
  <c r="J90"/>
  <c i="9" r="BK101"/>
  <c r="J125"/>
  <c i="2" r="BK347"/>
  <c r="J338"/>
  <c r="J155"/>
  <c i="3" r="J143"/>
  <c r="BK295"/>
  <c r="J238"/>
  <c i="4" r="BK319"/>
  <c r="BK280"/>
  <c r="J130"/>
  <c i="5" r="J633"/>
  <c r="BK526"/>
  <c r="BK262"/>
  <c r="J403"/>
  <c r="J451"/>
  <c i="7" r="J185"/>
  <c r="BK109"/>
  <c i="8" r="J133"/>
  <c i="9" r="J166"/>
  <c r="BK173"/>
  <c i="2" r="BK269"/>
  <c r="BK167"/>
  <c i="3" r="BK342"/>
  <c r="J317"/>
  <c i="4" r="BK387"/>
  <c r="BK334"/>
  <c r="J383"/>
  <c r="J436"/>
  <c i="5" r="BK246"/>
  <c r="J421"/>
  <c r="BK642"/>
  <c i="7" r="BK218"/>
  <c r="BK121"/>
  <c r="J118"/>
  <c i="9" r="J186"/>
  <c r="J101"/>
  <c i="2" r="J342"/>
  <c r="J323"/>
  <c r="J278"/>
  <c i="3" r="BK273"/>
  <c r="BK340"/>
  <c r="J139"/>
  <c i="4" r="BK324"/>
  <c r="BK396"/>
  <c r="BK467"/>
  <c i="5" r="BK318"/>
  <c r="BK212"/>
  <c r="J117"/>
  <c r="BK447"/>
  <c r="J222"/>
  <c r="BK486"/>
  <c i="7" r="BK192"/>
  <c r="J143"/>
  <c r="BK106"/>
  <c i="8" r="BK126"/>
  <c i="9" r="BK133"/>
  <c r="J136"/>
  <c i="2" r="BK356"/>
  <c r="BK389"/>
  <c r="BK228"/>
  <c i="3" r="BK197"/>
  <c r="J309"/>
  <c i="4" r="BK309"/>
  <c r="BK120"/>
  <c r="J200"/>
  <c r="J369"/>
  <c i="5" r="J686"/>
  <c r="J267"/>
  <c r="BK686"/>
  <c r="BK605"/>
  <c r="BK217"/>
  <c r="BK378"/>
  <c i="7" r="J91"/>
  <c r="BK180"/>
  <c i="8" r="BK124"/>
  <c i="9" r="BK147"/>
  <c i="2" r="J382"/>
  <c r="J187"/>
  <c r="J374"/>
  <c i="3" r="BK307"/>
  <c r="J243"/>
  <c i="4" r="J401"/>
  <c r="BK205"/>
  <c r="J441"/>
  <c i="5" r="BK538"/>
  <c r="J207"/>
  <c r="BK227"/>
  <c r="BK373"/>
  <c r="BK303"/>
  <c i="7" r="J196"/>
  <c r="BK165"/>
  <c i="8" r="J100"/>
  <c i="9" r="J99"/>
  <c i="2" r="J141"/>
  <c r="BK401"/>
  <c i="3" r="J322"/>
  <c r="J301"/>
  <c i="4" r="J329"/>
  <c r="J235"/>
  <c i="5" r="BK619"/>
  <c r="J591"/>
  <c r="J438"/>
  <c r="J619"/>
  <c r="BK192"/>
  <c r="J417"/>
  <c i="7" r="J174"/>
  <c r="BK91"/>
  <c i="8" r="J104"/>
  <c i="9" r="BK175"/>
  <c r="J131"/>
  <c i="2" r="BK335"/>
  <c r="J210"/>
  <c r="BK295"/>
  <c i="3" r="J333"/>
  <c r="J345"/>
  <c r="J262"/>
  <c i="4" r="BK230"/>
  <c r="BK354"/>
  <c r="J456"/>
  <c i="5" r="BK482"/>
  <c r="BK661"/>
  <c r="BK707"/>
  <c r="J596"/>
  <c r="J408"/>
  <c i="6" r="J106"/>
  <c r="J114"/>
  <c i="7" r="J211"/>
  <c r="BK194"/>
  <c r="BK145"/>
  <c r="J213"/>
  <c r="J197"/>
  <c r="BK186"/>
  <c i="9" r="J95"/>
  <c i="2" r="J387"/>
  <c r="BK317"/>
  <c r="BK403"/>
  <c r="J329"/>
  <c i="3" r="BK262"/>
  <c r="BK338"/>
  <c i="4" r="J260"/>
  <c r="J135"/>
  <c i="5" r="BK207"/>
  <c r="J666"/>
  <c r="J368"/>
  <c r="BK465"/>
  <c i="7" r="J201"/>
  <c r="BK177"/>
  <c r="J166"/>
  <c i="8" r="J131"/>
  <c i="9" r="BK113"/>
  <c i="2" r="J344"/>
  <c i="1" r="AS59"/>
  <c i="4" r="BK406"/>
  <c r="BK215"/>
  <c i="5" r="J429"/>
  <c r="BK127"/>
  <c r="BK562"/>
  <c r="J313"/>
  <c i="7" r="J199"/>
  <c r="BK174"/>
  <c i="2" r="BK99"/>
  <c r="J216"/>
  <c r="BK398"/>
  <c r="J288"/>
  <c i="3" r="BK252"/>
  <c r="BK285"/>
  <c i="4" r="J300"/>
  <c r="BK295"/>
  <c r="J295"/>
  <c i="5" r="J707"/>
  <c r="J583"/>
  <c r="J505"/>
  <c r="BK474"/>
  <c r="BK338"/>
  <c r="BK393"/>
  <c i="7" r="J88"/>
  <c r="BK184"/>
  <c r="J137"/>
  <c i="8" r="BK104"/>
  <c i="9" r="BK125"/>
  <c i="2" r="BK338"/>
  <c r="BK155"/>
  <c r="J335"/>
  <c r="BK147"/>
  <c i="3" r="J159"/>
  <c r="BK344"/>
  <c i="4" r="J270"/>
  <c r="BK265"/>
  <c r="BK456"/>
  <c i="5" r="BK505"/>
  <c r="J469"/>
  <c r="J562"/>
  <c r="J509"/>
  <c r="BK288"/>
  <c r="J601"/>
  <c i="7" r="J188"/>
  <c r="BK215"/>
  <c r="BK152"/>
  <c i="9" r="J111"/>
  <c r="BK111"/>
  <c i="2" r="J299"/>
  <c r="BK332"/>
  <c r="BK210"/>
  <c i="3" r="J260"/>
  <c r="BK343"/>
  <c i="4" r="BK300"/>
  <c r="J411"/>
  <c i="5" r="BK333"/>
  <c r="J192"/>
  <c r="J536"/>
  <c r="BK460"/>
  <c r="J348"/>
  <c i="7" r="BK224"/>
  <c r="J168"/>
  <c i="8" r="J92"/>
  <c i="9" r="J188"/>
  <c r="J133"/>
  <c i="2" r="J386"/>
  <c r="J373"/>
  <c r="BK164"/>
  <c i="3" r="J173"/>
  <c r="J186"/>
  <c i="4" r="J275"/>
  <c r="J155"/>
  <c i="5" r="BK583"/>
  <c r="BK691"/>
  <c r="BK172"/>
  <c r="J671"/>
  <c i="7" r="BK100"/>
  <c r="J101"/>
  <c r="J170"/>
  <c i="9" r="J151"/>
  <c r="BK160"/>
  <c i="2" r="BK189"/>
  <c r="BK220"/>
  <c r="BK384"/>
  <c i="3" r="BK139"/>
  <c r="J134"/>
  <c i="4" r="J379"/>
  <c r="J387"/>
  <c r="BK175"/>
  <c r="BK411"/>
  <c i="5" r="J713"/>
  <c r="J460"/>
  <c r="BK530"/>
  <c r="BK272"/>
  <c r="BK323"/>
  <c i="6" r="BK94"/>
  <c r="J94"/>
  <c i="7" r="BK210"/>
  <c r="J191"/>
  <c r="BK101"/>
  <c r="J204"/>
  <c r="BK122"/>
  <c r="BK96"/>
  <c i="9" r="BK121"/>
  <c i="2" r="BK368"/>
  <c r="J265"/>
  <c r="BK265"/>
  <c i="3" r="BK143"/>
  <c r="J182"/>
  <c i="4" r="J175"/>
  <c r="J215"/>
  <c r="J416"/>
  <c i="5" r="BK388"/>
  <c r="BK152"/>
  <c r="J579"/>
  <c r="J358"/>
  <c i="7" r="J122"/>
  <c r="J216"/>
  <c r="BK158"/>
  <c i="9" r="BK115"/>
  <c r="J113"/>
  <c i="2" r="J359"/>
  <c r="J400"/>
  <c i="3" r="J295"/>
  <c r="BK134"/>
  <c i="4" r="BK190"/>
  <c r="J421"/>
  <c i="5" r="BK112"/>
  <c r="J610"/>
  <c r="J554"/>
  <c r="J232"/>
  <c i="7" r="BK92"/>
  <c r="J121"/>
  <c i="8" r="BK100"/>
  <c i="9" r="J140"/>
  <c r="BK151"/>
  <c i="2" r="J315"/>
  <c r="BK141"/>
  <c r="J286"/>
  <c r="BK374"/>
  <c i="3" r="J343"/>
  <c r="J342"/>
  <c r="BK190"/>
  <c i="4" r="J250"/>
  <c r="J210"/>
  <c r="BK446"/>
  <c i="5" r="J550"/>
  <c r="BK425"/>
  <c r="J605"/>
  <c r="J702"/>
  <c r="BK610"/>
  <c r="BK676"/>
  <c r="J293"/>
  <c i="7" r="BK143"/>
  <c r="BK167"/>
  <c i="8" r="BK135"/>
  <c r="BK98"/>
  <c i="9" r="J170"/>
  <c r="BK136"/>
  <c i="2" r="J396"/>
  <c r="J391"/>
  <c r="BK288"/>
  <c r="BK297"/>
  <c i="3" r="J276"/>
  <c r="BK258"/>
  <c r="J137"/>
  <c i="4" r="J344"/>
  <c r="BK344"/>
  <c r="J160"/>
  <c i="5" r="BK570"/>
  <c r="J455"/>
  <c r="J646"/>
  <c r="J378"/>
  <c r="BK353"/>
  <c i="6" r="BK106"/>
  <c i="7" r="BK187"/>
  <c i="8" r="BK92"/>
  <c i="9" r="BK177"/>
  <c i="2" r="J326"/>
  <c r="J269"/>
  <c i="3" r="J313"/>
  <c r="BK291"/>
  <c i="4" r="J195"/>
  <c r="BK290"/>
  <c r="BK461"/>
  <c i="5" r="J443"/>
  <c r="J486"/>
  <c r="BK451"/>
  <c r="BK540"/>
  <c r="J482"/>
  <c i="7" r="J96"/>
  <c r="J134"/>
  <c i="8" r="BK96"/>
  <c i="9" r="BK109"/>
  <c r="BK156"/>
  <c i="2" r="BK350"/>
  <c r="BK396"/>
  <c r="BK387"/>
  <c i="3" r="BK322"/>
  <c r="J215"/>
  <c r="J344"/>
  <c i="4" r="BK240"/>
  <c r="J451"/>
  <c i="5" r="J272"/>
  <c r="J570"/>
  <c r="J262"/>
  <c i="6" r="J125"/>
  <c i="7" r="J169"/>
  <c r="BK97"/>
  <c i="8" r="BK111"/>
  <c i="9" r="J144"/>
  <c i="2" r="J295"/>
  <c r="BK278"/>
  <c r="J297"/>
  <c i="3" r="J331"/>
  <c r="BK327"/>
  <c r="BK177"/>
  <c i="4" r="BK140"/>
  <c r="BK130"/>
  <c r="BK426"/>
  <c i="5" r="J447"/>
  <c r="J538"/>
  <c r="J661"/>
  <c r="BK167"/>
  <c r="BK197"/>
  <c i="6" r="J98"/>
  <c i="7" r="BK217"/>
  <c r="BK197"/>
  <c r="BK166"/>
  <c r="BK222"/>
  <c r="J203"/>
  <c r="J194"/>
  <c r="J155"/>
  <c i="9" r="J121"/>
  <c r="BK153"/>
  <c i="2" r="J319"/>
  <c r="BK399"/>
  <c i="3" r="BK347"/>
  <c r="J180"/>
  <c r="BK317"/>
  <c i="4" r="J220"/>
  <c r="BK431"/>
  <c i="5" r="BK615"/>
  <c r="J642"/>
  <c r="BK550"/>
  <c r="BK715"/>
  <c r="BK137"/>
  <c i="7" r="BK204"/>
  <c i="8" r="J116"/>
  <c i="9" r="BK142"/>
  <c r="BK168"/>
  <c i="2" r="BK386"/>
  <c r="BK319"/>
  <c r="BK286"/>
  <c i="3" r="J258"/>
  <c r="J321"/>
  <c i="4" r="J255"/>
  <c r="BK260"/>
  <c r="J145"/>
  <c i="5" r="J676"/>
  <c r="BK509"/>
  <c r="BK566"/>
  <c r="J656"/>
  <c r="BK202"/>
  <c i="7" r="J165"/>
  <c r="J97"/>
  <c i="8" r="BK131"/>
  <c i="9" r="J168"/>
  <c r="J105"/>
  <c i="2" r="BK224"/>
  <c r="BK138"/>
  <c i="3" r="J304"/>
  <c r="J190"/>
  <c r="J335"/>
  <c i="4" r="BK339"/>
  <c r="BK145"/>
  <c r="BK383"/>
  <c i="5" r="BK267"/>
  <c r="BK293"/>
  <c r="J425"/>
  <c r="J363"/>
  <c r="J681"/>
  <c r="J715"/>
  <c r="J152"/>
  <c i="7" r="J215"/>
  <c r="J202"/>
  <c r="J167"/>
  <c i="8" r="BK133"/>
  <c i="9" r="J123"/>
  <c r="J162"/>
  <c i="2" r="J147"/>
  <c r="J350"/>
  <c r="J224"/>
  <c r="BK326"/>
  <c i="3" r="J279"/>
  <c r="BK330"/>
  <c r="BK234"/>
  <c i="4" r="J319"/>
  <c r="BK160"/>
  <c r="BK110"/>
  <c i="5" r="BK403"/>
  <c r="BK666"/>
  <c r="J298"/>
  <c r="J323"/>
  <c r="J615"/>
  <c r="BK521"/>
  <c i="7" r="J186"/>
  <c r="BK134"/>
  <c r="BK131"/>
  <c i="8" r="BK128"/>
  <c i="9" r="BK123"/>
  <c r="J138"/>
  <c i="2" r="BK207"/>
  <c r="J212"/>
  <c r="BK299"/>
  <c i="3" r="J347"/>
  <c r="J307"/>
  <c r="J252"/>
  <c i="4" r="BK379"/>
  <c r="BK150"/>
  <c r="J190"/>
  <c i="5" r="J624"/>
  <c r="BK417"/>
  <c r="J333"/>
  <c r="BK591"/>
  <c r="J574"/>
  <c i="7" r="BK182"/>
  <c r="J89"/>
  <c i="8" r="J135"/>
  <c i="9" r="BK164"/>
  <c r="J164"/>
  <c i="2" r="J284"/>
  <c r="BK161"/>
  <c r="J273"/>
  <c i="3" r="BK215"/>
  <c r="J340"/>
  <c i="4" r="BK374"/>
  <c r="BK401"/>
  <c r="J185"/>
  <c r="J240"/>
  <c r="J125"/>
  <c r="BK364"/>
  <c r="J334"/>
  <c i="5" r="BK298"/>
  <c r="BK232"/>
  <c r="BK328"/>
  <c r="BK713"/>
  <c r="BK142"/>
  <c i="7" r="BK128"/>
  <c r="J131"/>
  <c i="8" r="J96"/>
  <c i="9" r="J175"/>
  <c i="2" r="BK246"/>
  <c r="BK352"/>
  <c r="BK187"/>
  <c i="3" r="BK99"/>
  <c r="BK186"/>
  <c i="4" r="BK275"/>
  <c r="BK125"/>
  <c i="5" r="J246"/>
  <c r="J303"/>
  <c r="J162"/>
  <c r="BK132"/>
  <c r="J530"/>
  <c i="6" r="BK98"/>
  <c r="BK96"/>
  <c i="7" r="J214"/>
  <c r="BK201"/>
  <c r="J180"/>
  <c r="BK90"/>
  <c r="J210"/>
  <c r="BK185"/>
  <c r="BK196"/>
  <c r="J112"/>
  <c i="9" r="BK166"/>
  <c i="2" r="BK394"/>
  <c r="J379"/>
  <c i="3" r="BK282"/>
  <c r="BK335"/>
  <c i="4" r="J314"/>
  <c r="J110"/>
  <c r="BK195"/>
  <c i="5" r="J517"/>
  <c r="J182"/>
  <c r="BK513"/>
  <c r="J157"/>
  <c r="BK646"/>
  <c i="7" r="J148"/>
  <c r="J128"/>
  <c i="8" r="BK94"/>
  <c i="9" r="BK179"/>
  <c i="2" r="J317"/>
  <c r="BK216"/>
  <c i="3" r="J175"/>
  <c r="J247"/>
  <c i="4" r="J205"/>
  <c r="BK200"/>
  <c r="J461"/>
  <c i="5" r="J283"/>
  <c r="J343"/>
  <c r="BK697"/>
  <c r="BK187"/>
  <c r="BK308"/>
  <c r="J383"/>
  <c i="7" r="J189"/>
  <c r="J105"/>
  <c i="8" r="BK120"/>
  <c i="9" r="BK162"/>
  <c i="2" l="1" r="R137"/>
  <c r="R223"/>
  <c r="P264"/>
  <c r="R378"/>
  <c r="BK393"/>
  <c r="J393"/>
  <c r="J73"/>
  <c r="R393"/>
  <c i="3" r="R133"/>
  <c r="P233"/>
  <c r="R341"/>
  <c i="4" r="P99"/>
  <c r="R313"/>
  <c r="R395"/>
  <c i="5" r="R101"/>
  <c r="P261"/>
  <c r="T544"/>
  <c i="6" r="P100"/>
  <c r="R111"/>
  <c i="7" r="P87"/>
  <c r="P94"/>
  <c r="T151"/>
  <c r="R181"/>
  <c i="8" r="BK91"/>
  <c r="J91"/>
  <c r="J64"/>
  <c r="BK108"/>
  <c r="J108"/>
  <c r="J66"/>
  <c r="BK130"/>
  <c r="J130"/>
  <c r="J68"/>
  <c i="2" r="P283"/>
  <c r="P385"/>
  <c r="P397"/>
  <c i="3" r="P133"/>
  <c r="R257"/>
  <c r="R329"/>
  <c r="BK337"/>
  <c r="J337"/>
  <c r="J73"/>
  <c i="4" r="P313"/>
  <c r="T323"/>
  <c r="P466"/>
  <c i="5" r="R277"/>
  <c r="T491"/>
  <c r="BK696"/>
  <c r="J696"/>
  <c r="J74"/>
  <c r="P712"/>
  <c i="6" r="T93"/>
  <c r="T122"/>
  <c i="7" r="BK94"/>
  <c r="J94"/>
  <c r="J61"/>
  <c r="R193"/>
  <c i="8" r="T91"/>
  <c r="P108"/>
  <c r="P130"/>
  <c i="9" r="BK94"/>
  <c r="J94"/>
  <c r="J64"/>
  <c i="2" r="P137"/>
  <c r="P223"/>
  <c r="BK264"/>
  <c r="J264"/>
  <c r="J67"/>
  <c r="R264"/>
  <c r="BK378"/>
  <c r="J378"/>
  <c r="J69"/>
  <c r="R385"/>
  <c r="R397"/>
  <c i="3" r="T257"/>
  <c r="T329"/>
  <c r="R337"/>
  <c r="R336"/>
  <c i="4" r="T99"/>
  <c r="P395"/>
  <c i="5" r="T101"/>
  <c r="T261"/>
  <c r="P544"/>
  <c r="BK712"/>
  <c r="J712"/>
  <c r="J75"/>
  <c i="6" r="R93"/>
  <c r="BK111"/>
  <c r="J111"/>
  <c r="J67"/>
  <c r="R122"/>
  <c i="7" r="T104"/>
  <c r="T154"/>
  <c r="T181"/>
  <c i="8" r="T108"/>
  <c r="T130"/>
  <c i="9" r="P135"/>
  <c i="2" r="R283"/>
  <c r="T378"/>
  <c r="BK397"/>
  <c r="J397"/>
  <c r="J74"/>
  <c i="3" r="BK233"/>
  <c r="J233"/>
  <c r="J67"/>
  <c r="P341"/>
  <c i="4" r="P323"/>
  <c r="R466"/>
  <c i="5" r="P277"/>
  <c r="BK491"/>
  <c r="J491"/>
  <c r="J72"/>
  <c r="P491"/>
  <c r="T696"/>
  <c i="6" r="R100"/>
  <c i="7" r="BK104"/>
  <c r="J104"/>
  <c r="J62"/>
  <c r="P154"/>
  <c r="BK181"/>
  <c r="J181"/>
  <c r="J65"/>
  <c i="8" r="R113"/>
  <c i="9" r="T94"/>
  <c r="R135"/>
  <c r="T155"/>
  <c i="2" r="T137"/>
  <c r="BK283"/>
  <c r="J283"/>
  <c r="J68"/>
  <c r="BK385"/>
  <c r="J385"/>
  <c r="J70"/>
  <c r="T397"/>
  <c i="3" r="BK133"/>
  <c r="J133"/>
  <c r="J65"/>
  <c r="P257"/>
  <c r="P329"/>
  <c r="T341"/>
  <c i="7" r="R87"/>
  <c r="R94"/>
  <c r="BK151"/>
  <c r="J151"/>
  <c r="J63"/>
  <c r="R151"/>
  <c r="P193"/>
  <c i="8" r="P91"/>
  <c r="BK113"/>
  <c r="J113"/>
  <c r="J67"/>
  <c i="9" r="P94"/>
  <c r="BK130"/>
  <c r="J130"/>
  <c r="J66"/>
  <c r="R130"/>
  <c r="R146"/>
  <c r="BK155"/>
  <c r="J155"/>
  <c r="J69"/>
  <c r="BK185"/>
  <c r="J185"/>
  <c r="J71"/>
  <c i="2" r="BK223"/>
  <c r="J223"/>
  <c r="J66"/>
  <c r="T223"/>
  <c r="T264"/>
  <c r="P378"/>
  <c r="T393"/>
  <c r="T392"/>
  <c i="3" r="R233"/>
  <c r="P337"/>
  <c r="P336"/>
  <c i="4" r="BK323"/>
  <c r="J323"/>
  <c r="J71"/>
  <c r="BK395"/>
  <c r="J395"/>
  <c r="J72"/>
  <c r="BK466"/>
  <c r="J466"/>
  <c r="J73"/>
  <c i="5" r="BK277"/>
  <c r="J277"/>
  <c r="J71"/>
  <c r="BK544"/>
  <c r="J544"/>
  <c r="J73"/>
  <c r="R696"/>
  <c i="6" r="BK100"/>
  <c r="J100"/>
  <c r="J66"/>
  <c r="P111"/>
  <c r="BK122"/>
  <c r="J122"/>
  <c r="J69"/>
  <c i="7" r="R104"/>
  <c r="P151"/>
  <c r="BK193"/>
  <c r="J193"/>
  <c r="J66"/>
  <c i="8" r="T113"/>
  <c i="9" r="P130"/>
  <c r="T130"/>
  <c r="BK146"/>
  <c r="J146"/>
  <c r="J68"/>
  <c r="P155"/>
  <c r="P185"/>
  <c r="P172"/>
  <c i="2" r="BK137"/>
  <c r="J137"/>
  <c r="J65"/>
  <c r="T283"/>
  <c r="T385"/>
  <c r="P393"/>
  <c r="P392"/>
  <c i="3" r="T133"/>
  <c r="BK257"/>
  <c r="J257"/>
  <c r="J68"/>
  <c r="T337"/>
  <c r="T336"/>
  <c i="4" r="BK99"/>
  <c r="J99"/>
  <c r="J69"/>
  <c r="BK313"/>
  <c r="J313"/>
  <c r="J70"/>
  <c r="R323"/>
  <c r="T466"/>
  <c i="5" r="BK101"/>
  <c r="J101"/>
  <c r="J69"/>
  <c r="T277"/>
  <c r="T100"/>
  <c r="T99"/>
  <c r="R491"/>
  <c r="P696"/>
  <c r="R712"/>
  <c i="6" r="P93"/>
  <c r="T111"/>
  <c r="P122"/>
  <c i="7" r="P104"/>
  <c r="R154"/>
  <c r="T193"/>
  <c i="8" r="R91"/>
  <c r="P113"/>
  <c i="9" r="T135"/>
  <c r="T146"/>
  <c r="T185"/>
  <c r="T172"/>
  <c i="3" r="T233"/>
  <c r="BK329"/>
  <c r="J329"/>
  <c r="J70"/>
  <c r="BK341"/>
  <c r="J341"/>
  <c r="J74"/>
  <c i="4" r="R99"/>
  <c r="R98"/>
  <c r="R97"/>
  <c r="T313"/>
  <c r="T395"/>
  <c i="5" r="P101"/>
  <c r="BK261"/>
  <c r="J261"/>
  <c r="J70"/>
  <c r="R261"/>
  <c r="R544"/>
  <c r="T712"/>
  <c i="6" r="BK93"/>
  <c r="J93"/>
  <c r="J65"/>
  <c r="T100"/>
  <c i="7" r="BK87"/>
  <c r="J87"/>
  <c r="J60"/>
  <c r="T87"/>
  <c r="T94"/>
  <c r="BK154"/>
  <c r="J154"/>
  <c r="J64"/>
  <c r="P181"/>
  <c i="8" r="R108"/>
  <c r="R130"/>
  <c i="9" r="R94"/>
  <c r="BK135"/>
  <c r="J135"/>
  <c r="J67"/>
  <c r="P146"/>
  <c r="R155"/>
  <c r="R185"/>
  <c r="R172"/>
  <c i="2" r="BK402"/>
  <c r="J402"/>
  <c r="J75"/>
  <c i="3" r="BK326"/>
  <c r="J326"/>
  <c r="J69"/>
  <c i="6" r="BK116"/>
  <c r="J116"/>
  <c r="J68"/>
  <c i="9" r="BK127"/>
  <c r="J127"/>
  <c r="J65"/>
  <c i="2" r="BK98"/>
  <c r="BK390"/>
  <c r="J390"/>
  <c r="J71"/>
  <c i="3" r="BK334"/>
  <c r="J334"/>
  <c r="J71"/>
  <c r="BK193"/>
  <c r="J193"/>
  <c r="J66"/>
  <c r="BK346"/>
  <c r="J346"/>
  <c r="J75"/>
  <c i="9" r="BK172"/>
  <c r="J172"/>
  <c r="J70"/>
  <c i="8" r="BK105"/>
  <c r="J105"/>
  <c r="J65"/>
  <c i="9" r="E81"/>
  <c r="J89"/>
  <c r="BG121"/>
  <c r="BG142"/>
  <c r="BG160"/>
  <c r="BG162"/>
  <c r="BG170"/>
  <c r="BG177"/>
  <c r="BG186"/>
  <c i="8" r="BK90"/>
  <c r="J90"/>
  <c r="J63"/>
  <c i="9" r="J59"/>
  <c r="BG109"/>
  <c r="BG111"/>
  <c r="BG113"/>
  <c r="BG125"/>
  <c r="BG133"/>
  <c r="BG144"/>
  <c r="BG149"/>
  <c r="BG153"/>
  <c r="BG168"/>
  <c r="BG173"/>
  <c r="BG181"/>
  <c r="J56"/>
  <c r="F59"/>
  <c r="BG97"/>
  <c r="BG103"/>
  <c r="BG107"/>
  <c r="BG95"/>
  <c r="BG99"/>
  <c r="BG105"/>
  <c r="BG115"/>
  <c r="BG119"/>
  <c r="BG138"/>
  <c r="BG147"/>
  <c r="BG151"/>
  <c r="BG158"/>
  <c r="BG164"/>
  <c r="BG101"/>
  <c r="BG117"/>
  <c r="BG123"/>
  <c r="BG128"/>
  <c r="BG131"/>
  <c r="BG166"/>
  <c r="F58"/>
  <c r="BG136"/>
  <c r="BG140"/>
  <c r="BG156"/>
  <c r="BG175"/>
  <c r="BG179"/>
  <c r="BG183"/>
  <c r="BG188"/>
  <c i="8" r="J59"/>
  <c r="J86"/>
  <c r="BG104"/>
  <c r="BG111"/>
  <c r="BG118"/>
  <c r="BG133"/>
  <c r="F58"/>
  <c r="BG96"/>
  <c r="BG98"/>
  <c r="BG106"/>
  <c r="BG109"/>
  <c r="BG116"/>
  <c r="BG120"/>
  <c r="BG122"/>
  <c r="BG126"/>
  <c r="BG128"/>
  <c r="BG135"/>
  <c r="E50"/>
  <c r="BG102"/>
  <c r="BG114"/>
  <c r="BG124"/>
  <c r="BG131"/>
  <c r="J56"/>
  <c r="F59"/>
  <c r="BG92"/>
  <c r="BG94"/>
  <c r="BG100"/>
  <c i="7" r="F54"/>
  <c r="J82"/>
  <c r="BG90"/>
  <c r="BG125"/>
  <c r="BG137"/>
  <c r="BG140"/>
  <c r="BG144"/>
  <c r="BG153"/>
  <c i="6" r="BK92"/>
  <c r="J92"/>
  <c r="J64"/>
  <c i="7" r="J52"/>
  <c r="BG88"/>
  <c r="BG89"/>
  <c r="BG100"/>
  <c r="BG109"/>
  <c r="BG143"/>
  <c r="BG158"/>
  <c r="BG168"/>
  <c r="BG96"/>
  <c r="BG112"/>
  <c r="BG115"/>
  <c r="BG122"/>
  <c r="BG134"/>
  <c r="BG161"/>
  <c r="BG164"/>
  <c r="BG174"/>
  <c r="BG182"/>
  <c r="BG185"/>
  <c r="E48"/>
  <c r="J83"/>
  <c r="BG93"/>
  <c r="BG145"/>
  <c r="BG148"/>
  <c r="BG165"/>
  <c r="BG171"/>
  <c r="BG177"/>
  <c r="BG180"/>
  <c r="BG190"/>
  <c r="BG194"/>
  <c r="BG195"/>
  <c r="BG203"/>
  <c r="BG205"/>
  <c r="BG216"/>
  <c r="BG220"/>
  <c r="BG222"/>
  <c r="BG224"/>
  <c r="BG91"/>
  <c r="BG97"/>
  <c r="BG105"/>
  <c r="BG106"/>
  <c r="BG152"/>
  <c r="BG155"/>
  <c r="BG191"/>
  <c r="BG192"/>
  <c r="BG204"/>
  <c r="BG211"/>
  <c r="BG213"/>
  <c r="BG214"/>
  <c r="BG217"/>
  <c r="BG101"/>
  <c r="BG128"/>
  <c r="BG166"/>
  <c r="BG169"/>
  <c r="BG170"/>
  <c r="BG183"/>
  <c r="BG184"/>
  <c r="BG188"/>
  <c r="BG196"/>
  <c r="BG201"/>
  <c r="BG207"/>
  <c r="BG210"/>
  <c r="F55"/>
  <c r="BG92"/>
  <c r="BG95"/>
  <c r="BG118"/>
  <c r="BG121"/>
  <c r="BG131"/>
  <c r="BG167"/>
  <c r="BG186"/>
  <c r="BG187"/>
  <c r="BG189"/>
  <c r="BG197"/>
  <c r="BG199"/>
  <c r="BG202"/>
  <c r="BG209"/>
  <c r="BG212"/>
  <c r="BG215"/>
  <c r="BG218"/>
  <c r="BG223"/>
  <c i="6" r="BG112"/>
  <c r="E79"/>
  <c r="BG106"/>
  <c i="5" r="BK100"/>
  <c r="J100"/>
  <c r="J68"/>
  <c i="6" r="J56"/>
  <c r="F59"/>
  <c r="BG101"/>
  <c r="BG114"/>
  <c r="BG125"/>
  <c r="BG94"/>
  <c r="BG96"/>
  <c r="BG117"/>
  <c r="BG98"/>
  <c r="BG123"/>
  <c i="5" r="BG117"/>
  <c r="BG122"/>
  <c r="BG177"/>
  <c r="BG207"/>
  <c r="BG217"/>
  <c r="BG241"/>
  <c r="BG246"/>
  <c r="BG251"/>
  <c r="BG256"/>
  <c r="BG262"/>
  <c r="BG267"/>
  <c r="BG278"/>
  <c r="BG283"/>
  <c r="BG363"/>
  <c r="BG434"/>
  <c r="BG474"/>
  <c r="BG509"/>
  <c r="BG513"/>
  <c r="BG536"/>
  <c r="BG610"/>
  <c r="BG651"/>
  <c r="BG661"/>
  <c r="BG713"/>
  <c r="BG715"/>
  <c r="J93"/>
  <c r="BG112"/>
  <c r="BG137"/>
  <c r="BG142"/>
  <c r="BG152"/>
  <c r="BG293"/>
  <c r="BG298"/>
  <c r="BG318"/>
  <c r="BG447"/>
  <c r="BG500"/>
  <c r="BG530"/>
  <c r="BG624"/>
  <c r="BG642"/>
  <c r="BG666"/>
  <c r="BG707"/>
  <c r="BG132"/>
  <c r="BG147"/>
  <c r="BG162"/>
  <c r="BG227"/>
  <c r="BG338"/>
  <c r="BG378"/>
  <c r="BG408"/>
  <c r="BG417"/>
  <c r="BG429"/>
  <c r="BG451"/>
  <c r="BG455"/>
  <c r="BG521"/>
  <c r="BG540"/>
  <c r="BG558"/>
  <c r="BG574"/>
  <c r="BG686"/>
  <c r="BG107"/>
  <c r="BG167"/>
  <c r="BG172"/>
  <c r="BG197"/>
  <c r="BG202"/>
  <c r="BG353"/>
  <c r="BG368"/>
  <c r="BG388"/>
  <c r="BG393"/>
  <c r="BG412"/>
  <c r="BG443"/>
  <c r="BG465"/>
  <c r="BG554"/>
  <c r="BG579"/>
  <c r="BG591"/>
  <c r="BG596"/>
  <c r="BG656"/>
  <c r="BG671"/>
  <c i="4" r="BK98"/>
  <c r="J98"/>
  <c r="J68"/>
  <c i="5" r="E52"/>
  <c r="F96"/>
  <c r="BG102"/>
  <c r="BG192"/>
  <c r="BG272"/>
  <c r="BG303"/>
  <c r="BG328"/>
  <c r="BG333"/>
  <c r="BG343"/>
  <c r="BG358"/>
  <c r="BG383"/>
  <c r="BG438"/>
  <c r="BG469"/>
  <c r="BG482"/>
  <c r="BG496"/>
  <c r="BG534"/>
  <c r="BG550"/>
  <c r="BG566"/>
  <c r="BG583"/>
  <c r="BG691"/>
  <c r="BG157"/>
  <c r="BG182"/>
  <c r="BG222"/>
  <c r="BG288"/>
  <c r="BG308"/>
  <c r="BG313"/>
  <c r="BG373"/>
  <c r="BG398"/>
  <c r="BG403"/>
  <c r="BG425"/>
  <c r="BG492"/>
  <c r="BG505"/>
  <c r="BG538"/>
  <c r="BG570"/>
  <c r="BG587"/>
  <c r="BG605"/>
  <c r="BG619"/>
  <c r="BG628"/>
  <c r="BG633"/>
  <c r="BG646"/>
  <c r="BG676"/>
  <c r="BG697"/>
  <c r="BG460"/>
  <c r="BG478"/>
  <c r="BG486"/>
  <c r="BG517"/>
  <c r="BG545"/>
  <c r="BG601"/>
  <c r="BG637"/>
  <c r="BG702"/>
  <c r="BG127"/>
  <c r="BG187"/>
  <c r="BG212"/>
  <c r="BG232"/>
  <c r="BG236"/>
  <c r="BG323"/>
  <c r="BG348"/>
  <c r="BG421"/>
  <c r="BG526"/>
  <c r="BG562"/>
  <c r="BG615"/>
  <c r="BG681"/>
  <c i="4" r="BG110"/>
  <c r="BG150"/>
  <c r="BG165"/>
  <c r="BG185"/>
  <c r="BG354"/>
  <c r="BG359"/>
  <c r="BG391"/>
  <c r="BG406"/>
  <c r="BG411"/>
  <c r="BG416"/>
  <c r="BG421"/>
  <c r="BG426"/>
  <c r="BG431"/>
  <c r="BG436"/>
  <c r="BG441"/>
  <c r="BG446"/>
  <c r="BG451"/>
  <c r="BG456"/>
  <c r="BG461"/>
  <c r="BG467"/>
  <c r="BG469"/>
  <c r="J60"/>
  <c r="BG105"/>
  <c r="BG160"/>
  <c r="BG180"/>
  <c r="BG195"/>
  <c r="BG235"/>
  <c r="BG245"/>
  <c r="BG250"/>
  <c r="BG260"/>
  <c r="BG280"/>
  <c r="BG285"/>
  <c r="E52"/>
  <c r="F94"/>
  <c r="BG155"/>
  <c r="BG175"/>
  <c r="BG190"/>
  <c r="BG145"/>
  <c r="BG170"/>
  <c r="BG200"/>
  <c r="BG205"/>
  <c r="BG275"/>
  <c r="BG309"/>
  <c r="BG319"/>
  <c r="BG324"/>
  <c r="BG379"/>
  <c r="BG401"/>
  <c r="BG100"/>
  <c r="BG120"/>
  <c r="BG135"/>
  <c r="BG140"/>
  <c r="BG225"/>
  <c r="BG314"/>
  <c r="BG329"/>
  <c r="BG344"/>
  <c r="BG374"/>
  <c r="BG387"/>
  <c r="BG396"/>
  <c r="BG115"/>
  <c r="BG125"/>
  <c r="BG130"/>
  <c r="BG215"/>
  <c r="BG220"/>
  <c r="BG240"/>
  <c r="BG255"/>
  <c r="BG290"/>
  <c r="BG295"/>
  <c r="BG304"/>
  <c r="BG334"/>
  <c r="BG349"/>
  <c r="BG383"/>
  <c r="BG210"/>
  <c r="BG230"/>
  <c r="BG265"/>
  <c r="BG270"/>
  <c r="BG300"/>
  <c r="BG369"/>
  <c r="BG339"/>
  <c r="BG364"/>
  <c i="2" r="J98"/>
  <c r="J64"/>
  <c i="3" r="BG234"/>
  <c r="F58"/>
  <c r="J59"/>
  <c r="BG177"/>
  <c r="BG186"/>
  <c r="BG190"/>
  <c r="BG247"/>
  <c r="BG282"/>
  <c r="BG285"/>
  <c r="BG311"/>
  <c r="BG338"/>
  <c r="BG307"/>
  <c r="BG313"/>
  <c r="BG330"/>
  <c r="BG331"/>
  <c r="BG339"/>
  <c r="BG344"/>
  <c r="J58"/>
  <c r="E85"/>
  <c r="BG197"/>
  <c r="BG238"/>
  <c r="BG252"/>
  <c r="BG258"/>
  <c r="BG276"/>
  <c r="BG280"/>
  <c r="BG288"/>
  <c r="BG291"/>
  <c r="BG294"/>
  <c r="BG298"/>
  <c r="BG322"/>
  <c r="BG309"/>
  <c r="BG321"/>
  <c r="BG335"/>
  <c r="F59"/>
  <c r="J91"/>
  <c r="BG134"/>
  <c r="BG139"/>
  <c r="BG143"/>
  <c r="BG146"/>
  <c r="BG157"/>
  <c r="BG159"/>
  <c r="BG173"/>
  <c r="BG180"/>
  <c r="BG194"/>
  <c r="BG215"/>
  <c r="BG243"/>
  <c r="BG262"/>
  <c r="BG295"/>
  <c r="BG301"/>
  <c r="BG324"/>
  <c r="BG340"/>
  <c r="BG345"/>
  <c r="BG99"/>
  <c r="BG137"/>
  <c r="BG170"/>
  <c r="BG175"/>
  <c r="BG182"/>
  <c r="BG260"/>
  <c r="BG273"/>
  <c r="BG279"/>
  <c r="BG297"/>
  <c r="BG304"/>
  <c r="BG342"/>
  <c r="BG317"/>
  <c r="BG327"/>
  <c r="BG333"/>
  <c r="BG343"/>
  <c r="BG347"/>
  <c i="2" r="J59"/>
  <c r="J91"/>
  <c r="BG149"/>
  <c r="BG164"/>
  <c r="BG187"/>
  <c r="BG216"/>
  <c r="BG246"/>
  <c r="BG319"/>
  <c r="BG342"/>
  <c r="BG356"/>
  <c r="J58"/>
  <c r="BG138"/>
  <c r="BG228"/>
  <c r="BG288"/>
  <c r="BG289"/>
  <c r="BG323"/>
  <c r="BG326"/>
  <c r="BG332"/>
  <c r="BG347"/>
  <c r="BG376"/>
  <c r="BG379"/>
  <c r="BG391"/>
  <c r="BG398"/>
  <c r="BG399"/>
  <c r="BG400"/>
  <c r="BG401"/>
  <c r="BG403"/>
  <c r="E85"/>
  <c r="F94"/>
  <c r="BG147"/>
  <c r="BG189"/>
  <c r="BG278"/>
  <c r="BG317"/>
  <c r="BG358"/>
  <c r="BG359"/>
  <c r="BG373"/>
  <c r="BG381"/>
  <c r="BG384"/>
  <c r="BG386"/>
  <c r="BG387"/>
  <c r="F93"/>
  <c r="BG161"/>
  <c r="BG203"/>
  <c r="BG224"/>
  <c r="BG265"/>
  <c r="BG273"/>
  <c r="BG284"/>
  <c r="BG286"/>
  <c r="BG295"/>
  <c r="BG297"/>
  <c r="BG329"/>
  <c r="BG344"/>
  <c r="BG354"/>
  <c r="BG363"/>
  <c r="BG382"/>
  <c r="BG394"/>
  <c r="BG167"/>
  <c r="BG200"/>
  <c r="BG205"/>
  <c r="BG207"/>
  <c r="BG210"/>
  <c r="BG220"/>
  <c r="BG350"/>
  <c r="BG352"/>
  <c r="BG374"/>
  <c r="BG395"/>
  <c r="BG396"/>
  <c r="BG144"/>
  <c r="BG155"/>
  <c r="BG170"/>
  <c r="BG212"/>
  <c r="BG299"/>
  <c r="BG389"/>
  <c r="BG99"/>
  <c r="BG141"/>
  <c r="BG191"/>
  <c r="BG269"/>
  <c r="BG315"/>
  <c r="BG335"/>
  <c r="BG338"/>
  <c r="BG340"/>
  <c r="BG368"/>
  <c i="4" r="F40"/>
  <c i="1" r="BC60"/>
  <c i="8" r="F38"/>
  <c i="1" r="BC65"/>
  <c i="9" r="F35"/>
  <c i="1" r="AZ66"/>
  <c i="8" r="F35"/>
  <c i="1" r="AZ65"/>
  <c i="2" r="F36"/>
  <c i="1" r="BA56"/>
  <c i="8" r="F39"/>
  <c i="1" r="BD65"/>
  <c i="9" r="J35"/>
  <c i="1" r="AV66"/>
  <c i="3" r="F35"/>
  <c i="1" r="AZ57"/>
  <c r="AS58"/>
  <c i="3" r="J36"/>
  <c i="1" r="AW57"/>
  <c i="6" r="J36"/>
  <c i="1" r="AW62"/>
  <c i="2" r="F39"/>
  <c i="1" r="BD56"/>
  <c i="9" r="F36"/>
  <c i="1" r="BA66"/>
  <c i="2" r="F38"/>
  <c i="1" r="BC56"/>
  <c i="3" r="J35"/>
  <c i="1" r="AV57"/>
  <c i="9" r="F39"/>
  <c i="1" r="BD66"/>
  <c i="3" r="F36"/>
  <c i="1" r="BA57"/>
  <c i="2" r="J36"/>
  <c i="1" r="AW56"/>
  <c i="4" r="F37"/>
  <c i="1" r="AZ60"/>
  <c i="3" r="F39"/>
  <c i="1" r="BD57"/>
  <c i="4" r="J38"/>
  <c i="1" r="AW60"/>
  <c i="8" r="F36"/>
  <c i="1" r="BA65"/>
  <c i="6" r="F36"/>
  <c i="1" r="BA62"/>
  <c i="6" r="F39"/>
  <c i="1" r="BD62"/>
  <c i="7" r="J33"/>
  <c i="1" r="AV63"/>
  <c i="9" r="F38"/>
  <c i="1" r="BC66"/>
  <c i="2" r="F35"/>
  <c i="1" r="AZ56"/>
  <c i="5" r="J37"/>
  <c i="1" r="AV61"/>
  <c i="6" r="F38"/>
  <c i="1" r="BC62"/>
  <c i="8" r="J36"/>
  <c i="1" r="AW65"/>
  <c i="4" r="F41"/>
  <c i="1" r="BD60"/>
  <c i="4" r="J37"/>
  <c i="1" r="AV60"/>
  <c i="5" r="F37"/>
  <c i="1" r="AZ61"/>
  <c i="9" r="J36"/>
  <c i="1" r="AW66"/>
  <c i="7" r="F34"/>
  <c i="1" r="BA63"/>
  <c i="7" r="F37"/>
  <c i="1" r="BD63"/>
  <c i="5" r="J38"/>
  <c i="1" r="AW61"/>
  <c i="4" r="F38"/>
  <c i="1" r="BA60"/>
  <c i="6" r="F35"/>
  <c i="1" r="AZ62"/>
  <c i="8" r="J35"/>
  <c i="1" r="AV65"/>
  <c i="6" r="J35"/>
  <c i="1" r="AV62"/>
  <c i="7" r="F36"/>
  <c i="1" r="BC63"/>
  <c i="5" r="F40"/>
  <c i="1" r="BC61"/>
  <c i="5" r="F38"/>
  <c i="1" r="BA61"/>
  <c i="7" r="F33"/>
  <c i="1" r="AZ63"/>
  <c i="7" r="J34"/>
  <c i="1" r="AW63"/>
  <c i="2" r="J35"/>
  <c i="1" r="AV56"/>
  <c i="3" r="F38"/>
  <c i="1" r="BC57"/>
  <c i="5" r="F41"/>
  <c i="1" r="BD61"/>
  <c i="7" l="1" r="T86"/>
  <c i="3" r="P98"/>
  <c r="P97"/>
  <c i="1" r="AU57"/>
  <c i="2" r="P98"/>
  <c r="P97"/>
  <c i="1" r="AU56"/>
  <c i="2" r="R98"/>
  <c i="9" r="R93"/>
  <c i="6" r="P92"/>
  <c r="P91"/>
  <c i="1" r="AU62"/>
  <c i="9" r="P93"/>
  <c i="1" r="AU66"/>
  <c i="4" r="T98"/>
  <c r="T97"/>
  <c i="3" r="T98"/>
  <c r="T97"/>
  <c i="2" r="T98"/>
  <c r="T97"/>
  <c i="8" r="R90"/>
  <c i="7" r="R86"/>
  <c i="5" r="R100"/>
  <c r="R99"/>
  <c i="3" r="R98"/>
  <c r="R97"/>
  <c i="8" r="P90"/>
  <c i="1" r="AU65"/>
  <c i="9" r="T93"/>
  <c i="8" r="T90"/>
  <c i="6" r="T92"/>
  <c r="T91"/>
  <c i="2" r="R392"/>
  <c r="R97"/>
  <c i="4" r="P98"/>
  <c r="P97"/>
  <c i="1" r="AU60"/>
  <c i="5" r="P100"/>
  <c r="P99"/>
  <c i="1" r="AU61"/>
  <c i="6" r="R92"/>
  <c r="R91"/>
  <c i="7" r="P86"/>
  <c i="1" r="AU63"/>
  <c i="3" r="BK98"/>
  <c i="7" r="BK86"/>
  <c r="J86"/>
  <c r="J59"/>
  <c i="2" r="BK392"/>
  <c r="J392"/>
  <c r="J72"/>
  <c i="3" r="BK336"/>
  <c r="J336"/>
  <c r="J72"/>
  <c i="9" r="BK93"/>
  <c r="J93"/>
  <c r="J63"/>
  <c i="6" r="BK91"/>
  <c r="J91"/>
  <c r="J63"/>
  <c i="5" r="BK99"/>
  <c r="J99"/>
  <c r="J67"/>
  <c i="4" r="BK97"/>
  <c r="J97"/>
  <c i="1" r="BC55"/>
  <c i="4" r="J34"/>
  <c i="1" r="AG60"/>
  <c r="BD64"/>
  <c r="BA55"/>
  <c r="AW55"/>
  <c r="AT57"/>
  <c r="AT62"/>
  <c i="9" r="F37"/>
  <c i="1" r="BB66"/>
  <c r="BD55"/>
  <c i="2" r="F37"/>
  <c i="1" r="BB56"/>
  <c r="AT60"/>
  <c i="6" r="F37"/>
  <c i="1" r="BB62"/>
  <c r="BC59"/>
  <c r="AY59"/>
  <c r="AT65"/>
  <c i="5" r="F39"/>
  <c i="1" r="BB61"/>
  <c r="BD59"/>
  <c i="8" r="J32"/>
  <c i="1" r="AG65"/>
  <c r="AU55"/>
  <c r="AT56"/>
  <c r="AT63"/>
  <c r="AZ55"/>
  <c r="AZ59"/>
  <c r="AV59"/>
  <c r="AT66"/>
  <c i="8" r="F37"/>
  <c i="1" r="BB65"/>
  <c i="7" r="F35"/>
  <c i="1" r="BB63"/>
  <c r="AZ64"/>
  <c r="AV64"/>
  <c r="AS54"/>
  <c r="AT61"/>
  <c r="BA64"/>
  <c r="AW64"/>
  <c i="3" r="F37"/>
  <c i="1" r="BB57"/>
  <c r="BA59"/>
  <c r="AW59"/>
  <c r="BC64"/>
  <c r="AY64"/>
  <c i="4" r="F39"/>
  <c i="1" r="BB60"/>
  <c i="3" l="1" r="BK97"/>
  <c r="J97"/>
  <c r="J98"/>
  <c r="J64"/>
  <c i="2" r="BK97"/>
  <c r="J97"/>
  <c r="J63"/>
  <c i="1" r="AN65"/>
  <c i="8" r="J41"/>
  <c i="1" r="AN60"/>
  <c i="4" r="J43"/>
  <c r="J67"/>
  <c i="3" r="J32"/>
  <c i="1" r="AG57"/>
  <c r="BC58"/>
  <c r="AY58"/>
  <c r="AU59"/>
  <c r="AU58"/>
  <c r="AV55"/>
  <c r="AT55"/>
  <c r="AZ58"/>
  <c r="AV58"/>
  <c i="7" r="J30"/>
  <c i="1" r="AG63"/>
  <c i="5" r="J34"/>
  <c i="1" r="AG61"/>
  <c r="AG59"/>
  <c r="BB55"/>
  <c i="9" r="J32"/>
  <c i="1" r="AG66"/>
  <c r="BB64"/>
  <c r="AX64"/>
  <c r="AU64"/>
  <c r="BD58"/>
  <c r="AY55"/>
  <c i="6" r="J32"/>
  <c i="1" r="AG62"/>
  <c r="AN62"/>
  <c r="AT64"/>
  <c r="AT59"/>
  <c r="BB59"/>
  <c r="AX59"/>
  <c r="BA58"/>
  <c r="AW58"/>
  <c i="3" l="1" r="J41"/>
  <c i="7" r="J39"/>
  <c i="9" r="J41"/>
  <c i="3" r="J63"/>
  <c i="6" r="J41"/>
  <c i="1" r="AN59"/>
  <c i="5" r="J43"/>
  <c i="1" r="AN61"/>
  <c r="AN66"/>
  <c r="AN57"/>
  <c r="AN63"/>
  <c r="AU54"/>
  <c i="2" r="J32"/>
  <c r="J41"/>
  <c i="1" r="BC54"/>
  <c r="AY54"/>
  <c r="AT58"/>
  <c r="BA54"/>
  <c r="W30"/>
  <c r="AG64"/>
  <c r="BD54"/>
  <c r="W33"/>
  <c r="AZ54"/>
  <c r="W29"/>
  <c r="AG58"/>
  <c r="BB58"/>
  <c r="AX58"/>
  <c r="AX55"/>
  <c l="1" r="AN64"/>
  <c r="AG56"/>
  <c r="AN56"/>
  <c r="AN58"/>
  <c r="W32"/>
  <c r="BB54"/>
  <c r="W31"/>
  <c r="AV54"/>
  <c r="AK29"/>
  <c r="AW54"/>
  <c r="AK30"/>
  <c l="1" r="AG55"/>
  <c r="AG54"/>
  <c r="AK26"/>
  <c r="AK35"/>
  <c r="AT54"/>
  <c r="AX54"/>
  <c l="1" r="AN54"/>
  <c r="AN5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<sst xmlns="http://schemas.openxmlformats.org/spreadsheetml/2006/main">
  <si>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</si>
  <si>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</si>
  <si>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</si>
  <si>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</si>
  <si>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</si>
  <si>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{fd8ba9fa-e7fc-4028-b82e-59172ef2c0b7}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</si>
  <si>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</si>
  <si>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</si>
  <si>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</si>
  <si>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</si>
  <si>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</si>
  <si>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</si>
  <si>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</si>
  <si>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</si>
  <si>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</si>
  <si>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</si>
  <si>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</si>
  <si>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Vrchlabí - Liščí kopec - II.etapa</t>
  </si>
  <si>
    <t>KSO:</t>
  </si>
  <si>
    <t/>
  </si>
  <si>
    <t>CC-CZ:</t>
  </si>
  <si>
    <t>Místo:</t>
  </si>
  <si>
    <t xml:space="preserve"> </t>
  </si>
  <si>
    <t>Datum:</t>
  </si>
  <si>
    <t>6. 2. 2023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</si>
  <si>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</si>
  <si>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</si>
  <si>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</si>
  <si>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</si>
  <si>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</si>
  <si>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</si>
  <si>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</si>
  <si>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</si>
  <si>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</si>
  <si>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</si>
  <si>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</si>
  <si>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</si>
  <si>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</si>
  <si>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</si>
  <si>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</si>
  <si>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</si>
  <si>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</si>
  <si>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</si>
  <si>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</si>
  <si>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</si>
  <si>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</si>
  <si>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</si>
  <si>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</si>
  <si>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</si>
  <si>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</si>
  <si>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</si>
  <si>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</si>
  <si>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</si>
  <si>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</si>
  <si>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</si>
  <si>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</si>
  <si>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</si>
  <si>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</si>
  <si>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</si>
  <si>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</si>
  <si>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</si>
  <si>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</si>
  <si>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</si>
  <si>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</si>
  <si>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</si>
  <si>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</si>
  <si>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</si>
  <si>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</si>
  <si>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</si>
  <si>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</si>
  <si>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</si>
  <si>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</si>
  <si>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</si>
  <si>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300</t>
  </si>
  <si>
    <t>Vodovod</t>
  </si>
  <si>
    <t>STA</t>
  </si>
  <si>
    <t>1</t>
  </si>
  <si>
    <t>{3f0aee53-c3f2-4aa4-84f0-bf756f7af0c8}</t>
  </si>
  <si>
    <t>2</t>
  </si>
  <si>
    <t>/</t>
  </si>
  <si>
    <t>SO01</t>
  </si>
  <si>
    <t>Vodovod ul. Dukelská</t>
  </si>
  <si>
    <t>Soupis</t>
  </si>
  <si>
    <t>{04891ec0-e185-4c84-8127-7c69c2301345}</t>
  </si>
  <si>
    <t>SO02</t>
  </si>
  <si>
    <t>Vodovod ul. Školní</t>
  </si>
  <si>
    <t>{a98aca08-863e-40c0-95dd-48c4cbbe42a7}</t>
  </si>
  <si>
    <t>SO 101</t>
  </si>
  <si>
    <t>Komunikace-II.ETAPA</t>
  </si>
  <si>
    <t>{9d53ae81-ea00-4521-b6b0-9cf4d944e463}</t>
  </si>
  <si>
    <t>A</t>
  </si>
  <si>
    <t>Zpevněné plochy - II.Etapa</t>
  </si>
  <si>
    <t>{7b529d8c-bb6a-4624-92ab-b7710564bd5f}</t>
  </si>
  <si>
    <t>a</t>
  </si>
  <si>
    <t>příprava území</t>
  </si>
  <si>
    <t>3</t>
  </si>
  <si>
    <t>{9e4aba41-4c69-4a05-ad0b-19ddb650c777}</t>
  </si>
  <si>
    <t>b</t>
  </si>
  <si>
    <t>návrh</t>
  </si>
  <si>
    <t>{d40a3117-b1d7-4472-8add-3d8820551674}</t>
  </si>
  <si>
    <t>B</t>
  </si>
  <si>
    <t>Vedlejší a ostatní náklady</t>
  </si>
  <si>
    <t>{4051b873-5ebe-4b98-a124-a4e0383fb274}</t>
  </si>
  <si>
    <t>SO 401</t>
  </si>
  <si>
    <t>Veřejné osvětlení</t>
  </si>
  <si>
    <t>{dc53e81a-0e89-4a5c-8322-6a70d455d28f}</t>
  </si>
  <si>
    <t>SO 801</t>
  </si>
  <si>
    <t>Sadové úpravy</t>
  </si>
  <si>
    <t>{31838af0-23df-47fe-a99e-17a717e3c9fa}</t>
  </si>
  <si>
    <t>SO 801-1</t>
  </si>
  <si>
    <t>Rozpočet materiál</t>
  </si>
  <si>
    <t>{5e49ed4a-2472-40a6-a066-e0344c557179}</t>
  </si>
  <si>
    <t>SO 801-2</t>
  </si>
  <si>
    <t>Rozpočet zahradnické práce</t>
  </si>
  <si>
    <t>{287e20fc-de04-4a9d-a72d-a2ed638f5ff3}</t>
  </si>
  <si>
    <t>Fkus</t>
  </si>
  <si>
    <t>HNDN80</t>
  </si>
  <si>
    <t>KRYCÍ LIST SOUPISU PRACÍ</t>
  </si>
  <si>
    <t>lože</t>
  </si>
  <si>
    <t>14,85</t>
  </si>
  <si>
    <t>ložeA</t>
  </si>
  <si>
    <t>14,58</t>
  </si>
  <si>
    <t>ložeB</t>
  </si>
  <si>
    <t>0,27</t>
  </si>
  <si>
    <t>obsyp</t>
  </si>
  <si>
    <t>63,844</t>
  </si>
  <si>
    <t>Objekt:</t>
  </si>
  <si>
    <t>obsypA</t>
  </si>
  <si>
    <t>63,034</t>
  </si>
  <si>
    <t>SO 300 - Vodovod</t>
  </si>
  <si>
    <t>obsypB</t>
  </si>
  <si>
    <t>0,81</t>
  </si>
  <si>
    <t>Soupis:</t>
  </si>
  <si>
    <t>odvoz</t>
  </si>
  <si>
    <t>78,694</t>
  </si>
  <si>
    <t>SO01 - Vodovod ul. Dukelská</t>
  </si>
  <si>
    <t>ornice</t>
  </si>
  <si>
    <t>84,81</t>
  </si>
  <si>
    <t>pažení</t>
  </si>
  <si>
    <t>511,636</t>
  </si>
  <si>
    <t>rýha</t>
  </si>
  <si>
    <t>262,194</t>
  </si>
  <si>
    <t>rýhyB</t>
  </si>
  <si>
    <t>4,725</t>
  </si>
  <si>
    <t>stěnavýkopu</t>
  </si>
  <si>
    <t>255,818</t>
  </si>
  <si>
    <t>šoupě150</t>
  </si>
  <si>
    <t>šoupě80</t>
  </si>
  <si>
    <t>4</t>
  </si>
  <si>
    <t>Tkus</t>
  </si>
  <si>
    <t>trasaB</t>
  </si>
  <si>
    <t>trasabetonchodník</t>
  </si>
  <si>
    <t>60,1</t>
  </si>
  <si>
    <t>trasabetonkomunikace</t>
  </si>
  <si>
    <t>3,5</t>
  </si>
  <si>
    <t>trasaC</t>
  </si>
  <si>
    <t>3,7</t>
  </si>
  <si>
    <t>trasapotrubí</t>
  </si>
  <si>
    <t>145,8</t>
  </si>
  <si>
    <t>trasatráva</t>
  </si>
  <si>
    <t>77,1</t>
  </si>
  <si>
    <t>trasaživicekomunikac</t>
  </si>
  <si>
    <t>5,1</t>
  </si>
  <si>
    <t>waga</t>
  </si>
  <si>
    <t>waga80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</si>
  <si>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</si>
  <si>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</si>
  <si>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</si>
  <si>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</si>
  <si>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</si>
  <si>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</si>
  <si>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</si>
  <si>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</si>
  <si>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</si>
  <si>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</si>
  <si>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</si>
  <si>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</si>
  <si>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</si>
  <si>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</si>
  <si>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</si>
  <si>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</si>
  <si>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</si>
  <si>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</si>
  <si>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</si>
  <si>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</si>
  <si>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</si>
  <si>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</si>
  <si>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</si>
  <si>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</si>
  <si>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</si>
  <si>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</si>
  <si>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</si>
  <si>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</si>
  <si>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</si>
  <si>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</si>
  <si>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</si>
  <si>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</si>
  <si>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</si>
  <si>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</si>
  <si>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výměry</t>
  </si>
  <si>
    <t>Zadání základních výměr</t>
  </si>
  <si>
    <t>1156449441</t>
  </si>
  <si>
    <t>VV</t>
  </si>
  <si>
    <t>"trasa v nezpevněném terénu"</t>
  </si>
  <si>
    <t>14,6-0</t>
  </si>
  <si>
    <t>140,7-78,2</t>
  </si>
  <si>
    <t>Mezisoučet</t>
  </si>
  <si>
    <t>"trasa v živičné komunikaci"</t>
  </si>
  <si>
    <t>145,8-140,7</t>
  </si>
  <si>
    <t>"trasa v živičném chodníku"</t>
  </si>
  <si>
    <t>trasaživicechodník</t>
  </si>
  <si>
    <t>"trasa v betonové komunikaci"</t>
  </si>
  <si>
    <t>78,2-74,7</t>
  </si>
  <si>
    <t>"trasa v betonovém chodníku"</t>
  </si>
  <si>
    <t>74,7-14,6</t>
  </si>
  <si>
    <t>Součet</t>
  </si>
  <si>
    <t>"úprava plochy A"</t>
  </si>
  <si>
    <t>63,9+12,9</t>
  </si>
  <si>
    <t>trasaA</t>
  </si>
  <si>
    <t>"úprava plochy B"</t>
  </si>
  <si>
    <t>"úprava plochy C"</t>
  </si>
  <si>
    <t>"úprava plochy D"</t>
  </si>
  <si>
    <t>trasaD</t>
  </si>
  <si>
    <t>"úprava plochy E"</t>
  </si>
  <si>
    <t>3,5+60,1+2,0</t>
  </si>
  <si>
    <t>trasaE</t>
  </si>
  <si>
    <t>"úprava plochy F"</t>
  </si>
  <si>
    <t>1,5</t>
  </si>
  <si>
    <t>trasaF</t>
  </si>
  <si>
    <t>Zemní práce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</si>
  <si>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</si>
  <si>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</si>
  <si>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</si>
  <si>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456771435</t>
  </si>
  <si>
    <t>1,1*trasabetonchodník</t>
  </si>
  <si>
    <t>zámkovka60</t>
  </si>
  <si>
    <t>113106271</t>
  </si>
  <si>
    <t>Rozebrání dlažeb a dílců vozovek a ploch s přemístěním hmot na skládku na vzdálenost do 3 m nebo s naložením na dopravní prostředek, s jakoukoliv výplní spár strojně plochy jednotlivě přes 50 m2 do 200 m2 ze zámkové dlažby s ložem z kameniva</t>
  </si>
  <si>
    <t>1361047518</t>
  </si>
  <si>
    <t>1,1*trasabetonkomunikace</t>
  </si>
  <si>
    <t>zámkovka80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</si>
  <si>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</si>
  <si>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</si>
  <si>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-789901803</t>
  </si>
  <si>
    <t>1,1*trasaživicekomunikac</t>
  </si>
  <si>
    <t>5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</si>
  <si>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</si>
  <si>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</si>
  <si>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-1183987038</t>
  </si>
  <si>
    <t>6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</si>
  <si>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</si>
  <si>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</si>
  <si>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m</t>
  </si>
  <si>
    <t>-1845015669</t>
  </si>
  <si>
    <t>"stávající plynovod km 0,0729 ; 0,1381"</t>
  </si>
  <si>
    <t>2*1,1</t>
  </si>
  <si>
    <t xml:space="preserve">" stávající dešťová voda DN 200  km 0,0322 ;  0,0698"</t>
  </si>
  <si>
    <t>7</t>
  </si>
  <si>
    <t>119001406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</si>
  <si>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přes 200 do 500 mm</t>
  </si>
  <si>
    <t>-1544494501</t>
  </si>
  <si>
    <t>" stávající kanalizace DN 400 km 0,0142"</t>
  </si>
  <si>
    <t>1*1,1</t>
  </si>
  <si>
    <t>" stávající teplovod DN 250 km 0,0148 ; 0,1359"</t>
  </si>
  <si>
    <t>2*2*1,1</t>
  </si>
  <si>
    <t>8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</si>
  <si>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</si>
  <si>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</si>
  <si>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-1296187454</t>
  </si>
  <si>
    <t>"křížení kabelů spojů, elektro a VO"</t>
  </si>
  <si>
    <t>6*1,1</t>
  </si>
  <si>
    <t>9</t>
  </si>
  <si>
    <t>121151103</t>
  </si>
  <si>
    <t>Sejmutí ornice strojně při souvislé ploše do 100 m2, tl. vrstvy do 200 mm</t>
  </si>
  <si>
    <t>1632049451</t>
  </si>
  <si>
    <t>1,1*trasatráva</t>
  </si>
  <si>
    <t>10</t>
  </si>
  <si>
    <t>132251102</t>
  </si>
  <si>
    <t>Hloubení nezapažených rýh šířky do 800 mm strojně s urovnáním dna do předepsaného profilu a spádu v hornině třídy těžitelnosti I skupiny 3 přes 20 do 50 m3</t>
  </si>
  <si>
    <t>m3</t>
  </si>
  <si>
    <t>349907003</t>
  </si>
  <si>
    <t>3*0,6*1,75*1,5</t>
  </si>
  <si>
    <t>rýhaBtř3</t>
  </si>
  <si>
    <t>rýhyB*0,6</t>
  </si>
  <si>
    <t>11</t>
  </si>
  <si>
    <t>132251254</t>
  </si>
  <si>
    <t>Hloubení nezapažených rýh šířky přes 800 do 2 000 mm strojně s urovnáním dna do předepsaného profilu a spádu v hornině třídy těžitelnosti I skupiny 3 přes 100 do 500 m3</t>
  </si>
  <si>
    <t>773675689</t>
  </si>
  <si>
    <t>(1,75+1,86)/2*(14,8-0)</t>
  </si>
  <si>
    <t>(1,86+1,75)/2*(24,0-14,8)</t>
  </si>
  <si>
    <t>(1,75+1,8)/2*(42,2-24,0)</t>
  </si>
  <si>
    <t>(1,8+1,64)/2*(60,6-42,2)</t>
  </si>
  <si>
    <t>(1,64+1,75)/2*(78,5-60,6)</t>
  </si>
  <si>
    <t>(1,75+1,59)/2*(92,8-78,5)</t>
  </si>
  <si>
    <t>(1,59+1,75)/2*(124,8-92,8)</t>
  </si>
  <si>
    <t>(1,75+1,92)/2*(134,4-124,8)</t>
  </si>
  <si>
    <t>(1,92+2,11)/2*(140,7-134,4)</t>
  </si>
  <si>
    <t>(2,11+2,036)/2*(145,8-140,7)</t>
  </si>
  <si>
    <t>výkop</t>
  </si>
  <si>
    <t>1,1*stěnavýkopu</t>
  </si>
  <si>
    <t>-ornice*0,2</t>
  </si>
  <si>
    <t>-0,4*1,1*trasaživicekomunikac</t>
  </si>
  <si>
    <t>rýhatř3</t>
  </si>
  <si>
    <t>0,5*rýha</t>
  </si>
  <si>
    <t>12</t>
  </si>
  <si>
    <t>132351102</t>
  </si>
  <si>
    <t>Hloubení nezapažených rýh šířky do 800 mm strojně s urovnáním dna do předepsaného profilu a spádu v hornině třídy těžitelnosti II skupiny 4 přes 20 do 50 m3</t>
  </si>
  <si>
    <t>-322924144</t>
  </si>
  <si>
    <t>rýhaBtř3_1</t>
  </si>
  <si>
    <t>rýhyB*0,4</t>
  </si>
  <si>
    <t>13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</si>
  <si>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</si>
  <si>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</si>
  <si>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-1838025014</t>
  </si>
  <si>
    <t>rýhatř4</t>
  </si>
  <si>
    <t>14</t>
  </si>
  <si>
    <t>139001101</t>
  </si>
  <si>
    <t>Příplatek k cenám hloubených vykopávek za ztížení vykopávky v blízkosti podzemního vedení nebo výbušnin pro jakoukoliv třídu horniny</t>
  </si>
  <si>
    <t>1395064726</t>
  </si>
  <si>
    <t xml:space="preserve">"souběh km 0,0-0,0146  včetně křížení"</t>
  </si>
  <si>
    <t>1,1*(1,75+1,86)/2*(14,6-0,0+1)</t>
  </si>
  <si>
    <t xml:space="preserve">"křížení km 0,0322 ; 0,0698 ; 0,0729 - 0,0747  ;  0,0785 ;  0,1359 ; 0,1381 - 0,1407"</t>
  </si>
  <si>
    <t>1,1*1,75*(2,0+2,0+1,0+1,8+1+2,0)</t>
  </si>
  <si>
    <t xml:space="preserve">"křížení km  0,1359 ; 0,1381 - 0,1407"</t>
  </si>
  <si>
    <t>1,1*2,0*(2,0+1,0+2,6+1,0)</t>
  </si>
  <si>
    <t>151101101</t>
  </si>
  <si>
    <t>Zřízení pažení a rozepření stěn rýh pro podzemní vedení příložné pro jakoukoliv mezerovitost, hloubky do 2 m</t>
  </si>
  <si>
    <t>930296885</t>
  </si>
  <si>
    <t>2*stěnavýkopu</t>
  </si>
  <si>
    <t>16</t>
  </si>
  <si>
    <t>151101111</t>
  </si>
  <si>
    <t>Odstranění pažení a rozepření stěn rýh pro podzemní vedení s uložením materiálu na vzdálenost do 3 m od kraje výkopu příložné, hloubky do 2 m</t>
  </si>
  <si>
    <t>155219956</t>
  </si>
  <si>
    <t>17</t>
  </si>
  <si>
    <t>162751133</t>
  </si>
  <si>
    <t>Vodorovné přemístění výkopku nebo sypaniny po suchu na obvyklém dopravním prostředku, bez naložení výkopku, avšak se složením bez rozhrnutí z horniny třídy těžitelnosti II na vzdálenost skupiny 4 a 5 na vzdálenost přes 5 000 do 6 000 m</t>
  </si>
  <si>
    <t>934048091</t>
  </si>
  <si>
    <t>lože+obsyp</t>
  </si>
  <si>
    <t>18</t>
  </si>
  <si>
    <t>171201221</t>
  </si>
  <si>
    <t>Poplatek za uložení stavebního odpadu na skládce (skládkovné) zeminy a kamení zatříděného do Katalogu odpadů pod kódem 17 05 04</t>
  </si>
  <si>
    <t>t</t>
  </si>
  <si>
    <t>1294588902</t>
  </si>
  <si>
    <t>78,694*2 'Přepočtené koeficientem množství</t>
  </si>
  <si>
    <t>19</t>
  </si>
  <si>
    <t>171251201</t>
  </si>
  <si>
    <t>Uložení sypaniny na skládky nebo meziskládky bez hutnění s upravením uložené sypaniny do předepsaného tvaru</t>
  </si>
  <si>
    <t>-1420702226</t>
  </si>
  <si>
    <t>20</t>
  </si>
  <si>
    <t>174151101</t>
  </si>
  <si>
    <t>Zásyp sypaninou z jakékoliv horniny strojně s uložením výkopku ve vrstvách se zhutněním jam, šachet, rýh nebo kolem objektů v těchto vykopávkách</t>
  </si>
  <si>
    <t>-1413033889</t>
  </si>
  <si>
    <t>zásypA</t>
  </si>
  <si>
    <t>rýha-ložeA-obsypA</t>
  </si>
  <si>
    <t>zásypB</t>
  </si>
  <si>
    <t>rýhyB-ložeB-obsypB</t>
  </si>
  <si>
    <t>zásyp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</si>
  <si>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</si>
  <si>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</si>
  <si>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1068738905</t>
  </si>
  <si>
    <t>trasapotrubí*(1,0*0,45-PI*0,15*0,15/4)</t>
  </si>
  <si>
    <t>3*0,6*1,5*0,3</t>
  </si>
  <si>
    <t>22</t>
  </si>
  <si>
    <t>M</t>
  </si>
  <si>
    <t>58337310</t>
  </si>
  <si>
    <t>štěrkopísek frakce 0/4</t>
  </si>
  <si>
    <t>-1620002282</t>
  </si>
  <si>
    <t>63,844*2 'Přepočtené koeficientem množství</t>
  </si>
  <si>
    <t>Vodorovné konstrukce</t>
  </si>
  <si>
    <t>23</t>
  </si>
  <si>
    <t>451572111</t>
  </si>
  <si>
    <t>Lože pod potrubí, stoky a drobné objekty v otevřeném výkopu z kameniva drobného těženého 0 až 4 mm</t>
  </si>
  <si>
    <t>506250612</t>
  </si>
  <si>
    <t>trasapotrubí*1,0*0,1</t>
  </si>
  <si>
    <t>3*0,6*0,1*1,5</t>
  </si>
  <si>
    <t>24</t>
  </si>
  <si>
    <t>452313131</t>
  </si>
  <si>
    <t>Podkladní a zajišťovací konstrukce z betonu prostého v otevřeném výkopu bloky pro potrubí z betonu tř. C 12/15</t>
  </si>
  <si>
    <t>1957433139</t>
  </si>
  <si>
    <t>"B1"</t>
  </si>
  <si>
    <t>0*0,038</t>
  </si>
  <si>
    <t>"B2"</t>
  </si>
  <si>
    <t>0*0,044</t>
  </si>
  <si>
    <t>"B3"</t>
  </si>
  <si>
    <t>0*0,061</t>
  </si>
  <si>
    <t>"B4"</t>
  </si>
  <si>
    <t>0*0,09</t>
  </si>
  <si>
    <t>"B5"</t>
  </si>
  <si>
    <t>4*0,133</t>
  </si>
  <si>
    <t>"B6"</t>
  </si>
  <si>
    <t>1*0,026</t>
  </si>
  <si>
    <t>"B7"</t>
  </si>
  <si>
    <t>1*0,047</t>
  </si>
  <si>
    <t>"B8"</t>
  </si>
  <si>
    <t>2*0,1</t>
  </si>
  <si>
    <t>25</t>
  </si>
  <si>
    <t>452353101</t>
  </si>
  <si>
    <t>Bednění podkladních a zajišťovacích konstrukcí v otevřeném výkopu bloků pro potrubí</t>
  </si>
  <si>
    <t>422656302</t>
  </si>
  <si>
    <t>0*(2*1*(0,35+0,1)/2+0,15*0,1)</t>
  </si>
  <si>
    <t>0*(2*1*(0,35+0,1)/2+0,175*0,1)</t>
  </si>
  <si>
    <t>0*(2*1*(0,4+0,15)/2+0,2*0,2)</t>
  </si>
  <si>
    <t>0*(2*1*(0,4+0,15)/2+0,3*0,15)</t>
  </si>
  <si>
    <t>4*(2*0,65*0,6+0,5*0,3)</t>
  </si>
  <si>
    <t>1*(2*0,5*0,3+0,25*0,3)</t>
  </si>
  <si>
    <t>1*(2*1*(0,33+0,1)/2+0,2*0,15)</t>
  </si>
  <si>
    <t>2*(1*0,4)</t>
  </si>
  <si>
    <t>Komunikace pozemní</t>
  </si>
  <si>
    <t>26</t>
  </si>
  <si>
    <t>566901232</t>
  </si>
  <si>
    <t>Vyspravení podkladu po překopech inženýrských sítí plochy přes 15 m2 s rozprostřením a zhutněním štěrkodrtí tl. 150 mm</t>
  </si>
  <si>
    <t>-1477788405</t>
  </si>
  <si>
    <t>1,1*trasaB</t>
  </si>
  <si>
    <t>1,1*trasaC</t>
  </si>
  <si>
    <t>27</t>
  </si>
  <si>
    <t>566901244</t>
  </si>
  <si>
    <t>Vyspravení podkladu po překopech inženýrských sítí plochy přes 15 m2 s rozprostřením a zhutněním kamenivem hrubým drceným tl. 250 mm</t>
  </si>
  <si>
    <t>-1988429305</t>
  </si>
  <si>
    <t>28</t>
  </si>
  <si>
    <t>572341111</t>
  </si>
  <si>
    <t>Vyspravení krytu komunikací po překopech inženýrských sítí plochy přes 15 m2 asfaltovým betonem ACO (AB), po zhutnění tl. přes 30 do 50 mm</t>
  </si>
  <si>
    <t>-428342957</t>
  </si>
  <si>
    <t>" vrchní vrstva tl. 40mm"</t>
  </si>
  <si>
    <t>29</t>
  </si>
  <si>
    <t>572341112</t>
  </si>
  <si>
    <t>Vyspravení krytu komunikací po překopech inženýrských sítí plochy přes 15 m2 asfaltovým betonem ACO (AB), po zhutnění tl. přes 50 do 70 mm</t>
  </si>
  <si>
    <t>186948302</t>
  </si>
  <si>
    <t xml:space="preserve">"podkladní vrstva  tl. 60mm"</t>
  </si>
  <si>
    <t>Trubní vedení</t>
  </si>
  <si>
    <t>30</t>
  </si>
  <si>
    <t>851311131</t>
  </si>
  <si>
    <t>Montáž potrubí z trub litinových tlakových hrdlových v otevřeném výkopu s integrovaným těsněním DN 150</t>
  </si>
  <si>
    <t>-1470181274</t>
  </si>
  <si>
    <t>31</t>
  </si>
  <si>
    <t>55253018</t>
  </si>
  <si>
    <t>trouba vodovodní litinová hrdlová dl 6m s vnitřní výstelkou PUR DN 150, PZ s bitumenovým nátěrem</t>
  </si>
  <si>
    <t>-514233253</t>
  </si>
  <si>
    <t>145,8*1,01 'Přepočtené koeficientem množství</t>
  </si>
  <si>
    <t>32</t>
  </si>
  <si>
    <t>851321292</t>
  </si>
  <si>
    <t>Montáž potrubí z trub litinových tlakových hrdlových v otevřeném výkopu Příplatek k cenám 1211 za krácení litinové trouby DN/OD 160</t>
  </si>
  <si>
    <t>kus</t>
  </si>
  <si>
    <t>-1280411429</t>
  </si>
  <si>
    <t>33</t>
  </si>
  <si>
    <t>857242122</t>
  </si>
  <si>
    <t>Montáž litinových tvarovek na potrubí litinovém tlakovém jednoosých na potrubí z trub přírubových v otevřeném výkopu, kanálu nebo v šachtě DN 80</t>
  </si>
  <si>
    <t>-178743461</t>
  </si>
  <si>
    <t>Nkus80</t>
  </si>
  <si>
    <t>34</t>
  </si>
  <si>
    <t>55254047</t>
  </si>
  <si>
    <t>koleno 90° s patkou přírubové litinové vodovodní N-kus PN10/40 DN 80</t>
  </si>
  <si>
    <t>-995038219</t>
  </si>
  <si>
    <t>1*1,01 'Přepočtené koeficientem množství</t>
  </si>
  <si>
    <t>35</t>
  </si>
  <si>
    <t>HWL.799408000016</t>
  </si>
  <si>
    <t>Multi-range SPOJKA - S PŘÍRUBOU 80 (85-105)</t>
  </si>
  <si>
    <t>-2090974476</t>
  </si>
  <si>
    <t>36</t>
  </si>
  <si>
    <t>857311131</t>
  </si>
  <si>
    <t>Montáž litinových tvarovek na potrubí litinovém tlakovém jednoosých na potrubí z trub hrdlových v otevřeném výkopu, kanálu nebo v šachtě s integrovaným těsněním DN 150</t>
  </si>
  <si>
    <t>-896574303</t>
  </si>
  <si>
    <t>"oblouk hrdlový 11st"</t>
  </si>
  <si>
    <t>oblouk11</t>
  </si>
  <si>
    <t>"oblouk hrdlový 22st"</t>
  </si>
  <si>
    <t>oblouk22</t>
  </si>
  <si>
    <t>" oblouk hrdlový 30st"</t>
  </si>
  <si>
    <t>oblouk30</t>
  </si>
  <si>
    <t>" oblouk hrdlový 45st"</t>
  </si>
  <si>
    <t>oblouk45</t>
  </si>
  <si>
    <t>" oblouk hrdlový 90st"</t>
  </si>
  <si>
    <t>oblouk90</t>
  </si>
  <si>
    <t>oblouky</t>
  </si>
  <si>
    <t>" přechodová armatura na stávající potrubí"</t>
  </si>
  <si>
    <t>37</t>
  </si>
  <si>
    <t>HWL.797415000016</t>
  </si>
  <si>
    <t>Multi-range SPOJKA- SPOJKA 150 (155-192)</t>
  </si>
  <si>
    <t>1637753496</t>
  </si>
  <si>
    <t>38</t>
  </si>
  <si>
    <t>55259485</t>
  </si>
  <si>
    <t>koleno hrdlové z tvárné litiny MMQ-kus DN 150-90°</t>
  </si>
  <si>
    <t>-306410103</t>
  </si>
  <si>
    <t>39</t>
  </si>
  <si>
    <t>857312122</t>
  </si>
  <si>
    <t>Montáž litinových tvarovek na potrubí litinovém tlakovém jednoosých na potrubí z trub přírubových v otevřeném výkopu, kanálu nebo v šachtě DN 150</t>
  </si>
  <si>
    <t>-381385397</t>
  </si>
  <si>
    <t>" přechodový kus F"</t>
  </si>
  <si>
    <t>40</t>
  </si>
  <si>
    <t>55253492</t>
  </si>
  <si>
    <t>tvarovka přírubová litinová s hladkým koncem,práškový epoxid tl 250µm F-kus DN 150</t>
  </si>
  <si>
    <t>321260807</t>
  </si>
  <si>
    <t>3*1,01 'Přepočtené koeficientem množství</t>
  </si>
  <si>
    <t>41</t>
  </si>
  <si>
    <t>857313131</t>
  </si>
  <si>
    <t>Montáž litinových tvarovek na potrubí litinovém tlakovém odbočných na potrubí z trub hrdlových v otevřeném výkopu, kanálu nebo v šachtě s integrovaným těsněním DN 150</t>
  </si>
  <si>
    <t>167255893</t>
  </si>
  <si>
    <t>42</t>
  </si>
  <si>
    <t>55253756</t>
  </si>
  <si>
    <t>tvarovka hrdlová s přírubovou odbočkou z tvárné litiny,práškový epoxid tl 250µm MMA-kus DN 150/80</t>
  </si>
  <si>
    <t>2139235220</t>
  </si>
  <si>
    <t>4*1,01 'Přepočtené koeficientem množství</t>
  </si>
  <si>
    <t>43</t>
  </si>
  <si>
    <t>891241112</t>
  </si>
  <si>
    <t>Montáž vodovodních armatur na potrubí šoupátek nebo klapek uzavíracích v otevřeném výkopu nebo v šachtách s osazením zemní soupravy (bez poklopů) DN 80</t>
  </si>
  <si>
    <t>1149818909</t>
  </si>
  <si>
    <t>44</t>
  </si>
  <si>
    <t>HWL.400208000016</t>
  </si>
  <si>
    <t>ŠOUPĚ E2 PŘÍRUBOVÉ KRÁTKÉ 80</t>
  </si>
  <si>
    <t>76194878</t>
  </si>
  <si>
    <t>45</t>
  </si>
  <si>
    <t>HWL.950205010003</t>
  </si>
  <si>
    <t>SOUPRAVA ZEMNÍ TELESKOPICKÁ E2-1,3 -1,8 50-100 (1,3-1,8m)</t>
  </si>
  <si>
    <t>-1389456715</t>
  </si>
  <si>
    <t>46</t>
  </si>
  <si>
    <t>891247211</t>
  </si>
  <si>
    <t>Montáž vodovodních armatur na potrubí hydrantů nadzemních DN 80</t>
  </si>
  <si>
    <t>-2052195857</t>
  </si>
  <si>
    <t>47</t>
  </si>
  <si>
    <t>42273682</t>
  </si>
  <si>
    <t>hydrant nadzemní DN 80 tvárná litina dvojitý uzávěr s koulí krycí v 1500mm</t>
  </si>
  <si>
    <t>-1909841503</t>
  </si>
  <si>
    <t>48</t>
  </si>
  <si>
    <t>891311112</t>
  </si>
  <si>
    <t>Montáž vodovodních armatur na potrubí šoupátek nebo klapek uzavíracích v otevřeném výkopu nebo v šachtách s osazením zemní soupravy (bez poklopů) DN 150</t>
  </si>
  <si>
    <t>-1393964161</t>
  </si>
  <si>
    <t>49</t>
  </si>
  <si>
    <t>HWL.400215000016</t>
  </si>
  <si>
    <t>ŠOUPĚ E2 PŘÍRUBOVÉ KRÁTKÉ 150</t>
  </si>
  <si>
    <t>-304289185</t>
  </si>
  <si>
    <t>2*1,01 'Přepočtené koeficientem množství</t>
  </si>
  <si>
    <t>50</t>
  </si>
  <si>
    <t>HWL.950212515003</t>
  </si>
  <si>
    <t>SOUPRAVA ZEMNÍ TELESKOPICKÁ E2-1,3 -1,8 125-150 (1,3-1,8m)</t>
  </si>
  <si>
    <t>331502770</t>
  </si>
  <si>
    <t>51</t>
  </si>
  <si>
    <t>892241111</t>
  </si>
  <si>
    <t>Tlakové zkoušky vodou na potrubí DN do 80</t>
  </si>
  <si>
    <t>-1228413690</t>
  </si>
  <si>
    <t>52</t>
  </si>
  <si>
    <t>892273122</t>
  </si>
  <si>
    <t>Proplach a dezinfekce vodovodního potrubí DN od 80 do 125</t>
  </si>
  <si>
    <t>673112414</t>
  </si>
  <si>
    <t>53</t>
  </si>
  <si>
    <t>899401113</t>
  </si>
  <si>
    <t>Osazení poklopů litinových hydrantových</t>
  </si>
  <si>
    <t>-557028324</t>
  </si>
  <si>
    <t>54</t>
  </si>
  <si>
    <t>42291452</t>
  </si>
  <si>
    <t>poklop litinový hydrantový DN 80</t>
  </si>
  <si>
    <t>1231873900</t>
  </si>
  <si>
    <t>55</t>
  </si>
  <si>
    <t>899401112</t>
  </si>
  <si>
    <t>Osazení poklopů litinových šoupátkových</t>
  </si>
  <si>
    <t>959062572</t>
  </si>
  <si>
    <t>56</t>
  </si>
  <si>
    <t>42200729</t>
  </si>
  <si>
    <t>podkladová deska šoupátková</t>
  </si>
  <si>
    <t>-1178578334</t>
  </si>
  <si>
    <t>6*1,01 'Přepočtené koeficientem množství</t>
  </si>
  <si>
    <t>57</t>
  </si>
  <si>
    <t>42200750</t>
  </si>
  <si>
    <t>poklop uliční šoupátkový</t>
  </si>
  <si>
    <t>1980825452</t>
  </si>
  <si>
    <t>58</t>
  </si>
  <si>
    <t>899713111</t>
  </si>
  <si>
    <t>Orientační tabulky na vodovodních a kanalizačních řadech na sloupku ocelovém nebo betonovém</t>
  </si>
  <si>
    <t>1419032486</t>
  </si>
  <si>
    <t>59</t>
  </si>
  <si>
    <t>899721111</t>
  </si>
  <si>
    <t>Signalizační vodič na potrubí DN do 150 mm</t>
  </si>
  <si>
    <t>951786073</t>
  </si>
  <si>
    <t>60</t>
  </si>
  <si>
    <t>899722112</t>
  </si>
  <si>
    <t>Krytí potrubí z plastů výstražnou fólií z PVC šířky 25 cm</t>
  </si>
  <si>
    <t>463333179</t>
  </si>
  <si>
    <t>Ostatní konstrukce a práce, bourání</t>
  </si>
  <si>
    <t>61</t>
  </si>
  <si>
    <t>919735112</t>
  </si>
  <si>
    <t>Řezání stávajícího živičného krytu nebo podkladu hloubky přes 50 do 100 mm</t>
  </si>
  <si>
    <t>1998047913</t>
  </si>
  <si>
    <t>2*trasaživicekomunikac</t>
  </si>
  <si>
    <t>62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</si>
  <si>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</si>
  <si>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</si>
  <si>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-1322192858</t>
  </si>
  <si>
    <t>63</t>
  </si>
  <si>
    <t>BTL.0007397.URS</t>
  </si>
  <si>
    <t>žlabovka betonová TBM-Q 100-600 50x68x6cm</t>
  </si>
  <si>
    <t>964346605</t>
  </si>
  <si>
    <t>16,16*2 'Přepočtené koeficientem množství</t>
  </si>
  <si>
    <t>64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</si>
  <si>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</si>
  <si>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</si>
  <si>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-863386565</t>
  </si>
  <si>
    <t>997</t>
  </si>
  <si>
    <t>Přesun sutě</t>
  </si>
  <si>
    <t>65</t>
  </si>
  <si>
    <t>997221551</t>
  </si>
  <si>
    <t>Vodorovná doprava suti bez naložení, ale se složením a s hrubým urovnáním ze sypkých materiálů, na vzdálenost do 1 km</t>
  </si>
  <si>
    <t>-2106631369</t>
  </si>
  <si>
    <t>66</t>
  </si>
  <si>
    <t>997221559</t>
  </si>
  <si>
    <t>Vodorovná doprava suti bez naložení, ale se složením a s hrubým urovnáním Příplatek k ceně za každý další i započatý 1 km přes 1 km</t>
  </si>
  <si>
    <t>1701781143</t>
  </si>
  <si>
    <t>28,468*7 'Přepočtené koeficientem množství</t>
  </si>
  <si>
    <t>67</t>
  </si>
  <si>
    <t>997221655</t>
  </si>
  <si>
    <t>-380586735</t>
  </si>
  <si>
    <t>998</t>
  </si>
  <si>
    <t>Přesun hmot</t>
  </si>
  <si>
    <t>68</t>
  </si>
  <si>
    <t>998273102</t>
  </si>
  <si>
    <t>Přesun hmot pro trubní vedení hloubené z trub litinových pro vodovody nebo kanalizace v otevřeném výkopu dopravní vzdálenost do 15 m</t>
  </si>
  <si>
    <t>-1472081570</t>
  </si>
  <si>
    <t>VRN</t>
  </si>
  <si>
    <t>Vedlejší rozpočtové náklady</t>
  </si>
  <si>
    <t>VRN1</t>
  </si>
  <si>
    <t>Průzkumné, geodetické a projektové práce</t>
  </si>
  <si>
    <t>69</t>
  </si>
  <si>
    <t>012103000</t>
  </si>
  <si>
    <t>Geodetické práce před výstavbou</t>
  </si>
  <si>
    <t>soub</t>
  </si>
  <si>
    <t>1024</t>
  </si>
  <si>
    <t>-716560729</t>
  </si>
  <si>
    <t>70</t>
  </si>
  <si>
    <t>012303000</t>
  </si>
  <si>
    <t>Geodetické práce po výstavbě</t>
  </si>
  <si>
    <t>625148829</t>
  </si>
  <si>
    <t>71</t>
  </si>
  <si>
    <t>013254000</t>
  </si>
  <si>
    <t>Dokumentace skutečného provedení stavby</t>
  </si>
  <si>
    <t>1082287206</t>
  </si>
  <si>
    <t>VRN3</t>
  </si>
  <si>
    <t>Zařízení staveniště</t>
  </si>
  <si>
    <t>72</t>
  </si>
  <si>
    <t>030001000</t>
  </si>
  <si>
    <t>-1753924176</t>
  </si>
  <si>
    <t>73</t>
  </si>
  <si>
    <t>031002000</t>
  </si>
  <si>
    <t>Související práce pro zařízení staveniště - vytýčení stávajícíc IS</t>
  </si>
  <si>
    <t>295829717</t>
  </si>
  <si>
    <t>74</t>
  </si>
  <si>
    <t>034103000</t>
  </si>
  <si>
    <t>Oplocení staveniště</t>
  </si>
  <si>
    <t>-1752603064</t>
  </si>
  <si>
    <t>75</t>
  </si>
  <si>
    <t>034303000</t>
  </si>
  <si>
    <t>Dopravní značení na staveništi</t>
  </si>
  <si>
    <t>-512071186</t>
  </si>
  <si>
    <t>VRN4</t>
  </si>
  <si>
    <t>Inženýrská činnost</t>
  </si>
  <si>
    <t>76</t>
  </si>
  <si>
    <t>043154000</t>
  </si>
  <si>
    <t>Zkoušky hutnicí</t>
  </si>
  <si>
    <t>976605645</t>
  </si>
  <si>
    <t>Fkus250</t>
  </si>
  <si>
    <t>3,53</t>
  </si>
  <si>
    <t>MMR250200</t>
  </si>
  <si>
    <t>16,541</t>
  </si>
  <si>
    <t>SO02 - Vodovod ul. Školní</t>
  </si>
  <si>
    <t>20,071</t>
  </si>
  <si>
    <t>0,55</t>
  </si>
  <si>
    <t>130,552</t>
  </si>
  <si>
    <t>49,078</t>
  </si>
  <si>
    <t>65,276</t>
  </si>
  <si>
    <t>šoupě200</t>
  </si>
  <si>
    <t>36,1</t>
  </si>
  <si>
    <t>35,3</t>
  </si>
  <si>
    <t>0,5</t>
  </si>
  <si>
    <t>1,6</t>
  </si>
  <si>
    <t>33,2</t>
  </si>
  <si>
    <t>0,5-0</t>
  </si>
  <si>
    <t>35,3-2,1</t>
  </si>
  <si>
    <t>2,1-0,5</t>
  </si>
  <si>
    <t>14,5+20,5+1,1</t>
  </si>
  <si>
    <t>"stávající dešťová kanalizace km 0,0151"</t>
  </si>
  <si>
    <t>(1,8+2,08)/2*(3,1-0)</t>
  </si>
  <si>
    <t>(2,08+1,7)/2*(23,9-3,1)</t>
  </si>
  <si>
    <t>(1,7+1,8)/2*(35,3-23,9)</t>
  </si>
  <si>
    <t>-0,6*1,1*trasaživicekomunikac</t>
  </si>
  <si>
    <t>-0,4*1,1*trasaživicechodník</t>
  </si>
  <si>
    <t>"souběh km 0,0187-0,0631 včetně křížení"</t>
  </si>
  <si>
    <t>1,1*1,63*(63,1-18,7)</t>
  </si>
  <si>
    <t xml:space="preserve">"souběh km  0,1637-0,184 včetně křížení"</t>
  </si>
  <si>
    <t>1,1*1,63*(182,4-163,7)</t>
  </si>
  <si>
    <t>"křížení km 0,1088"</t>
  </si>
  <si>
    <t>1,1*1,6*2</t>
  </si>
  <si>
    <t>"křížení km 0,0419-0,0432"</t>
  </si>
  <si>
    <t>1,1*1,58*(1+1,3+1)</t>
  </si>
  <si>
    <t>20,071*2 'Přepočtené koeficientem množství</t>
  </si>
  <si>
    <t>trasapotrubí*(1,0*0,500-PI*0,2*0,2/4)</t>
  </si>
  <si>
    <t>16,541*2 'Přepočtené koeficientem množství</t>
  </si>
  <si>
    <t>4*0,061</t>
  </si>
  <si>
    <t>3*0,09</t>
  </si>
  <si>
    <t>1*0,133</t>
  </si>
  <si>
    <t>0*0,026</t>
  </si>
  <si>
    <t>0*0,047</t>
  </si>
  <si>
    <t>0*0,1</t>
  </si>
  <si>
    <t>4*(2*1*(0,4+0,15)/2+0,2*0,2)</t>
  </si>
  <si>
    <t>3*(2*1*(0,4+0,15)/2+0,3*0,15)</t>
  </si>
  <si>
    <t>1*(2*0,65*0,6+0,5*0,3)</t>
  </si>
  <si>
    <t>0*(2*0,5*0,3+0,25*0,3)</t>
  </si>
  <si>
    <t>0*(2*1*(0,33+0,1)/2+0,2*0,15)</t>
  </si>
  <si>
    <t>0*(1*0,4)</t>
  </si>
  <si>
    <t>566901241</t>
  </si>
  <si>
    <t>Vyspravení podkladu po překopech inženýrských sítí plochy přes 15 m2 s rozprostřením a zhutněním kamenivem hrubým drceným tl. 100 mm</t>
  </si>
  <si>
    <t>1900257863</t>
  </si>
  <si>
    <t>1,1*trasae</t>
  </si>
  <si>
    <t>851351131</t>
  </si>
  <si>
    <t>Montáž potrubí z trub litinových tlakových hrdlových v otevřeném výkopu s integrovaným těsněním DN 200</t>
  </si>
  <si>
    <t>55253019</t>
  </si>
  <si>
    <t>trouba vodovodní litinová hrdlová dl 6m DN 200trouba vodovodní litinová hrdlová dl 6m s vnitřní výstelkou PUR DN 200, PZ s bitumenovým nátěrem</t>
  </si>
  <si>
    <t>35,3*1,01 'Přepočtené koeficientem množství</t>
  </si>
  <si>
    <t>857351131</t>
  </si>
  <si>
    <t>Montáž litinových tvarovek na potrubí litinovém tlakovém jednoosých na potrubí z trub hrdlových v otevřeném výkopu, kanálu nebo v šachtě s integrovaným těsněním DN 200</t>
  </si>
  <si>
    <t>55253932</t>
  </si>
  <si>
    <t>koleno hrdlové z tvárné litiny,práškový epoxid tl 250µm MMK-kus DN 200-30°</t>
  </si>
  <si>
    <t>1887813989</t>
  </si>
  <si>
    <t>55253944</t>
  </si>
  <si>
    <t>koleno hrdlové z tvárné litiny,práškový epoxid tl 250µm MMK-kus DN 200-45°</t>
  </si>
  <si>
    <t>541034435</t>
  </si>
  <si>
    <t>857352122</t>
  </si>
  <si>
    <t>Montáž litinových tvarovek na potrubí litinovém tlakovém jednoosých na potrubí z trub přírubových v otevřeném výkopu, kanálu nebo v šachtě DN 200</t>
  </si>
  <si>
    <t>581328625</t>
  </si>
  <si>
    <t>55253896</t>
  </si>
  <si>
    <t>tvarovka přírubová s hrdlem z tvárné litiny,práškový epoxid tl 250µm EU-kus dl 140mm DN 200</t>
  </si>
  <si>
    <t>2045480007</t>
  </si>
  <si>
    <t>857354122</t>
  </si>
  <si>
    <t>Montáž litinových tvarovek na potrubí litinovém tlakovém odbočných na potrubí z trub přírubových v otevřeném výkopu, kanálu nebo v šachtě DN 200</t>
  </si>
  <si>
    <t>55253535</t>
  </si>
  <si>
    <t>tvarovka přírubová litinová s přírubovou odbočkou,práškový epoxid tl 250µm T-kus DN 200/150</t>
  </si>
  <si>
    <t>857361131</t>
  </si>
  <si>
    <t>Montáž litinových tvarovek na potrubí litinovém tlakovém jednoosých na potrubí z trub hrdlových v otevřeném výkopu, kanálu nebo v šachtě s integrovaným těsněním DN 250</t>
  </si>
  <si>
    <t>2104093133</t>
  </si>
  <si>
    <t>55253872</t>
  </si>
  <si>
    <t>přechod hrdlový z tvárné litiny,práškový epoxid tl 250µm MMR-kus DN 250/200</t>
  </si>
  <si>
    <t>1294726396</t>
  </si>
  <si>
    <t>mmr250200</t>
  </si>
  <si>
    <t>857362122</t>
  </si>
  <si>
    <t>Montáž litinových tvarovek na potrubí litinovém tlakovém jednoosých na potrubí z trub přírubových v otevřeném výkopu, kanálu nebo v šachtě DN 250</t>
  </si>
  <si>
    <t>379563738</t>
  </si>
  <si>
    <t>55253494</t>
  </si>
  <si>
    <t>tvarovka přírubová litinová s hladkým koncem,práškový epoxid tl 250µm F-kus DN 250</t>
  </si>
  <si>
    <t>-774693952</t>
  </si>
  <si>
    <t>HWL.799425000010</t>
  </si>
  <si>
    <t xml:space="preserve"> Multi-range SPOJKA- S PŘÍRUBOU 250 (265-310)</t>
  </si>
  <si>
    <t>-1621113148</t>
  </si>
  <si>
    <t>891351112</t>
  </si>
  <si>
    <t>Montáž vodovodních armatur na potrubí šoupátek nebo klapek uzavíracích v otevřeném výkopu nebo v šachtách s osazením zemní soupravy (bez poklopů) DN 200</t>
  </si>
  <si>
    <t>-1845627370</t>
  </si>
  <si>
    <t>HWL.400220000016</t>
  </si>
  <si>
    <t>ŠOUPĚ E2 PŘÍRUBOVÉ KRÁTKÉ PN16 DN 200 PN16</t>
  </si>
  <si>
    <t>-879676644</t>
  </si>
  <si>
    <t>HWL.950220000003</t>
  </si>
  <si>
    <t>SOUPRAVA ZEMNÍ TELESKOPICKÁ E2-1,35-1,8 200 (1,3-1,8m)</t>
  </si>
  <si>
    <t>-1139646190</t>
  </si>
  <si>
    <t>892351111</t>
  </si>
  <si>
    <t>Tlakové zkoušky vodou na potrubí DN 150 nebo 200</t>
  </si>
  <si>
    <t>892353122</t>
  </si>
  <si>
    <t>Proplach a dezinfekce vodovodního potrubí DN 150 nebo 200</t>
  </si>
  <si>
    <t>-1233827393</t>
  </si>
  <si>
    <t>255081863</t>
  </si>
  <si>
    <t>899721112</t>
  </si>
  <si>
    <t>Signalizační vodič na potrubí DN nad 150 mm</t>
  </si>
  <si>
    <t>29,581*7 'Přepočtené koeficientem množství</t>
  </si>
  <si>
    <t>SO 101 - Komunikace-II.ETAPA</t>
  </si>
  <si>
    <t>A - Zpevněné plochy - II.Etapa</t>
  </si>
  <si>
    <t>Úroveň 3:</t>
  </si>
  <si>
    <t>a - příprava území</t>
  </si>
  <si>
    <t>Vrchlabí</t>
  </si>
  <si>
    <t>VIAPROJEKT s.r.o. HK</t>
  </si>
  <si>
    <t>B.BUrešová</t>
  </si>
  <si>
    <t>113106132</t>
  </si>
  <si>
    <t>Rozebrání dlažeb z betonových nebo kamenných dlaždic komunikací pro pěší strojně pl do 50 m2</t>
  </si>
  <si>
    <t>-1221257665</t>
  </si>
  <si>
    <t>Online PSC</t>
  </si>
  <si>
    <t>https://podminky.urs.cz/item/CS_URS_2021_01/113106132</t>
  </si>
  <si>
    <t>vybourání vodícího proužku, viz. příloha D.1.1.2.</t>
  </si>
  <si>
    <t>(8+12+146)*0,25</t>
  </si>
  <si>
    <t>Rozebrání dlažeb ze zámkových dlaždic komunikací pro pěší strojně pl do 50 m2</t>
  </si>
  <si>
    <t>1984146603</t>
  </si>
  <si>
    <t>https://podminky.urs.cz/item/CS_URS_2021_01/113106134</t>
  </si>
  <si>
    <t>vybourání chodníku-kryt betonová ZD, z toho se 2,0m2 dlažby použije pro předláždění (náhrada signálního pásu),viz. příloha D.1.1.2.</t>
  </si>
  <si>
    <t>-2004953294</t>
  </si>
  <si>
    <t>vybourání chodníku(předláždění), část dlažby se zpětně použije-5 m2, viz. příloha D.1.1.2.</t>
  </si>
  <si>
    <t>113106241</t>
  </si>
  <si>
    <t>Rozebrání vozovek ze silničních dílců se spárami zalitými živicí strojně pl přes 200 m2</t>
  </si>
  <si>
    <t>-2047593397</t>
  </si>
  <si>
    <t>https://podminky.urs.cz/item/CS_URS_2021_01/113106241</t>
  </si>
  <si>
    <t>vybourání komunikace-kryt betonové panely,viz. příloha D.1.1.2.</t>
  </si>
  <si>
    <t>265</t>
  </si>
  <si>
    <t>113107162</t>
  </si>
  <si>
    <t>Odstranění podkladu z kameniva drceného tl 200 mm strojně pl přes 50 do 200 m2</t>
  </si>
  <si>
    <t>1792780531</t>
  </si>
  <si>
    <t>https://podminky.urs.cz/item/CS_URS_2021_01/113107162</t>
  </si>
  <si>
    <t>vybourání zpevněné plochy-kryt beton, viz. příloha D.1.1.2.</t>
  </si>
  <si>
    <t>4+5+68</t>
  </si>
  <si>
    <t>-2061587809</t>
  </si>
  <si>
    <t>vybourání chodníku-kryt beton, viz. příloha D.1.1.2.</t>
  </si>
  <si>
    <t>(156+2)+(5+4)</t>
  </si>
  <si>
    <t>-956154190</t>
  </si>
  <si>
    <t>vybourání chodníku-kryt živice, viz.příloha D.1.1.2.</t>
  </si>
  <si>
    <t>14+42+65+3</t>
  </si>
  <si>
    <t>113107170</t>
  </si>
  <si>
    <t>Odstranění podkladu z betonu prostého tl 100 mm strojně pl přes 50 do 200 m2</t>
  </si>
  <si>
    <t>-1637149747</t>
  </si>
  <si>
    <t>https://podminky.urs.cz/item/CS_URS_2021_01/113107170</t>
  </si>
  <si>
    <t>-2130013691</t>
  </si>
  <si>
    <t>vybourání chodníku-kryt živice, vi. příloha D.1.1.2.</t>
  </si>
  <si>
    <t>113107171</t>
  </si>
  <si>
    <t>Odstranění podkladu z betonu prostého tl 150 mm strojně pl přes 50 do 200 m2</t>
  </si>
  <si>
    <t>1730506206</t>
  </si>
  <si>
    <t>https://podminky.urs.cz/item/CS_URS_2021_01/113107171</t>
  </si>
  <si>
    <t>vybourání zpevněné plochy -kryt beton, viz.příloha D.1.1.2.</t>
  </si>
  <si>
    <t>113107181</t>
  </si>
  <si>
    <t>Odstranění podkladu živičného tl 50 mm strojně pl přes 50 do 200 m2</t>
  </si>
  <si>
    <t>-588694106</t>
  </si>
  <si>
    <t>https://podminky.urs.cz/item/CS_URS_2021_01/113107181</t>
  </si>
  <si>
    <t>vybourání chodníku -kryt živice, viz. příloha D.1.1.2.</t>
  </si>
  <si>
    <t>113107223</t>
  </si>
  <si>
    <t>Odstranění podkladu z kameniva drceného tl 300 mm strojně pl přes 200 m2</t>
  </si>
  <si>
    <t>380692615</t>
  </si>
  <si>
    <t>https://podminky.urs.cz/item/CS_URS_2021_01/113107223</t>
  </si>
  <si>
    <t>vybourání komunikace -kryt betonové panely, viz. příloha D.1.1.2.</t>
  </si>
  <si>
    <t>113107322</t>
  </si>
  <si>
    <t>Odstranění podkladu z kameniva drceného tl 200 mm strojně pl do 50 m2</t>
  </si>
  <si>
    <t>-959100318</t>
  </si>
  <si>
    <t>https://podminky.urs.cz/item/CS_URS_2021_01/113107322</t>
  </si>
  <si>
    <t>vybourání chodníku-kryt betonová ZD, viz. příloha D.1.1.2.</t>
  </si>
  <si>
    <t>-1436766229</t>
  </si>
  <si>
    <t>vybourání chodníku(předláždění)-kryt betonová ZD,viz. příloha D.1.1.2.</t>
  </si>
  <si>
    <t>113107323</t>
  </si>
  <si>
    <t>Odstranění podkladu z kameniva drceného tl 300 mm strojně pl do 50 m2</t>
  </si>
  <si>
    <t>1950610008</t>
  </si>
  <si>
    <t>https://podminky.urs.cz/item/CS_URS_2021_01/113107323</t>
  </si>
  <si>
    <t>vybourání komunikace -kryt živice, viz. příloha D.1.1.2.</t>
  </si>
  <si>
    <t>35+12</t>
  </si>
  <si>
    <t>113107330</t>
  </si>
  <si>
    <t>Odstranění podkladu z betonu prostého tl 100 mm strojně pl do 50 m2</t>
  </si>
  <si>
    <t>-404716243</t>
  </si>
  <si>
    <t>https://podminky.urs.cz/item/CS_URS_2021_01/113107330</t>
  </si>
  <si>
    <t>vybourání betonového klínu v průměrnné tl. 6 cm, viz. příloha D.1.1.2.</t>
  </si>
  <si>
    <t>113107342</t>
  </si>
  <si>
    <t>Odstranění podkladu živičného tl 100 mm strojně pl do 50 m2</t>
  </si>
  <si>
    <t>951012506</t>
  </si>
  <si>
    <t>https://podminky.urs.cz/item/CS_URS_2021_01/113107342</t>
  </si>
  <si>
    <t>113154112</t>
  </si>
  <si>
    <t>Frézování živičného krytu tl 40 mm pruh š 0,5 m pl do 500 m2 bez překážek v trase</t>
  </si>
  <si>
    <t>170944696</t>
  </si>
  <si>
    <t>https://podminky.urs.cz/item/CS_URS_2021_01/113154112</t>
  </si>
  <si>
    <t>viz.příloha D.1.1.2.</t>
  </si>
  <si>
    <t>368+58+72+240+26</t>
  </si>
  <si>
    <t>113202111</t>
  </si>
  <si>
    <t>Vytrhání obrub krajníků obrubníků stojatých</t>
  </si>
  <si>
    <t>-1745580819</t>
  </si>
  <si>
    <t>https://podminky.urs.cz/item/CS_URS_2021_01/113202111</t>
  </si>
  <si>
    <t xml:space="preserve">betonový  obrubník šířka 150 mm, viz. příloha D.1.1.2.</t>
  </si>
  <si>
    <t>24+77+130+10</t>
  </si>
  <si>
    <t>113204111</t>
  </si>
  <si>
    <t>Vytrhání obrub záhonových</t>
  </si>
  <si>
    <t>805082951</t>
  </si>
  <si>
    <t>https://podminky.urs.cz/item/CS_URS_2021_01/113204111</t>
  </si>
  <si>
    <t>betonový obrubník šířka 50 mm, viz. příloha D.1.1.2.</t>
  </si>
  <si>
    <t>13+77</t>
  </si>
  <si>
    <t>Sejmutí ornice plochy do 100 m2 tl vrstvy do 200 mm strojně</t>
  </si>
  <si>
    <t>-1550527722</t>
  </si>
  <si>
    <t>https://podminky.urs.cz/item/CS_URS_2021_01/121151103</t>
  </si>
  <si>
    <t>sejmutí ornice v tl. 10 cm, viz. příloha D.1.1.2.</t>
  </si>
  <si>
    <t>92,9+26+53,3+44,8+55+10,6+15,2+13,6+8,8+9,3+2,7</t>
  </si>
  <si>
    <t>121151113</t>
  </si>
  <si>
    <t>Sejmutí ornice plochy do 500 m2 tl vrstvy do 200 mm strojně</t>
  </si>
  <si>
    <t>1563943085</t>
  </si>
  <si>
    <t>https://podminky.urs.cz/item/CS_URS_2021_01/121151113</t>
  </si>
  <si>
    <t>sejmutí ornice v tl. 10cm, viz. příloha D.1.1.2.</t>
  </si>
  <si>
    <t>112,6+252,1+114,2+107,1+173,5+389,7+198,6</t>
  </si>
  <si>
    <t>132251251</t>
  </si>
  <si>
    <t>Hloubení rýh nezapažených š do 2000 mm v hornině třídy těžitelnosti I, skupiny 3 objem do 20 m3 strojně</t>
  </si>
  <si>
    <t>-2033241236</t>
  </si>
  <si>
    <t>https://podminky.urs.cz/item/CS_URS_2021_01/132251251</t>
  </si>
  <si>
    <t>reservní chráničky, viz.příloha D.1.1.2.</t>
  </si>
  <si>
    <t>(6+6+6+9)*1*1</t>
  </si>
  <si>
    <t>132251252</t>
  </si>
  <si>
    <t>Hloubení rýh nezapažených š do 2000 mm v hornině třídy těžitelnosti I, skupiny 3 objem do 50 m3 strojně</t>
  </si>
  <si>
    <t>114123454</t>
  </si>
  <si>
    <t>https://podminky.urs.cz/item/CS_URS_2021_01/132251252</t>
  </si>
  <si>
    <t>kabelové žlaby, viz.příloha D.1.1.2.</t>
  </si>
  <si>
    <t>1*1*50</t>
  </si>
  <si>
    <t>Příplatek za ztížení vykopávky v blízkosti podzemního vedení</t>
  </si>
  <si>
    <t>922745695</t>
  </si>
  <si>
    <t>https://podminky.urs.cz/item/CS_URS_2021_01/139001101</t>
  </si>
  <si>
    <t>-1527204686</t>
  </si>
  <si>
    <t xml:space="preserve">reservní chráničky,10% z celkové kubatury,  viz.příloha  D.1.1.1.</t>
  </si>
  <si>
    <t>(1*1*(6+6+6+9))*0,1</t>
  </si>
  <si>
    <t>162351103</t>
  </si>
  <si>
    <t>Vodorovné přemístění do 500 m výkopku/sypaniny z horniny třídy těžitelnosti I, skupiny 1 až 3</t>
  </si>
  <si>
    <t>-1583974235</t>
  </si>
  <si>
    <t>https://podminky.urs.cz/item/CS_URS_2021_01/162351103</t>
  </si>
  <si>
    <t>sejmutá ornice se zpětně použije, odvoz na meziskládku, viz. příloha D.1.1.2.</t>
  </si>
  <si>
    <t>1100*0,15</t>
  </si>
  <si>
    <t>162751117</t>
  </si>
  <si>
    <t>Vodorovné přemístění do 10000 m výkopku/sypaniny z horniny třídy těžitelnosti I, skupiny 1 až 3</t>
  </si>
  <si>
    <t>-1868869035</t>
  </si>
  <si>
    <t>https://podminky.urs.cz/item/CS_URS_2021_01/162751117</t>
  </si>
  <si>
    <t>0,46*0,46*50</t>
  </si>
  <si>
    <t>1189484659</t>
  </si>
  <si>
    <t>reservní chráničky, viz.příloha D.1.1.1.</t>
  </si>
  <si>
    <t>0,46*0,46*27</t>
  </si>
  <si>
    <t>1206395513</t>
  </si>
  <si>
    <t>přebytečná ornice, viz.příloha D.1.1.2.</t>
  </si>
  <si>
    <t>(1680*0,1)-(1100*0,15)</t>
  </si>
  <si>
    <t>167151111</t>
  </si>
  <si>
    <t>Nakládání výkopku z hornin třídy těžitelnosti I, skupiny 1 až 3 přes 100 m3</t>
  </si>
  <si>
    <t>-1419776433</t>
  </si>
  <si>
    <t>https://podminky.urs.cz/item/CS_URS_2021_01/167151111</t>
  </si>
  <si>
    <t>sejmutá ornice, viz. příloha D.1.1.2.</t>
  </si>
  <si>
    <t>1680*0,1</t>
  </si>
  <si>
    <t>Poplatek za uložení na skládce (skládkovné) zeminy a kamení kód odpadu 17 05 04</t>
  </si>
  <si>
    <t>836393908</t>
  </si>
  <si>
    <t>https://podminky.urs.cz/item/CS_URS_2021_01/171201221</t>
  </si>
  <si>
    <t>Kabelové žlaby, viz.příloha D.1.1.2.</t>
  </si>
  <si>
    <t>(0,46*0,46*50)*1,8</t>
  </si>
  <si>
    <t>-802450420</t>
  </si>
  <si>
    <t>přebytečná ornice, viz. příloha D.1.1.2.</t>
  </si>
  <si>
    <t>3*1,8</t>
  </si>
  <si>
    <t>-528586932</t>
  </si>
  <si>
    <t xml:space="preserve">reservní chráničky, viz.příloha  D.1.1.1.</t>
  </si>
  <si>
    <t>(0,46*0,46*27)*1,8</t>
  </si>
  <si>
    <t>Uložení sypaniny na skládky nebo meziskládky</t>
  </si>
  <si>
    <t>-524256311</t>
  </si>
  <si>
    <t>https://podminky.urs.cz/item/CS_URS_2021_01/171251201</t>
  </si>
  <si>
    <t>-336066810</t>
  </si>
  <si>
    <t>1901436320</t>
  </si>
  <si>
    <t xml:space="preserve">reservní chráničky, viz.příloha   D.1.1.1.</t>
  </si>
  <si>
    <t>Zásyp jam, šachet rýh nebo kolem objektů sypaninou se zhutněním</t>
  </si>
  <si>
    <t>721765492</t>
  </si>
  <si>
    <t>https://podminky.urs.cz/item/CS_URS_2021_01/174151101</t>
  </si>
  <si>
    <t>(1*1*50)-(0,46*0,46*50)</t>
  </si>
  <si>
    <t>1008263402</t>
  </si>
  <si>
    <t>(1*1*27)-(0,46*0,46*27)</t>
  </si>
  <si>
    <t>Obsypání potrubí strojně sypaninou bez prohození, uloženou do 3 m</t>
  </si>
  <si>
    <t>-1088002826</t>
  </si>
  <si>
    <t>https://podminky.urs.cz/item/CS_URS_2021_01/175151101</t>
  </si>
  <si>
    <t>(0,46*0,46*50)-(0,2*0,2*50)</t>
  </si>
  <si>
    <t>58331200</t>
  </si>
  <si>
    <t>štěrkopísek netříděný zásypový</t>
  </si>
  <si>
    <t>-1660110230</t>
  </si>
  <si>
    <t>8,58*2</t>
  </si>
  <si>
    <t>1789842482</t>
  </si>
  <si>
    <t>(0,46*0,46*27)-(3,14*0,1*0,1*27)</t>
  </si>
  <si>
    <t>2125452751</t>
  </si>
  <si>
    <t>4,865*2</t>
  </si>
  <si>
    <t>871353121</t>
  </si>
  <si>
    <t>Montáž kanalizačního potrubí z PVC těsněné gumovým kroužkem otevřený výkop sklon do 20 % DN 200</t>
  </si>
  <si>
    <t>-1373373957</t>
  </si>
  <si>
    <t>https://podminky.urs.cz/item/CS_URS_2021_01/871353121</t>
  </si>
  <si>
    <t>reservní chráničky, viz. příloha D.1.1.1.</t>
  </si>
  <si>
    <t>6+6+6+9</t>
  </si>
  <si>
    <t>28611136</t>
  </si>
  <si>
    <t>trubka kanalizační PVC DN 200x1000mm SN4</t>
  </si>
  <si>
    <t>1783050999</t>
  </si>
  <si>
    <t xml:space="preserve">reservní chráničky, +ztratné, +zaslepení+materiál, viz.příloha  D.1.1.1.</t>
  </si>
  <si>
    <t>(6+6+6+9)*1,03</t>
  </si>
  <si>
    <t>916781111</t>
  </si>
  <si>
    <t>Zpomalovací plastový práh pro přejezdovou rychlost 30 km/h</t>
  </si>
  <si>
    <t>2125632171</t>
  </si>
  <si>
    <t>https://podminky.urs.cz/item/CS_URS_2021_01/916781111</t>
  </si>
  <si>
    <t>použije se stávající práh, viz.příloha D.1.1.2.</t>
  </si>
  <si>
    <t>919731112</t>
  </si>
  <si>
    <t>Zarovnání styčné plochy podkladu nebo krytu z betonu tl do 150 mm</t>
  </si>
  <si>
    <t>-1393268485</t>
  </si>
  <si>
    <t>https://podminky.urs.cz/item/CS_URS_2021_01/919731112</t>
  </si>
  <si>
    <t>u zpevněné plochy a chodníku, viz. příloha D.1.1.2.</t>
  </si>
  <si>
    <t>2+4</t>
  </si>
  <si>
    <t>919731121</t>
  </si>
  <si>
    <t>Zarovnání styčné plochy podkladu nebo krytu živičného tl do 50 mm</t>
  </si>
  <si>
    <t>-1116761916</t>
  </si>
  <si>
    <t>https://podminky.urs.cz/item/CS_URS_2021_01/919731121</t>
  </si>
  <si>
    <t>u komunikace, viz. příloha D.1.1.2.</t>
  </si>
  <si>
    <t>8+5,5+5+5+5+3,5+20+5,5+52,5</t>
  </si>
  <si>
    <t>-698686178</t>
  </si>
  <si>
    <t>u chodníku, viz.příloha D.1.1.2.</t>
  </si>
  <si>
    <t>2,5+1,5</t>
  </si>
  <si>
    <t>919735111</t>
  </si>
  <si>
    <t>Řezání stávajícího živičného krytu hl do 50 mm</t>
  </si>
  <si>
    <t>1423642280</t>
  </si>
  <si>
    <t>https://podminky.urs.cz/item/CS_URS_2021_01/919735111</t>
  </si>
  <si>
    <t>1797208426</t>
  </si>
  <si>
    <t xml:space="preserve">u chodníku, viz.příloha  D.1.1.2.</t>
  </si>
  <si>
    <t>919735122</t>
  </si>
  <si>
    <t>Řezání stávajícího betonového krytu hl do 100 mm</t>
  </si>
  <si>
    <t>-92139408</t>
  </si>
  <si>
    <t>https://podminky.urs.cz/item/CS_URS_2021_01/919735122</t>
  </si>
  <si>
    <t>u zpevněné plochy a chodníku, viz.příloha D.1.1.2.</t>
  </si>
  <si>
    <t>936104211</t>
  </si>
  <si>
    <t>Montáž odpadkového koše do betonové patky</t>
  </si>
  <si>
    <t>-1148379061</t>
  </si>
  <si>
    <t>https://podminky.urs.cz/item/CS_URS_2021_01/936104211</t>
  </si>
  <si>
    <t xml:space="preserve">přemístění stávajícího odpadkového koše, viz.příloha  D.1.1.2.</t>
  </si>
  <si>
    <t>966001311</t>
  </si>
  <si>
    <t>Odstranění odpadkového koše s betonovou patkou</t>
  </si>
  <si>
    <t>1213067698</t>
  </si>
  <si>
    <t>https://podminky.urs.cz/item/CS_URS_2021_01/966001311</t>
  </si>
  <si>
    <t>přemistění stávajícího odpadkového koše, viz.příloha D.1.1.2.</t>
  </si>
  <si>
    <t>966006261</t>
  </si>
  <si>
    <t>Odstranění zpomalovacího plastového prahu</t>
  </si>
  <si>
    <t>600993221</t>
  </si>
  <si>
    <t>https://podminky.urs.cz/item/CS_URS_2021_01/966006261</t>
  </si>
  <si>
    <t xml:space="preserve">demontáž prahu ,který  bude zpětně použit, viz.příloha D.1.1.2.</t>
  </si>
  <si>
    <t>979054451</t>
  </si>
  <si>
    <t>Očištění vybouraných zámkových dlaždic s původním spárováním z kameniva těženého</t>
  </si>
  <si>
    <t>-219767434</t>
  </si>
  <si>
    <t>https://podminky.urs.cz/item/CS_URS_2021_01/979054451</t>
  </si>
  <si>
    <t>vybourání chodníku-kryt ZD, vi. příloha D.1.1.2.</t>
  </si>
  <si>
    <t>7+7</t>
  </si>
  <si>
    <t>980</t>
  </si>
  <si>
    <t>Betonové kabelové žlaby se zákrytem</t>
  </si>
  <si>
    <t>-1102761598</t>
  </si>
  <si>
    <t>montáž+dodávka+doprava+spojovací materiál, viz.příloha D.1.1.2.</t>
  </si>
  <si>
    <t>13+13+12+12</t>
  </si>
  <si>
    <t>9801</t>
  </si>
  <si>
    <t>Ochrana nadzemního hydrantu po celou dobu výstaby</t>
  </si>
  <si>
    <t>-866535025</t>
  </si>
  <si>
    <t>montáž+demontáž+materiál+doprava, viz.příloha D.1.1.2.</t>
  </si>
  <si>
    <t>9802</t>
  </si>
  <si>
    <t>Ochrana stávajícího plynovodu betonovými panely</t>
  </si>
  <si>
    <t>1912503884</t>
  </si>
  <si>
    <t>montáž+demontáž panelů(eventuelní pronájem panelů) a lože ŠD 150 mm, doprava a polatek za uložení na skládku, viz. příloha D.1.1.1.</t>
  </si>
  <si>
    <t>9803</t>
  </si>
  <si>
    <t>Ochrana stávajících dřevin</t>
  </si>
  <si>
    <t>1914257691</t>
  </si>
  <si>
    <t>montáž+demontáž+materiál+doprava , viz. příloha D.1.1.1.</t>
  </si>
  <si>
    <t>Vodorovná doprava suti ze sypkých materiálů do 1 km</t>
  </si>
  <si>
    <t>-739414487</t>
  </si>
  <si>
    <t>https://podminky.urs.cz/item/CS_URS_2021_01/997221551</t>
  </si>
  <si>
    <t>živice</t>
  </si>
  <si>
    <t>(47*0,22)+(124*0,098)+(764*0,092)</t>
  </si>
  <si>
    <t>-1572079187</t>
  </si>
  <si>
    <t>suť</t>
  </si>
  <si>
    <t>(47*0,44)+(265*0,44)+(77*0,29)+(77*0,325)+(12*0,24)+(167*0,29)+(167*0,24)+(124*0,29)+(124*0,24)+(7*0,29)+(7*0,29)</t>
  </si>
  <si>
    <t>Příplatek ZKD 1 km u vodorovné dopravy suti ze sypkých materiálů</t>
  </si>
  <si>
    <t>-2064084017</t>
  </si>
  <si>
    <t>https://podminky.urs.cz/item/CS_URS_2021_01/997221559</t>
  </si>
  <si>
    <t>živice+příplatek za dalších 9 km</t>
  </si>
  <si>
    <t>92,78*9</t>
  </si>
  <si>
    <t>1101500600</t>
  </si>
  <si>
    <t>suť+příplatek za dalších 9 km</t>
  </si>
  <si>
    <t>345,805*9</t>
  </si>
  <si>
    <t>997221571</t>
  </si>
  <si>
    <t>Vodorovná doprava vybouraných hmot do 1 km</t>
  </si>
  <si>
    <t>107580980</t>
  </si>
  <si>
    <t>https://podminky.urs.cz/item/CS_URS_2021_01/997221571</t>
  </si>
  <si>
    <t>vybourané hmoty</t>
  </si>
  <si>
    <t>(265*0,408)+(5*0,26)+(2*0,26)+(241*0,205)+(90*0,04)+(41,5*0,255)</t>
  </si>
  <si>
    <t>997221579</t>
  </si>
  <si>
    <t>Příplatek ZKD 1 km u vodorovné dopravy vybouraných hmot</t>
  </si>
  <si>
    <t>-586225511</t>
  </si>
  <si>
    <t>https://podminky.urs.cz/item/CS_URS_2021_01/997221579</t>
  </si>
  <si>
    <t>vybourané hmoty+příplatek za dalších 9 km</t>
  </si>
  <si>
    <t>173,528*9</t>
  </si>
  <si>
    <t>997221611</t>
  </si>
  <si>
    <t>Nakládání suti na dopravní prostředky pro vodorovnou dopravu</t>
  </si>
  <si>
    <t>1153540899</t>
  </si>
  <si>
    <t>https://podminky.urs.cz/item/CS_URS_2021_01/997221611</t>
  </si>
  <si>
    <t>-357938173</t>
  </si>
  <si>
    <t>997221612</t>
  </si>
  <si>
    <t>Nakládání vybouraných hmot na dopravní prostředky pro vodorovnou dopravu</t>
  </si>
  <si>
    <t>1088067985</t>
  </si>
  <si>
    <t>https://podminky.urs.cz/item/CS_URS_2021_01/997221612</t>
  </si>
  <si>
    <t>997221615</t>
  </si>
  <si>
    <t>Poplatek za uložení na skládce (skládkovné) stavebního odpadu betonového kód odpadu 17 01 01</t>
  </si>
  <si>
    <t>443930587</t>
  </si>
  <si>
    <t>https://podminky.urs.cz/item/CS_URS_2021_01/997221615</t>
  </si>
  <si>
    <t>(77*0,325)+(12*0,24)+(167*0,24)+(124*0,24)</t>
  </si>
  <si>
    <t>1626653715</t>
  </si>
  <si>
    <t>(5*0,26)+(2*0,26)+(241*0,205)+(90*0,04)+(41,5*0,255)</t>
  </si>
  <si>
    <t>997221625</t>
  </si>
  <si>
    <t>Poplatek za uložení na skládce (skládkovné) stavebního odpadu železobetonového kód odpadu 17 01 01</t>
  </si>
  <si>
    <t>1827635485</t>
  </si>
  <si>
    <t>https://podminky.urs.cz/item/CS_URS_2021_01/997221625</t>
  </si>
  <si>
    <t>vybourané hmoty-panely</t>
  </si>
  <si>
    <t>265*0,408</t>
  </si>
  <si>
    <t>997221645</t>
  </si>
  <si>
    <t>Poplatek za uložení na skládce (skládkovné) odpadu asfaltového bez dehtu kód odpadu 17 03 02</t>
  </si>
  <si>
    <t>2139461200</t>
  </si>
  <si>
    <t>https://podminky.urs.cz/item/CS_URS_2021_01/997221645</t>
  </si>
  <si>
    <t>1332838450</t>
  </si>
  <si>
    <t>https://podminky.urs.cz/item/CS_URS_2021_01/997221655</t>
  </si>
  <si>
    <t>(47*0,44)+(265*0,44)+(77*0,29)+(167*0,29)+(124*0,29)+(7*0,29)+(7*0,29)</t>
  </si>
  <si>
    <t>998223011</t>
  </si>
  <si>
    <t>Přesun hmot pro pozemní komunikace s krytem dlážděným</t>
  </si>
  <si>
    <t>918024485</t>
  </si>
  <si>
    <t>https://podminky.urs.cz/item/CS_URS_2021_01/998223011</t>
  </si>
  <si>
    <t>998223091</t>
  </si>
  <si>
    <t>Příplatek k přesunu hmot pro pozemní komunikace s krytem dlážděným za zvětšený přesun do 1000 m</t>
  </si>
  <si>
    <t>433540528</t>
  </si>
  <si>
    <t>https://podminky.urs.cz/item/CS_URS_2021_01/998223091</t>
  </si>
  <si>
    <t>b - návrh</t>
  </si>
  <si>
    <t>122251105</t>
  </si>
  <si>
    <t>Odkopávky a prokopávky nezapažené v hornině třídy těžitelnosti I, skupiny 3 objem do 1000 m3 strojně</t>
  </si>
  <si>
    <t>-974521217</t>
  </si>
  <si>
    <t>https://podminky.urs.cz/item/CS_URS_2021_01/122251105</t>
  </si>
  <si>
    <t>výkop + výkop pro část chodníku, viz. příloha D.1.1.8.</t>
  </si>
  <si>
    <t>715+71</t>
  </si>
  <si>
    <t>132251101</t>
  </si>
  <si>
    <t>Hloubení rýh nezapažených š do 800 mm v hornině třídy těžitelnosti I, skupiny 3 objem do 20 m3 strojně</t>
  </si>
  <si>
    <t>-233006764</t>
  </si>
  <si>
    <t>https://podminky.urs.cz/item/CS_URS_2021_01/132251101</t>
  </si>
  <si>
    <t>sondy</t>
  </si>
  <si>
    <t>1602447893</t>
  </si>
  <si>
    <t>vsakovací pruh, viz. příloha D.1.1.3.</t>
  </si>
  <si>
    <t>1,5*4*1,2</t>
  </si>
  <si>
    <t>-543127735</t>
  </si>
  <si>
    <t>UV+přípojka, viz. příloha D.1.1.3.</t>
  </si>
  <si>
    <t>(1,5*1,5*2*1)+(1*1,5*4)</t>
  </si>
  <si>
    <t>1622601141</t>
  </si>
  <si>
    <t>vsakovací pruh, 10% z celkové kubatury, viz. příloha D.1.1.3.</t>
  </si>
  <si>
    <t>(1,5*4*1,2)*0,1</t>
  </si>
  <si>
    <t>1569557146</t>
  </si>
  <si>
    <t>výkop, 10% z celkové kubatury, viz. příloha D.1.1.8.</t>
  </si>
  <si>
    <t>786*0,1</t>
  </si>
  <si>
    <t>-861084908</t>
  </si>
  <si>
    <t>UV+přípojka, 10% z celkové kubatury, viz.příloh D.1.1.3.</t>
  </si>
  <si>
    <t>((1,5*1,5*2*1)+(1*1,5*4))*0,1</t>
  </si>
  <si>
    <t>608681489</t>
  </si>
  <si>
    <t>1569191966</t>
  </si>
  <si>
    <t>ornice pro ohumusování dovoz z meziskládky, viz. příloha D.1.1.3.</t>
  </si>
  <si>
    <t>-174944584</t>
  </si>
  <si>
    <t>1,5*1,2*4</t>
  </si>
  <si>
    <t>274064937</t>
  </si>
  <si>
    <t>přebytečný výkop, viz. příloha D.1.1.5.8.</t>
  </si>
  <si>
    <t>(715+71)-4</t>
  </si>
  <si>
    <t>1619521032</t>
  </si>
  <si>
    <t>SDZ návrh, viz. příloha D.1.1.3.</t>
  </si>
  <si>
    <t>0,3*0,3*0,6*10</t>
  </si>
  <si>
    <t>-1849583306</t>
  </si>
  <si>
    <t>UV+přípojka, vi. příloha D.1.1.3.</t>
  </si>
  <si>
    <t>(3,14*0,6*0,6*1,85*1)+(3,14*0,08*0,08*4)+(0,35*4)+(0,08*4)</t>
  </si>
  <si>
    <t>167151101</t>
  </si>
  <si>
    <t>Nakládání výkopku z hornin třídy těžitelnosti I, skupiny 1 až 3 do 100 m3</t>
  </si>
  <si>
    <t>-815729402</t>
  </si>
  <si>
    <t>https://podminky.urs.cz/item/CS_URS_2021_01/167151101</t>
  </si>
  <si>
    <t>869653391</t>
  </si>
  <si>
    <t>ornice pro ohumusování, viz. příloha D.1.1.3.</t>
  </si>
  <si>
    <t>(740+360)*0,15</t>
  </si>
  <si>
    <t>171151103</t>
  </si>
  <si>
    <t>Uložení sypaniny z hornin soudržných do násypů zhutněných strojně</t>
  </si>
  <si>
    <t>1535590437</t>
  </si>
  <si>
    <t>https://podminky.urs.cz/item/CS_URS_2021_01/171151103</t>
  </si>
  <si>
    <t>násyp, použije se vhodná zemina z výkopu, viz. příloha D.1.1.8.</t>
  </si>
  <si>
    <t>-1684095386</t>
  </si>
  <si>
    <t>přebytečný výkop, viz. příloha D.1.1.8.</t>
  </si>
  <si>
    <t>(715+71-4)*1,8</t>
  </si>
  <si>
    <t>-1712338392</t>
  </si>
  <si>
    <t>(0,3*0,3*0,6*10)*1,8</t>
  </si>
  <si>
    <t>610977524</t>
  </si>
  <si>
    <t>3,892*1,8</t>
  </si>
  <si>
    <t>-281721499</t>
  </si>
  <si>
    <t>(1,5*1,2*4)*1,8</t>
  </si>
  <si>
    <t>854104794</t>
  </si>
  <si>
    <t>přebytečný výkop, viz.příloha D.1.1.8.</t>
  </si>
  <si>
    <t>1765258746</t>
  </si>
  <si>
    <t>-574385905</t>
  </si>
  <si>
    <t>UV+přípojka,viz. příloha D.1.1.3.</t>
  </si>
  <si>
    <t>-1278084540</t>
  </si>
  <si>
    <t>172019600</t>
  </si>
  <si>
    <t>10,5-3,892</t>
  </si>
  <si>
    <t>218046568</t>
  </si>
  <si>
    <t>0,35*4</t>
  </si>
  <si>
    <t>1691222046</t>
  </si>
  <si>
    <t>(0,35*4)*2</t>
  </si>
  <si>
    <t>181351003</t>
  </si>
  <si>
    <t>Rozprostření ornice tl vrstvy do 200 mm pl do 100 m2 v rovině nebo ve svahu do 1:5 strojně</t>
  </si>
  <si>
    <t>1480724970</t>
  </si>
  <si>
    <t>https://podminky.urs.cz/item/CS_URS_2021_01/181351003</t>
  </si>
  <si>
    <t>zeleň, osetí je řešeno v oddíle SO 801 sadové úpravy, viz. příloha D.1.1.3.</t>
  </si>
  <si>
    <t>(19+1,2+64,3+5,3+93,1+55,3+3,2+12,5+2,6+109,7+59,7+3,5+34,3+23+85,7+11,1+35,8+8,3+257,2+17,5+80,4+6+64,4+15,3+13,4+9+9,2)-360</t>
  </si>
  <si>
    <t>181951111</t>
  </si>
  <si>
    <t>Úprava pláně v hornině třídy těžitelnosti I, skupiny 1 až 3 bez zhutnění strojně</t>
  </si>
  <si>
    <t>-1674550655</t>
  </si>
  <si>
    <t>https://podminky.urs.cz/item/CS_URS_2021_01/181951111</t>
  </si>
  <si>
    <t>zeleň, viz. příloha D.1.1.3.</t>
  </si>
  <si>
    <t>740</t>
  </si>
  <si>
    <t>181951112</t>
  </si>
  <si>
    <t>Úprava pláně v hornině třídy těžitelnosti I, skupiny 1 až 3 se zhutněním strojně</t>
  </si>
  <si>
    <t>-2045384900</t>
  </si>
  <si>
    <t>https://podminky.urs.cz/item/CS_URS_2021_01/181951112</t>
  </si>
  <si>
    <t>zpevněné plochy, viz.příloha D.1.1.3.</t>
  </si>
  <si>
    <t>483+327+365</t>
  </si>
  <si>
    <t>182151111</t>
  </si>
  <si>
    <t>Svahování v zářezech v hornině třídy těžitelnosti I, skupiny 1 až 3 strojně</t>
  </si>
  <si>
    <t>-1307240087</t>
  </si>
  <si>
    <t>https://podminky.urs.cz/item/CS_URS_2021_01/182151111</t>
  </si>
  <si>
    <t>zeleń, viz. příloha D.1.1.3.</t>
  </si>
  <si>
    <t>360</t>
  </si>
  <si>
    <t>182351123</t>
  </si>
  <si>
    <t>Rozprostření ornice pl do 500 m2 ve svahu přes 1:5 tl vrstvy do 200 mm strojně</t>
  </si>
  <si>
    <t>-73655859</t>
  </si>
  <si>
    <t>https://podminky.urs.cz/item/CS_URS_2021_01/182351123</t>
  </si>
  <si>
    <t xml:space="preserve">zeleň, osetí je řešeno v oddíle SO801 Sadové úpravy,  viz.příloha D.1.1.3.</t>
  </si>
  <si>
    <t>1100-740</t>
  </si>
  <si>
    <t>451317777</t>
  </si>
  <si>
    <t>Podklad nebo lože pod dlažbu vodorovný nebo do sklonu 1:5 z betonu prostého tl do 100 mm</t>
  </si>
  <si>
    <t>502556868</t>
  </si>
  <si>
    <t>https://podminky.urs.cz/item/CS_URS_2021_01/451317777</t>
  </si>
  <si>
    <t>rampy prahy, viz. příloha D.1.1.5</t>
  </si>
  <si>
    <t>7,5+7,5</t>
  </si>
  <si>
    <t>Lože pod potrubí otevřený výkop z kameniva drobného těženého</t>
  </si>
  <si>
    <t>1924214916</t>
  </si>
  <si>
    <t>https://podminky.urs.cz/item/CS_URS_2021_01/451572111</t>
  </si>
  <si>
    <t>přípojka UV, viz. příloha D.1.1.3.</t>
  </si>
  <si>
    <t>0,08*4</t>
  </si>
  <si>
    <t>452386111</t>
  </si>
  <si>
    <t>Vyrovnávací prstence z betonu prostého tř. C 25/30 v do 100 mm</t>
  </si>
  <si>
    <t>-1702145661</t>
  </si>
  <si>
    <t>https://podminky.urs.cz/item/CS_URS_2021_01/452386111</t>
  </si>
  <si>
    <t>uliční vpust, viz. příloha D.1.1.3.</t>
  </si>
  <si>
    <t>564761111</t>
  </si>
  <si>
    <t>Podklad z kameniva hrubého drceného vel. 32-63 mm tl 200 mm</t>
  </si>
  <si>
    <t>-1060436049</t>
  </si>
  <si>
    <t>https://podminky.urs.cz/item/CS_URS_2021_01/564761111</t>
  </si>
  <si>
    <t xml:space="preserve">vsakovací pruh,šířka 1,5m, délka 4,0m a hloubka 1,2m,  kubatura 7,2 m3, viz. příloha D.1.1.3.</t>
  </si>
  <si>
    <t>(1,5*4)*6</t>
  </si>
  <si>
    <t>564851111</t>
  </si>
  <si>
    <t>Podklad ze štěrkodrtě ŠD tl 150 mm</t>
  </si>
  <si>
    <t>1252935145</t>
  </si>
  <si>
    <t>https://podminky.urs.cz/item/CS_URS_2021_01/564851111</t>
  </si>
  <si>
    <t>komunikace+vyhybna, ŠD 0-32 , viz. příloha D.1.1.5.</t>
  </si>
  <si>
    <t>(20+289+53+37)+(138*0,5)</t>
  </si>
  <si>
    <t>1787465750</t>
  </si>
  <si>
    <t>parkovací stání, ŠD fr. 0-63, viz. příloha D.1.1.5.</t>
  </si>
  <si>
    <t>(32+32+55+120)+(104*0,5)</t>
  </si>
  <si>
    <t>40999122</t>
  </si>
  <si>
    <t>parkovací stání, SD fr-0-32, viz. příloha D.1.1.5.</t>
  </si>
  <si>
    <t>954856156</t>
  </si>
  <si>
    <t>vyhrazené parkovací stání ŠD fr. 0-63 viz.příloha D.1.1.5.</t>
  </si>
  <si>
    <t>-1638539834</t>
  </si>
  <si>
    <t>vyhrazené parkovací stání ŠD fr. 0-32, viz. příloha D.1.1.5.</t>
  </si>
  <si>
    <t>564861111</t>
  </si>
  <si>
    <t>Podklad ze štěrkodrtě ŠD tl 200 mm</t>
  </si>
  <si>
    <t>-1797234802</t>
  </si>
  <si>
    <t>https://podminky.urs.cz/item/CS_URS_2021_01/564861111</t>
  </si>
  <si>
    <t xml:space="preserve">rampy prahu,  ŠD fr. 0-32, viz. příloha D.1.1.5.</t>
  </si>
  <si>
    <t>-2069898654</t>
  </si>
  <si>
    <t>chodník-kryt živice, ŠD fr. 0-32,viz. příloha D.1.1.5.</t>
  </si>
  <si>
    <t>147+19+2</t>
  </si>
  <si>
    <t>390058722</t>
  </si>
  <si>
    <t>chodník-kryt dlažba, ŠD fr. 0-32, viz. příloha D.1.1.5.</t>
  </si>
  <si>
    <t>39+34+124</t>
  </si>
  <si>
    <t>1880298393</t>
  </si>
  <si>
    <t>chodník-předláždění, ŠD fr. 0-32, viz. příloha D.1.1.5.</t>
  </si>
  <si>
    <t>-308558275</t>
  </si>
  <si>
    <t>úprava podloží u komunikace+vyhybny a prahu, ŠD fr. 0-63 v tl. 250-400mm, v rozpočtu se počítá tl. 400mm, viz. příloha D.1.1.5.</t>
  </si>
  <si>
    <t>((399+15)+(138*0,5))*2</t>
  </si>
  <si>
    <t>964490973</t>
  </si>
  <si>
    <t>úprava podloží u všech parkovacích stání a vjezdu,ŠD fr. 0-63 v tl. 250-400, v rozpočtu se počítá tl. 400mm, viz. příloha D.1.1.5.</t>
  </si>
  <si>
    <t>((239+17+19)+(104*0,5))*2</t>
  </si>
  <si>
    <t>564871111</t>
  </si>
  <si>
    <t>Podklad ze štěrkodrtě ŠD tl 250 mm</t>
  </si>
  <si>
    <t>-826794228</t>
  </si>
  <si>
    <t>https://podminky.urs.cz/item/CS_URS_2021_01/564871111</t>
  </si>
  <si>
    <t>vjezd ŠD fr. 0-32, viz. příloha D.1.1.5.</t>
  </si>
  <si>
    <t>564871116</t>
  </si>
  <si>
    <t>Podklad ze štěrkodrtě ŠD tl. 300 mm</t>
  </si>
  <si>
    <t>-1474438237</t>
  </si>
  <si>
    <t>https://podminky.urs.cz/item/CS_URS_2021_01/564871116</t>
  </si>
  <si>
    <t>úprava podloží u chodníku ŠD fr. 0-32 v tl. 200-300mm, v rozpočtu se počítá tl. 300 mm, viz. příloha D.1.1.5.</t>
  </si>
  <si>
    <t>168+197</t>
  </si>
  <si>
    <t>564911511</t>
  </si>
  <si>
    <t>Podklad z R-materiálu tl 50 mm</t>
  </si>
  <si>
    <t>1293900260</t>
  </si>
  <si>
    <t>https://podminky.urs.cz/item/CS_URS_2021_01/564911511</t>
  </si>
  <si>
    <t>chodník-kryt živice, viz. příloha D.1.1.5.</t>
  </si>
  <si>
    <t>565135121</t>
  </si>
  <si>
    <t>Asfaltový beton vrstva podkladní ACP 16 (obalované kamenivo OKS) tl 50 mm š přes 3 m</t>
  </si>
  <si>
    <t>-1383648193</t>
  </si>
  <si>
    <t>https://podminky.urs.cz/item/CS_URS_2021_01/565135121</t>
  </si>
  <si>
    <t>komunikace +vyhybna, viz. příloha D.1.1.5.</t>
  </si>
  <si>
    <t>20+289+53+37</t>
  </si>
  <si>
    <t>567122111</t>
  </si>
  <si>
    <t>Podklad ze směsi stmelené cementem SC C 8/10 (KSC I) tl 120 mm</t>
  </si>
  <si>
    <t>-1115159405</t>
  </si>
  <si>
    <t>https://podminky.urs.cz/item/CS_URS_2021_01/567122111</t>
  </si>
  <si>
    <t>komunikace+vyhybna, viz. příloha D.1.1.5</t>
  </si>
  <si>
    <t>567132111</t>
  </si>
  <si>
    <t>Podklad ze směsi stmelené cementem SC C 8/10 (KSC I) tl 160 mm</t>
  </si>
  <si>
    <t>677565991</t>
  </si>
  <si>
    <t>https://podminky.urs.cz/item/CS_URS_2021_01/567132111</t>
  </si>
  <si>
    <t>rampy prahu, viz. příloha D.1.1.5.</t>
  </si>
  <si>
    <t>573111112</t>
  </si>
  <si>
    <t>Postřik živičný infiltrační s posypem z asfaltu množství 1 kg/m2</t>
  </si>
  <si>
    <t>1345953752</t>
  </si>
  <si>
    <t>https://podminky.urs.cz/item/CS_URS_2021_01/573111112</t>
  </si>
  <si>
    <t>komunikace+vyhybna, viz. příloha D.1.1.5.</t>
  </si>
  <si>
    <t>573211109</t>
  </si>
  <si>
    <t>Postřik živičný spojovací z asfaltu v množství 0,50 kg/m2</t>
  </si>
  <si>
    <t>1657307981</t>
  </si>
  <si>
    <t>https://podminky.urs.cz/item/CS_URS_2021_01/573211109</t>
  </si>
  <si>
    <t>619167218</t>
  </si>
  <si>
    <t>-1615491625</t>
  </si>
  <si>
    <t xml:space="preserve">živičný koberec, viz. příloha  D.1.1.3.</t>
  </si>
  <si>
    <t>577134111</t>
  </si>
  <si>
    <t>Asfaltový beton vrstva obrusná ACO 11 (ABS) tř. I tl 40 mm š do 3 m z nemodifikovaného asfaltu</t>
  </si>
  <si>
    <t>-1350644186</t>
  </si>
  <si>
    <t>https://podminky.urs.cz/item/CS_URS_2021_01/577134111</t>
  </si>
  <si>
    <t>živičný koberec, viz. příloha D.1.1.3.</t>
  </si>
  <si>
    <t>577134121</t>
  </si>
  <si>
    <t>Asfaltový beton vrstva obrusná ACO 11 (ABS) tř. I tl 40 mm š přes 3 m z nemodifikovaného asfaltu</t>
  </si>
  <si>
    <t>2034169667</t>
  </si>
  <si>
    <t>https://podminky.urs.cz/item/CS_URS_2021_01/577134121</t>
  </si>
  <si>
    <t>1182570352</t>
  </si>
  <si>
    <t>368+58+72+240</t>
  </si>
  <si>
    <t>577143111</t>
  </si>
  <si>
    <t>Asfaltový beton vrstva obrusná ACO 8 (ABJ) tl 50 mm š do 3 m z nemodifikovaného asfaltu</t>
  </si>
  <si>
    <t>1435774751</t>
  </si>
  <si>
    <t>https://podminky.urs.cz/item/CS_URS_2021_01/577143111</t>
  </si>
  <si>
    <t>586811</t>
  </si>
  <si>
    <t>výpň spár vysokopevnostní polymercementovou maltou</t>
  </si>
  <si>
    <t>224806730</t>
  </si>
  <si>
    <t>134</t>
  </si>
  <si>
    <t>591141111</t>
  </si>
  <si>
    <t>Kladení dlažby z kostek velkých z kamene na MC tl 50 mm</t>
  </si>
  <si>
    <t>-660474674</t>
  </si>
  <si>
    <t>https://podminky.urs.cz/item/CS_URS_2021_01/591141111</t>
  </si>
  <si>
    <t xml:space="preserve">rampy prahu. viz. příloha  D.1.1.5</t>
  </si>
  <si>
    <t>135</t>
  </si>
  <si>
    <t>58381008</t>
  </si>
  <si>
    <t>kostka dlažební žula velká 15/17</t>
  </si>
  <si>
    <t>540934773</t>
  </si>
  <si>
    <t xml:space="preserve">rampy prahu, kamenná dlažba 120/160+ztratné, viz. příloha  d.1.1.5.</t>
  </si>
  <si>
    <t>15*1,01</t>
  </si>
  <si>
    <t>596211110</t>
  </si>
  <si>
    <t>Kladení zámkové dlažby komunikací pro pěší tl 60 mm skupiny A pl do 50 m2</t>
  </si>
  <si>
    <t>-114908884</t>
  </si>
  <si>
    <t>https://podminky.urs.cz/item/CS_URS_2021_01/596211110</t>
  </si>
  <si>
    <t>chodník-předláždění, použije se stávající vybouraná dlažba , zachová se jenom varovný pás z reliéfní dlažby, viz. příloha D.1.1.5.</t>
  </si>
  <si>
    <t>596212</t>
  </si>
  <si>
    <t>rovná betonová dlažba 200/200/60 bez zkosených hran, barva přírodní</t>
  </si>
  <si>
    <t>-230394298</t>
  </si>
  <si>
    <t>chodník -předláždění-ohraničení varovného pásu+ztratné, viz. příloha D.1.1.5.</t>
  </si>
  <si>
    <t>0,5*1,03</t>
  </si>
  <si>
    <t>596211210</t>
  </si>
  <si>
    <t>Kladení zámkové dlažby komunikací pro pěší tl 80 mm skupiny A pl do 50 m2</t>
  </si>
  <si>
    <t>1632811431</t>
  </si>
  <si>
    <t>https://podminky.urs.cz/item/CS_URS_2021_01/596211210</t>
  </si>
  <si>
    <t>vjezd, viz. příloha D.1.1.5.</t>
  </si>
  <si>
    <t>59245020</t>
  </si>
  <si>
    <t>dlažba tvar obdélník betonová 200x100x80mm přírodní</t>
  </si>
  <si>
    <t>1912950566</t>
  </si>
  <si>
    <t>vjezd +ztratné, viz. příloha D.1.1.5.</t>
  </si>
  <si>
    <t>19*1,03</t>
  </si>
  <si>
    <t>596211222</t>
  </si>
  <si>
    <t>Kladení zámkové dlažby komunikací pro pěší tl 80 mm skupiny B pl do 300 m2</t>
  </si>
  <si>
    <t>-856847427</t>
  </si>
  <si>
    <t>https://podminky.urs.cz/item/CS_URS_2021_01/596211222</t>
  </si>
  <si>
    <t>chodník-kryt dlažba, viz.příloha D.1.1.5.</t>
  </si>
  <si>
    <t>222024209</t>
  </si>
  <si>
    <t>chodník+ztratné, viz. příloha D.1.1.5.</t>
  </si>
  <si>
    <t>(197-13,4-6,9)*1,02</t>
  </si>
  <si>
    <t>59245226</t>
  </si>
  <si>
    <t>dlažba tvar obdélník betonová pro nevidomé 200x100x80mm barevná</t>
  </si>
  <si>
    <t>2097497402</t>
  </si>
  <si>
    <t>chodník-kryt dlažba -varovný a signální pás, barva červená+ztratní, viz. příloha D.1.1.5.</t>
  </si>
  <si>
    <t>13,4*1,03</t>
  </si>
  <si>
    <t>592453</t>
  </si>
  <si>
    <t>rovná betonová dlažba 200/100/80 bez zkosených hran,barva přírodní</t>
  </si>
  <si>
    <t>-1145228064</t>
  </si>
  <si>
    <t>chodník-kryt dlažba -ohraničená varovného a signálního pásu+ztratné, viz,. příloha D.1.1.5.</t>
  </si>
  <si>
    <t>6,9*1,03</t>
  </si>
  <si>
    <t>596211224</t>
  </si>
  <si>
    <t>Příplatek za kombinaci dvou barev u kladení betonových dlažeb komunikací pro pěší tl 80 mm skupiny B</t>
  </si>
  <si>
    <t>1091539549</t>
  </si>
  <si>
    <t>https://podminky.urs.cz/item/CS_URS_2021_01/596211224</t>
  </si>
  <si>
    <t>chodník-kryt dlažba, viz. příloha D.1.1.5.</t>
  </si>
  <si>
    <t>596212210</t>
  </si>
  <si>
    <t>Kladení zámkové dlažby pozemních komunikací tl 80 mm skupiny A pl do 50 m2</t>
  </si>
  <si>
    <t>-1850436525</t>
  </si>
  <si>
    <t>https://podminky.urs.cz/item/CS_URS_2021_01/596212210</t>
  </si>
  <si>
    <t>vyhrazené parkovací stání, viz. příloha D.1.1.5.</t>
  </si>
  <si>
    <t>1752856838</t>
  </si>
  <si>
    <t>+ztratné, viz. příloha D.1.1.5.</t>
  </si>
  <si>
    <t>17*1,03</t>
  </si>
  <si>
    <t>596212222</t>
  </si>
  <si>
    <t>Kladení zámkové dlažby pozemních komunikací tl 80 mm skupiny B pl do 300 m2</t>
  </si>
  <si>
    <t>-216938657</t>
  </si>
  <si>
    <t>https://podminky.urs.cz/item/CS_URS_2021_01/596212222</t>
  </si>
  <si>
    <t>parkovací stání, viz. příloha D.1.1.5.</t>
  </si>
  <si>
    <t>32+32+55+120</t>
  </si>
  <si>
    <t>77</t>
  </si>
  <si>
    <t>59245005</t>
  </si>
  <si>
    <t>dlažba tvar obdélník betonová 200x100x80mm barevná</t>
  </si>
  <si>
    <t>-757919572</t>
  </si>
  <si>
    <t>parkovací stání, dělící čáry, barva bílá, +ztratné, viz. příloha D.1.1.3.</t>
  </si>
  <si>
    <t>6,7*1,03</t>
  </si>
  <si>
    <t>78</t>
  </si>
  <si>
    <t>592451</t>
  </si>
  <si>
    <t>zatravňovací betonová dlažba 210/140/80, barva přírodní</t>
  </si>
  <si>
    <t>-865603415</t>
  </si>
  <si>
    <t>parkovací stání+ztratné, viz. příloha D.1.1.5.</t>
  </si>
  <si>
    <t>(239-6,7)*1,02</t>
  </si>
  <si>
    <t>79</t>
  </si>
  <si>
    <t>592452</t>
  </si>
  <si>
    <t>kamenivo pro výplň spár</t>
  </si>
  <si>
    <t>1199158295</t>
  </si>
  <si>
    <t>(239-6,7)/100*30*0,08</t>
  </si>
  <si>
    <t>80</t>
  </si>
  <si>
    <t>596212224</t>
  </si>
  <si>
    <t>Příplatek za kombinaci dvou barev u betonových dlažeb pozemních komunikací tl 80 mm skupiny B</t>
  </si>
  <si>
    <t>1817686394</t>
  </si>
  <si>
    <t>https://podminky.urs.cz/item/CS_URS_2021_01/596212224</t>
  </si>
  <si>
    <t>81</t>
  </si>
  <si>
    <t>871313121</t>
  </si>
  <si>
    <t>Montáž kanalizačního potrubí z PVC těsněné gumovým kroužkem otevřený výkop sklon do 20 % DN 160</t>
  </si>
  <si>
    <t>-1194214093</t>
  </si>
  <si>
    <t>https://podminky.urs.cz/item/CS_URS_2021_01/871313121</t>
  </si>
  <si>
    <t>82</t>
  </si>
  <si>
    <t>28611131</t>
  </si>
  <si>
    <t>trubka kanalizační PVC DN 160x1000mm SN4</t>
  </si>
  <si>
    <t>-1757810709</t>
  </si>
  <si>
    <t>přípojka UV+ztratné, viz. příloha D.1.1.3.</t>
  </si>
  <si>
    <t>4*1,03</t>
  </si>
  <si>
    <t>83</t>
  </si>
  <si>
    <t>895941111</t>
  </si>
  <si>
    <t>Zřízení vpusti kanalizační uliční z betonových dílců typ UV-50 normální</t>
  </si>
  <si>
    <t>-863459452</t>
  </si>
  <si>
    <t>https://podminky.urs.cz/item/CS_URS_2021_01/895941111</t>
  </si>
  <si>
    <t>uliční vpust, viz.příloha D.1.1.3.</t>
  </si>
  <si>
    <t>84</t>
  </si>
  <si>
    <t>59223852</t>
  </si>
  <si>
    <t>dno pro uliční vpusť s kalovou prohlubní betonové 450x300x50mm</t>
  </si>
  <si>
    <t>54497512</t>
  </si>
  <si>
    <t>85</t>
  </si>
  <si>
    <t>59223858</t>
  </si>
  <si>
    <t>skruž pro uliční vpusť horní betonová 450x570x50mm</t>
  </si>
  <si>
    <t>-1333933499</t>
  </si>
  <si>
    <t>86</t>
  </si>
  <si>
    <t>59223862</t>
  </si>
  <si>
    <t>skruž pro uliční vpusť středová betonová 450x295x50mm</t>
  </si>
  <si>
    <t>1426468266</t>
  </si>
  <si>
    <t>87</t>
  </si>
  <si>
    <t>59223824</t>
  </si>
  <si>
    <t>vpusť uliční skruž betonová 590x500x50mm s výtokem (bez vložky)</t>
  </si>
  <si>
    <t>-1257456134</t>
  </si>
  <si>
    <t>88</t>
  </si>
  <si>
    <t>899204112</t>
  </si>
  <si>
    <t>Osazení mříží litinových včetně rámů a košů na bahno pro třídu zatížení D400, E600</t>
  </si>
  <si>
    <t>-1162370784</t>
  </si>
  <si>
    <t>https://podminky.urs.cz/item/CS_URS_2021_01/899204112</t>
  </si>
  <si>
    <t xml:space="preserve">uliční vpust, viz. příloha  D.1.1.3.</t>
  </si>
  <si>
    <t>89</t>
  </si>
  <si>
    <t>28661938</t>
  </si>
  <si>
    <t>mříž litinová 600/40T, 420X620 D400</t>
  </si>
  <si>
    <t>574968828</t>
  </si>
  <si>
    <t>90</t>
  </si>
  <si>
    <t>28661789</t>
  </si>
  <si>
    <t>koš kalový ocelový pro silniční vpusť 425mm vč. madla</t>
  </si>
  <si>
    <t>28116887</t>
  </si>
  <si>
    <t>91</t>
  </si>
  <si>
    <t>899231111</t>
  </si>
  <si>
    <t>Výšková úprava uličního vstupu nebo vpusti do 200 mm zvýšením mříže</t>
  </si>
  <si>
    <t>2000089145</t>
  </si>
  <si>
    <t>https://podminky.urs.cz/item/CS_URS_2021_01/899231111</t>
  </si>
  <si>
    <t>92</t>
  </si>
  <si>
    <t>899331111</t>
  </si>
  <si>
    <t>Výšková úprava uličního vstupu nebo vpusti do 200 mm zvýšením poklopu</t>
  </si>
  <si>
    <t>-493711925</t>
  </si>
  <si>
    <t>https://podminky.urs.cz/item/CS_URS_2021_01/899331111</t>
  </si>
  <si>
    <t>93</t>
  </si>
  <si>
    <t>899431111</t>
  </si>
  <si>
    <t>Výšková úprava uličního vstupu nebo vpusti do 200 mm zvýšením krycího hrnce, šoupěte nebo hydrantu</t>
  </si>
  <si>
    <t>-1256184841</t>
  </si>
  <si>
    <t>https://podminky.urs.cz/item/CS_URS_2021_01/899431111</t>
  </si>
  <si>
    <t>94</t>
  </si>
  <si>
    <t>8995</t>
  </si>
  <si>
    <t>napojení uliční vpusti</t>
  </si>
  <si>
    <t>-546497370</t>
  </si>
  <si>
    <t xml:space="preserve">navrtávka+spojovací materiál+doprava +poplatek za uložení na skládku, viz. příloha  D.1.1.3.</t>
  </si>
  <si>
    <t>95</t>
  </si>
  <si>
    <t>914111111</t>
  </si>
  <si>
    <t>Montáž svislé dopravní značky do velikosti 1 m2 objímkami na sloupek nebo konzolu</t>
  </si>
  <si>
    <t>1229251927</t>
  </si>
  <si>
    <t>https://podminky.urs.cz/item/CS_URS_2021_01/914111111</t>
  </si>
  <si>
    <t>2+2+1+2+2+2+1+1+1</t>
  </si>
  <si>
    <t>96</t>
  </si>
  <si>
    <t>40445601</t>
  </si>
  <si>
    <t>výstražné dopravní značky A1-A30, A33 900mm</t>
  </si>
  <si>
    <t>1176517556</t>
  </si>
  <si>
    <t>SDZ návrh-dopravní značka A7b, viz. příloha D.1.1.3.</t>
  </si>
  <si>
    <t>97</t>
  </si>
  <si>
    <t>40445620</t>
  </si>
  <si>
    <t>zákazové, příkazové dopravní značky B1-B34, C1-15 700mm</t>
  </si>
  <si>
    <t>2089452925</t>
  </si>
  <si>
    <t xml:space="preserve">SDZ návrh-dopravní značka  2xB20a, 1x B28, viz. příloha D.1.1.3.</t>
  </si>
  <si>
    <t>2+1</t>
  </si>
  <si>
    <t>98</t>
  </si>
  <si>
    <t>40445622</t>
  </si>
  <si>
    <t>informativní značky provozní IP1-IP3, IP4b-IP7, IP10a, b 750x750mm</t>
  </si>
  <si>
    <t>-1227249283</t>
  </si>
  <si>
    <t xml:space="preserve">SDZ návrh - dopravní značka  2xIP5, 2x IP6, viz. příloha D.1.1.3.</t>
  </si>
  <si>
    <t>2+2</t>
  </si>
  <si>
    <t>99</t>
  </si>
  <si>
    <t>40445625</t>
  </si>
  <si>
    <t>informativní značky provozní IP8, IP9, IP11-IP13 500x700mm</t>
  </si>
  <si>
    <t>-1681973820</t>
  </si>
  <si>
    <t>SDZ návrhdopravní značka 2x IP11b, 1xIP12+symbol O1. viz. příloha D.1.1.3.</t>
  </si>
  <si>
    <t>100</t>
  </si>
  <si>
    <t>40445609</t>
  </si>
  <si>
    <t>značky upravující přednost P1, P4 900mm</t>
  </si>
  <si>
    <t>-1783456156</t>
  </si>
  <si>
    <t>SZD návrh-dopravní značka P4, viz.příloha D.1.1.3.</t>
  </si>
  <si>
    <t>101</t>
  </si>
  <si>
    <t>40445612</t>
  </si>
  <si>
    <t>značky upravující přednost P2, P3, P8 750mm</t>
  </si>
  <si>
    <t>-275894342</t>
  </si>
  <si>
    <t>SDZ návrh-dopravní značka P2, viz. příloha D.1.1.3.</t>
  </si>
  <si>
    <t>102</t>
  </si>
  <si>
    <t>914511111</t>
  </si>
  <si>
    <t>Montáž sloupku dopravních značek délky do 3,5 m s betonovým základem</t>
  </si>
  <si>
    <t>-1611750771</t>
  </si>
  <si>
    <t>https://podminky.urs.cz/item/CS_URS_2021_01/914511111</t>
  </si>
  <si>
    <t>103</t>
  </si>
  <si>
    <t>40445225</t>
  </si>
  <si>
    <t>sloupek pro dopravní značku Zn D 60mm v 3,5m</t>
  </si>
  <si>
    <t>1757313288</t>
  </si>
  <si>
    <t>104</t>
  </si>
  <si>
    <t>40445253</t>
  </si>
  <si>
    <t>víčko plastové na sloupek D 60mm</t>
  </si>
  <si>
    <t>-1860685268</t>
  </si>
  <si>
    <t>105</t>
  </si>
  <si>
    <t>40445256</t>
  </si>
  <si>
    <t>svorka upínací na sloupek dopravní značky D 60mm</t>
  </si>
  <si>
    <t>1368931836</t>
  </si>
  <si>
    <t>14*2</t>
  </si>
  <si>
    <t>133</t>
  </si>
  <si>
    <t>915231111</t>
  </si>
  <si>
    <t>Vodorovné dopravní značení přechody pro chodce, šipky, symboly bílý plast</t>
  </si>
  <si>
    <t>-612736504</t>
  </si>
  <si>
    <t>https://podminky.urs.cz/item/CS_URS_2021_01/915231111</t>
  </si>
  <si>
    <t>VDZ návrh - V10f, V7a, V17, viz. příloha D.1.1.3.</t>
  </si>
  <si>
    <t>(1,5*1)+8+(0,5*1/2*6)</t>
  </si>
  <si>
    <t>107</t>
  </si>
  <si>
    <t>915491211</t>
  </si>
  <si>
    <t>Osazení vodícího proužku z betonových desek do betonového lože tl do 100 mm š proužku 250 mm</t>
  </si>
  <si>
    <t>-164290189</t>
  </si>
  <si>
    <t>https://podminky.urs.cz/item/CS_URS_2021_01/915491211</t>
  </si>
  <si>
    <t xml:space="preserve">osazení do betonového lože C20/25nXF3 s opěrou, viz. příloha D.1.1.3. a  D.1.1.5.</t>
  </si>
  <si>
    <t>71+83</t>
  </si>
  <si>
    <t>108</t>
  </si>
  <si>
    <t>915492</t>
  </si>
  <si>
    <t>betonový vodící použek 500/250/80, barva přírodní</t>
  </si>
  <si>
    <t>1384577535</t>
  </si>
  <si>
    <t>+ztratné, viz. příloha D.1.1.3. a D.1.1.5.</t>
  </si>
  <si>
    <t>(154/0,5)*1,01</t>
  </si>
  <si>
    <t>109</t>
  </si>
  <si>
    <t>915621111</t>
  </si>
  <si>
    <t>Předznačení vodorovného plošného značení</t>
  </si>
  <si>
    <t>816389859</t>
  </si>
  <si>
    <t>https://podminky.urs.cz/item/CS_URS_2021_01/915621111</t>
  </si>
  <si>
    <t>VZD návrh- V10f a V17, V7a, viz. příloha D.1.1.3.</t>
  </si>
  <si>
    <t>(1*1,5)+(0,5*1/2*6)+8</t>
  </si>
  <si>
    <t>110</t>
  </si>
  <si>
    <t>916231213</t>
  </si>
  <si>
    <t>Osazení chodníkového obrubníku betonového stojatého s boční opěrou do lože z betonu prostého</t>
  </si>
  <si>
    <t>-2120555466</t>
  </si>
  <si>
    <t>https://podminky.urs.cz/item/CS_URS_2021_01/916231213</t>
  </si>
  <si>
    <t>osazený do betonového lože C20/25nXF3 s opěrou viz.příloha D.1.1.5.</t>
  </si>
  <si>
    <t>24+164+225+3</t>
  </si>
  <si>
    <t>111</t>
  </si>
  <si>
    <t>59217023</t>
  </si>
  <si>
    <t>obrubník betonový chodníkový 1000x150x250mm</t>
  </si>
  <si>
    <t>-1141738239</t>
  </si>
  <si>
    <t xml:space="preserve">barva  přírodní +ztratné, viz.příloha D.1.1.5.</t>
  </si>
  <si>
    <t>416*1,01</t>
  </si>
  <si>
    <t>112</t>
  </si>
  <si>
    <t>916331112</t>
  </si>
  <si>
    <t>Osazení zahradního obrubníku betonového do lože z betonu s boční opěrou</t>
  </si>
  <si>
    <t>-1725795113</t>
  </si>
  <si>
    <t>https://podminky.urs.cz/item/CS_URS_2021_01/916331112</t>
  </si>
  <si>
    <t>osazený do betonového lože C20/25nXF3 s opěrou,u ramp zpomalovacích prahů, viz. příloha D.1.1.5.</t>
  </si>
  <si>
    <t>5+5+5+5</t>
  </si>
  <si>
    <t>113</t>
  </si>
  <si>
    <t>59217012</t>
  </si>
  <si>
    <t>obrubník betonový zahradní 500x80x250mm</t>
  </si>
  <si>
    <t>-1254588384</t>
  </si>
  <si>
    <t>barva přírodní +ztratné, u ramp zpomalovacích prahů, viz. příloha D.1.1.5.</t>
  </si>
  <si>
    <t>20*1,01</t>
  </si>
  <si>
    <t>114</t>
  </si>
  <si>
    <t>1982468681</t>
  </si>
  <si>
    <t>osazený do betonového lože C20/25nXF3 s opěrou, u vjezdu a podélných stání, viz. příloha D.1.1.5.</t>
  </si>
  <si>
    <t>29+6+6</t>
  </si>
  <si>
    <t>115</t>
  </si>
  <si>
    <t>1264979610</t>
  </si>
  <si>
    <t>barva přírodní+ztratné, u vjezdu a podélných stání, viz. příloha D.1.1.5.</t>
  </si>
  <si>
    <t>41*1,01</t>
  </si>
  <si>
    <t>116</t>
  </si>
  <si>
    <t>-1718901664</t>
  </si>
  <si>
    <t xml:space="preserve">osazený do betonového lože C20/25nXF3 s opěrou, u chodníku,  viz. příloha D.1.1.1.</t>
  </si>
  <si>
    <t>23+20+63+11+14+13+8+8</t>
  </si>
  <si>
    <t>117</t>
  </si>
  <si>
    <t>59217011</t>
  </si>
  <si>
    <t>obrubník betonový zahradní 500x50x200mm</t>
  </si>
  <si>
    <t>-624427423</t>
  </si>
  <si>
    <t>barva přírodní+ztratné, u chodníku, viz. příloha D.1.1.1.</t>
  </si>
  <si>
    <t>160*1,01</t>
  </si>
  <si>
    <t>118</t>
  </si>
  <si>
    <t>916991121</t>
  </si>
  <si>
    <t>Lože pod obrubníky, krajníky nebo obruby z dlažebních kostek z betonu prostého</t>
  </si>
  <si>
    <t>-996849383</t>
  </si>
  <si>
    <t>https://podminky.urs.cz/item/CS_URS_2021_01/916991121</t>
  </si>
  <si>
    <t>pod obrubníky a vyrovnání u vybouraných vodících proužků (odhad)</t>
  </si>
  <si>
    <t>119</t>
  </si>
  <si>
    <t>919121132</t>
  </si>
  <si>
    <t>Těsnění spár zálivkou za studena pro komůrky š 20 mm hl 40 mm s těsnicím profilem</t>
  </si>
  <si>
    <t>707130477</t>
  </si>
  <si>
    <t>https://podminky.urs.cz/item/CS_URS_2021_01/919121132</t>
  </si>
  <si>
    <t>u komunikace -kryt živice, viz. příloha D.1.1.1.</t>
  </si>
  <si>
    <t>5+4+20+6+52+8+4</t>
  </si>
  <si>
    <t>120</t>
  </si>
  <si>
    <t>-1817258817</t>
  </si>
  <si>
    <t>u chodníku-kryt živice, viz. příloha D.1.1.1.</t>
  </si>
  <si>
    <t>121</t>
  </si>
  <si>
    <t>994632046</t>
  </si>
  <si>
    <t>u zpevněné plochy-kryt beton, viz. příloha D.1.1.1.</t>
  </si>
  <si>
    <t>122</t>
  </si>
  <si>
    <t>919726202</t>
  </si>
  <si>
    <t>Geotextilie pro vyztužení, separaci a filtraci tkaná z PP podélná pevnost v tahu do 50 kN/m</t>
  </si>
  <si>
    <t>213008784</t>
  </si>
  <si>
    <t>https://podminky.urs.cz/item/CS_URS_2021_01/919726202</t>
  </si>
  <si>
    <t>úprava podloží u komunikace+vyhybny+zpomalovacího prahu+rampy, PP40kN/m, viz. příloha D.1.1.5.</t>
  </si>
  <si>
    <t>(399+15)+(138*0,5)</t>
  </si>
  <si>
    <t>123</t>
  </si>
  <si>
    <t>1515550434</t>
  </si>
  <si>
    <t>úprava podloží u parkovacích stání, vyhrazeného parkovacího stání a vjezdu, PP40kN/m, viz.příloha D.1.1.5.</t>
  </si>
  <si>
    <t>(239+17+19)+(104*0,5)</t>
  </si>
  <si>
    <t>124</t>
  </si>
  <si>
    <t>938908411</t>
  </si>
  <si>
    <t>Čištění vozovek splachováním vodou</t>
  </si>
  <si>
    <t>-2144285595</t>
  </si>
  <si>
    <t>https://podminky.urs.cz/item/CS_URS_2021_01/938908411</t>
  </si>
  <si>
    <t>VDZ návrh, viz. příloha D.1.1.3.</t>
  </si>
  <si>
    <t>3+8</t>
  </si>
  <si>
    <t>125</t>
  </si>
  <si>
    <t>1009489717</t>
  </si>
  <si>
    <t>126</t>
  </si>
  <si>
    <t>966006132</t>
  </si>
  <si>
    <t>Odstranění značek dopravních nebo orientačních se sloupky s betonovými patkami</t>
  </si>
  <si>
    <t>1511622242</t>
  </si>
  <si>
    <t>https://podminky.urs.cz/item/CS_URS_2021_01/966006132</t>
  </si>
  <si>
    <t>SDZ rušené, viz. příloha D.1.1.3.</t>
  </si>
  <si>
    <t>127</t>
  </si>
  <si>
    <t>966006211</t>
  </si>
  <si>
    <t>Odstranění svislých dopravních značek ze sloupů, sloupků nebo konzol</t>
  </si>
  <si>
    <t>193165306</t>
  </si>
  <si>
    <t>https://podminky.urs.cz/item/CS_URS_2021_01/966006211</t>
  </si>
  <si>
    <t xml:space="preserve">SDZ rušené-dopravní značka  4xIP6, 2xE1, viz. příloha D.1.1.3.</t>
  </si>
  <si>
    <t>4+2</t>
  </si>
  <si>
    <t>128</t>
  </si>
  <si>
    <t>1021795812</t>
  </si>
  <si>
    <t>SDZ rušené</t>
  </si>
  <si>
    <t>(4*0,082)+(6*0,004)</t>
  </si>
  <si>
    <t>129</t>
  </si>
  <si>
    <t>1850638470</t>
  </si>
  <si>
    <t>SDZ rušené+příplatek za dlších 9 km</t>
  </si>
  <si>
    <t>0,352*9</t>
  </si>
  <si>
    <t>130</t>
  </si>
  <si>
    <t>-1689757902</t>
  </si>
  <si>
    <t>SDZ rušení</t>
  </si>
  <si>
    <t>131</t>
  </si>
  <si>
    <t>998225111</t>
  </si>
  <si>
    <t>Přesun hmot pro pozemní komunikace s krytem z kamene, monolitickým betonovým nebo živičným</t>
  </si>
  <si>
    <t>-1757210422</t>
  </si>
  <si>
    <t>https://podminky.urs.cz/item/CS_URS_2021_01/998225111</t>
  </si>
  <si>
    <t>132</t>
  </si>
  <si>
    <t>998225191</t>
  </si>
  <si>
    <t>Příplatek k přesunu hmot pro pozemní komunikace s krytem z kamene, živičným, betonovým do 1000 m</t>
  </si>
  <si>
    <t>-1039627041</t>
  </si>
  <si>
    <t>https://podminky.urs.cz/item/CS_URS_2021_01/998225191</t>
  </si>
  <si>
    <t>B - Vedlejší a ostatní náklady</t>
  </si>
  <si>
    <t xml:space="preserve">    VRN7 - Provozní vlivy</t>
  </si>
  <si>
    <t xml:space="preserve">    VRN9 - Ostatní náklady</t>
  </si>
  <si>
    <t>012203000</t>
  </si>
  <si>
    <t>Geodetické práce při provádění stavby</t>
  </si>
  <si>
    <t>kpl.</t>
  </si>
  <si>
    <t>-267742515</t>
  </si>
  <si>
    <t>https://podminky.urs.cz/item/CS_URS_2021_01/012203000</t>
  </si>
  <si>
    <t>-1236791237</t>
  </si>
  <si>
    <t>https://podminky.urs.cz/item/CS_URS_2021_01/012303000</t>
  </si>
  <si>
    <t>1179004275</t>
  </si>
  <si>
    <t>https://podminky.urs.cz/item/CS_URS_2021_01/013254000</t>
  </si>
  <si>
    <t>-579420772</t>
  </si>
  <si>
    <t>https://podminky.urs.cz/item/CS_URS_2021_01/030001000</t>
  </si>
  <si>
    <t>stavební buňky, toiky, napojení na inž.sítě atd.</t>
  </si>
  <si>
    <t>034002000</t>
  </si>
  <si>
    <t>Zabezpečení staveniště</t>
  </si>
  <si>
    <t>-1229291948</t>
  </si>
  <si>
    <t>https://podminky.urs.cz/item/CS_URS_2021_01/034002000</t>
  </si>
  <si>
    <t>zabezpečení staveniště v souladu s nařízením vlády 591/2006 Sb.</t>
  </si>
  <si>
    <t>042903000</t>
  </si>
  <si>
    <t>Ostatní posudky</t>
  </si>
  <si>
    <t>-1291088637</t>
  </si>
  <si>
    <t>https://podminky.urs.cz/item/CS_URS_2021_01/042903000</t>
  </si>
  <si>
    <t>043134000</t>
  </si>
  <si>
    <t>Zkoušky zatěžovací</t>
  </si>
  <si>
    <t>1821343702</t>
  </si>
  <si>
    <t>https://podminky.urs.cz/item/CS_URS_2021_01/043134000</t>
  </si>
  <si>
    <t>VRN7</t>
  </si>
  <si>
    <t>Provozní vlivy</t>
  </si>
  <si>
    <t>072002000</t>
  </si>
  <si>
    <t>Silniční provoz</t>
  </si>
  <si>
    <t>245474024</t>
  </si>
  <si>
    <t>https://podminky.urs.cz/item/CS_URS_2021_01/072002000</t>
  </si>
  <si>
    <t>dopravní značení</t>
  </si>
  <si>
    <t>VRN9</t>
  </si>
  <si>
    <t>Ostatní náklady</t>
  </si>
  <si>
    <t>091003000</t>
  </si>
  <si>
    <t>Ostatní náklady bez rozlišení</t>
  </si>
  <si>
    <t>-1041002764</t>
  </si>
  <si>
    <t>https://podminky.urs.cz/item/CS_URS_2021_01/091003000</t>
  </si>
  <si>
    <t>091504000</t>
  </si>
  <si>
    <t>Náklady související s publikační činností</t>
  </si>
  <si>
    <t>kpl</t>
  </si>
  <si>
    <t>-1052035466</t>
  </si>
  <si>
    <t>https://podminky.urs.cz/item/CS_URS_2021_01/091504000</t>
  </si>
  <si>
    <t>SO 401 - Veřejné osvětlení</t>
  </si>
  <si>
    <t>21-M-1 - Elektromontáže - silnoproud demontáže</t>
  </si>
  <si>
    <t>21-M - Elektromontáže - silnoproud montáže</t>
  </si>
  <si>
    <t>46-M - Zemní práce při extr.mont.pracích</t>
  </si>
  <si>
    <t>800-741-1 - Elektroinstalace - silnoproud demontáže</t>
  </si>
  <si>
    <t>800-741-2 - Elektroinstalace - silnoproud montáže</t>
  </si>
  <si>
    <t>OST - Ostatní a vedlejší náklady</t>
  </si>
  <si>
    <t>SPCM - Materiál</t>
  </si>
  <si>
    <t>21-M-1</t>
  </si>
  <si>
    <t>Elektromontáže - silnoproud demontáže</t>
  </si>
  <si>
    <t>210204002</t>
  </si>
  <si>
    <t>Demontáž stožárů osvětlení parkových ocelových (do šrotu)</t>
  </si>
  <si>
    <t>ks</t>
  </si>
  <si>
    <t>210204002.1</t>
  </si>
  <si>
    <t>Demontáž stožárů osvětlení parkových ocelových (pro opětovnou montáž)</t>
  </si>
  <si>
    <t>210204103</t>
  </si>
  <si>
    <t>Demontáž výložníků osvětlení jednoramenných sloupových hmotnosti do 35 kg (pro opětovnou montáž)</t>
  </si>
  <si>
    <t>210204125</t>
  </si>
  <si>
    <t>Demontáž patic stožárů osvětlení litinových (do šrotu)</t>
  </si>
  <si>
    <t>210204201</t>
  </si>
  <si>
    <t>Demontáž elektrovýzbroje stožárů osvětlení 1 okruh (do šrotu)</t>
  </si>
  <si>
    <t>210204201.1</t>
  </si>
  <si>
    <t>Demontáž elektrovýzbroje stožárů osvětlení 1 okruh (pro opětovnou montáž)</t>
  </si>
  <si>
    <t>21-M</t>
  </si>
  <si>
    <t>Elektromontáže - silnoproud montáže</t>
  </si>
  <si>
    <t>210204002.2</t>
  </si>
  <si>
    <t>Montáž stožárů osvětlení parkových ocelových</t>
  </si>
  <si>
    <t>210204011</t>
  </si>
  <si>
    <t>Montáž stožárů osvětlení ocelových samostatně stojících délky do 12 m</t>
  </si>
  <si>
    <t>210204103.1</t>
  </si>
  <si>
    <t>Montáž výložníků osvětlení jednoramenných sloupových hmotnosti do 35 kg</t>
  </si>
  <si>
    <t>8+1+1</t>
  </si>
  <si>
    <t>210204201.2</t>
  </si>
  <si>
    <t>Montáž elektrovýzbroje stožárů osvětlení 1 okruh</t>
  </si>
  <si>
    <t>210950201</t>
  </si>
  <si>
    <t>Příplatek na zatahování kabelů hmotnosti do 0,75 kg do tvárnicových tras a kolektorů</t>
  </si>
  <si>
    <t>3+20+19+39+35+34+52+3+41+46+64+47+44+53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</si>
  <si>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</si>
  <si>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</si>
  <si>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</si>
  <si>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</si>
  <si>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</si>
  <si>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460131113</t>
  </si>
  <si>
    <t>Hloubení nezapažených jam při elektromontážích ručně v hornině tř I skupiny 3</t>
  </si>
  <si>
    <t>10*0,5</t>
  </si>
  <si>
    <t>460161132</t>
  </si>
  <si>
    <t>Hloubení kabelových rýh ručně š 35 cm hl 40 cm v hornině tř I skupiny 3</t>
  </si>
  <si>
    <t>3+4+14+6</t>
  </si>
  <si>
    <t>460161162</t>
  </si>
  <si>
    <t>Hloubení kabelových rýh ručně š 35 cm hl 70 cm v hornině tř I skupiny 3</t>
  </si>
  <si>
    <t>1+17+29+28+(6+30)+19+40+57+38+35+26</t>
  </si>
  <si>
    <t>460161292</t>
  </si>
  <si>
    <t>Hloubení kabelových rýh ručně š 50 cm hl 100 cm v hornině tř I skupiny 3</t>
  </si>
  <si>
    <t>8+9+10+(5+5)</t>
  </si>
  <si>
    <t>460341113</t>
  </si>
  <si>
    <t>Vodorovné přemístění horniny jakékoliv třídy dopravními prostředky při elektromontážích do 1000 m</t>
  </si>
  <si>
    <t>(10*0,5)+3</t>
  </si>
  <si>
    <t>460341121</t>
  </si>
  <si>
    <t>Příplatek k vodorovnému přemístění horniny dopravními prostředky při elektromontážích za každých dalších 1000 m</t>
  </si>
  <si>
    <t>460391123</t>
  </si>
  <si>
    <t>Zásyp jam při elektromontážích ručně se zhutněním z hornin třídy I skupiny 3</t>
  </si>
  <si>
    <t>(10*0,5)/2</t>
  </si>
  <si>
    <t>460431142</t>
  </si>
  <si>
    <t>Zásyp kabelových rýh ručně se zhutněním š 35 cm hl 40 cm z horniny tř I skupiny 3</t>
  </si>
  <si>
    <t>460431172</t>
  </si>
  <si>
    <t>Zásyp kabelových rýh ručně se zhutněním š 35 cm hl 70 cm z horniny tř I skupiny 3</t>
  </si>
  <si>
    <t>460431312</t>
  </si>
  <si>
    <t>Zásyp kabelových rýh ručně se zhutněním š 50 cm hl 100 cm z horniny tř I skupiny 3</t>
  </si>
  <si>
    <t>460641113</t>
  </si>
  <si>
    <t>Základové konstrukce při elektromontážích z monolitického betonu tř. C 16/20</t>
  </si>
  <si>
    <t>460671112</t>
  </si>
  <si>
    <t>Výstražná fólie pro krytí kabelů šířky 25 cm</t>
  </si>
  <si>
    <t>1+15+14+32+29+28+46+19+40+57+38+35+36</t>
  </si>
  <si>
    <t>460791213</t>
  </si>
  <si>
    <t>Montáž trubek ochranných plastových ohebných do 90 mm uložených do rýhy</t>
  </si>
  <si>
    <t>460871144</t>
  </si>
  <si>
    <t>Podklad vozovky a chodníku ze štěrkodrti se zhutněním při elektromontážích tloušťky do 20 cm</t>
  </si>
  <si>
    <t>460881113</t>
  </si>
  <si>
    <t>Kryt vozovky a chodníku z betonu prostého při elektromontážích tloušťky do 15 cm</t>
  </si>
  <si>
    <t>468011131</t>
  </si>
  <si>
    <t>Odstranění podkladu nebo krytu komunikace při elektromontážích z betonu prostého tloušťky do 15 cm</t>
  </si>
  <si>
    <t>0,5*4</t>
  </si>
  <si>
    <t>468041112</t>
  </si>
  <si>
    <t>Řezání betonového podkladu nebo krytu při elektromontážích hloubky do 15 cm</t>
  </si>
  <si>
    <t>4*2</t>
  </si>
  <si>
    <t>800-741-1</t>
  </si>
  <si>
    <t>Elektroinstalace - silnoproud demontáže</t>
  </si>
  <si>
    <t>741373002</t>
  </si>
  <si>
    <t>Demontáž svítidlo výbojkové průmyslové stropní na výložník (pro opětovnou montáž)</t>
  </si>
  <si>
    <t>741373003</t>
  </si>
  <si>
    <t>Demontáž svítidlo výbojkové průmyslové stropní na sloupek parkový (pro opětovnou montáž)</t>
  </si>
  <si>
    <t>800-741-2</t>
  </si>
  <si>
    <t>Elektroinstalace - silnoproud montáže</t>
  </si>
  <si>
    <t>741122122</t>
  </si>
  <si>
    <t>Montáž kabel Cu plný kulatý žíla 3x1,5 až 6 mm2 zatažený v trubkách (CYKY)</t>
  </si>
  <si>
    <t>(8*2)+(8*3)+(8*4)+8+9</t>
  </si>
  <si>
    <t>741123225</t>
  </si>
  <si>
    <t>Montáž kabel Al plný nebo laněný kulatý žíla 4x25 mm2 uložený volně (AYKY)</t>
  </si>
  <si>
    <t>741130001</t>
  </si>
  <si>
    <t>Ukončení vodič izolovaný do 2,5mm2 v rozváděči nebo na přístroji</t>
  </si>
  <si>
    <t>(2*3)*10</t>
  </si>
  <si>
    <t>741130006</t>
  </si>
  <si>
    <t>Ukončení vodič izolovaný do 16 mm2 v rozváděči nebo na přístroji</t>
  </si>
  <si>
    <t>741130007</t>
  </si>
  <si>
    <t>Ukončení vodič izolovaný do 25 mm2 v rozváděči nebo na přístroji</t>
  </si>
  <si>
    <t>741136002</t>
  </si>
  <si>
    <t>Propojení kabel celoplastový spojkou venkovní smršťovací do 1 kV 4x25-35 mm2</t>
  </si>
  <si>
    <t>741320041</t>
  </si>
  <si>
    <t>Montáž pojistka - patrona do 60 A se styčným kroužkem se zapojením vodičů</t>
  </si>
  <si>
    <t>741322001</t>
  </si>
  <si>
    <t>Montáž svodiče bleskových proudů nn typ 1 jednopólových impulzní proud do 35 kA</t>
  </si>
  <si>
    <t>741322151</t>
  </si>
  <si>
    <t>Montáž svodiče přepětí nn typ 3 jednopólových do elektroinstalačních krabic</t>
  </si>
  <si>
    <t>741373002.1</t>
  </si>
  <si>
    <t>Montáž svítidlo výbojkové průmyslové stropní na výložník</t>
  </si>
  <si>
    <t>741410021</t>
  </si>
  <si>
    <t>Montáž vodič uzemňovací pásek průřezu do 120 mm2 v městské zástavbě v zemi</t>
  </si>
  <si>
    <t>741410041</t>
  </si>
  <si>
    <t>Montáž vodič uzemňovací drát nebo lano D do 10 mm v městské zástavbě</t>
  </si>
  <si>
    <t>10*2</t>
  </si>
  <si>
    <t>741420022</t>
  </si>
  <si>
    <t>Montáž svorka hromosvodná se 3 šrouby</t>
  </si>
  <si>
    <t>11+10</t>
  </si>
  <si>
    <t>741810003</t>
  </si>
  <si>
    <t>Celková prohlídka elektrického rozvodu a zařízení do 1 milionu Kč</t>
  </si>
  <si>
    <t>OST</t>
  </si>
  <si>
    <t>Ostatní a vedlejší náklady</t>
  </si>
  <si>
    <t>00001</t>
  </si>
  <si>
    <t>Vyhledání stávajícího kabelového vedení VO</t>
  </si>
  <si>
    <t>00002</t>
  </si>
  <si>
    <t>Napojení ve stávajícím svítidle VO</t>
  </si>
  <si>
    <t>00003</t>
  </si>
  <si>
    <t>Napojení na stávající uzemnění</t>
  </si>
  <si>
    <t>00004</t>
  </si>
  <si>
    <t>Poplatek za recyklaci svítidla</t>
  </si>
  <si>
    <t>00005</t>
  </si>
  <si>
    <t>Uzemnění - ochrana proti korozi</t>
  </si>
  <si>
    <t>00006</t>
  </si>
  <si>
    <t>Zaměření skutečného provedení VO</t>
  </si>
  <si>
    <t>00007</t>
  </si>
  <si>
    <t>00008</t>
  </si>
  <si>
    <t>106</t>
  </si>
  <si>
    <t>00009</t>
  </si>
  <si>
    <t>Náklady na dopravu</t>
  </si>
  <si>
    <t>00010</t>
  </si>
  <si>
    <t>Koordinace prací s investorem a dodavatelem stavby</t>
  </si>
  <si>
    <t>00011</t>
  </si>
  <si>
    <t>Komplexní zkoušky, vč. vypracování harmonogramu</t>
  </si>
  <si>
    <t>SPCM</t>
  </si>
  <si>
    <t>Materiál</t>
  </si>
  <si>
    <t>00925</t>
  </si>
  <si>
    <t>Pojistková vložka 6A</t>
  </si>
  <si>
    <t>1412415440</t>
  </si>
  <si>
    <t>01001</t>
  </si>
  <si>
    <t>Přepěťová ochrana na DIN lištu, typ 1+2, 25kA (10/350)</t>
  </si>
  <si>
    <t>139249763</t>
  </si>
  <si>
    <t>01002</t>
  </si>
  <si>
    <t>Přepěťová ochrana do svitídla VO, typ 2+3, 1,5kA (8/20)</t>
  </si>
  <si>
    <t>1357762183</t>
  </si>
  <si>
    <t>01403</t>
  </si>
  <si>
    <t>FeZn 30x4mm</t>
  </si>
  <si>
    <t>-1309982305</t>
  </si>
  <si>
    <t>P</t>
  </si>
  <si>
    <t>Poznámka k položce:_x000d_
1+15+14+32+29+28+46+19+40+57+38+35+36</t>
  </si>
  <si>
    <t>01404</t>
  </si>
  <si>
    <t>FeZn R=10mm s PVC izolací</t>
  </si>
  <si>
    <t>-2083965082</t>
  </si>
  <si>
    <t>Poznámka k položce:_x000d_
10*2</t>
  </si>
  <si>
    <t>01430</t>
  </si>
  <si>
    <t>Svorka SR02</t>
  </si>
  <si>
    <t>-1997102682</t>
  </si>
  <si>
    <t>01431</t>
  </si>
  <si>
    <t>Svorka SR03</t>
  </si>
  <si>
    <t>1803212939</t>
  </si>
  <si>
    <t>01567</t>
  </si>
  <si>
    <t>Kabelová spojka 1kV pro kabely AYKY-J 4x25mm2</t>
  </si>
  <si>
    <t>-1189706745</t>
  </si>
  <si>
    <t>01594</t>
  </si>
  <si>
    <t>Kabelové oko na FeZn drát 10mm2, vč. pérové a vějířové podložky</t>
  </si>
  <si>
    <t>-176411704</t>
  </si>
  <si>
    <t>02985</t>
  </si>
  <si>
    <t>CYKY-J 3x1.5mm2</t>
  </si>
  <si>
    <t>-1031079101</t>
  </si>
  <si>
    <t>Poznámka k položce:_x000d_
(8*2)+(8*3)+(8*4)+8+9</t>
  </si>
  <si>
    <t>02997</t>
  </si>
  <si>
    <t>AYKY-J 4x25mm2</t>
  </si>
  <si>
    <t>-1738211922</t>
  </si>
  <si>
    <t>Poznámka k položce:_x000d_
3+20+19+39+35+34+52+3+41+46+64+47+44+53</t>
  </si>
  <si>
    <t>48001</t>
  </si>
  <si>
    <t>Sadové svítidlo - zdroj LED, 30W, 4000lm, 3000°K - typ dle správce VO</t>
  </si>
  <si>
    <t>585187448</t>
  </si>
  <si>
    <t>48002</t>
  </si>
  <si>
    <t>Svítidlo pro nasvětlení místa pro přecházení - zdroj LED, 30W, 4000lm, 5000°K - typ dle správce VO</t>
  </si>
  <si>
    <t>1991670089</t>
  </si>
  <si>
    <t>48011</t>
  </si>
  <si>
    <t>Sadový ocelový třístupňový stožár 6,5 m, s ocelovou manžetou, 133mm-89mm-60mm, žárový pozink - typ dle správce VO</t>
  </si>
  <si>
    <t>1661819090</t>
  </si>
  <si>
    <t>48012</t>
  </si>
  <si>
    <t>Ocelový třístupňový stožár pro nasvětlení přechodu pro chodce 7,2m, s ocelovou manžetou, 133mm-89mm-76mm, žárový pozink - typ dle správce VO</t>
  </si>
  <si>
    <t>1640904473</t>
  </si>
  <si>
    <t>48013</t>
  </si>
  <si>
    <t>Ocelový třístupňový stožár pro nasvětlení přechodu pro chodce 7,2m, s ocelovou manžetou, 133mm-108mm-89mm, žárový pozink - typ dle správce VO</t>
  </si>
  <si>
    <t>-1228142552</t>
  </si>
  <si>
    <t>48021</t>
  </si>
  <si>
    <t>Ocelový sadový obloukový jednoramenný výložník, délka vyložení 1,0m, žárový pozink - typ dle správce VO</t>
  </si>
  <si>
    <t>-1509659543</t>
  </si>
  <si>
    <t>48022</t>
  </si>
  <si>
    <t>Ocelový rovný jednoramenný výložník pro nasvětlení přechodu pro chodce, délka vyložení 0,75m, žárový pozink - typ dle správce VO</t>
  </si>
  <si>
    <t>-1612048728</t>
  </si>
  <si>
    <t>48023</t>
  </si>
  <si>
    <t>Ocelový rovný jednoramenný výložník pro nasvětlení přechodu pro chodce, délka vyložení 2,0m, žárový pozink - typ dle správce VO</t>
  </si>
  <si>
    <t>776837378</t>
  </si>
  <si>
    <t>48121</t>
  </si>
  <si>
    <t>Stožárová svorkovnice SR, 1 pojistka</t>
  </si>
  <si>
    <t>2048158266</t>
  </si>
  <si>
    <t>90001</t>
  </si>
  <si>
    <t>Fólie z polyetylenu šíře 220mm</t>
  </si>
  <si>
    <t>1303142715</t>
  </si>
  <si>
    <t>90022</t>
  </si>
  <si>
    <t>Chránička ohebná korugovaná HDPE50</t>
  </si>
  <si>
    <t>-911376580</t>
  </si>
  <si>
    <t>90061</t>
  </si>
  <si>
    <t>Stožárové pouzdro 250*1000mm</t>
  </si>
  <si>
    <t>1464991961</t>
  </si>
  <si>
    <t>90062</t>
  </si>
  <si>
    <t>Stožárové pouzdro 315*1500mm</t>
  </si>
  <si>
    <t>842808129</t>
  </si>
  <si>
    <t>.</t>
  </si>
  <si>
    <t>Prožez:</t>
  </si>
  <si>
    <t>%</t>
  </si>
  <si>
    <t>162</t>
  </si>
  <si>
    <t>SO 801 - Sadové úpravy</t>
  </si>
  <si>
    <t>SO 801-1 - Rozpočet materiál</t>
  </si>
  <si>
    <t>D0 - Listnaté stromy a keře</t>
  </si>
  <si>
    <t>D1 - PŘÍPRAVA STANOVIŠTĚ</t>
  </si>
  <si>
    <t>D2 - ZALOŽENÍ TRÁVNÍKU</t>
  </si>
  <si>
    <t>D3 - VÝSADBA STROMU</t>
  </si>
  <si>
    <t>D4 - VÝSADBA KEŘOVÝCH SKUPIN</t>
  </si>
  <si>
    <t>D0</t>
  </si>
  <si>
    <t>Listnaté stromy a keře</t>
  </si>
  <si>
    <t>02650301</t>
  </si>
  <si>
    <t xml:space="preserve">Javor klen  /Acer pseudoplatanus/,  14-16cm,bal , nasazení 2m</t>
  </si>
  <si>
    <t>265520513</t>
  </si>
  <si>
    <t>02650302</t>
  </si>
  <si>
    <t xml:space="preserve">Javor stříbrný  /Acer saccharinum/,  14-16cm,bal , nasazení 2m</t>
  </si>
  <si>
    <t>-400512692</t>
  </si>
  <si>
    <t>02650430</t>
  </si>
  <si>
    <t xml:space="preserve">Bříza bělokorá /Betula pendula/,  14-16cm,bal , nasazení 2m</t>
  </si>
  <si>
    <t>278683415</t>
  </si>
  <si>
    <t>3+3</t>
  </si>
  <si>
    <t>02650023</t>
  </si>
  <si>
    <t xml:space="preserve">Buk lesní  (Fagus sylvatica),  14-16cm,bal , nasazení 2m</t>
  </si>
  <si>
    <t>-1895560524</t>
  </si>
  <si>
    <t>02650381</t>
  </si>
  <si>
    <t xml:space="preserve">Jeřáb duryňský Fastigiata /Sorbus thuringiaca Fastigiata/ ,  14-16cm,bal , nasazení 2m</t>
  </si>
  <si>
    <t>629875211</t>
  </si>
  <si>
    <t>02650382</t>
  </si>
  <si>
    <t>Tavolník /Spiraea bumalda Dart´s Red/</t>
  </si>
  <si>
    <t>-43462426</t>
  </si>
  <si>
    <t>02690000</t>
  </si>
  <si>
    <t>Ztratné</t>
  </si>
  <si>
    <t>-1073507483</t>
  </si>
  <si>
    <t>D1</t>
  </si>
  <si>
    <t>PŘÍPRAVA STANOVIŠTĚ</t>
  </si>
  <si>
    <t>Pol2</t>
  </si>
  <si>
    <t>Herbicid před výsadbou - Glyfosát (např.:Roundup), 0,0005l/m2 - opakování 2x</t>
  </si>
  <si>
    <t>l</t>
  </si>
  <si>
    <t>Poznámka k položce:_x000d_
1091m2*0,0005l*2</t>
  </si>
  <si>
    <t>D2</t>
  </si>
  <si>
    <t>ZALOŽENÍ TRÁVNÍKU</t>
  </si>
  <si>
    <t>Pol3</t>
  </si>
  <si>
    <t>Travní semeno, parková směs, 20g/m2</t>
  </si>
  <si>
    <t>kg</t>
  </si>
  <si>
    <t>Poznámka k položce:_x000d_
1080m2*0,02kg</t>
  </si>
  <si>
    <t>Pol4</t>
  </si>
  <si>
    <t>Voda zálivková, zálivka trávníku, 40l/m2</t>
  </si>
  <si>
    <t>Poznámka k položce:_x000d_
1080m2*40l</t>
  </si>
  <si>
    <t>D3</t>
  </si>
  <si>
    <t>VÝSADBA STROMU</t>
  </si>
  <si>
    <t>Pol5</t>
  </si>
  <si>
    <t>Zahradnický substrát pod stromy, 0,16m3/ks</t>
  </si>
  <si>
    <t>Poznámka k položce:_x000d_
19ks*0,16m3</t>
  </si>
  <si>
    <t>Pol6</t>
  </si>
  <si>
    <t>Hydrogel, pod stromy, 0,3kg/ks</t>
  </si>
  <si>
    <t>Poznámka k položce:_x000d_
19ks*0,3kg</t>
  </si>
  <si>
    <t>Pol7</t>
  </si>
  <si>
    <t>Tabletové hnojivo ke dřevinám - Silvamix, 40g/ks</t>
  </si>
  <si>
    <t>Poznámka k položce:_x000d_
19ks*0,04kg</t>
  </si>
  <si>
    <t>Pol8</t>
  </si>
  <si>
    <t>Kůly dřevěné, kotvení listnáčů, 3 ks/ks, soustružené kůly s fazetou, průřez kruh, tl. 6cm, délka 2,5m</t>
  </si>
  <si>
    <t>Poznámka k položce:_x000d_
19ks*3ks</t>
  </si>
  <si>
    <t>Pol9</t>
  </si>
  <si>
    <t>Dřevěné příčky půlené - délka 60 cm, 3ks /listnáč</t>
  </si>
  <si>
    <t>Pol10</t>
  </si>
  <si>
    <t>Úvazek 1,8 m á 1 strom, na průřezu plochý</t>
  </si>
  <si>
    <t>bm</t>
  </si>
  <si>
    <t>Poznámka k položce:_x000d_
19ks*1,8m</t>
  </si>
  <si>
    <t>Pol11</t>
  </si>
  <si>
    <t>Borka do stromových mís (vrstva 8 cm - jemná), 1 ks /0,08m3</t>
  </si>
  <si>
    <t>Poznámka k položce:_x000d_
19ks*0,08m3</t>
  </si>
  <si>
    <t>Pol12</t>
  </si>
  <si>
    <t>Voda zálivková - zálivka stromů 100 l/ks, opakování 2x</t>
  </si>
  <si>
    <t>Poznámka k položce:_x000d_
19ks*100l*2</t>
  </si>
  <si>
    <t>D4</t>
  </si>
  <si>
    <t>VÝSADBA KEŘOVÝCH SKUPIN</t>
  </si>
  <si>
    <t>Pol13</t>
  </si>
  <si>
    <t>Hnojivo ke keřovým výsadbám - NPK, 50g NPK/m2</t>
  </si>
  <si>
    <t>Poznámka k položce:_x000d_
11m2*0,05kg</t>
  </si>
  <si>
    <t>Pol14</t>
  </si>
  <si>
    <t>Borka do keřových záhonů (vrstva 8 cm - jemná)</t>
  </si>
  <si>
    <t>Poznámka k položce:_x000d_
11m2*0,08m</t>
  </si>
  <si>
    <t>Pol15</t>
  </si>
  <si>
    <t>Voda zálivková - zálivka keřových porostů, 40l/m2, opakování 2x</t>
  </si>
  <si>
    <t>Poznámka k položce:_x000d_
11m2*40l*2</t>
  </si>
  <si>
    <t>SO 801-2 - Rozpočet zahradnické práce</t>
  </si>
  <si>
    <t>D1 - ASANACE A PĚSTEBNÍ OPATŘENÍ</t>
  </si>
  <si>
    <t>D2 - MLATOVÉ CESTY</t>
  </si>
  <si>
    <t>D3 - MOBILIÁŘ</t>
  </si>
  <si>
    <t>D4 - PŔÍPRAVA STANOVIŠTĚ</t>
  </si>
  <si>
    <t>D5 - ZALOŽENÍ TRÁVNÍKU</t>
  </si>
  <si>
    <t>D6 - VÝSADBA STROMU</t>
  </si>
  <si>
    <t>D7 - VÝSADBY KEŘOVÝCH SKUPIN</t>
  </si>
  <si>
    <t xml:space="preserve">    D8 - Ostatní</t>
  </si>
  <si>
    <t>ASANACE A PĚSTEBNÍ OPATŘENÍ</t>
  </si>
  <si>
    <t>111212351</t>
  </si>
  <si>
    <t>Odstranění nevhodných dřevin do 100 m2 výšky nad 1m s odstraněním pařezů v rovině nebo svahu 1:5</t>
  </si>
  <si>
    <t>Poznámka k položce:_x000d_
č.12</t>
  </si>
  <si>
    <t>111212211</t>
  </si>
  <si>
    <t>Odstranění nevhodných dřevin do 100 m2 výšky do 1m s odstraněním pařezů v rovině nebo svahu 1:5</t>
  </si>
  <si>
    <t>Poznámka k položce:_x000d_
č.26,27</t>
  </si>
  <si>
    <t>112151111</t>
  </si>
  <si>
    <t>Směrové kácení stromů s rozřezáním a odvětvením D kmene do 200 mm</t>
  </si>
  <si>
    <t>Poznámka k položce:_x000d_
č.11,30</t>
  </si>
  <si>
    <t>112151112</t>
  </si>
  <si>
    <t>Směrové kácení stromů s rozřezáním a odvětvením D kmene nad 200 do 300 mm</t>
  </si>
  <si>
    <t>Poznámka k položce:_x000d_
č.6,14,15</t>
  </si>
  <si>
    <t>112151113</t>
  </si>
  <si>
    <t>Směrové kácení stromů s rozřezáním a odvětvením D kmene nad 300 do 400 mm</t>
  </si>
  <si>
    <t>Poznámka k položce:_x000d_
č.17,24</t>
  </si>
  <si>
    <t>112151114</t>
  </si>
  <si>
    <t>Směrové kácení stromů s rozřezáním a odvětvením D kmene nad 400 do 500 mm</t>
  </si>
  <si>
    <t>Poznámka k položce:_x000d_
č.16,20,21,22,23</t>
  </si>
  <si>
    <t>112151115</t>
  </si>
  <si>
    <t>Směrové kácení stromů s rozřezáním a odvětvením D kmene nad 500 do 600 mm</t>
  </si>
  <si>
    <t>Poznámka k položce:_x000d_
č.29</t>
  </si>
  <si>
    <t>112151117</t>
  </si>
  <si>
    <t>Směrové kácení stromů s rozřezáním a odvětvením D kmene nad 700 do 800 mm</t>
  </si>
  <si>
    <t>Poznámka k položce:_x000d_
č.28</t>
  </si>
  <si>
    <t>112201111</t>
  </si>
  <si>
    <t>Odstranění pařezů D do 200 mm v rovině a svahu 1:5 s odklizením do 20 m a zasypáním jámy</t>
  </si>
  <si>
    <t>112201112</t>
  </si>
  <si>
    <t>Odstranění pařezů D nad 200 do 300mm v rovině a svahu 1:5 s odklizením do 20 m a zasypáním jámy</t>
  </si>
  <si>
    <t>112201113</t>
  </si>
  <si>
    <t>Odstranění pařezů D nad 300 do 400 mm v rovině a svahu 1:5 s odklizením do 20 m a zasypáním jámy</t>
  </si>
  <si>
    <t>112201114</t>
  </si>
  <si>
    <t>Odstranění pařezů D nad 400 do 500 mm v rovině a svahu 1:5 s odklizením do 20 m a zasypáním jámy</t>
  </si>
  <si>
    <t>112201115</t>
  </si>
  <si>
    <t>Odstranění pařezů D nad 500 do 600 mm v rovině a svahu 1:5 s odklizením do 20 m a zasypáním jámy</t>
  </si>
  <si>
    <t>112201117</t>
  </si>
  <si>
    <t>Odstranění pařezů D nad 700 do 800 mm v rovině a svahu 1:5 s odklizením do 20 m a zasypáním jámy</t>
  </si>
  <si>
    <t>184852136</t>
  </si>
  <si>
    <t>Řez stromu bezpečnostní o ploše koruny nad 90 do 120 m2 lezeckou technikou</t>
  </si>
  <si>
    <t>Poznámka k položce:_x000d_
č.9</t>
  </si>
  <si>
    <t>R</t>
  </si>
  <si>
    <t>Likvidace dřevní hmoty</t>
  </si>
  <si>
    <t>suma</t>
  </si>
  <si>
    <t>Poznámka k položce:_x000d_
1</t>
  </si>
  <si>
    <t>MLATOVÉ CESTY</t>
  </si>
  <si>
    <t>R.1</t>
  </si>
  <si>
    <t>Dodávka a montáž mlatové cesty komplet , vč.vyhloubení lože</t>
  </si>
  <si>
    <t>Poznámka k položce:_x000d_
203m2</t>
  </si>
  <si>
    <t>MOBILIÁŘ</t>
  </si>
  <si>
    <t>R.2</t>
  </si>
  <si>
    <t>Dodávka a montáž laviček, dle TZ, s kotvením do betonového lože, komplet</t>
  </si>
  <si>
    <t>Poznámka k položce:_x000d_
1+1</t>
  </si>
  <si>
    <t>R.3</t>
  </si>
  <si>
    <t>Dodávka a montáž odpadkových košů, dle TZ, s kotvením do betonového lože, komplet</t>
  </si>
  <si>
    <t>PŔÍPRAVA STANOVIŠTĚ</t>
  </si>
  <si>
    <t>184802111</t>
  </si>
  <si>
    <t>Chemické odplevelení před založením kultury nad 20 m2 postřikem na široko v rovině a svahu do 1:5, opakování 2x</t>
  </si>
  <si>
    <t>Poznámka k položce:_x000d_
1091m2*2</t>
  </si>
  <si>
    <t>183403114</t>
  </si>
  <si>
    <t>Obdělání půdy kultivátorováním v rovině a svahu do 1:5</t>
  </si>
  <si>
    <t>Poznámka k položce:_x000d_
1091m2</t>
  </si>
  <si>
    <t>183403153</t>
  </si>
  <si>
    <t>Obdělání půdy hrabáním v rovině a svahu do 1:5, opakování 2x</t>
  </si>
  <si>
    <t>183403161</t>
  </si>
  <si>
    <t>Obdělání půdy válením v rovině a svahu do 1:5</t>
  </si>
  <si>
    <t>R.4</t>
  </si>
  <si>
    <t>Rozměření výsadeb</t>
  </si>
  <si>
    <t>hod</t>
  </si>
  <si>
    <t>Poznámka k položce:_x000d_
8hod</t>
  </si>
  <si>
    <t>D5</t>
  </si>
  <si>
    <t>181411131</t>
  </si>
  <si>
    <t>Založení parkového trávníku výsevem plochy do 1000 m2 v rovině a ve svahu do 1:5</t>
  </si>
  <si>
    <t>Poznámka k položce:_x000d_
1080m2</t>
  </si>
  <si>
    <t>185804312</t>
  </si>
  <si>
    <t>Zalití rostlin vodou plocha přes 20 m2</t>
  </si>
  <si>
    <t>Poznámka k položce:_x000d_
1080m2*40l/1000</t>
  </si>
  <si>
    <t>185851121</t>
  </si>
  <si>
    <t>Dovoz vody pro zálivku rostlin za vzdálenost do 1000 m</t>
  </si>
  <si>
    <t>D6</t>
  </si>
  <si>
    <t>183101221</t>
  </si>
  <si>
    <t>Hloubení Jamky pro výsadbu s výměnou 50 % půdy zeminy tř 1 až 4 objem do 1 m3 v rovině a svahu do 1:5</t>
  </si>
  <si>
    <t>Poznámka k položce:_x000d_
19ks</t>
  </si>
  <si>
    <t>184102114</t>
  </si>
  <si>
    <t>Výsadba dřeviny s balem D do 0,5 m do jamky se zalitím v rovině a svahu do 1:5</t>
  </si>
  <si>
    <t>185802114</t>
  </si>
  <si>
    <t>Hnojení půdy umělým hnojivem k jednotlivým rostlinám v rovině a svahu do 1:5 - HNOJIVO</t>
  </si>
  <si>
    <t>Poznámka k položce:_x000d_
19ks*0,04kg/1000</t>
  </si>
  <si>
    <t>185802114.1</t>
  </si>
  <si>
    <t>Hnojení půdy umělým hnojivem k jednotlivým rostlinám v rovině a svahu do 1:5 - HYDROGEL</t>
  </si>
  <si>
    <t>Poznámka k položce:_x000d_
19ks*0,3kg/1000</t>
  </si>
  <si>
    <t>184215133</t>
  </si>
  <si>
    <t>Ukotvení kmene dřevin třemi kůly D do 0,1 m délky do 3 m</t>
  </si>
  <si>
    <t>184911421</t>
  </si>
  <si>
    <t>Mulčování rostlin kůrou tl. do 0,1 m v rovině a svahu do 1:5</t>
  </si>
  <si>
    <t>Poznámka k položce:_x000d_
19m2</t>
  </si>
  <si>
    <t>185804312.1</t>
  </si>
  <si>
    <t>Zalití rostlin vodou přes 20m2, 100l/ks, opakování 2x</t>
  </si>
  <si>
    <t>Poznámka k položce:_x000d_
19ks*100l*2/1000</t>
  </si>
  <si>
    <t>185851121.1</t>
  </si>
  <si>
    <t>Dovoz vody pro zálivku rostlin na vzdálenost do 1000 m</t>
  </si>
  <si>
    <t>D7</t>
  </si>
  <si>
    <t>VÝSADBY KEŘOVÝCH SKUPIN</t>
  </si>
  <si>
    <t>183111113</t>
  </si>
  <si>
    <t>Hloubení jamek bez výměny půdy zeminy tř 1 až 4 objem do 0,01 m3 v rovině a svahu do 1:5</t>
  </si>
  <si>
    <t>Poznámka k položce:_x000d_
22ks</t>
  </si>
  <si>
    <t>184102110</t>
  </si>
  <si>
    <t>Výsadba dřeviny s balem D do 0,1 m do jamky se zalitím v rovině a svahu do 1:5</t>
  </si>
  <si>
    <t>185802113</t>
  </si>
  <si>
    <t>Hnojení půdy umělým hnojivem na široko v rovině a svahu do 1:5</t>
  </si>
  <si>
    <t>Poznámka k položce:_x000d_
11m2*0,05kg/1000</t>
  </si>
  <si>
    <t>Poznámka k položce:_x000d_
11m2</t>
  </si>
  <si>
    <t>185804312.2</t>
  </si>
  <si>
    <t>Zalití rostlin vodou přes 20m2, 40l/m2, opakování 2x</t>
  </si>
  <si>
    <t>Poznámka k položce:_x000d_
11m2*40l*2/1000</t>
  </si>
  <si>
    <t>D8</t>
  </si>
  <si>
    <t>Ostatní</t>
  </si>
  <si>
    <t>R.5</t>
  </si>
  <si>
    <t>Doprava rostlin a materiálů</t>
  </si>
  <si>
    <t>R.6</t>
  </si>
  <si>
    <t>Doprava osob</t>
  </si>
  <si>
    <t>SEZNAM FIGUR</t>
  </si>
  <si>
    <t>Výměra</t>
  </si>
  <si>
    <t xml:space="preserve"> SO 300/ SO01</t>
  </si>
  <si>
    <t>asfaltkomunikace</t>
  </si>
  <si>
    <t>EUkus</t>
  </si>
  <si>
    <t>Použití figury:</t>
  </si>
  <si>
    <t>Montáž litinových tvarovek jednoosých přírubových otevřený výkop DN 150</t>
  </si>
  <si>
    <t>Montáž hydrantů nadzemních DN 80</t>
  </si>
  <si>
    <t>Vodorovné přemístění do 6000 m výkopku/sypaniny z horniny třídy těžitelnosti II, skupiny 4 a 5</t>
  </si>
  <si>
    <t>Montáž litinových tvarovek jednoosých hrdlových otevřený výkop s integrovaným těsněním DN 150</t>
  </si>
  <si>
    <t>Hloubení rýh nezapažených š do 2000 mm v hornině třídy těžitelnosti I, skupiny 3 objem do 500 m3 strojně</t>
  </si>
  <si>
    <t>Zřízení příložného pažení a rozepření stěn rýh hl do 2 m</t>
  </si>
  <si>
    <t>Odstranění příložného pažení a rozepření stěn rýh hl do 2 m</t>
  </si>
  <si>
    <t>přípojky32</t>
  </si>
  <si>
    <t>Hloubení rýh nezapažených š do 2000 mm v hornině třídy těžitelnosti II, skupiny 4 objem do 500 m3 strojně</t>
  </si>
  <si>
    <t xml:space="preserve">Hloubení rýh nezapažených  š do 800 mm v hornině třídy těžitelnosti I, skupiny 3 objem do 50 m3 strojně</t>
  </si>
  <si>
    <t xml:space="preserve">Hloubení rýh nezapažených  š do 800 mm v hornině třídy těžitelnosti II, skupiny 4 objem do 50 m3 strojně</t>
  </si>
  <si>
    <t>Montáž vodovodních šoupátek otevřený výkop DN 150</t>
  </si>
  <si>
    <t>Montáž vodovodních šoupátek otevřený výkop DN 80</t>
  </si>
  <si>
    <t>Montáž litinových tvarovek odbočných hrdlových otevřený výkop s integrovaným těsněním DN 150</t>
  </si>
  <si>
    <t>Vyspravení podkladu po překopech ing sítí plochy přes 15 m2 štěrkodrtí tl. 150 mm</t>
  </si>
  <si>
    <t>Vyspravení podkladu po překopech ing sítí plochy přes 15 m2 kamenivem hrubým drceným tl. 250 mm</t>
  </si>
  <si>
    <t>Vyspravení krytu komunikací po překopech plochy přes 15 m2 asfalt betonem ACO (AB) tl 50 mm</t>
  </si>
  <si>
    <t>Vyspravení krytu komunikací po překopech plochy přes 15 m2 asfalt betonem ACO (AB) tl 70 mm</t>
  </si>
  <si>
    <t>Rozebrání dlažeb vozovek ze zámkové dlažby s ložem z kameniva strojně pl přes 50 do 200 m2</t>
  </si>
  <si>
    <t>Montáž potrubí z trub litinových hrdlových s integrovaným těsněním otevřený výkop DN 150</t>
  </si>
  <si>
    <t>Tlaková zkouška vodou potrubí do 80</t>
  </si>
  <si>
    <t>Signalizační vodič DN do 150 mm na potrubí</t>
  </si>
  <si>
    <t>Krytí potrubí z plastů výstražnou fólií z PVC 25 cm</t>
  </si>
  <si>
    <t>Odstranění podkladu z kameniva drceného tl 400 mm strojně pl do 50 m2</t>
  </si>
  <si>
    <t>Frézování živičného krytu tl 100 mm pruh š 2 m pl do 1000 m2 s překážkami v trase</t>
  </si>
  <si>
    <t>Řezání stávajícího živičného krytu hl do 100 mm</t>
  </si>
  <si>
    <t>SYNOFLEX - SPOJKA 150 (155-192)</t>
  </si>
  <si>
    <t>Montáž litinových tvarovek jednoosých přírubových otevřený výkop DN 80</t>
  </si>
  <si>
    <t>SYNOFLEX - S PŘÍRUBOU 80 (85-105)</t>
  </si>
  <si>
    <t xml:space="preserve"> SO 300/ SO02</t>
  </si>
  <si>
    <t>ENkus</t>
  </si>
  <si>
    <t>" patní koleno EN"</t>
  </si>
  <si>
    <t>" přechodový kus EU"</t>
  </si>
  <si>
    <t>Montáž litinových tvarovek jednoosých přírubových otevřený výkop DN 200</t>
  </si>
  <si>
    <t>Montáž litinových tvarovek jednoosých přírubových otevřený výkop DN 250</t>
  </si>
  <si>
    <t>Montáž litinových tvarovek jednoosých hrdlových otevřený výkop s integrovaným těsněním DN 250</t>
  </si>
  <si>
    <t>Montáž litinových tvarovek jednoosých hrdlových otevřený výkop s integrovaným těsněním DN 200</t>
  </si>
  <si>
    <t>šoupě</t>
  </si>
  <si>
    <t>Montáž vodovodních šoupátek otevřený výkop DN 200</t>
  </si>
  <si>
    <t>ŠOUPĚ E2 PŘÍRUBOVÉ KRÁTKÉ PN16 200 PN16</t>
  </si>
  <si>
    <t>Montáž litinových tvarovek odbočných přírubových otevřený výkop DN 200</t>
  </si>
  <si>
    <t>Vyspravení podkladu po překopech ing sítí plochy přes 15 m2 kamenivem hrubým drceným tl. 100 mm</t>
  </si>
  <si>
    <t>Montáž potrubí z trub litinových hrdlových s integrovaným těsněním otevřený výkop DN 200</t>
  </si>
  <si>
    <t>Tlaková zkouška vodou potrubí DN 150 nebo 200</t>
  </si>
  <si>
    <t>Signalizační vodič DN nad 150 mm na potrubí</t>
  </si>
  <si>
    <t>waga250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</si>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</sst>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32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5" fillId="0" borderId="13" xfId="0" applyNumberFormat="1" applyFont="1" applyBorder="1" applyAlignment="1" applyProtection="1"/>
    <xf numFmtId="166" fontId="35" fillId="0" borderId="14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23" xfId="0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1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 wrapText="1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167" fontId="38" fillId="2" borderId="2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/>
    </xf>
    <xf numFmtId="167" fontId="43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0" fontId="46" fillId="0" borderId="29" xfId="0" applyFont="1" applyBorder="1" applyAlignment="1">
      <alignment horizontal="left" wrapText="1"/>
    </xf>
    <xf numFmtId="0" fontId="44" fillId="0" borderId="28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27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49" fontId="47" fillId="0" borderId="1" xfId="0" applyNumberFormat="1" applyFont="1" applyBorder="1" applyAlignment="1">
      <alignment horizontal="left" vertical="center" wrapText="1"/>
    </xf>
    <xf numFmtId="49" fontId="47" fillId="0" borderId="1" xfId="0" applyNumberFormat="1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1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center" vertical="top"/>
    </xf>
    <xf numFmtId="0" fontId="48" fillId="0" borderId="3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1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7" fillId="0" borderId="1" xfId="0" applyFont="1" applyBorder="1" applyAlignment="1">
      <alignment vertical="top"/>
    </xf>
    <xf numFmtId="49" fontId="4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50" fillId="0" borderId="29" xfId="0" applyFont="1" applyBorder="1" applyAlignment="1"/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32" TargetMode="External" /><Relationship Id="rId2" Type="http://schemas.openxmlformats.org/officeDocument/2006/relationships/hyperlink" Target="https://podminky.urs.cz/item/CS_URS_2021_01/113106134" TargetMode="External" /><Relationship Id="rId3" Type="http://schemas.openxmlformats.org/officeDocument/2006/relationships/hyperlink" Target="https://podminky.urs.cz/item/CS_URS_2021_01/113106134" TargetMode="External" /><Relationship Id="rId4" Type="http://schemas.openxmlformats.org/officeDocument/2006/relationships/hyperlink" Target="https://podminky.urs.cz/item/CS_URS_2021_01/113106241" TargetMode="External" /><Relationship Id="rId5" Type="http://schemas.openxmlformats.org/officeDocument/2006/relationships/hyperlink" Target="https://podminky.urs.cz/item/CS_URS_2021_01/113107162" TargetMode="External" /><Relationship Id="rId6" Type="http://schemas.openxmlformats.org/officeDocument/2006/relationships/hyperlink" Target="https://podminky.urs.cz/item/CS_URS_2021_01/113107162" TargetMode="External" /><Relationship Id="rId7" Type="http://schemas.openxmlformats.org/officeDocument/2006/relationships/hyperlink" Target="https://podminky.urs.cz/item/CS_URS_2021_01/113107162" TargetMode="External" /><Relationship Id="rId8" Type="http://schemas.openxmlformats.org/officeDocument/2006/relationships/hyperlink" Target="https://podminky.urs.cz/item/CS_URS_2021_01/113107170" TargetMode="External" /><Relationship Id="rId9" Type="http://schemas.openxmlformats.org/officeDocument/2006/relationships/hyperlink" Target="https://podminky.urs.cz/item/CS_URS_2021_01/113107170" TargetMode="External" /><Relationship Id="rId10" Type="http://schemas.openxmlformats.org/officeDocument/2006/relationships/hyperlink" Target="https://podminky.urs.cz/item/CS_URS_2021_01/113107171" TargetMode="External" /><Relationship Id="rId11" Type="http://schemas.openxmlformats.org/officeDocument/2006/relationships/hyperlink" Target="https://podminky.urs.cz/item/CS_URS_2021_01/113107181" TargetMode="External" /><Relationship Id="rId12" Type="http://schemas.openxmlformats.org/officeDocument/2006/relationships/hyperlink" Target="https://podminky.urs.cz/item/CS_URS_2021_01/113107223" TargetMode="External" /><Relationship Id="rId13" Type="http://schemas.openxmlformats.org/officeDocument/2006/relationships/hyperlink" Target="https://podminky.urs.cz/item/CS_URS_2021_01/113107322" TargetMode="External" /><Relationship Id="rId14" Type="http://schemas.openxmlformats.org/officeDocument/2006/relationships/hyperlink" Target="https://podminky.urs.cz/item/CS_URS_2021_01/113107322" TargetMode="External" /><Relationship Id="rId15" Type="http://schemas.openxmlformats.org/officeDocument/2006/relationships/hyperlink" Target="https://podminky.urs.cz/item/CS_URS_2021_01/113107323" TargetMode="External" /><Relationship Id="rId16" Type="http://schemas.openxmlformats.org/officeDocument/2006/relationships/hyperlink" Target="https://podminky.urs.cz/item/CS_URS_2021_01/113107330" TargetMode="External" /><Relationship Id="rId17" Type="http://schemas.openxmlformats.org/officeDocument/2006/relationships/hyperlink" Target="https://podminky.urs.cz/item/CS_URS_2021_01/113107342" TargetMode="External" /><Relationship Id="rId18" Type="http://schemas.openxmlformats.org/officeDocument/2006/relationships/hyperlink" Target="https://podminky.urs.cz/item/CS_URS_2021_01/113154112" TargetMode="External" /><Relationship Id="rId19" Type="http://schemas.openxmlformats.org/officeDocument/2006/relationships/hyperlink" Target="https://podminky.urs.cz/item/CS_URS_2021_01/113202111" TargetMode="External" /><Relationship Id="rId20" Type="http://schemas.openxmlformats.org/officeDocument/2006/relationships/hyperlink" Target="https://podminky.urs.cz/item/CS_URS_2021_01/113204111" TargetMode="External" /><Relationship Id="rId21" Type="http://schemas.openxmlformats.org/officeDocument/2006/relationships/hyperlink" Target="https://podminky.urs.cz/item/CS_URS_2021_01/121151103" TargetMode="External" /><Relationship Id="rId22" Type="http://schemas.openxmlformats.org/officeDocument/2006/relationships/hyperlink" Target="https://podminky.urs.cz/item/CS_URS_2021_01/121151113" TargetMode="External" /><Relationship Id="rId23" Type="http://schemas.openxmlformats.org/officeDocument/2006/relationships/hyperlink" Target="https://podminky.urs.cz/item/CS_URS_2021_01/132251251" TargetMode="External" /><Relationship Id="rId24" Type="http://schemas.openxmlformats.org/officeDocument/2006/relationships/hyperlink" Target="https://podminky.urs.cz/item/CS_URS_2021_01/132251252" TargetMode="External" /><Relationship Id="rId25" Type="http://schemas.openxmlformats.org/officeDocument/2006/relationships/hyperlink" Target="https://podminky.urs.cz/item/CS_URS_2021_01/139001101" TargetMode="External" /><Relationship Id="rId26" Type="http://schemas.openxmlformats.org/officeDocument/2006/relationships/hyperlink" Target="https://podminky.urs.cz/item/CS_URS_2021_01/139001101" TargetMode="External" /><Relationship Id="rId27" Type="http://schemas.openxmlformats.org/officeDocument/2006/relationships/hyperlink" Target="https://podminky.urs.cz/item/CS_URS_2021_01/162351103" TargetMode="External" /><Relationship Id="rId28" Type="http://schemas.openxmlformats.org/officeDocument/2006/relationships/hyperlink" Target="https://podminky.urs.cz/item/CS_URS_2021_01/162751117" TargetMode="External" /><Relationship Id="rId29" Type="http://schemas.openxmlformats.org/officeDocument/2006/relationships/hyperlink" Target="https://podminky.urs.cz/item/CS_URS_2021_01/162751117" TargetMode="External" /><Relationship Id="rId30" Type="http://schemas.openxmlformats.org/officeDocument/2006/relationships/hyperlink" Target="https://podminky.urs.cz/item/CS_URS_2021_01/162751117" TargetMode="External" /><Relationship Id="rId31" Type="http://schemas.openxmlformats.org/officeDocument/2006/relationships/hyperlink" Target="https://podminky.urs.cz/item/CS_URS_2021_01/167151111" TargetMode="External" /><Relationship Id="rId32" Type="http://schemas.openxmlformats.org/officeDocument/2006/relationships/hyperlink" Target="https://podminky.urs.cz/item/CS_URS_2021_01/171201221" TargetMode="External" /><Relationship Id="rId33" Type="http://schemas.openxmlformats.org/officeDocument/2006/relationships/hyperlink" Target="https://podminky.urs.cz/item/CS_URS_2021_01/171201221" TargetMode="External" /><Relationship Id="rId34" Type="http://schemas.openxmlformats.org/officeDocument/2006/relationships/hyperlink" Target="https://podminky.urs.cz/item/CS_URS_2021_01/171201221" TargetMode="External" /><Relationship Id="rId35" Type="http://schemas.openxmlformats.org/officeDocument/2006/relationships/hyperlink" Target="https://podminky.urs.cz/item/CS_URS_2021_01/171251201" TargetMode="External" /><Relationship Id="rId36" Type="http://schemas.openxmlformats.org/officeDocument/2006/relationships/hyperlink" Target="https://podminky.urs.cz/item/CS_URS_2021_01/171251201" TargetMode="External" /><Relationship Id="rId37" Type="http://schemas.openxmlformats.org/officeDocument/2006/relationships/hyperlink" Target="https://podminky.urs.cz/item/CS_URS_2021_01/171251201" TargetMode="External" /><Relationship Id="rId38" Type="http://schemas.openxmlformats.org/officeDocument/2006/relationships/hyperlink" Target="https://podminky.urs.cz/item/CS_URS_2021_01/174151101" TargetMode="External" /><Relationship Id="rId39" Type="http://schemas.openxmlformats.org/officeDocument/2006/relationships/hyperlink" Target="https://podminky.urs.cz/item/CS_URS_2021_01/174151101" TargetMode="External" /><Relationship Id="rId40" Type="http://schemas.openxmlformats.org/officeDocument/2006/relationships/hyperlink" Target="https://podminky.urs.cz/item/CS_URS_2021_01/175151101" TargetMode="External" /><Relationship Id="rId41" Type="http://schemas.openxmlformats.org/officeDocument/2006/relationships/hyperlink" Target="https://podminky.urs.cz/item/CS_URS_2021_01/175151101" TargetMode="External" /><Relationship Id="rId42" Type="http://schemas.openxmlformats.org/officeDocument/2006/relationships/hyperlink" Target="https://podminky.urs.cz/item/CS_URS_2021_01/871353121" TargetMode="External" /><Relationship Id="rId43" Type="http://schemas.openxmlformats.org/officeDocument/2006/relationships/hyperlink" Target="https://podminky.urs.cz/item/CS_URS_2021_01/916781111" TargetMode="External" /><Relationship Id="rId44" Type="http://schemas.openxmlformats.org/officeDocument/2006/relationships/hyperlink" Target="https://podminky.urs.cz/item/CS_URS_2021_01/919731112" TargetMode="External" /><Relationship Id="rId45" Type="http://schemas.openxmlformats.org/officeDocument/2006/relationships/hyperlink" Target="https://podminky.urs.cz/item/CS_URS_2021_01/919731121" TargetMode="External" /><Relationship Id="rId46" Type="http://schemas.openxmlformats.org/officeDocument/2006/relationships/hyperlink" Target="https://podminky.urs.cz/item/CS_URS_2021_01/919731121" TargetMode="External" /><Relationship Id="rId47" Type="http://schemas.openxmlformats.org/officeDocument/2006/relationships/hyperlink" Target="https://podminky.urs.cz/item/CS_URS_2021_01/919735111" TargetMode="External" /><Relationship Id="rId48" Type="http://schemas.openxmlformats.org/officeDocument/2006/relationships/hyperlink" Target="https://podminky.urs.cz/item/CS_URS_2021_01/919735111" TargetMode="External" /><Relationship Id="rId49" Type="http://schemas.openxmlformats.org/officeDocument/2006/relationships/hyperlink" Target="https://podminky.urs.cz/item/CS_URS_2021_01/919735122" TargetMode="External" /><Relationship Id="rId50" Type="http://schemas.openxmlformats.org/officeDocument/2006/relationships/hyperlink" Target="https://podminky.urs.cz/item/CS_URS_2021_01/936104211" TargetMode="External" /><Relationship Id="rId51" Type="http://schemas.openxmlformats.org/officeDocument/2006/relationships/hyperlink" Target="https://podminky.urs.cz/item/CS_URS_2021_01/966001311" TargetMode="External" /><Relationship Id="rId52" Type="http://schemas.openxmlformats.org/officeDocument/2006/relationships/hyperlink" Target="https://podminky.urs.cz/item/CS_URS_2021_01/966006261" TargetMode="External" /><Relationship Id="rId53" Type="http://schemas.openxmlformats.org/officeDocument/2006/relationships/hyperlink" Target="https://podminky.urs.cz/item/CS_URS_2021_01/979054451" TargetMode="External" /><Relationship Id="rId54" Type="http://schemas.openxmlformats.org/officeDocument/2006/relationships/hyperlink" Target="https://podminky.urs.cz/item/CS_URS_2021_01/997221551" TargetMode="External" /><Relationship Id="rId55" Type="http://schemas.openxmlformats.org/officeDocument/2006/relationships/hyperlink" Target="https://podminky.urs.cz/item/CS_URS_2021_01/997221551" TargetMode="External" /><Relationship Id="rId56" Type="http://schemas.openxmlformats.org/officeDocument/2006/relationships/hyperlink" Target="https://podminky.urs.cz/item/CS_URS_2021_01/997221559" TargetMode="External" /><Relationship Id="rId57" Type="http://schemas.openxmlformats.org/officeDocument/2006/relationships/hyperlink" Target="https://podminky.urs.cz/item/CS_URS_2021_01/997221559" TargetMode="External" /><Relationship Id="rId58" Type="http://schemas.openxmlformats.org/officeDocument/2006/relationships/hyperlink" Target="https://podminky.urs.cz/item/CS_URS_2021_01/997221571" TargetMode="External" /><Relationship Id="rId59" Type="http://schemas.openxmlformats.org/officeDocument/2006/relationships/hyperlink" Target="https://podminky.urs.cz/item/CS_URS_2021_01/997221579" TargetMode="External" /><Relationship Id="rId60" Type="http://schemas.openxmlformats.org/officeDocument/2006/relationships/hyperlink" Target="https://podminky.urs.cz/item/CS_URS_2021_01/997221611" TargetMode="External" /><Relationship Id="rId61" Type="http://schemas.openxmlformats.org/officeDocument/2006/relationships/hyperlink" Target="https://podminky.urs.cz/item/CS_URS_2021_01/997221611" TargetMode="External" /><Relationship Id="rId62" Type="http://schemas.openxmlformats.org/officeDocument/2006/relationships/hyperlink" Target="https://podminky.urs.cz/item/CS_URS_2021_01/997221612" TargetMode="External" /><Relationship Id="rId63" Type="http://schemas.openxmlformats.org/officeDocument/2006/relationships/hyperlink" Target="https://podminky.urs.cz/item/CS_URS_2021_01/997221615" TargetMode="External" /><Relationship Id="rId64" Type="http://schemas.openxmlformats.org/officeDocument/2006/relationships/hyperlink" Target="https://podminky.urs.cz/item/CS_URS_2021_01/997221615" TargetMode="External" /><Relationship Id="rId65" Type="http://schemas.openxmlformats.org/officeDocument/2006/relationships/hyperlink" Target="https://podminky.urs.cz/item/CS_URS_2021_01/997221625" TargetMode="External" /><Relationship Id="rId66" Type="http://schemas.openxmlformats.org/officeDocument/2006/relationships/hyperlink" Target="https://podminky.urs.cz/item/CS_URS_2021_01/997221645" TargetMode="External" /><Relationship Id="rId67" Type="http://schemas.openxmlformats.org/officeDocument/2006/relationships/hyperlink" Target="https://podminky.urs.cz/item/CS_URS_2021_01/997221655" TargetMode="External" /><Relationship Id="rId68" Type="http://schemas.openxmlformats.org/officeDocument/2006/relationships/hyperlink" Target="https://podminky.urs.cz/item/CS_URS_2021_01/998223011" TargetMode="External" /><Relationship Id="rId69" Type="http://schemas.openxmlformats.org/officeDocument/2006/relationships/hyperlink" Target="https://podminky.urs.cz/item/CS_URS_2021_01/998223091" TargetMode="External" /><Relationship Id="rId70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22251105" TargetMode="External" /><Relationship Id="rId2" Type="http://schemas.openxmlformats.org/officeDocument/2006/relationships/hyperlink" Target="https://podminky.urs.cz/item/CS_URS_2021_01/132251101" TargetMode="External" /><Relationship Id="rId3" Type="http://schemas.openxmlformats.org/officeDocument/2006/relationships/hyperlink" Target="https://podminky.urs.cz/item/CS_URS_2021_01/132251251" TargetMode="External" /><Relationship Id="rId4" Type="http://schemas.openxmlformats.org/officeDocument/2006/relationships/hyperlink" Target="https://podminky.urs.cz/item/CS_URS_2021_01/132251251" TargetMode="External" /><Relationship Id="rId5" Type="http://schemas.openxmlformats.org/officeDocument/2006/relationships/hyperlink" Target="https://podminky.urs.cz/item/CS_URS_2021_01/139001101" TargetMode="External" /><Relationship Id="rId6" Type="http://schemas.openxmlformats.org/officeDocument/2006/relationships/hyperlink" Target="https://podminky.urs.cz/item/CS_URS_2021_01/139001101" TargetMode="External" /><Relationship Id="rId7" Type="http://schemas.openxmlformats.org/officeDocument/2006/relationships/hyperlink" Target="https://podminky.urs.cz/item/CS_URS_2021_01/139001101" TargetMode="External" /><Relationship Id="rId8" Type="http://schemas.openxmlformats.org/officeDocument/2006/relationships/hyperlink" Target="https://podminky.urs.cz/item/CS_URS_2021_01/139001101" TargetMode="External" /><Relationship Id="rId9" Type="http://schemas.openxmlformats.org/officeDocument/2006/relationships/hyperlink" Target="https://podminky.urs.cz/item/CS_URS_2021_01/162351103" TargetMode="External" /><Relationship Id="rId10" Type="http://schemas.openxmlformats.org/officeDocument/2006/relationships/hyperlink" Target="https://podminky.urs.cz/item/CS_URS_2021_01/162751117" TargetMode="External" /><Relationship Id="rId11" Type="http://schemas.openxmlformats.org/officeDocument/2006/relationships/hyperlink" Target="https://podminky.urs.cz/item/CS_URS_2021_01/162751117" TargetMode="External" /><Relationship Id="rId12" Type="http://schemas.openxmlformats.org/officeDocument/2006/relationships/hyperlink" Target="https://podminky.urs.cz/item/CS_URS_2021_01/162751117" TargetMode="External" /><Relationship Id="rId13" Type="http://schemas.openxmlformats.org/officeDocument/2006/relationships/hyperlink" Target="https://podminky.urs.cz/item/CS_URS_2021_01/162751117" TargetMode="External" /><Relationship Id="rId14" Type="http://schemas.openxmlformats.org/officeDocument/2006/relationships/hyperlink" Target="https://podminky.urs.cz/item/CS_URS_2021_01/167151101" TargetMode="External" /><Relationship Id="rId15" Type="http://schemas.openxmlformats.org/officeDocument/2006/relationships/hyperlink" Target="https://podminky.urs.cz/item/CS_URS_2021_01/167151111" TargetMode="External" /><Relationship Id="rId16" Type="http://schemas.openxmlformats.org/officeDocument/2006/relationships/hyperlink" Target="https://podminky.urs.cz/item/CS_URS_2021_01/171151103" TargetMode="External" /><Relationship Id="rId17" Type="http://schemas.openxmlformats.org/officeDocument/2006/relationships/hyperlink" Target="https://podminky.urs.cz/item/CS_URS_2021_01/171201221" TargetMode="External" /><Relationship Id="rId18" Type="http://schemas.openxmlformats.org/officeDocument/2006/relationships/hyperlink" Target="https://podminky.urs.cz/item/CS_URS_2021_01/171201221" TargetMode="External" /><Relationship Id="rId19" Type="http://schemas.openxmlformats.org/officeDocument/2006/relationships/hyperlink" Target="https://podminky.urs.cz/item/CS_URS_2021_01/171201221" TargetMode="External" /><Relationship Id="rId20" Type="http://schemas.openxmlformats.org/officeDocument/2006/relationships/hyperlink" Target="https://podminky.urs.cz/item/CS_URS_2021_01/171201221" TargetMode="External" /><Relationship Id="rId21" Type="http://schemas.openxmlformats.org/officeDocument/2006/relationships/hyperlink" Target="https://podminky.urs.cz/item/CS_URS_2021_01/171251201" TargetMode="External" /><Relationship Id="rId22" Type="http://schemas.openxmlformats.org/officeDocument/2006/relationships/hyperlink" Target="https://podminky.urs.cz/item/CS_URS_2021_01/171251201" TargetMode="External" /><Relationship Id="rId23" Type="http://schemas.openxmlformats.org/officeDocument/2006/relationships/hyperlink" Target="https://podminky.urs.cz/item/CS_URS_2021_01/171251201" TargetMode="External" /><Relationship Id="rId24" Type="http://schemas.openxmlformats.org/officeDocument/2006/relationships/hyperlink" Target="https://podminky.urs.cz/item/CS_URS_2021_01/171251201" TargetMode="External" /><Relationship Id="rId25" Type="http://schemas.openxmlformats.org/officeDocument/2006/relationships/hyperlink" Target="https://podminky.urs.cz/item/CS_URS_2021_01/174151101" TargetMode="External" /><Relationship Id="rId26" Type="http://schemas.openxmlformats.org/officeDocument/2006/relationships/hyperlink" Target="https://podminky.urs.cz/item/CS_URS_2021_01/175151101" TargetMode="External" /><Relationship Id="rId27" Type="http://schemas.openxmlformats.org/officeDocument/2006/relationships/hyperlink" Target="https://podminky.urs.cz/item/CS_URS_2021_01/181351003" TargetMode="External" /><Relationship Id="rId28" Type="http://schemas.openxmlformats.org/officeDocument/2006/relationships/hyperlink" Target="https://podminky.urs.cz/item/CS_URS_2021_01/181951111" TargetMode="External" /><Relationship Id="rId29" Type="http://schemas.openxmlformats.org/officeDocument/2006/relationships/hyperlink" Target="https://podminky.urs.cz/item/CS_URS_2021_01/181951112" TargetMode="External" /><Relationship Id="rId30" Type="http://schemas.openxmlformats.org/officeDocument/2006/relationships/hyperlink" Target="https://podminky.urs.cz/item/CS_URS_2021_01/182151111" TargetMode="External" /><Relationship Id="rId31" Type="http://schemas.openxmlformats.org/officeDocument/2006/relationships/hyperlink" Target="https://podminky.urs.cz/item/CS_URS_2021_01/182351123" TargetMode="External" /><Relationship Id="rId32" Type="http://schemas.openxmlformats.org/officeDocument/2006/relationships/hyperlink" Target="https://podminky.urs.cz/item/CS_URS_2021_01/451317777" TargetMode="External" /><Relationship Id="rId33" Type="http://schemas.openxmlformats.org/officeDocument/2006/relationships/hyperlink" Target="https://podminky.urs.cz/item/CS_URS_2021_01/451572111" TargetMode="External" /><Relationship Id="rId34" Type="http://schemas.openxmlformats.org/officeDocument/2006/relationships/hyperlink" Target="https://podminky.urs.cz/item/CS_URS_2021_01/452386111" TargetMode="External" /><Relationship Id="rId35" Type="http://schemas.openxmlformats.org/officeDocument/2006/relationships/hyperlink" Target="https://podminky.urs.cz/item/CS_URS_2021_01/564761111" TargetMode="External" /><Relationship Id="rId36" Type="http://schemas.openxmlformats.org/officeDocument/2006/relationships/hyperlink" Target="https://podminky.urs.cz/item/CS_URS_2021_01/564851111" TargetMode="External" /><Relationship Id="rId37" Type="http://schemas.openxmlformats.org/officeDocument/2006/relationships/hyperlink" Target="https://podminky.urs.cz/item/CS_URS_2021_01/564851111" TargetMode="External" /><Relationship Id="rId38" Type="http://schemas.openxmlformats.org/officeDocument/2006/relationships/hyperlink" Target="https://podminky.urs.cz/item/CS_URS_2021_01/564851111" TargetMode="External" /><Relationship Id="rId39" Type="http://schemas.openxmlformats.org/officeDocument/2006/relationships/hyperlink" Target="https://podminky.urs.cz/item/CS_URS_2021_01/564851111" TargetMode="External" /><Relationship Id="rId40" Type="http://schemas.openxmlformats.org/officeDocument/2006/relationships/hyperlink" Target="https://podminky.urs.cz/item/CS_URS_2021_01/564851111" TargetMode="External" /><Relationship Id="rId41" Type="http://schemas.openxmlformats.org/officeDocument/2006/relationships/hyperlink" Target="https://podminky.urs.cz/item/CS_URS_2021_01/564861111" TargetMode="External" /><Relationship Id="rId42" Type="http://schemas.openxmlformats.org/officeDocument/2006/relationships/hyperlink" Target="https://podminky.urs.cz/item/CS_URS_2021_01/564861111" TargetMode="External" /><Relationship Id="rId43" Type="http://schemas.openxmlformats.org/officeDocument/2006/relationships/hyperlink" Target="https://podminky.urs.cz/item/CS_URS_2021_01/564861111" TargetMode="External" /><Relationship Id="rId44" Type="http://schemas.openxmlformats.org/officeDocument/2006/relationships/hyperlink" Target="https://podminky.urs.cz/item/CS_URS_2021_01/564861111" TargetMode="External" /><Relationship Id="rId45" Type="http://schemas.openxmlformats.org/officeDocument/2006/relationships/hyperlink" Target="https://podminky.urs.cz/item/CS_URS_2021_01/564861111" TargetMode="External" /><Relationship Id="rId46" Type="http://schemas.openxmlformats.org/officeDocument/2006/relationships/hyperlink" Target="https://podminky.urs.cz/item/CS_URS_2021_01/564861111" TargetMode="External" /><Relationship Id="rId47" Type="http://schemas.openxmlformats.org/officeDocument/2006/relationships/hyperlink" Target="https://podminky.urs.cz/item/CS_URS_2021_01/564871111" TargetMode="External" /><Relationship Id="rId48" Type="http://schemas.openxmlformats.org/officeDocument/2006/relationships/hyperlink" Target="https://podminky.urs.cz/item/CS_URS_2021_01/564871116" TargetMode="External" /><Relationship Id="rId49" Type="http://schemas.openxmlformats.org/officeDocument/2006/relationships/hyperlink" Target="https://podminky.urs.cz/item/CS_URS_2021_01/564911511" TargetMode="External" /><Relationship Id="rId50" Type="http://schemas.openxmlformats.org/officeDocument/2006/relationships/hyperlink" Target="https://podminky.urs.cz/item/CS_URS_2021_01/565135121" TargetMode="External" /><Relationship Id="rId51" Type="http://schemas.openxmlformats.org/officeDocument/2006/relationships/hyperlink" Target="https://podminky.urs.cz/item/CS_URS_2021_01/567122111" TargetMode="External" /><Relationship Id="rId52" Type="http://schemas.openxmlformats.org/officeDocument/2006/relationships/hyperlink" Target="https://podminky.urs.cz/item/CS_URS_2021_01/567132111" TargetMode="External" /><Relationship Id="rId53" Type="http://schemas.openxmlformats.org/officeDocument/2006/relationships/hyperlink" Target="https://podminky.urs.cz/item/CS_URS_2021_01/573111112" TargetMode="External" /><Relationship Id="rId54" Type="http://schemas.openxmlformats.org/officeDocument/2006/relationships/hyperlink" Target="https://podminky.urs.cz/item/CS_URS_2021_01/573211109" TargetMode="External" /><Relationship Id="rId55" Type="http://schemas.openxmlformats.org/officeDocument/2006/relationships/hyperlink" Target="https://podminky.urs.cz/item/CS_URS_2021_01/573211109" TargetMode="External" /><Relationship Id="rId56" Type="http://schemas.openxmlformats.org/officeDocument/2006/relationships/hyperlink" Target="https://podminky.urs.cz/item/CS_URS_2021_01/573211109" TargetMode="External" /><Relationship Id="rId57" Type="http://schemas.openxmlformats.org/officeDocument/2006/relationships/hyperlink" Target="https://podminky.urs.cz/item/CS_URS_2021_01/577134111" TargetMode="External" /><Relationship Id="rId58" Type="http://schemas.openxmlformats.org/officeDocument/2006/relationships/hyperlink" Target="https://podminky.urs.cz/item/CS_URS_2021_01/577134121" TargetMode="External" /><Relationship Id="rId59" Type="http://schemas.openxmlformats.org/officeDocument/2006/relationships/hyperlink" Target="https://podminky.urs.cz/item/CS_URS_2021_01/577134121" TargetMode="External" /><Relationship Id="rId60" Type="http://schemas.openxmlformats.org/officeDocument/2006/relationships/hyperlink" Target="https://podminky.urs.cz/item/CS_URS_2021_01/577143111" TargetMode="External" /><Relationship Id="rId61" Type="http://schemas.openxmlformats.org/officeDocument/2006/relationships/hyperlink" Target="https://podminky.urs.cz/item/CS_URS_2021_01/591141111" TargetMode="External" /><Relationship Id="rId62" Type="http://schemas.openxmlformats.org/officeDocument/2006/relationships/hyperlink" Target="https://podminky.urs.cz/item/CS_URS_2021_01/596211110" TargetMode="External" /><Relationship Id="rId63" Type="http://schemas.openxmlformats.org/officeDocument/2006/relationships/hyperlink" Target="https://podminky.urs.cz/item/CS_URS_2021_01/596211210" TargetMode="External" /><Relationship Id="rId64" Type="http://schemas.openxmlformats.org/officeDocument/2006/relationships/hyperlink" Target="https://podminky.urs.cz/item/CS_URS_2021_01/596211222" TargetMode="External" /><Relationship Id="rId65" Type="http://schemas.openxmlformats.org/officeDocument/2006/relationships/hyperlink" Target="https://podminky.urs.cz/item/CS_URS_2021_01/596211224" TargetMode="External" /><Relationship Id="rId66" Type="http://schemas.openxmlformats.org/officeDocument/2006/relationships/hyperlink" Target="https://podminky.urs.cz/item/CS_URS_2021_01/596212210" TargetMode="External" /><Relationship Id="rId67" Type="http://schemas.openxmlformats.org/officeDocument/2006/relationships/hyperlink" Target="https://podminky.urs.cz/item/CS_URS_2021_01/596212222" TargetMode="External" /><Relationship Id="rId68" Type="http://schemas.openxmlformats.org/officeDocument/2006/relationships/hyperlink" Target="https://podminky.urs.cz/item/CS_URS_2021_01/596212224" TargetMode="External" /><Relationship Id="rId69" Type="http://schemas.openxmlformats.org/officeDocument/2006/relationships/hyperlink" Target="https://podminky.urs.cz/item/CS_URS_2021_01/871313121" TargetMode="External" /><Relationship Id="rId70" Type="http://schemas.openxmlformats.org/officeDocument/2006/relationships/hyperlink" Target="https://podminky.urs.cz/item/CS_URS_2021_01/895941111" TargetMode="External" /><Relationship Id="rId71" Type="http://schemas.openxmlformats.org/officeDocument/2006/relationships/hyperlink" Target="https://podminky.urs.cz/item/CS_URS_2021_01/899204112" TargetMode="External" /><Relationship Id="rId72" Type="http://schemas.openxmlformats.org/officeDocument/2006/relationships/hyperlink" Target="https://podminky.urs.cz/item/CS_URS_2021_01/899231111" TargetMode="External" /><Relationship Id="rId73" Type="http://schemas.openxmlformats.org/officeDocument/2006/relationships/hyperlink" Target="https://podminky.urs.cz/item/CS_URS_2021_01/899331111" TargetMode="External" /><Relationship Id="rId74" Type="http://schemas.openxmlformats.org/officeDocument/2006/relationships/hyperlink" Target="https://podminky.urs.cz/item/CS_URS_2021_01/899431111" TargetMode="External" /><Relationship Id="rId75" Type="http://schemas.openxmlformats.org/officeDocument/2006/relationships/hyperlink" Target="https://podminky.urs.cz/item/CS_URS_2021_01/914111111" TargetMode="External" /><Relationship Id="rId76" Type="http://schemas.openxmlformats.org/officeDocument/2006/relationships/hyperlink" Target="https://podminky.urs.cz/item/CS_URS_2021_01/914511111" TargetMode="External" /><Relationship Id="rId77" Type="http://schemas.openxmlformats.org/officeDocument/2006/relationships/hyperlink" Target="https://podminky.urs.cz/item/CS_URS_2021_01/915231111" TargetMode="External" /><Relationship Id="rId78" Type="http://schemas.openxmlformats.org/officeDocument/2006/relationships/hyperlink" Target="https://podminky.urs.cz/item/CS_URS_2021_01/915491211" TargetMode="External" /><Relationship Id="rId79" Type="http://schemas.openxmlformats.org/officeDocument/2006/relationships/hyperlink" Target="https://podminky.urs.cz/item/CS_URS_2021_01/915621111" TargetMode="External" /><Relationship Id="rId80" Type="http://schemas.openxmlformats.org/officeDocument/2006/relationships/hyperlink" Target="https://podminky.urs.cz/item/CS_URS_2021_01/916231213" TargetMode="External" /><Relationship Id="rId81" Type="http://schemas.openxmlformats.org/officeDocument/2006/relationships/hyperlink" Target="https://podminky.urs.cz/item/CS_URS_2021_01/916331112" TargetMode="External" /><Relationship Id="rId82" Type="http://schemas.openxmlformats.org/officeDocument/2006/relationships/hyperlink" Target="https://podminky.urs.cz/item/CS_URS_2021_01/916331112" TargetMode="External" /><Relationship Id="rId83" Type="http://schemas.openxmlformats.org/officeDocument/2006/relationships/hyperlink" Target="https://podminky.urs.cz/item/CS_URS_2021_01/916331112" TargetMode="External" /><Relationship Id="rId84" Type="http://schemas.openxmlformats.org/officeDocument/2006/relationships/hyperlink" Target="https://podminky.urs.cz/item/CS_URS_2021_01/916991121" TargetMode="External" /><Relationship Id="rId85" Type="http://schemas.openxmlformats.org/officeDocument/2006/relationships/hyperlink" Target="https://podminky.urs.cz/item/CS_URS_2021_01/919121132" TargetMode="External" /><Relationship Id="rId86" Type="http://schemas.openxmlformats.org/officeDocument/2006/relationships/hyperlink" Target="https://podminky.urs.cz/item/CS_URS_2021_01/919121132" TargetMode="External" /><Relationship Id="rId87" Type="http://schemas.openxmlformats.org/officeDocument/2006/relationships/hyperlink" Target="https://podminky.urs.cz/item/CS_URS_2021_01/919121132" TargetMode="External" /><Relationship Id="rId88" Type="http://schemas.openxmlformats.org/officeDocument/2006/relationships/hyperlink" Target="https://podminky.urs.cz/item/CS_URS_2021_01/919726202" TargetMode="External" /><Relationship Id="rId89" Type="http://schemas.openxmlformats.org/officeDocument/2006/relationships/hyperlink" Target="https://podminky.urs.cz/item/CS_URS_2021_01/919726202" TargetMode="External" /><Relationship Id="rId90" Type="http://schemas.openxmlformats.org/officeDocument/2006/relationships/hyperlink" Target="https://podminky.urs.cz/item/CS_URS_2021_01/938908411" TargetMode="External" /><Relationship Id="rId91" Type="http://schemas.openxmlformats.org/officeDocument/2006/relationships/hyperlink" Target="https://podminky.urs.cz/item/CS_URS_2021_01/938908411" TargetMode="External" /><Relationship Id="rId92" Type="http://schemas.openxmlformats.org/officeDocument/2006/relationships/hyperlink" Target="https://podminky.urs.cz/item/CS_URS_2021_01/966006132" TargetMode="External" /><Relationship Id="rId93" Type="http://schemas.openxmlformats.org/officeDocument/2006/relationships/hyperlink" Target="https://podminky.urs.cz/item/CS_URS_2021_01/966006211" TargetMode="External" /><Relationship Id="rId94" Type="http://schemas.openxmlformats.org/officeDocument/2006/relationships/hyperlink" Target="https://podminky.urs.cz/item/CS_URS_2021_01/997221571" TargetMode="External" /><Relationship Id="rId95" Type="http://schemas.openxmlformats.org/officeDocument/2006/relationships/hyperlink" Target="https://podminky.urs.cz/item/CS_URS_2021_01/997221579" TargetMode="External" /><Relationship Id="rId96" Type="http://schemas.openxmlformats.org/officeDocument/2006/relationships/hyperlink" Target="https://podminky.urs.cz/item/CS_URS_2021_01/997221612" TargetMode="External" /><Relationship Id="rId97" Type="http://schemas.openxmlformats.org/officeDocument/2006/relationships/hyperlink" Target="https://podminky.urs.cz/item/CS_URS_2021_01/998225111" TargetMode="External" /><Relationship Id="rId98" Type="http://schemas.openxmlformats.org/officeDocument/2006/relationships/hyperlink" Target="https://podminky.urs.cz/item/CS_URS_2021_01/998225191" TargetMode="External" /><Relationship Id="rId99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012203000" TargetMode="External" /><Relationship Id="rId2" Type="http://schemas.openxmlformats.org/officeDocument/2006/relationships/hyperlink" Target="https://podminky.urs.cz/item/CS_URS_2021_01/012303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30001000" TargetMode="External" /><Relationship Id="rId5" Type="http://schemas.openxmlformats.org/officeDocument/2006/relationships/hyperlink" Target="https://podminky.urs.cz/item/CS_URS_2021_01/034002000" TargetMode="External" /><Relationship Id="rId6" Type="http://schemas.openxmlformats.org/officeDocument/2006/relationships/hyperlink" Target="https://podminky.urs.cz/item/CS_URS_2021_01/042903000" TargetMode="External" /><Relationship Id="rId7" Type="http://schemas.openxmlformats.org/officeDocument/2006/relationships/hyperlink" Target="https://podminky.urs.cz/item/CS_URS_2021_01/043134000" TargetMode="External" /><Relationship Id="rId8" Type="http://schemas.openxmlformats.org/officeDocument/2006/relationships/hyperlink" Target="https://podminky.urs.cz/item/CS_URS_2021_01/072002000" TargetMode="External" /><Relationship Id="rId9" Type="http://schemas.openxmlformats.org/officeDocument/2006/relationships/hyperlink" Target="https://podminky.urs.cz/item/CS_URS_2021_01/091003000" TargetMode="External" /><Relationship Id="rId10" Type="http://schemas.openxmlformats.org/officeDocument/2006/relationships/hyperlink" Target="https://podminky.urs.cz/item/CS_URS_2021_01/091504000" TargetMode="External" /><Relationship Id="rId1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s="3" customFormat="1" ht="14.4" customHeight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="3" customFormat="1" ht="14.4" customHeight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Vrchlabí - Liščí kopec - II.etapa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6. 2. 2023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ROUND(AG55+AG58+AG63+AG64,2)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ROUND(AS55+AS58+AS63+AS64,2)</f>
        <v>0</v>
      </c>
      <c r="AT54" s="108">
        <f>ROUND(SUM(AV54:AW54),2)</f>
        <v>0</v>
      </c>
      <c r="AU54" s="109">
        <f>ROUND(AU55+AU58+AU63+AU64,5)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ROUND(AZ55+AZ58+AZ63+AZ64,2)</f>
        <v>0</v>
      </c>
      <c r="BA54" s="108">
        <f>ROUND(BA55+BA58+BA63+BA64,2)</f>
        <v>0</v>
      </c>
      <c r="BB54" s="108">
        <f>ROUND(BB55+BB58+BB63+BB64,2)</f>
        <v>0</v>
      </c>
      <c r="BC54" s="108">
        <f>ROUND(BC55+BC58+BC63+BC64,2)</f>
        <v>0</v>
      </c>
      <c r="BD54" s="110">
        <f>ROUND(BD55+BD58+BD63+BD64,2)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="7" customFormat="1" ht="16.5" customHeight="1">
      <c r="A55" s="7"/>
      <c r="B55" s="113"/>
      <c r="C55" s="114"/>
      <c r="D55" s="115" t="s">
        <v>73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75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68</v>
      </c>
      <c r="BT55" s="125" t="s">
        <v>76</v>
      </c>
      <c r="BU55" s="125" t="s">
        <v>70</v>
      </c>
      <c r="BV55" s="125" t="s">
        <v>71</v>
      </c>
      <c r="BW55" s="125" t="s">
        <v>77</v>
      </c>
      <c r="BX55" s="125" t="s">
        <v>5</v>
      </c>
      <c r="CL55" s="125" t="s">
        <v>19</v>
      </c>
      <c r="CM55" s="125" t="s">
        <v>78</v>
      </c>
    </row>
    <row r="56" s="4" customFormat="1" ht="16.5" customHeight="1">
      <c r="A56" s="126" t="s">
        <v>79</v>
      </c>
      <c r="B56" s="65"/>
      <c r="C56" s="127"/>
      <c r="D56" s="127"/>
      <c r="E56" s="128" t="s">
        <v>80</v>
      </c>
      <c r="F56" s="128"/>
      <c r="G56" s="128"/>
      <c r="H56" s="128"/>
      <c r="I56" s="128"/>
      <c r="J56" s="127"/>
      <c r="K56" s="128" t="s">
        <v>81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'SO01 - Vodovod ul. Dukelská'!J32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82</v>
      </c>
      <c r="AR56" s="67"/>
      <c r="AS56" s="131">
        <v>0</v>
      </c>
      <c r="AT56" s="132">
        <f>ROUND(SUM(AV56:AW56),2)</f>
        <v>0</v>
      </c>
      <c r="AU56" s="133">
        <f>'SO01 - Vodovod ul. Dukelská'!P97</f>
        <v>0</v>
      </c>
      <c r="AV56" s="132">
        <f>'SO01 - Vodovod ul. Dukelská'!J35</f>
        <v>0</v>
      </c>
      <c r="AW56" s="132">
        <f>'SO01 - Vodovod ul. Dukelská'!J36</f>
        <v>0</v>
      </c>
      <c r="AX56" s="132">
        <f>'SO01 - Vodovod ul. Dukelská'!J37</f>
        <v>0</v>
      </c>
      <c r="AY56" s="132">
        <f>'SO01 - Vodovod ul. Dukelská'!J38</f>
        <v>0</v>
      </c>
      <c r="AZ56" s="132">
        <f>'SO01 - Vodovod ul. Dukelská'!F35</f>
        <v>0</v>
      </c>
      <c r="BA56" s="132">
        <f>'SO01 - Vodovod ul. Dukelská'!F36</f>
        <v>0</v>
      </c>
      <c r="BB56" s="132">
        <f>'SO01 - Vodovod ul. Dukelská'!F37</f>
        <v>0</v>
      </c>
      <c r="BC56" s="132">
        <f>'SO01 - Vodovod ul. Dukelská'!F38</f>
        <v>0</v>
      </c>
      <c r="BD56" s="134">
        <f>'SO01 - Vodovod ul. Dukelská'!F39</f>
        <v>0</v>
      </c>
      <c r="BE56" s="4"/>
      <c r="BT56" s="135" t="s">
        <v>78</v>
      </c>
      <c r="BV56" s="135" t="s">
        <v>71</v>
      </c>
      <c r="BW56" s="135" t="s">
        <v>83</v>
      </c>
      <c r="BX56" s="135" t="s">
        <v>77</v>
      </c>
      <c r="CL56" s="135" t="s">
        <v>19</v>
      </c>
    </row>
    <row r="57" s="4" customFormat="1" ht="16.5" customHeight="1">
      <c r="A57" s="126" t="s">
        <v>79</v>
      </c>
      <c r="B57" s="65"/>
      <c r="C57" s="127"/>
      <c r="D57" s="127"/>
      <c r="E57" s="128" t="s">
        <v>84</v>
      </c>
      <c r="F57" s="128"/>
      <c r="G57" s="128"/>
      <c r="H57" s="128"/>
      <c r="I57" s="128"/>
      <c r="J57" s="127"/>
      <c r="K57" s="128" t="s">
        <v>85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'SO02 - Vodovod ul. Školní'!J32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82</v>
      </c>
      <c r="AR57" s="67"/>
      <c r="AS57" s="131">
        <v>0</v>
      </c>
      <c r="AT57" s="132">
        <f>ROUND(SUM(AV57:AW57),2)</f>
        <v>0</v>
      </c>
      <c r="AU57" s="133">
        <f>'SO02 - Vodovod ul. Školní'!P97</f>
        <v>0</v>
      </c>
      <c r="AV57" s="132">
        <f>'SO02 - Vodovod ul. Školní'!J35</f>
        <v>0</v>
      </c>
      <c r="AW57" s="132">
        <f>'SO02 - Vodovod ul. Školní'!J36</f>
        <v>0</v>
      </c>
      <c r="AX57" s="132">
        <f>'SO02 - Vodovod ul. Školní'!J37</f>
        <v>0</v>
      </c>
      <c r="AY57" s="132">
        <f>'SO02 - Vodovod ul. Školní'!J38</f>
        <v>0</v>
      </c>
      <c r="AZ57" s="132">
        <f>'SO02 - Vodovod ul. Školní'!F35</f>
        <v>0</v>
      </c>
      <c r="BA57" s="132">
        <f>'SO02 - Vodovod ul. Školní'!F36</f>
        <v>0</v>
      </c>
      <c r="BB57" s="132">
        <f>'SO02 - Vodovod ul. Školní'!F37</f>
        <v>0</v>
      </c>
      <c r="BC57" s="132">
        <f>'SO02 - Vodovod ul. Školní'!F38</f>
        <v>0</v>
      </c>
      <c r="BD57" s="134">
        <f>'SO02 - Vodovod ul. Školní'!F39</f>
        <v>0</v>
      </c>
      <c r="BE57" s="4"/>
      <c r="BT57" s="135" t="s">
        <v>78</v>
      </c>
      <c r="BV57" s="135" t="s">
        <v>71</v>
      </c>
      <c r="BW57" s="135" t="s">
        <v>86</v>
      </c>
      <c r="BX57" s="135" t="s">
        <v>77</v>
      </c>
      <c r="CL57" s="135" t="s">
        <v>19</v>
      </c>
    </row>
    <row r="58" s="7" customFormat="1" ht="16.5" customHeight="1">
      <c r="A58" s="7"/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ROUND(AG59+AG62,2)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75</v>
      </c>
      <c r="AR58" s="120"/>
      <c r="AS58" s="121">
        <f>ROUND(AS59+AS62,2)</f>
        <v>0</v>
      </c>
      <c r="AT58" s="122">
        <f>ROUND(SUM(AV58:AW58),2)</f>
        <v>0</v>
      </c>
      <c r="AU58" s="123">
        <f>ROUND(AU59+AU62,5)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ROUND(AZ59+AZ62,2)</f>
        <v>0</v>
      </c>
      <c r="BA58" s="122">
        <f>ROUND(BA59+BA62,2)</f>
        <v>0</v>
      </c>
      <c r="BB58" s="122">
        <f>ROUND(BB59+BB62,2)</f>
        <v>0</v>
      </c>
      <c r="BC58" s="122">
        <f>ROUND(BC59+BC62,2)</f>
        <v>0</v>
      </c>
      <c r="BD58" s="124">
        <f>ROUND(BD59+BD62,2)</f>
        <v>0</v>
      </c>
      <c r="BE58" s="7"/>
      <c r="BS58" s="125" t="s">
        <v>68</v>
      </c>
      <c r="BT58" s="125" t="s">
        <v>76</v>
      </c>
      <c r="BU58" s="125" t="s">
        <v>70</v>
      </c>
      <c r="BV58" s="125" t="s">
        <v>71</v>
      </c>
      <c r="BW58" s="125" t="s">
        <v>89</v>
      </c>
      <c r="BX58" s="125" t="s">
        <v>5</v>
      </c>
      <c r="CL58" s="125" t="s">
        <v>19</v>
      </c>
      <c r="CM58" s="125" t="s">
        <v>69</v>
      </c>
    </row>
    <row r="59" s="4" customFormat="1" ht="16.5" customHeight="1">
      <c r="A59" s="4"/>
      <c r="B59" s="65"/>
      <c r="C59" s="127"/>
      <c r="D59" s="127"/>
      <c r="E59" s="128" t="s">
        <v>90</v>
      </c>
      <c r="F59" s="128"/>
      <c r="G59" s="128"/>
      <c r="H59" s="128"/>
      <c r="I59" s="128"/>
      <c r="J59" s="127"/>
      <c r="K59" s="128" t="s">
        <v>91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36">
        <f>ROUND(SUM(AG60:AG61),2)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82</v>
      </c>
      <c r="AR59" s="67"/>
      <c r="AS59" s="131">
        <f>ROUND(SUM(AS60:AS61),2)</f>
        <v>0</v>
      </c>
      <c r="AT59" s="132">
        <f>ROUND(SUM(AV59:AW59),2)</f>
        <v>0</v>
      </c>
      <c r="AU59" s="133">
        <f>ROUND(SUM(AU60:AU61),5)</f>
        <v>0</v>
      </c>
      <c r="AV59" s="132">
        <f>ROUND(AZ59*L29,2)</f>
        <v>0</v>
      </c>
      <c r="AW59" s="132">
        <f>ROUND(BA59*L30,2)</f>
        <v>0</v>
      </c>
      <c r="AX59" s="132">
        <f>ROUND(BB59*L29,2)</f>
        <v>0</v>
      </c>
      <c r="AY59" s="132">
        <f>ROUND(BC59*L30,2)</f>
        <v>0</v>
      </c>
      <c r="AZ59" s="132">
        <f>ROUND(SUM(AZ60:AZ61),2)</f>
        <v>0</v>
      </c>
      <c r="BA59" s="132">
        <f>ROUND(SUM(BA60:BA61),2)</f>
        <v>0</v>
      </c>
      <c r="BB59" s="132">
        <f>ROUND(SUM(BB60:BB61),2)</f>
        <v>0</v>
      </c>
      <c r="BC59" s="132">
        <f>ROUND(SUM(BC60:BC61),2)</f>
        <v>0</v>
      </c>
      <c r="BD59" s="134">
        <f>ROUND(SUM(BD60:BD61),2)</f>
        <v>0</v>
      </c>
      <c r="BE59" s="4"/>
      <c r="BS59" s="135" t="s">
        <v>68</v>
      </c>
      <c r="BT59" s="135" t="s">
        <v>78</v>
      </c>
      <c r="BU59" s="135" t="s">
        <v>70</v>
      </c>
      <c r="BV59" s="135" t="s">
        <v>71</v>
      </c>
      <c r="BW59" s="135" t="s">
        <v>92</v>
      </c>
      <c r="BX59" s="135" t="s">
        <v>89</v>
      </c>
      <c r="CL59" s="135" t="s">
        <v>19</v>
      </c>
    </row>
    <row r="60" s="4" customFormat="1" ht="16.5" customHeight="1">
      <c r="A60" s="126" t="s">
        <v>79</v>
      </c>
      <c r="B60" s="65"/>
      <c r="C60" s="127"/>
      <c r="D60" s="127"/>
      <c r="E60" s="127"/>
      <c r="F60" s="128" t="s">
        <v>93</v>
      </c>
      <c r="G60" s="128"/>
      <c r="H60" s="128"/>
      <c r="I60" s="128"/>
      <c r="J60" s="128"/>
      <c r="K60" s="127"/>
      <c r="L60" s="128" t="s">
        <v>94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'a - příprava území'!J34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82</v>
      </c>
      <c r="AR60" s="67"/>
      <c r="AS60" s="131">
        <v>0</v>
      </c>
      <c r="AT60" s="132">
        <f>ROUND(SUM(AV60:AW60),2)</f>
        <v>0</v>
      </c>
      <c r="AU60" s="133">
        <f>'a - příprava území'!P97</f>
        <v>0</v>
      </c>
      <c r="AV60" s="132">
        <f>'a - příprava území'!J37</f>
        <v>0</v>
      </c>
      <c r="AW60" s="132">
        <f>'a - příprava území'!J38</f>
        <v>0</v>
      </c>
      <c r="AX60" s="132">
        <f>'a - příprava území'!J39</f>
        <v>0</v>
      </c>
      <c r="AY60" s="132">
        <f>'a - příprava území'!J40</f>
        <v>0</v>
      </c>
      <c r="AZ60" s="132">
        <f>'a - příprava území'!F37</f>
        <v>0</v>
      </c>
      <c r="BA60" s="132">
        <f>'a - příprava území'!F38</f>
        <v>0</v>
      </c>
      <c r="BB60" s="132">
        <f>'a - příprava území'!F39</f>
        <v>0</v>
      </c>
      <c r="BC60" s="132">
        <f>'a - příprava území'!F40</f>
        <v>0</v>
      </c>
      <c r="BD60" s="134">
        <f>'a - příprava území'!F41</f>
        <v>0</v>
      </c>
      <c r="BE60" s="4"/>
      <c r="BT60" s="135" t="s">
        <v>95</v>
      </c>
      <c r="BV60" s="135" t="s">
        <v>71</v>
      </c>
      <c r="BW60" s="135" t="s">
        <v>96</v>
      </c>
      <c r="BX60" s="135" t="s">
        <v>92</v>
      </c>
      <c r="CL60" s="135" t="s">
        <v>19</v>
      </c>
    </row>
    <row r="61" s="4" customFormat="1" ht="16.5" customHeight="1">
      <c r="A61" s="126" t="s">
        <v>79</v>
      </c>
      <c r="B61" s="65"/>
      <c r="C61" s="127"/>
      <c r="D61" s="127"/>
      <c r="E61" s="127"/>
      <c r="F61" s="128" t="s">
        <v>97</v>
      </c>
      <c r="G61" s="128"/>
      <c r="H61" s="128"/>
      <c r="I61" s="128"/>
      <c r="J61" s="128"/>
      <c r="K61" s="127"/>
      <c r="L61" s="128" t="s">
        <v>98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'b - návrh'!J34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82</v>
      </c>
      <c r="AR61" s="67"/>
      <c r="AS61" s="131">
        <v>0</v>
      </c>
      <c r="AT61" s="132">
        <f>ROUND(SUM(AV61:AW61),2)</f>
        <v>0</v>
      </c>
      <c r="AU61" s="133">
        <f>'b - návrh'!P99</f>
        <v>0</v>
      </c>
      <c r="AV61" s="132">
        <f>'b - návrh'!J37</f>
        <v>0</v>
      </c>
      <c r="AW61" s="132">
        <f>'b - návrh'!J38</f>
        <v>0</v>
      </c>
      <c r="AX61" s="132">
        <f>'b - návrh'!J39</f>
        <v>0</v>
      </c>
      <c r="AY61" s="132">
        <f>'b - návrh'!J40</f>
        <v>0</v>
      </c>
      <c r="AZ61" s="132">
        <f>'b - návrh'!F37</f>
        <v>0</v>
      </c>
      <c r="BA61" s="132">
        <f>'b - návrh'!F38</f>
        <v>0</v>
      </c>
      <c r="BB61" s="132">
        <f>'b - návrh'!F39</f>
        <v>0</v>
      </c>
      <c r="BC61" s="132">
        <f>'b - návrh'!F40</f>
        <v>0</v>
      </c>
      <c r="BD61" s="134">
        <f>'b - návrh'!F41</f>
        <v>0</v>
      </c>
      <c r="BE61" s="4"/>
      <c r="BT61" s="135" t="s">
        <v>95</v>
      </c>
      <c r="BV61" s="135" t="s">
        <v>71</v>
      </c>
      <c r="BW61" s="135" t="s">
        <v>99</v>
      </c>
      <c r="BX61" s="135" t="s">
        <v>92</v>
      </c>
      <c r="CL61" s="135" t="s">
        <v>19</v>
      </c>
    </row>
    <row r="62" s="4" customFormat="1" ht="16.5" customHeight="1">
      <c r="A62" s="126" t="s">
        <v>79</v>
      </c>
      <c r="B62" s="65"/>
      <c r="C62" s="127"/>
      <c r="D62" s="127"/>
      <c r="E62" s="128" t="s">
        <v>100</v>
      </c>
      <c r="F62" s="128"/>
      <c r="G62" s="128"/>
      <c r="H62" s="128"/>
      <c r="I62" s="128"/>
      <c r="J62" s="127"/>
      <c r="K62" s="128" t="s">
        <v>101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'B - Vedlejší a ostatní ná...'!J32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82</v>
      </c>
      <c r="AR62" s="67"/>
      <c r="AS62" s="131">
        <v>0</v>
      </c>
      <c r="AT62" s="132">
        <f>ROUND(SUM(AV62:AW62),2)</f>
        <v>0</v>
      </c>
      <c r="AU62" s="133">
        <f>'B - Vedlejší a ostatní ná...'!P91</f>
        <v>0</v>
      </c>
      <c r="AV62" s="132">
        <f>'B - Vedlejší a ostatní ná...'!J35</f>
        <v>0</v>
      </c>
      <c r="AW62" s="132">
        <f>'B - Vedlejší a ostatní ná...'!J36</f>
        <v>0</v>
      </c>
      <c r="AX62" s="132">
        <f>'B - Vedlejší a ostatní ná...'!J37</f>
        <v>0</v>
      </c>
      <c r="AY62" s="132">
        <f>'B - Vedlejší a ostatní ná...'!J38</f>
        <v>0</v>
      </c>
      <c r="AZ62" s="132">
        <f>'B - Vedlejší a ostatní ná...'!F35</f>
        <v>0</v>
      </c>
      <c r="BA62" s="132">
        <f>'B - Vedlejší a ostatní ná...'!F36</f>
        <v>0</v>
      </c>
      <c r="BB62" s="132">
        <f>'B - Vedlejší a ostatní ná...'!F37</f>
        <v>0</v>
      </c>
      <c r="BC62" s="132">
        <f>'B - Vedlejší a ostatní ná...'!F38</f>
        <v>0</v>
      </c>
      <c r="BD62" s="134">
        <f>'B - Vedlejší a ostatní ná...'!F39</f>
        <v>0</v>
      </c>
      <c r="BE62" s="4"/>
      <c r="BT62" s="135" t="s">
        <v>78</v>
      </c>
      <c r="BV62" s="135" t="s">
        <v>71</v>
      </c>
      <c r="BW62" s="135" t="s">
        <v>102</v>
      </c>
      <c r="BX62" s="135" t="s">
        <v>89</v>
      </c>
      <c r="CL62" s="135" t="s">
        <v>19</v>
      </c>
    </row>
    <row r="63" s="7" customFormat="1" ht="16.5" customHeight="1">
      <c r="A63" s="126" t="s">
        <v>79</v>
      </c>
      <c r="B63" s="113"/>
      <c r="C63" s="114"/>
      <c r="D63" s="115" t="s">
        <v>103</v>
      </c>
      <c r="E63" s="115"/>
      <c r="F63" s="115"/>
      <c r="G63" s="115"/>
      <c r="H63" s="115"/>
      <c r="I63" s="116"/>
      <c r="J63" s="115" t="s">
        <v>104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8">
        <f>'SO 401 - Veřejné osvětlení'!J30</f>
        <v>0</v>
      </c>
      <c r="AH63" s="116"/>
      <c r="AI63" s="116"/>
      <c r="AJ63" s="116"/>
      <c r="AK63" s="116"/>
      <c r="AL63" s="116"/>
      <c r="AM63" s="116"/>
      <c r="AN63" s="118">
        <f>SUM(AG63,AT63)</f>
        <v>0</v>
      </c>
      <c r="AO63" s="116"/>
      <c r="AP63" s="116"/>
      <c r="AQ63" s="119" t="s">
        <v>75</v>
      </c>
      <c r="AR63" s="120"/>
      <c r="AS63" s="121">
        <v>0</v>
      </c>
      <c r="AT63" s="122">
        <f>ROUND(SUM(AV63:AW63),2)</f>
        <v>0</v>
      </c>
      <c r="AU63" s="123">
        <f>'SO 401 - Veřejné osvětlení'!P86</f>
        <v>0</v>
      </c>
      <c r="AV63" s="122">
        <f>'SO 401 - Veřejné osvětlení'!J33</f>
        <v>0</v>
      </c>
      <c r="AW63" s="122">
        <f>'SO 401 - Veřejné osvětlení'!J34</f>
        <v>0</v>
      </c>
      <c r="AX63" s="122">
        <f>'SO 401 - Veřejné osvětlení'!J35</f>
        <v>0</v>
      </c>
      <c r="AY63" s="122">
        <f>'SO 401 - Veřejné osvětlení'!J36</f>
        <v>0</v>
      </c>
      <c r="AZ63" s="122">
        <f>'SO 401 - Veřejné osvětlení'!F33</f>
        <v>0</v>
      </c>
      <c r="BA63" s="122">
        <f>'SO 401 - Veřejné osvětlení'!F34</f>
        <v>0</v>
      </c>
      <c r="BB63" s="122">
        <f>'SO 401 - Veřejné osvětlení'!F35</f>
        <v>0</v>
      </c>
      <c r="BC63" s="122">
        <f>'SO 401 - Veřejné osvětlení'!F36</f>
        <v>0</v>
      </c>
      <c r="BD63" s="124">
        <f>'SO 401 - Veřejné osvětlení'!F37</f>
        <v>0</v>
      </c>
      <c r="BE63" s="7"/>
      <c r="BT63" s="125" t="s">
        <v>76</v>
      </c>
      <c r="BV63" s="125" t="s">
        <v>71</v>
      </c>
      <c r="BW63" s="125" t="s">
        <v>105</v>
      </c>
      <c r="BX63" s="125" t="s">
        <v>5</v>
      </c>
      <c r="CL63" s="125" t="s">
        <v>19</v>
      </c>
      <c r="CM63" s="125" t="s">
        <v>78</v>
      </c>
    </row>
    <row r="64" s="7" customFormat="1" ht="16.5" customHeight="1">
      <c r="A64" s="7"/>
      <c r="B64" s="113"/>
      <c r="C64" s="114"/>
      <c r="D64" s="115" t="s">
        <v>106</v>
      </c>
      <c r="E64" s="115"/>
      <c r="F64" s="115"/>
      <c r="G64" s="115"/>
      <c r="H64" s="115"/>
      <c r="I64" s="116"/>
      <c r="J64" s="115" t="s">
        <v>107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ROUND(SUM(AG65:AG66),2)</f>
        <v>0</v>
      </c>
      <c r="AH64" s="116"/>
      <c r="AI64" s="116"/>
      <c r="AJ64" s="116"/>
      <c r="AK64" s="116"/>
      <c r="AL64" s="116"/>
      <c r="AM64" s="116"/>
      <c r="AN64" s="118">
        <f>SUM(AG64,AT64)</f>
        <v>0</v>
      </c>
      <c r="AO64" s="116"/>
      <c r="AP64" s="116"/>
      <c r="AQ64" s="119" t="s">
        <v>75</v>
      </c>
      <c r="AR64" s="120"/>
      <c r="AS64" s="121">
        <f>ROUND(SUM(AS65:AS66),2)</f>
        <v>0</v>
      </c>
      <c r="AT64" s="122">
        <f>ROUND(SUM(AV64:AW64),2)</f>
        <v>0</v>
      </c>
      <c r="AU64" s="123">
        <f>ROUND(SUM(AU65:AU66),5)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ROUND(SUM(AZ65:AZ66),2)</f>
        <v>0</v>
      </c>
      <c r="BA64" s="122">
        <f>ROUND(SUM(BA65:BA66),2)</f>
        <v>0</v>
      </c>
      <c r="BB64" s="122">
        <f>ROUND(SUM(BB65:BB66),2)</f>
        <v>0</v>
      </c>
      <c r="BC64" s="122">
        <f>ROUND(SUM(BC65:BC66),2)</f>
        <v>0</v>
      </c>
      <c r="BD64" s="124">
        <f>ROUND(SUM(BD65:BD66),2)</f>
        <v>0</v>
      </c>
      <c r="BE64" s="7"/>
      <c r="BS64" s="125" t="s">
        <v>68</v>
      </c>
      <c r="BT64" s="125" t="s">
        <v>76</v>
      </c>
      <c r="BU64" s="125" t="s">
        <v>70</v>
      </c>
      <c r="BV64" s="125" t="s">
        <v>71</v>
      </c>
      <c r="BW64" s="125" t="s">
        <v>108</v>
      </c>
      <c r="BX64" s="125" t="s">
        <v>5</v>
      </c>
      <c r="CL64" s="125" t="s">
        <v>19</v>
      </c>
      <c r="CM64" s="125" t="s">
        <v>78</v>
      </c>
    </row>
    <row r="65" s="4" customFormat="1" ht="23.25" customHeight="1">
      <c r="A65" s="126" t="s">
        <v>79</v>
      </c>
      <c r="B65" s="65"/>
      <c r="C65" s="127"/>
      <c r="D65" s="127"/>
      <c r="E65" s="128" t="s">
        <v>109</v>
      </c>
      <c r="F65" s="128"/>
      <c r="G65" s="128"/>
      <c r="H65" s="128"/>
      <c r="I65" s="128"/>
      <c r="J65" s="127"/>
      <c r="K65" s="128" t="s">
        <v>110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'SO 801-1 - Rozpočet materiál'!J32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82</v>
      </c>
      <c r="AR65" s="67"/>
      <c r="AS65" s="131">
        <v>0</v>
      </c>
      <c r="AT65" s="132">
        <f>ROUND(SUM(AV65:AW65),2)</f>
        <v>0</v>
      </c>
      <c r="AU65" s="133">
        <f>'SO 801-1 - Rozpočet materiál'!P90</f>
        <v>0</v>
      </c>
      <c r="AV65" s="132">
        <f>'SO 801-1 - Rozpočet materiál'!J35</f>
        <v>0</v>
      </c>
      <c r="AW65" s="132">
        <f>'SO 801-1 - Rozpočet materiál'!J36</f>
        <v>0</v>
      </c>
      <c r="AX65" s="132">
        <f>'SO 801-1 - Rozpočet materiál'!J37</f>
        <v>0</v>
      </c>
      <c r="AY65" s="132">
        <f>'SO 801-1 - Rozpočet materiál'!J38</f>
        <v>0</v>
      </c>
      <c r="AZ65" s="132">
        <f>'SO 801-1 - Rozpočet materiál'!F35</f>
        <v>0</v>
      </c>
      <c r="BA65" s="132">
        <f>'SO 801-1 - Rozpočet materiál'!F36</f>
        <v>0</v>
      </c>
      <c r="BB65" s="132">
        <f>'SO 801-1 - Rozpočet materiál'!F37</f>
        <v>0</v>
      </c>
      <c r="BC65" s="132">
        <f>'SO 801-1 - Rozpočet materiál'!F38</f>
        <v>0</v>
      </c>
      <c r="BD65" s="134">
        <f>'SO 801-1 - Rozpočet materiál'!F39</f>
        <v>0</v>
      </c>
      <c r="BE65" s="4"/>
      <c r="BT65" s="135" t="s">
        <v>78</v>
      </c>
      <c r="BV65" s="135" t="s">
        <v>71</v>
      </c>
      <c r="BW65" s="135" t="s">
        <v>111</v>
      </c>
      <c r="BX65" s="135" t="s">
        <v>108</v>
      </c>
      <c r="CL65" s="135" t="s">
        <v>19</v>
      </c>
    </row>
    <row r="66" s="4" customFormat="1" ht="23.25" customHeight="1">
      <c r="A66" s="126" t="s">
        <v>79</v>
      </c>
      <c r="B66" s="65"/>
      <c r="C66" s="127"/>
      <c r="D66" s="127"/>
      <c r="E66" s="128" t="s">
        <v>112</v>
      </c>
      <c r="F66" s="128"/>
      <c r="G66" s="128"/>
      <c r="H66" s="128"/>
      <c r="I66" s="128"/>
      <c r="J66" s="127"/>
      <c r="K66" s="128" t="s">
        <v>113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'SO 801-2 - Rozpočet zahra...'!J32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82</v>
      </c>
      <c r="AR66" s="67"/>
      <c r="AS66" s="137">
        <v>0</v>
      </c>
      <c r="AT66" s="138">
        <f>ROUND(SUM(AV66:AW66),2)</f>
        <v>0</v>
      </c>
      <c r="AU66" s="139">
        <f>'SO 801-2 - Rozpočet zahra...'!P93</f>
        <v>0</v>
      </c>
      <c r="AV66" s="138">
        <f>'SO 801-2 - Rozpočet zahra...'!J35</f>
        <v>0</v>
      </c>
      <c r="AW66" s="138">
        <f>'SO 801-2 - Rozpočet zahra...'!J36</f>
        <v>0</v>
      </c>
      <c r="AX66" s="138">
        <f>'SO 801-2 - Rozpočet zahra...'!J37</f>
        <v>0</v>
      </c>
      <c r="AY66" s="138">
        <f>'SO 801-2 - Rozpočet zahra...'!J38</f>
        <v>0</v>
      </c>
      <c r="AZ66" s="138">
        <f>'SO 801-2 - Rozpočet zahra...'!F35</f>
        <v>0</v>
      </c>
      <c r="BA66" s="138">
        <f>'SO 801-2 - Rozpočet zahra...'!F36</f>
        <v>0</v>
      </c>
      <c r="BB66" s="138">
        <f>'SO 801-2 - Rozpočet zahra...'!F37</f>
        <v>0</v>
      </c>
      <c r="BC66" s="138">
        <f>'SO 801-2 - Rozpočet zahra...'!F38</f>
        <v>0</v>
      </c>
      <c r="BD66" s="140">
        <f>'SO 801-2 - Rozpočet zahra...'!F39</f>
        <v>0</v>
      </c>
      <c r="BE66" s="4"/>
      <c r="BT66" s="135" t="s">
        <v>78</v>
      </c>
      <c r="BV66" s="135" t="s">
        <v>71</v>
      </c>
      <c r="BW66" s="135" t="s">
        <v>114</v>
      </c>
      <c r="BX66" s="135" t="s">
        <v>108</v>
      </c>
      <c r="CL66" s="135" t="s">
        <v>19</v>
      </c>
    </row>
    <row r="6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sheet="1" formatColumns="0" formatRows="0" objects="1" scenarios="1" spinCount="100000" saltValue="R523e2/RPAK4KUKULj3v6Zs2CUGZyX9EsFdP6y8EfjlQTwUMm8gKf/RDa/gj9FKsxW0Jtt4xEyB/qXdeCc383Q==" hashValue="8oCdZEudi3bS6OuARnjacTkw/GZJipItQiNRj57/Sdx+kaHX9B/+ik4GMqUUtGRwoTb7f5OgPCjmMZhnf+RJ/Q==" algorithmName="SHA-512" password="CFE7"/>
  <mergeCells count="86">
    <mergeCell ref="C52:G52"/>
    <mergeCell ref="D64:H64"/>
    <mergeCell ref="D63:H63"/>
    <mergeCell ref="D58:H58"/>
    <mergeCell ref="D55:H55"/>
    <mergeCell ref="E62:I62"/>
    <mergeCell ref="E59:I59"/>
    <mergeCell ref="E57:I57"/>
    <mergeCell ref="E56:I56"/>
    <mergeCell ref="F61:J61"/>
    <mergeCell ref="F60:J60"/>
    <mergeCell ref="I52:AF52"/>
    <mergeCell ref="J63:AF63"/>
    <mergeCell ref="J64:AF64"/>
    <mergeCell ref="J58:AF58"/>
    <mergeCell ref="J55:AF55"/>
    <mergeCell ref="K56:AF56"/>
    <mergeCell ref="K57:AF57"/>
    <mergeCell ref="K62:AF62"/>
    <mergeCell ref="K59:AF59"/>
    <mergeCell ref="L45:AO45"/>
    <mergeCell ref="L61:AF61"/>
    <mergeCell ref="L60:AF60"/>
    <mergeCell ref="E65:I65"/>
    <mergeCell ref="K65:AF65"/>
    <mergeCell ref="E66:I66"/>
    <mergeCell ref="K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63:AM63"/>
    <mergeCell ref="AG62:AM62"/>
    <mergeCell ref="AG61:AM61"/>
    <mergeCell ref="AG59:AM59"/>
    <mergeCell ref="AG60:AM60"/>
    <mergeCell ref="AG56:AM56"/>
    <mergeCell ref="AG55:AM55"/>
    <mergeCell ref="AG58:AM58"/>
    <mergeCell ref="AG57:AM57"/>
    <mergeCell ref="AG52:AM52"/>
    <mergeCell ref="AM49:AP49"/>
    <mergeCell ref="AM47:AN47"/>
    <mergeCell ref="AM50:AP50"/>
    <mergeCell ref="AN64:AP64"/>
    <mergeCell ref="AN63:AP63"/>
    <mergeCell ref="AN57:AP57"/>
    <mergeCell ref="AN58:AP58"/>
    <mergeCell ref="AN55:AP55"/>
    <mergeCell ref="AN61:AP61"/>
    <mergeCell ref="AN60:AP60"/>
    <mergeCell ref="AN52:AP52"/>
    <mergeCell ref="AN59:AP59"/>
    <mergeCell ref="AN62:AP62"/>
    <mergeCell ref="AN56:AP56"/>
    <mergeCell ref="AS49:AT51"/>
    <mergeCell ref="AN65:AP65"/>
    <mergeCell ref="AG65:AM65"/>
    <mergeCell ref="AN66:AP66"/>
    <mergeCell ref="AG66:AM66"/>
    <mergeCell ref="AN54:AP54"/>
  </mergeCells>
  <hyperlinks>
    <hyperlink ref="A56" location="'SO01 - Vodovod ul. Dukelská'!C2" display="/"/>
    <hyperlink ref="A57" location="'SO02 - Vodovod ul. Školní'!C2" display="/"/>
    <hyperlink ref="A60" location="'a - příprava území'!C2" display="/"/>
    <hyperlink ref="A61" location="'b - návrh'!C2" display="/"/>
    <hyperlink ref="A62" location="'B - Vedlejší a ostatní ná...'!C2" display="/"/>
    <hyperlink ref="A63" location="'SO 401 - Veřejné osvětlení'!C2" display="/"/>
    <hyperlink ref="A65" location="'SO 801-1 - Rozpočet materiál'!C2" display="/"/>
    <hyperlink ref="A66" location="'SO 801-2 - Rozpočet zahr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2"/>
      <c r="C3" s="143"/>
      <c r="D3" s="143"/>
      <c r="E3" s="143"/>
      <c r="F3" s="143"/>
      <c r="G3" s="143"/>
      <c r="H3" s="22"/>
    </row>
    <row r="4" s="1" customFormat="1" ht="24.96" customHeight="1">
      <c r="B4" s="22"/>
      <c r="C4" s="144" t="s">
        <v>2164</v>
      </c>
      <c r="H4" s="22"/>
    </row>
    <row r="5" s="1" customFormat="1" ht="12" customHeight="1">
      <c r="B5" s="22"/>
      <c r="C5" s="303" t="s">
        <v>13</v>
      </c>
      <c r="D5" s="153" t="s">
        <v>14</v>
      </c>
      <c r="E5" s="1"/>
      <c r="F5" s="1"/>
      <c r="H5" s="22"/>
    </row>
    <row r="6" s="1" customFormat="1" ht="36.96" customHeight="1">
      <c r="B6" s="22"/>
      <c r="C6" s="304" t="s">
        <v>16</v>
      </c>
      <c r="D6" s="305" t="s">
        <v>17</v>
      </c>
      <c r="E6" s="1"/>
      <c r="F6" s="1"/>
      <c r="H6" s="22"/>
    </row>
    <row r="7" s="1" customFormat="1" ht="16.5" customHeight="1">
      <c r="B7" s="22"/>
      <c r="C7" s="146" t="s">
        <v>23</v>
      </c>
      <c r="D7" s="150" t="str">
        <f>'Rekapitulace stavby'!AN8</f>
        <v>6. 2. 2023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89"/>
      <c r="B9" s="306"/>
      <c r="C9" s="307" t="s">
        <v>50</v>
      </c>
      <c r="D9" s="308" t="s">
        <v>51</v>
      </c>
      <c r="E9" s="308" t="s">
        <v>184</v>
      </c>
      <c r="F9" s="309" t="s">
        <v>2165</v>
      </c>
      <c r="G9" s="189"/>
      <c r="H9" s="306"/>
    </row>
    <row r="10" s="2" customFormat="1" ht="26.4" customHeight="1">
      <c r="A10" s="40"/>
      <c r="B10" s="46"/>
      <c r="C10" s="310" t="s">
        <v>2166</v>
      </c>
      <c r="D10" s="310" t="s">
        <v>81</v>
      </c>
      <c r="E10" s="40"/>
      <c r="F10" s="40"/>
      <c r="G10" s="40"/>
      <c r="H10" s="46"/>
    </row>
    <row r="11" s="2" customFormat="1" ht="16.8" customHeight="1">
      <c r="A11" s="40"/>
      <c r="B11" s="46"/>
      <c r="C11" s="311" t="s">
        <v>2167</v>
      </c>
      <c r="D11" s="312" t="s">
        <v>19</v>
      </c>
      <c r="E11" s="313" t="s">
        <v>19</v>
      </c>
      <c r="F11" s="314">
        <v>98.560000000000002</v>
      </c>
      <c r="G11" s="40"/>
      <c r="H11" s="46"/>
    </row>
    <row r="12" s="2" customFormat="1" ht="16.8" customHeight="1">
      <c r="A12" s="40"/>
      <c r="B12" s="46"/>
      <c r="C12" s="311" t="s">
        <v>2168</v>
      </c>
      <c r="D12" s="312" t="s">
        <v>19</v>
      </c>
      <c r="E12" s="313" t="s">
        <v>19</v>
      </c>
      <c r="F12" s="314">
        <v>0</v>
      </c>
      <c r="G12" s="40"/>
      <c r="H12" s="46"/>
    </row>
    <row r="13" s="2" customFormat="1" ht="16.8" customHeight="1">
      <c r="A13" s="40"/>
      <c r="B13" s="46"/>
      <c r="C13" s="311" t="s">
        <v>115</v>
      </c>
      <c r="D13" s="312" t="s">
        <v>19</v>
      </c>
      <c r="E13" s="313" t="s">
        <v>19</v>
      </c>
      <c r="F13" s="314">
        <v>3</v>
      </c>
      <c r="G13" s="40"/>
      <c r="H13" s="46"/>
    </row>
    <row r="14" s="2" customFormat="1" ht="16.8" customHeight="1">
      <c r="A14" s="40"/>
      <c r="B14" s="46"/>
      <c r="C14" s="315" t="s">
        <v>19</v>
      </c>
      <c r="D14" s="315" t="s">
        <v>485</v>
      </c>
      <c r="E14" s="19" t="s">
        <v>19</v>
      </c>
      <c r="F14" s="316">
        <v>0</v>
      </c>
      <c r="G14" s="40"/>
      <c r="H14" s="46"/>
    </row>
    <row r="15" s="2" customFormat="1" ht="16.8" customHeight="1">
      <c r="A15" s="40"/>
      <c r="B15" s="46"/>
      <c r="C15" s="315" t="s">
        <v>115</v>
      </c>
      <c r="D15" s="315" t="s">
        <v>95</v>
      </c>
      <c r="E15" s="19" t="s">
        <v>19</v>
      </c>
      <c r="F15" s="316">
        <v>3</v>
      </c>
      <c r="G15" s="40"/>
      <c r="H15" s="46"/>
    </row>
    <row r="16" s="2" customFormat="1" ht="16.8" customHeight="1">
      <c r="A16" s="40"/>
      <c r="B16" s="46"/>
      <c r="C16" s="317" t="s">
        <v>2169</v>
      </c>
      <c r="D16" s="40"/>
      <c r="E16" s="40"/>
      <c r="F16" s="40"/>
      <c r="G16" s="40"/>
      <c r="H16" s="46"/>
    </row>
    <row r="17" s="2" customFormat="1" ht="16.8" customHeight="1">
      <c r="A17" s="40"/>
      <c r="B17" s="46"/>
      <c r="C17" s="315" t="s">
        <v>482</v>
      </c>
      <c r="D17" s="315" t="s">
        <v>2170</v>
      </c>
      <c r="E17" s="19" t="s">
        <v>441</v>
      </c>
      <c r="F17" s="316">
        <v>3</v>
      </c>
      <c r="G17" s="40"/>
      <c r="H17" s="46"/>
    </row>
    <row r="18" s="2" customFormat="1" ht="16.8" customHeight="1">
      <c r="A18" s="40"/>
      <c r="B18" s="46"/>
      <c r="C18" s="315" t="s">
        <v>487</v>
      </c>
      <c r="D18" s="315" t="s">
        <v>488</v>
      </c>
      <c r="E18" s="19" t="s">
        <v>441</v>
      </c>
      <c r="F18" s="316">
        <v>3.0299999999999998</v>
      </c>
      <c r="G18" s="40"/>
      <c r="H18" s="46"/>
    </row>
    <row r="19" s="2" customFormat="1" ht="16.8" customHeight="1">
      <c r="A19" s="40"/>
      <c r="B19" s="46"/>
      <c r="C19" s="311" t="s">
        <v>116</v>
      </c>
      <c r="D19" s="312" t="s">
        <v>19</v>
      </c>
      <c r="E19" s="313" t="s">
        <v>19</v>
      </c>
      <c r="F19" s="314">
        <v>1</v>
      </c>
      <c r="G19" s="40"/>
      <c r="H19" s="46"/>
    </row>
    <row r="20" s="2" customFormat="1" ht="16.8" customHeight="1">
      <c r="A20" s="40"/>
      <c r="B20" s="46"/>
      <c r="C20" s="315" t="s">
        <v>116</v>
      </c>
      <c r="D20" s="315" t="s">
        <v>76</v>
      </c>
      <c r="E20" s="19" t="s">
        <v>19</v>
      </c>
      <c r="F20" s="316">
        <v>1</v>
      </c>
      <c r="G20" s="40"/>
      <c r="H20" s="46"/>
    </row>
    <row r="21" s="2" customFormat="1" ht="16.8" customHeight="1">
      <c r="A21" s="40"/>
      <c r="B21" s="46"/>
      <c r="C21" s="317" t="s">
        <v>2169</v>
      </c>
      <c r="D21" s="40"/>
      <c r="E21" s="40"/>
      <c r="F21" s="40"/>
      <c r="G21" s="40"/>
      <c r="H21" s="46"/>
    </row>
    <row r="22" s="2" customFormat="1" ht="16.8" customHeight="1">
      <c r="A22" s="40"/>
      <c r="B22" s="46"/>
      <c r="C22" s="315" t="s">
        <v>513</v>
      </c>
      <c r="D22" s="315" t="s">
        <v>2171</v>
      </c>
      <c r="E22" s="19" t="s">
        <v>441</v>
      </c>
      <c r="F22" s="316">
        <v>1</v>
      </c>
      <c r="G22" s="40"/>
      <c r="H22" s="46"/>
    </row>
    <row r="23" s="2" customFormat="1" ht="16.8" customHeight="1">
      <c r="A23" s="40"/>
      <c r="B23" s="46"/>
      <c r="C23" s="315" t="s">
        <v>542</v>
      </c>
      <c r="D23" s="315" t="s">
        <v>543</v>
      </c>
      <c r="E23" s="19" t="s">
        <v>441</v>
      </c>
      <c r="F23" s="316">
        <v>1</v>
      </c>
      <c r="G23" s="40"/>
      <c r="H23" s="46"/>
    </row>
    <row r="24" s="2" customFormat="1" ht="16.8" customHeight="1">
      <c r="A24" s="40"/>
      <c r="B24" s="46"/>
      <c r="C24" s="315" t="s">
        <v>517</v>
      </c>
      <c r="D24" s="315" t="s">
        <v>518</v>
      </c>
      <c r="E24" s="19" t="s">
        <v>441</v>
      </c>
      <c r="F24" s="316">
        <v>1</v>
      </c>
      <c r="G24" s="40"/>
      <c r="H24" s="46"/>
    </row>
    <row r="25" s="2" customFormat="1" ht="16.8" customHeight="1">
      <c r="A25" s="40"/>
      <c r="B25" s="46"/>
      <c r="C25" s="315" t="s">
        <v>546</v>
      </c>
      <c r="D25" s="315" t="s">
        <v>547</v>
      </c>
      <c r="E25" s="19" t="s">
        <v>441</v>
      </c>
      <c r="F25" s="316">
        <v>1</v>
      </c>
      <c r="G25" s="40"/>
      <c r="H25" s="46"/>
    </row>
    <row r="26" s="2" customFormat="1" ht="16.8" customHeight="1">
      <c r="A26" s="40"/>
      <c r="B26" s="46"/>
      <c r="C26" s="311" t="s">
        <v>118</v>
      </c>
      <c r="D26" s="312" t="s">
        <v>19</v>
      </c>
      <c r="E26" s="313" t="s">
        <v>19</v>
      </c>
      <c r="F26" s="314">
        <v>14.85</v>
      </c>
      <c r="G26" s="40"/>
      <c r="H26" s="46"/>
    </row>
    <row r="27" s="2" customFormat="1" ht="16.8" customHeight="1">
      <c r="A27" s="40"/>
      <c r="B27" s="46"/>
      <c r="C27" s="315" t="s">
        <v>120</v>
      </c>
      <c r="D27" s="315" t="s">
        <v>373</v>
      </c>
      <c r="E27" s="19" t="s">
        <v>19</v>
      </c>
      <c r="F27" s="316">
        <v>14.58</v>
      </c>
      <c r="G27" s="40"/>
      <c r="H27" s="46"/>
    </row>
    <row r="28" s="2" customFormat="1" ht="16.8" customHeight="1">
      <c r="A28" s="40"/>
      <c r="B28" s="46"/>
      <c r="C28" s="315" t="s">
        <v>122</v>
      </c>
      <c r="D28" s="315" t="s">
        <v>374</v>
      </c>
      <c r="E28" s="19" t="s">
        <v>19</v>
      </c>
      <c r="F28" s="316">
        <v>0.27000000000000002</v>
      </c>
      <c r="G28" s="40"/>
      <c r="H28" s="46"/>
    </row>
    <row r="29" s="2" customFormat="1" ht="16.8" customHeight="1">
      <c r="A29" s="40"/>
      <c r="B29" s="46"/>
      <c r="C29" s="315" t="s">
        <v>118</v>
      </c>
      <c r="D29" s="315" t="s">
        <v>215</v>
      </c>
      <c r="E29" s="19" t="s">
        <v>19</v>
      </c>
      <c r="F29" s="316">
        <v>14.85</v>
      </c>
      <c r="G29" s="40"/>
      <c r="H29" s="46"/>
    </row>
    <row r="30" s="2" customFormat="1" ht="16.8" customHeight="1">
      <c r="A30" s="40"/>
      <c r="B30" s="46"/>
      <c r="C30" s="317" t="s">
        <v>2169</v>
      </c>
      <c r="D30" s="40"/>
      <c r="E30" s="40"/>
      <c r="F30" s="40"/>
      <c r="G30" s="40"/>
      <c r="H30" s="46"/>
    </row>
    <row r="31" s="2" customFormat="1" ht="16.8" customHeight="1">
      <c r="A31" s="40"/>
      <c r="B31" s="46"/>
      <c r="C31" s="315" t="s">
        <v>370</v>
      </c>
      <c r="D31" s="315" t="s">
        <v>1205</v>
      </c>
      <c r="E31" s="19" t="s">
        <v>279</v>
      </c>
      <c r="F31" s="316">
        <v>14.85</v>
      </c>
      <c r="G31" s="40"/>
      <c r="H31" s="46"/>
    </row>
    <row r="32" s="2" customFormat="1">
      <c r="A32" s="40"/>
      <c r="B32" s="46"/>
      <c r="C32" s="315" t="s">
        <v>334</v>
      </c>
      <c r="D32" s="315" t="s">
        <v>2172</v>
      </c>
      <c r="E32" s="19" t="s">
        <v>279</v>
      </c>
      <c r="F32" s="316">
        <v>78.694000000000003</v>
      </c>
      <c r="G32" s="40"/>
      <c r="H32" s="46"/>
    </row>
    <row r="33" s="2" customFormat="1" ht="16.8" customHeight="1">
      <c r="A33" s="40"/>
      <c r="B33" s="46"/>
      <c r="C33" s="311" t="s">
        <v>120</v>
      </c>
      <c r="D33" s="312" t="s">
        <v>19</v>
      </c>
      <c r="E33" s="313" t="s">
        <v>19</v>
      </c>
      <c r="F33" s="314">
        <v>14.58</v>
      </c>
      <c r="G33" s="40"/>
      <c r="H33" s="46"/>
    </row>
    <row r="34" s="2" customFormat="1" ht="16.8" customHeight="1">
      <c r="A34" s="40"/>
      <c r="B34" s="46"/>
      <c r="C34" s="315" t="s">
        <v>120</v>
      </c>
      <c r="D34" s="315" t="s">
        <v>373</v>
      </c>
      <c r="E34" s="19" t="s">
        <v>19</v>
      </c>
      <c r="F34" s="316">
        <v>14.58</v>
      </c>
      <c r="G34" s="40"/>
      <c r="H34" s="46"/>
    </row>
    <row r="35" s="2" customFormat="1" ht="16.8" customHeight="1">
      <c r="A35" s="40"/>
      <c r="B35" s="46"/>
      <c r="C35" s="317" t="s">
        <v>2169</v>
      </c>
      <c r="D35" s="40"/>
      <c r="E35" s="40"/>
      <c r="F35" s="40"/>
      <c r="G35" s="40"/>
      <c r="H35" s="46"/>
    </row>
    <row r="36" s="2" customFormat="1" ht="16.8" customHeight="1">
      <c r="A36" s="40"/>
      <c r="B36" s="46"/>
      <c r="C36" s="315" t="s">
        <v>370</v>
      </c>
      <c r="D36" s="315" t="s">
        <v>1205</v>
      </c>
      <c r="E36" s="19" t="s">
        <v>279</v>
      </c>
      <c r="F36" s="316">
        <v>14.85</v>
      </c>
      <c r="G36" s="40"/>
      <c r="H36" s="46"/>
    </row>
    <row r="37" s="2" customFormat="1" ht="16.8" customHeight="1">
      <c r="A37" s="40"/>
      <c r="B37" s="46"/>
      <c r="C37" s="315" t="s">
        <v>349</v>
      </c>
      <c r="D37" s="315" t="s">
        <v>932</v>
      </c>
      <c r="E37" s="19" t="s">
        <v>279</v>
      </c>
      <c r="F37" s="316">
        <v>188.22499999999999</v>
      </c>
      <c r="G37" s="40"/>
      <c r="H37" s="46"/>
    </row>
    <row r="38" s="2" customFormat="1" ht="16.8" customHeight="1">
      <c r="A38" s="40"/>
      <c r="B38" s="46"/>
      <c r="C38" s="311" t="s">
        <v>122</v>
      </c>
      <c r="D38" s="312" t="s">
        <v>19</v>
      </c>
      <c r="E38" s="313" t="s">
        <v>19</v>
      </c>
      <c r="F38" s="314">
        <v>0.27000000000000002</v>
      </c>
      <c r="G38" s="40"/>
      <c r="H38" s="46"/>
    </row>
    <row r="39" s="2" customFormat="1" ht="16.8" customHeight="1">
      <c r="A39" s="40"/>
      <c r="B39" s="46"/>
      <c r="C39" s="315" t="s">
        <v>122</v>
      </c>
      <c r="D39" s="315" t="s">
        <v>374</v>
      </c>
      <c r="E39" s="19" t="s">
        <v>19</v>
      </c>
      <c r="F39" s="316">
        <v>0.27000000000000002</v>
      </c>
      <c r="G39" s="40"/>
      <c r="H39" s="46"/>
    </row>
    <row r="40" s="2" customFormat="1" ht="16.8" customHeight="1">
      <c r="A40" s="40"/>
      <c r="B40" s="46"/>
      <c r="C40" s="317" t="s">
        <v>2169</v>
      </c>
      <c r="D40" s="40"/>
      <c r="E40" s="40"/>
      <c r="F40" s="40"/>
      <c r="G40" s="40"/>
      <c r="H40" s="46"/>
    </row>
    <row r="41" s="2" customFormat="1" ht="16.8" customHeight="1">
      <c r="A41" s="40"/>
      <c r="B41" s="46"/>
      <c r="C41" s="315" t="s">
        <v>370</v>
      </c>
      <c r="D41" s="315" t="s">
        <v>1205</v>
      </c>
      <c r="E41" s="19" t="s">
        <v>279</v>
      </c>
      <c r="F41" s="316">
        <v>14.85</v>
      </c>
      <c r="G41" s="40"/>
      <c r="H41" s="46"/>
    </row>
    <row r="42" s="2" customFormat="1" ht="16.8" customHeight="1">
      <c r="A42" s="40"/>
      <c r="B42" s="46"/>
      <c r="C42" s="315" t="s">
        <v>349</v>
      </c>
      <c r="D42" s="315" t="s">
        <v>932</v>
      </c>
      <c r="E42" s="19" t="s">
        <v>279</v>
      </c>
      <c r="F42" s="316">
        <v>188.22499999999999</v>
      </c>
      <c r="G42" s="40"/>
      <c r="H42" s="46"/>
    </row>
    <row r="43" s="2" customFormat="1" ht="16.8" customHeight="1">
      <c r="A43" s="40"/>
      <c r="B43" s="46"/>
      <c r="C43" s="311" t="s">
        <v>447</v>
      </c>
      <c r="D43" s="312" t="s">
        <v>19</v>
      </c>
      <c r="E43" s="313" t="s">
        <v>19</v>
      </c>
      <c r="F43" s="314">
        <v>1</v>
      </c>
      <c r="G43" s="40"/>
      <c r="H43" s="46"/>
    </row>
    <row r="44" s="2" customFormat="1" ht="16.8" customHeight="1">
      <c r="A44" s="40"/>
      <c r="B44" s="46"/>
      <c r="C44" s="315" t="s">
        <v>19</v>
      </c>
      <c r="D44" s="315" t="s">
        <v>76</v>
      </c>
      <c r="E44" s="19" t="s">
        <v>19</v>
      </c>
      <c r="F44" s="316">
        <v>1</v>
      </c>
      <c r="G44" s="40"/>
      <c r="H44" s="46"/>
    </row>
    <row r="45" s="2" customFormat="1" ht="16.8" customHeight="1">
      <c r="A45" s="40"/>
      <c r="B45" s="46"/>
      <c r="C45" s="315" t="s">
        <v>447</v>
      </c>
      <c r="D45" s="315" t="s">
        <v>206</v>
      </c>
      <c r="E45" s="19" t="s">
        <v>19</v>
      </c>
      <c r="F45" s="316">
        <v>1</v>
      </c>
      <c r="G45" s="40"/>
      <c r="H45" s="46"/>
    </row>
    <row r="46" s="2" customFormat="1" ht="16.8" customHeight="1">
      <c r="A46" s="40"/>
      <c r="B46" s="46"/>
      <c r="C46" s="311" t="s">
        <v>462</v>
      </c>
      <c r="D46" s="312" t="s">
        <v>19</v>
      </c>
      <c r="E46" s="313" t="s">
        <v>19</v>
      </c>
      <c r="F46" s="314">
        <v>0</v>
      </c>
      <c r="G46" s="40"/>
      <c r="H46" s="46"/>
    </row>
    <row r="47" s="2" customFormat="1" ht="16.8" customHeight="1">
      <c r="A47" s="40"/>
      <c r="B47" s="46"/>
      <c r="C47" s="315" t="s">
        <v>19</v>
      </c>
      <c r="D47" s="315" t="s">
        <v>461</v>
      </c>
      <c r="E47" s="19" t="s">
        <v>19</v>
      </c>
      <c r="F47" s="316">
        <v>0</v>
      </c>
      <c r="G47" s="40"/>
      <c r="H47" s="46"/>
    </row>
    <row r="48" s="2" customFormat="1" ht="16.8" customHeight="1">
      <c r="A48" s="40"/>
      <c r="B48" s="46"/>
      <c r="C48" s="315" t="s">
        <v>462</v>
      </c>
      <c r="D48" s="315" t="s">
        <v>69</v>
      </c>
      <c r="E48" s="19" t="s">
        <v>19</v>
      </c>
      <c r="F48" s="316">
        <v>0</v>
      </c>
      <c r="G48" s="40"/>
      <c r="H48" s="46"/>
    </row>
    <row r="49" s="2" customFormat="1" ht="16.8" customHeight="1">
      <c r="A49" s="40"/>
      <c r="B49" s="46"/>
      <c r="C49" s="311" t="s">
        <v>464</v>
      </c>
      <c r="D49" s="312" t="s">
        <v>19</v>
      </c>
      <c r="E49" s="313" t="s">
        <v>19</v>
      </c>
      <c r="F49" s="314">
        <v>0</v>
      </c>
      <c r="G49" s="40"/>
      <c r="H49" s="46"/>
    </row>
    <row r="50" s="2" customFormat="1" ht="16.8" customHeight="1">
      <c r="A50" s="40"/>
      <c r="B50" s="46"/>
      <c r="C50" s="315" t="s">
        <v>19</v>
      </c>
      <c r="D50" s="315" t="s">
        <v>463</v>
      </c>
      <c r="E50" s="19" t="s">
        <v>19</v>
      </c>
      <c r="F50" s="316">
        <v>0</v>
      </c>
      <c r="G50" s="40"/>
      <c r="H50" s="46"/>
    </row>
    <row r="51" s="2" customFormat="1" ht="16.8" customHeight="1">
      <c r="A51" s="40"/>
      <c r="B51" s="46"/>
      <c r="C51" s="315" t="s">
        <v>464</v>
      </c>
      <c r="D51" s="315" t="s">
        <v>69</v>
      </c>
      <c r="E51" s="19" t="s">
        <v>19</v>
      </c>
      <c r="F51" s="316">
        <v>0</v>
      </c>
      <c r="G51" s="40"/>
      <c r="H51" s="46"/>
    </row>
    <row r="52" s="2" customFormat="1" ht="16.8" customHeight="1">
      <c r="A52" s="40"/>
      <c r="B52" s="46"/>
      <c r="C52" s="311" t="s">
        <v>466</v>
      </c>
      <c r="D52" s="312" t="s">
        <v>19</v>
      </c>
      <c r="E52" s="313" t="s">
        <v>19</v>
      </c>
      <c r="F52" s="314">
        <v>0</v>
      </c>
      <c r="G52" s="40"/>
      <c r="H52" s="46"/>
    </row>
    <row r="53" s="2" customFormat="1" ht="16.8" customHeight="1">
      <c r="A53" s="40"/>
      <c r="B53" s="46"/>
      <c r="C53" s="315" t="s">
        <v>19</v>
      </c>
      <c r="D53" s="315" t="s">
        <v>465</v>
      </c>
      <c r="E53" s="19" t="s">
        <v>19</v>
      </c>
      <c r="F53" s="316">
        <v>0</v>
      </c>
      <c r="G53" s="40"/>
      <c r="H53" s="46"/>
    </row>
    <row r="54" s="2" customFormat="1" ht="16.8" customHeight="1">
      <c r="A54" s="40"/>
      <c r="B54" s="46"/>
      <c r="C54" s="315" t="s">
        <v>466</v>
      </c>
      <c r="D54" s="315" t="s">
        <v>69</v>
      </c>
      <c r="E54" s="19" t="s">
        <v>19</v>
      </c>
      <c r="F54" s="316">
        <v>0</v>
      </c>
      <c r="G54" s="40"/>
      <c r="H54" s="46"/>
    </row>
    <row r="55" s="2" customFormat="1" ht="16.8" customHeight="1">
      <c r="A55" s="40"/>
      <c r="B55" s="46"/>
      <c r="C55" s="311" t="s">
        <v>468</v>
      </c>
      <c r="D55" s="312" t="s">
        <v>19</v>
      </c>
      <c r="E55" s="313" t="s">
        <v>19</v>
      </c>
      <c r="F55" s="314">
        <v>0</v>
      </c>
      <c r="G55" s="40"/>
      <c r="H55" s="46"/>
    </row>
    <row r="56" s="2" customFormat="1" ht="16.8" customHeight="1">
      <c r="A56" s="40"/>
      <c r="B56" s="46"/>
      <c r="C56" s="315" t="s">
        <v>19</v>
      </c>
      <c r="D56" s="315" t="s">
        <v>467</v>
      </c>
      <c r="E56" s="19" t="s">
        <v>19</v>
      </c>
      <c r="F56" s="316">
        <v>0</v>
      </c>
      <c r="G56" s="40"/>
      <c r="H56" s="46"/>
    </row>
    <row r="57" s="2" customFormat="1" ht="16.8" customHeight="1">
      <c r="A57" s="40"/>
      <c r="B57" s="46"/>
      <c r="C57" s="315" t="s">
        <v>468</v>
      </c>
      <c r="D57" s="315" t="s">
        <v>69</v>
      </c>
      <c r="E57" s="19" t="s">
        <v>19</v>
      </c>
      <c r="F57" s="316">
        <v>0</v>
      </c>
      <c r="G57" s="40"/>
      <c r="H57" s="46"/>
    </row>
    <row r="58" s="2" customFormat="1" ht="16.8" customHeight="1">
      <c r="A58" s="40"/>
      <c r="B58" s="46"/>
      <c r="C58" s="317" t="s">
        <v>2169</v>
      </c>
      <c r="D58" s="40"/>
      <c r="E58" s="40"/>
      <c r="F58" s="40"/>
      <c r="G58" s="40"/>
      <c r="H58" s="46"/>
    </row>
    <row r="59" s="2" customFormat="1">
      <c r="A59" s="40"/>
      <c r="B59" s="46"/>
      <c r="C59" s="315" t="s">
        <v>458</v>
      </c>
      <c r="D59" s="315" t="s">
        <v>2173</v>
      </c>
      <c r="E59" s="19" t="s">
        <v>441</v>
      </c>
      <c r="F59" s="316">
        <v>2</v>
      </c>
      <c r="G59" s="40"/>
      <c r="H59" s="46"/>
    </row>
    <row r="60" s="2" customFormat="1" ht="16.8" customHeight="1">
      <c r="A60" s="40"/>
      <c r="B60" s="46"/>
      <c r="C60" s="315" t="s">
        <v>478</v>
      </c>
      <c r="D60" s="315" t="s">
        <v>479</v>
      </c>
      <c r="E60" s="19" t="s">
        <v>441</v>
      </c>
      <c r="F60" s="316">
        <v>1.01</v>
      </c>
      <c r="G60" s="40"/>
      <c r="H60" s="46"/>
    </row>
    <row r="61" s="2" customFormat="1" ht="16.8" customHeight="1">
      <c r="A61" s="40"/>
      <c r="B61" s="46"/>
      <c r="C61" s="311" t="s">
        <v>470</v>
      </c>
      <c r="D61" s="312" t="s">
        <v>19</v>
      </c>
      <c r="E61" s="313" t="s">
        <v>19</v>
      </c>
      <c r="F61" s="314">
        <v>1</v>
      </c>
      <c r="G61" s="40"/>
      <c r="H61" s="46"/>
    </row>
    <row r="62" s="2" customFormat="1" ht="16.8" customHeight="1">
      <c r="A62" s="40"/>
      <c r="B62" s="46"/>
      <c r="C62" s="315" t="s">
        <v>19</v>
      </c>
      <c r="D62" s="315" t="s">
        <v>469</v>
      </c>
      <c r="E62" s="19" t="s">
        <v>19</v>
      </c>
      <c r="F62" s="316">
        <v>0</v>
      </c>
      <c r="G62" s="40"/>
      <c r="H62" s="46"/>
    </row>
    <row r="63" s="2" customFormat="1" ht="16.8" customHeight="1">
      <c r="A63" s="40"/>
      <c r="B63" s="46"/>
      <c r="C63" s="315" t="s">
        <v>470</v>
      </c>
      <c r="D63" s="315" t="s">
        <v>76</v>
      </c>
      <c r="E63" s="19" t="s">
        <v>19</v>
      </c>
      <c r="F63" s="316">
        <v>1</v>
      </c>
      <c r="G63" s="40"/>
      <c r="H63" s="46"/>
    </row>
    <row r="64" s="2" customFormat="1" ht="16.8" customHeight="1">
      <c r="A64" s="40"/>
      <c r="B64" s="46"/>
      <c r="C64" s="311" t="s">
        <v>471</v>
      </c>
      <c r="D64" s="312" t="s">
        <v>19</v>
      </c>
      <c r="E64" s="313" t="s">
        <v>19</v>
      </c>
      <c r="F64" s="314">
        <v>1</v>
      </c>
      <c r="G64" s="40"/>
      <c r="H64" s="46"/>
    </row>
    <row r="65" s="2" customFormat="1" ht="16.8" customHeight="1">
      <c r="A65" s="40"/>
      <c r="B65" s="46"/>
      <c r="C65" s="315" t="s">
        <v>19</v>
      </c>
      <c r="D65" s="315" t="s">
        <v>461</v>
      </c>
      <c r="E65" s="19" t="s">
        <v>19</v>
      </c>
      <c r="F65" s="316">
        <v>0</v>
      </c>
      <c r="G65" s="40"/>
      <c r="H65" s="46"/>
    </row>
    <row r="66" s="2" customFormat="1" ht="16.8" customHeight="1">
      <c r="A66" s="40"/>
      <c r="B66" s="46"/>
      <c r="C66" s="315" t="s">
        <v>462</v>
      </c>
      <c r="D66" s="315" t="s">
        <v>69</v>
      </c>
      <c r="E66" s="19" t="s">
        <v>19</v>
      </c>
      <c r="F66" s="316">
        <v>0</v>
      </c>
      <c r="G66" s="40"/>
      <c r="H66" s="46"/>
    </row>
    <row r="67" s="2" customFormat="1" ht="16.8" customHeight="1">
      <c r="A67" s="40"/>
      <c r="B67" s="46"/>
      <c r="C67" s="315" t="s">
        <v>19</v>
      </c>
      <c r="D67" s="315" t="s">
        <v>463</v>
      </c>
      <c r="E67" s="19" t="s">
        <v>19</v>
      </c>
      <c r="F67" s="316">
        <v>0</v>
      </c>
      <c r="G67" s="40"/>
      <c r="H67" s="46"/>
    </row>
    <row r="68" s="2" customFormat="1" ht="16.8" customHeight="1">
      <c r="A68" s="40"/>
      <c r="B68" s="46"/>
      <c r="C68" s="315" t="s">
        <v>464</v>
      </c>
      <c r="D68" s="315" t="s">
        <v>69</v>
      </c>
      <c r="E68" s="19" t="s">
        <v>19</v>
      </c>
      <c r="F68" s="316">
        <v>0</v>
      </c>
      <c r="G68" s="40"/>
      <c r="H68" s="46"/>
    </row>
    <row r="69" s="2" customFormat="1" ht="16.8" customHeight="1">
      <c r="A69" s="40"/>
      <c r="B69" s="46"/>
      <c r="C69" s="315" t="s">
        <v>19</v>
      </c>
      <c r="D69" s="315" t="s">
        <v>465</v>
      </c>
      <c r="E69" s="19" t="s">
        <v>19</v>
      </c>
      <c r="F69" s="316">
        <v>0</v>
      </c>
      <c r="G69" s="40"/>
      <c r="H69" s="46"/>
    </row>
    <row r="70" s="2" customFormat="1" ht="16.8" customHeight="1">
      <c r="A70" s="40"/>
      <c r="B70" s="46"/>
      <c r="C70" s="315" t="s">
        <v>466</v>
      </c>
      <c r="D70" s="315" t="s">
        <v>69</v>
      </c>
      <c r="E70" s="19" t="s">
        <v>19</v>
      </c>
      <c r="F70" s="316">
        <v>0</v>
      </c>
      <c r="G70" s="40"/>
      <c r="H70" s="46"/>
    </row>
    <row r="71" s="2" customFormat="1" ht="16.8" customHeight="1">
      <c r="A71" s="40"/>
      <c r="B71" s="46"/>
      <c r="C71" s="315" t="s">
        <v>19</v>
      </c>
      <c r="D71" s="315" t="s">
        <v>467</v>
      </c>
      <c r="E71" s="19" t="s">
        <v>19</v>
      </c>
      <c r="F71" s="316">
        <v>0</v>
      </c>
      <c r="G71" s="40"/>
      <c r="H71" s="46"/>
    </row>
    <row r="72" s="2" customFormat="1" ht="16.8" customHeight="1">
      <c r="A72" s="40"/>
      <c r="B72" s="46"/>
      <c r="C72" s="315" t="s">
        <v>468</v>
      </c>
      <c r="D72" s="315" t="s">
        <v>69</v>
      </c>
      <c r="E72" s="19" t="s">
        <v>19</v>
      </c>
      <c r="F72" s="316">
        <v>0</v>
      </c>
      <c r="G72" s="40"/>
      <c r="H72" s="46"/>
    </row>
    <row r="73" s="2" customFormat="1" ht="16.8" customHeight="1">
      <c r="A73" s="40"/>
      <c r="B73" s="46"/>
      <c r="C73" s="315" t="s">
        <v>19</v>
      </c>
      <c r="D73" s="315" t="s">
        <v>469</v>
      </c>
      <c r="E73" s="19" t="s">
        <v>19</v>
      </c>
      <c r="F73" s="316">
        <v>0</v>
      </c>
      <c r="G73" s="40"/>
      <c r="H73" s="46"/>
    </row>
    <row r="74" s="2" customFormat="1" ht="16.8" customHeight="1">
      <c r="A74" s="40"/>
      <c r="B74" s="46"/>
      <c r="C74" s="315" t="s">
        <v>470</v>
      </c>
      <c r="D74" s="315" t="s">
        <v>76</v>
      </c>
      <c r="E74" s="19" t="s">
        <v>19</v>
      </c>
      <c r="F74" s="316">
        <v>1</v>
      </c>
      <c r="G74" s="40"/>
      <c r="H74" s="46"/>
    </row>
    <row r="75" s="2" customFormat="1" ht="16.8" customHeight="1">
      <c r="A75" s="40"/>
      <c r="B75" s="46"/>
      <c r="C75" s="315" t="s">
        <v>471</v>
      </c>
      <c r="D75" s="315" t="s">
        <v>206</v>
      </c>
      <c r="E75" s="19" t="s">
        <v>19</v>
      </c>
      <c r="F75" s="316">
        <v>1</v>
      </c>
      <c r="G75" s="40"/>
      <c r="H75" s="46"/>
    </row>
    <row r="76" s="2" customFormat="1" ht="16.8" customHeight="1">
      <c r="A76" s="40"/>
      <c r="B76" s="46"/>
      <c r="C76" s="311" t="s">
        <v>124</v>
      </c>
      <c r="D76" s="312" t="s">
        <v>19</v>
      </c>
      <c r="E76" s="313" t="s">
        <v>19</v>
      </c>
      <c r="F76" s="314">
        <v>63.844000000000001</v>
      </c>
      <c r="G76" s="40"/>
      <c r="H76" s="46"/>
    </row>
    <row r="77" s="2" customFormat="1" ht="16.8" customHeight="1">
      <c r="A77" s="40"/>
      <c r="B77" s="46"/>
      <c r="C77" s="315" t="s">
        <v>127</v>
      </c>
      <c r="D77" s="315" t="s">
        <v>360</v>
      </c>
      <c r="E77" s="19" t="s">
        <v>19</v>
      </c>
      <c r="F77" s="316">
        <v>63.033999999999999</v>
      </c>
      <c r="G77" s="40"/>
      <c r="H77" s="46"/>
    </row>
    <row r="78" s="2" customFormat="1" ht="16.8" customHeight="1">
      <c r="A78" s="40"/>
      <c r="B78" s="46"/>
      <c r="C78" s="315" t="s">
        <v>130</v>
      </c>
      <c r="D78" s="315" t="s">
        <v>361</v>
      </c>
      <c r="E78" s="19" t="s">
        <v>19</v>
      </c>
      <c r="F78" s="316">
        <v>0.81000000000000005</v>
      </c>
      <c r="G78" s="40"/>
      <c r="H78" s="46"/>
    </row>
    <row r="79" s="2" customFormat="1" ht="16.8" customHeight="1">
      <c r="A79" s="40"/>
      <c r="B79" s="46"/>
      <c r="C79" s="315" t="s">
        <v>124</v>
      </c>
      <c r="D79" s="315" t="s">
        <v>215</v>
      </c>
      <c r="E79" s="19" t="s">
        <v>19</v>
      </c>
      <c r="F79" s="316">
        <v>63.844000000000001</v>
      </c>
      <c r="G79" s="40"/>
      <c r="H79" s="46"/>
    </row>
    <row r="80" s="2" customFormat="1" ht="16.8" customHeight="1">
      <c r="A80" s="40"/>
      <c r="B80" s="46"/>
      <c r="C80" s="317" t="s">
        <v>2169</v>
      </c>
      <c r="D80" s="40"/>
      <c r="E80" s="40"/>
      <c r="F80" s="40"/>
      <c r="G80" s="40"/>
      <c r="H80" s="46"/>
    </row>
    <row r="81" s="2" customFormat="1" ht="16.8" customHeight="1">
      <c r="A81" s="40"/>
      <c r="B81" s="46"/>
      <c r="C81" s="315" t="s">
        <v>357</v>
      </c>
      <c r="D81" s="315" t="s">
        <v>938</v>
      </c>
      <c r="E81" s="19" t="s">
        <v>279</v>
      </c>
      <c r="F81" s="316">
        <v>63.844000000000001</v>
      </c>
      <c r="G81" s="40"/>
      <c r="H81" s="46"/>
    </row>
    <row r="82" s="2" customFormat="1">
      <c r="A82" s="40"/>
      <c r="B82" s="46"/>
      <c r="C82" s="315" t="s">
        <v>334</v>
      </c>
      <c r="D82" s="315" t="s">
        <v>2172</v>
      </c>
      <c r="E82" s="19" t="s">
        <v>279</v>
      </c>
      <c r="F82" s="316">
        <v>78.694000000000003</v>
      </c>
      <c r="G82" s="40"/>
      <c r="H82" s="46"/>
    </row>
    <row r="83" s="2" customFormat="1" ht="16.8" customHeight="1">
      <c r="A83" s="40"/>
      <c r="B83" s="46"/>
      <c r="C83" s="315" t="s">
        <v>364</v>
      </c>
      <c r="D83" s="315" t="s">
        <v>365</v>
      </c>
      <c r="E83" s="19" t="s">
        <v>341</v>
      </c>
      <c r="F83" s="316">
        <v>127.688</v>
      </c>
      <c r="G83" s="40"/>
      <c r="H83" s="46"/>
    </row>
    <row r="84" s="2" customFormat="1" ht="16.8" customHeight="1">
      <c r="A84" s="40"/>
      <c r="B84" s="46"/>
      <c r="C84" s="311" t="s">
        <v>127</v>
      </c>
      <c r="D84" s="312" t="s">
        <v>19</v>
      </c>
      <c r="E84" s="313" t="s">
        <v>19</v>
      </c>
      <c r="F84" s="314">
        <v>63.033999999999999</v>
      </c>
      <c r="G84" s="40"/>
      <c r="H84" s="46"/>
    </row>
    <row r="85" s="2" customFormat="1" ht="16.8" customHeight="1">
      <c r="A85" s="40"/>
      <c r="B85" s="46"/>
      <c r="C85" s="315" t="s">
        <v>127</v>
      </c>
      <c r="D85" s="315" t="s">
        <v>360</v>
      </c>
      <c r="E85" s="19" t="s">
        <v>19</v>
      </c>
      <c r="F85" s="316">
        <v>63.033999999999999</v>
      </c>
      <c r="G85" s="40"/>
      <c r="H85" s="46"/>
    </row>
    <row r="86" s="2" customFormat="1" ht="16.8" customHeight="1">
      <c r="A86" s="40"/>
      <c r="B86" s="46"/>
      <c r="C86" s="317" t="s">
        <v>2169</v>
      </c>
      <c r="D86" s="40"/>
      <c r="E86" s="40"/>
      <c r="F86" s="40"/>
      <c r="G86" s="40"/>
      <c r="H86" s="46"/>
    </row>
    <row r="87" s="2" customFormat="1" ht="16.8" customHeight="1">
      <c r="A87" s="40"/>
      <c r="B87" s="46"/>
      <c r="C87" s="315" t="s">
        <v>357</v>
      </c>
      <c r="D87" s="315" t="s">
        <v>938</v>
      </c>
      <c r="E87" s="19" t="s">
        <v>279</v>
      </c>
      <c r="F87" s="316">
        <v>63.844000000000001</v>
      </c>
      <c r="G87" s="40"/>
      <c r="H87" s="46"/>
    </row>
    <row r="88" s="2" customFormat="1" ht="16.8" customHeight="1">
      <c r="A88" s="40"/>
      <c r="B88" s="46"/>
      <c r="C88" s="315" t="s">
        <v>349</v>
      </c>
      <c r="D88" s="315" t="s">
        <v>932</v>
      </c>
      <c r="E88" s="19" t="s">
        <v>279</v>
      </c>
      <c r="F88" s="316">
        <v>188.22499999999999</v>
      </c>
      <c r="G88" s="40"/>
      <c r="H88" s="46"/>
    </row>
    <row r="89" s="2" customFormat="1" ht="16.8" customHeight="1">
      <c r="A89" s="40"/>
      <c r="B89" s="46"/>
      <c r="C89" s="311" t="s">
        <v>130</v>
      </c>
      <c r="D89" s="312" t="s">
        <v>19</v>
      </c>
      <c r="E89" s="313" t="s">
        <v>19</v>
      </c>
      <c r="F89" s="314">
        <v>0.81000000000000005</v>
      </c>
      <c r="G89" s="40"/>
      <c r="H89" s="46"/>
    </row>
    <row r="90" s="2" customFormat="1" ht="16.8" customHeight="1">
      <c r="A90" s="40"/>
      <c r="B90" s="46"/>
      <c r="C90" s="315" t="s">
        <v>130</v>
      </c>
      <c r="D90" s="315" t="s">
        <v>361</v>
      </c>
      <c r="E90" s="19" t="s">
        <v>19</v>
      </c>
      <c r="F90" s="316">
        <v>0.81000000000000005</v>
      </c>
      <c r="G90" s="40"/>
      <c r="H90" s="46"/>
    </row>
    <row r="91" s="2" customFormat="1" ht="16.8" customHeight="1">
      <c r="A91" s="40"/>
      <c r="B91" s="46"/>
      <c r="C91" s="317" t="s">
        <v>2169</v>
      </c>
      <c r="D91" s="40"/>
      <c r="E91" s="40"/>
      <c r="F91" s="40"/>
      <c r="G91" s="40"/>
      <c r="H91" s="46"/>
    </row>
    <row r="92" s="2" customFormat="1" ht="16.8" customHeight="1">
      <c r="A92" s="40"/>
      <c r="B92" s="46"/>
      <c r="C92" s="315" t="s">
        <v>357</v>
      </c>
      <c r="D92" s="315" t="s">
        <v>938</v>
      </c>
      <c r="E92" s="19" t="s">
        <v>279</v>
      </c>
      <c r="F92" s="316">
        <v>63.844000000000001</v>
      </c>
      <c r="G92" s="40"/>
      <c r="H92" s="46"/>
    </row>
    <row r="93" s="2" customFormat="1" ht="16.8" customHeight="1">
      <c r="A93" s="40"/>
      <c r="B93" s="46"/>
      <c r="C93" s="315" t="s">
        <v>349</v>
      </c>
      <c r="D93" s="315" t="s">
        <v>932</v>
      </c>
      <c r="E93" s="19" t="s">
        <v>279</v>
      </c>
      <c r="F93" s="316">
        <v>188.22499999999999</v>
      </c>
      <c r="G93" s="40"/>
      <c r="H93" s="46"/>
    </row>
    <row r="94" s="2" customFormat="1" ht="16.8" customHeight="1">
      <c r="A94" s="40"/>
      <c r="B94" s="46"/>
      <c r="C94" s="311" t="s">
        <v>133</v>
      </c>
      <c r="D94" s="312" t="s">
        <v>19</v>
      </c>
      <c r="E94" s="313" t="s">
        <v>19</v>
      </c>
      <c r="F94" s="314">
        <v>78.694000000000003</v>
      </c>
      <c r="G94" s="40"/>
      <c r="H94" s="46"/>
    </row>
    <row r="95" s="2" customFormat="1" ht="16.8" customHeight="1">
      <c r="A95" s="40"/>
      <c r="B95" s="46"/>
      <c r="C95" s="315" t="s">
        <v>133</v>
      </c>
      <c r="D95" s="315" t="s">
        <v>337</v>
      </c>
      <c r="E95" s="19" t="s">
        <v>19</v>
      </c>
      <c r="F95" s="316">
        <v>78.694000000000003</v>
      </c>
      <c r="G95" s="40"/>
      <c r="H95" s="46"/>
    </row>
    <row r="96" s="2" customFormat="1" ht="16.8" customHeight="1">
      <c r="A96" s="40"/>
      <c r="B96" s="46"/>
      <c r="C96" s="317" t="s">
        <v>2169</v>
      </c>
      <c r="D96" s="40"/>
      <c r="E96" s="40"/>
      <c r="F96" s="40"/>
      <c r="G96" s="40"/>
      <c r="H96" s="46"/>
    </row>
    <row r="97" s="2" customFormat="1">
      <c r="A97" s="40"/>
      <c r="B97" s="46"/>
      <c r="C97" s="315" t="s">
        <v>334</v>
      </c>
      <c r="D97" s="315" t="s">
        <v>2172</v>
      </c>
      <c r="E97" s="19" t="s">
        <v>279</v>
      </c>
      <c r="F97" s="316">
        <v>78.694000000000003</v>
      </c>
      <c r="G97" s="40"/>
      <c r="H97" s="46"/>
    </row>
    <row r="98" s="2" customFormat="1" ht="16.8" customHeight="1">
      <c r="A98" s="40"/>
      <c r="B98" s="46"/>
      <c r="C98" s="315" t="s">
        <v>339</v>
      </c>
      <c r="D98" s="315" t="s">
        <v>915</v>
      </c>
      <c r="E98" s="19" t="s">
        <v>341</v>
      </c>
      <c r="F98" s="316">
        <v>157.38800000000001</v>
      </c>
      <c r="G98" s="40"/>
      <c r="H98" s="46"/>
    </row>
    <row r="99" s="2" customFormat="1" ht="16.8" customHeight="1">
      <c r="A99" s="40"/>
      <c r="B99" s="46"/>
      <c r="C99" s="315" t="s">
        <v>345</v>
      </c>
      <c r="D99" s="315" t="s">
        <v>926</v>
      </c>
      <c r="E99" s="19" t="s">
        <v>279</v>
      </c>
      <c r="F99" s="316">
        <v>78.694000000000003</v>
      </c>
      <c r="G99" s="40"/>
      <c r="H99" s="46"/>
    </row>
    <row r="100" s="2" customFormat="1" ht="16.8" customHeight="1">
      <c r="A100" s="40"/>
      <c r="B100" s="46"/>
      <c r="C100" s="311" t="s">
        <v>136</v>
      </c>
      <c r="D100" s="312" t="s">
        <v>19</v>
      </c>
      <c r="E100" s="313" t="s">
        <v>19</v>
      </c>
      <c r="F100" s="314">
        <v>84.810000000000002</v>
      </c>
      <c r="G100" s="40"/>
      <c r="H100" s="46"/>
    </row>
    <row r="101" s="2" customFormat="1" ht="16.8" customHeight="1">
      <c r="A101" s="40"/>
      <c r="B101" s="46"/>
      <c r="C101" s="315" t="s">
        <v>19</v>
      </c>
      <c r="D101" s="315" t="s">
        <v>275</v>
      </c>
      <c r="E101" s="19" t="s">
        <v>19</v>
      </c>
      <c r="F101" s="316">
        <v>84.810000000000002</v>
      </c>
      <c r="G101" s="40"/>
      <c r="H101" s="46"/>
    </row>
    <row r="102" s="2" customFormat="1" ht="16.8" customHeight="1">
      <c r="A102" s="40"/>
      <c r="B102" s="46"/>
      <c r="C102" s="315" t="s">
        <v>136</v>
      </c>
      <c r="D102" s="315" t="s">
        <v>206</v>
      </c>
      <c r="E102" s="19" t="s">
        <v>19</v>
      </c>
      <c r="F102" s="316">
        <v>84.810000000000002</v>
      </c>
      <c r="G102" s="40"/>
      <c r="H102" s="46"/>
    </row>
    <row r="103" s="2" customFormat="1" ht="16.8" customHeight="1">
      <c r="A103" s="40"/>
      <c r="B103" s="46"/>
      <c r="C103" s="317" t="s">
        <v>2169</v>
      </c>
      <c r="D103" s="40"/>
      <c r="E103" s="40"/>
      <c r="F103" s="40"/>
      <c r="G103" s="40"/>
      <c r="H103" s="46"/>
    </row>
    <row r="104" s="2" customFormat="1" ht="16.8" customHeight="1">
      <c r="A104" s="40"/>
      <c r="B104" s="46"/>
      <c r="C104" s="315" t="s">
        <v>272</v>
      </c>
      <c r="D104" s="315" t="s">
        <v>863</v>
      </c>
      <c r="E104" s="19" t="s">
        <v>232</v>
      </c>
      <c r="F104" s="316">
        <v>84.810000000000002</v>
      </c>
      <c r="G104" s="40"/>
      <c r="H104" s="46"/>
    </row>
    <row r="105" s="2" customFormat="1">
      <c r="A105" s="40"/>
      <c r="B105" s="46"/>
      <c r="C105" s="315" t="s">
        <v>285</v>
      </c>
      <c r="D105" s="315" t="s">
        <v>2174</v>
      </c>
      <c r="E105" s="19" t="s">
        <v>279</v>
      </c>
      <c r="F105" s="316">
        <v>131.09700000000001</v>
      </c>
      <c r="G105" s="40"/>
      <c r="H105" s="46"/>
    </row>
    <row r="106" s="2" customFormat="1" ht="16.8" customHeight="1">
      <c r="A106" s="40"/>
      <c r="B106" s="46"/>
      <c r="C106" s="311" t="s">
        <v>138</v>
      </c>
      <c r="D106" s="312" t="s">
        <v>19</v>
      </c>
      <c r="E106" s="313" t="s">
        <v>19</v>
      </c>
      <c r="F106" s="314">
        <v>511.63600000000002</v>
      </c>
      <c r="G106" s="40"/>
      <c r="H106" s="46"/>
    </row>
    <row r="107" s="2" customFormat="1" ht="16.8" customHeight="1">
      <c r="A107" s="40"/>
      <c r="B107" s="46"/>
      <c r="C107" s="315" t="s">
        <v>19</v>
      </c>
      <c r="D107" s="315" t="s">
        <v>328</v>
      </c>
      <c r="E107" s="19" t="s">
        <v>19</v>
      </c>
      <c r="F107" s="316">
        <v>511.63600000000002</v>
      </c>
      <c r="G107" s="40"/>
      <c r="H107" s="46"/>
    </row>
    <row r="108" s="2" customFormat="1" ht="16.8" customHeight="1">
      <c r="A108" s="40"/>
      <c r="B108" s="46"/>
      <c r="C108" s="315" t="s">
        <v>138</v>
      </c>
      <c r="D108" s="315" t="s">
        <v>206</v>
      </c>
      <c r="E108" s="19" t="s">
        <v>19</v>
      </c>
      <c r="F108" s="316">
        <v>511.63600000000002</v>
      </c>
      <c r="G108" s="40"/>
      <c r="H108" s="46"/>
    </row>
    <row r="109" s="2" customFormat="1" ht="16.8" customHeight="1">
      <c r="A109" s="40"/>
      <c r="B109" s="46"/>
      <c r="C109" s="317" t="s">
        <v>2169</v>
      </c>
      <c r="D109" s="40"/>
      <c r="E109" s="40"/>
      <c r="F109" s="40"/>
      <c r="G109" s="40"/>
      <c r="H109" s="46"/>
    </row>
    <row r="110" s="2" customFormat="1" ht="16.8" customHeight="1">
      <c r="A110" s="40"/>
      <c r="B110" s="46"/>
      <c r="C110" s="315" t="s">
        <v>325</v>
      </c>
      <c r="D110" s="315" t="s">
        <v>2175</v>
      </c>
      <c r="E110" s="19" t="s">
        <v>232</v>
      </c>
      <c r="F110" s="316">
        <v>511.63600000000002</v>
      </c>
      <c r="G110" s="40"/>
      <c r="H110" s="46"/>
    </row>
    <row r="111" s="2" customFormat="1" ht="16.8" customHeight="1">
      <c r="A111" s="40"/>
      <c r="B111" s="46"/>
      <c r="C111" s="315" t="s">
        <v>330</v>
      </c>
      <c r="D111" s="315" t="s">
        <v>2176</v>
      </c>
      <c r="E111" s="19" t="s">
        <v>232</v>
      </c>
      <c r="F111" s="316">
        <v>511.63600000000002</v>
      </c>
      <c r="G111" s="40"/>
      <c r="H111" s="46"/>
    </row>
    <row r="112" s="2" customFormat="1" ht="16.8" customHeight="1">
      <c r="A112" s="40"/>
      <c r="B112" s="46"/>
      <c r="C112" s="311" t="s">
        <v>2177</v>
      </c>
      <c r="D112" s="312" t="s">
        <v>19</v>
      </c>
      <c r="E112" s="313" t="s">
        <v>19</v>
      </c>
      <c r="F112" s="314">
        <v>0</v>
      </c>
      <c r="G112" s="40"/>
      <c r="H112" s="46"/>
    </row>
    <row r="113" s="2" customFormat="1" ht="16.8" customHeight="1">
      <c r="A113" s="40"/>
      <c r="B113" s="46"/>
      <c r="C113" s="311" t="s">
        <v>140</v>
      </c>
      <c r="D113" s="312" t="s">
        <v>19</v>
      </c>
      <c r="E113" s="313" t="s">
        <v>19</v>
      </c>
      <c r="F113" s="314">
        <v>262.19400000000002</v>
      </c>
      <c r="G113" s="40"/>
      <c r="H113" s="46"/>
    </row>
    <row r="114" s="2" customFormat="1" ht="16.8" customHeight="1">
      <c r="A114" s="40"/>
      <c r="B114" s="46"/>
      <c r="C114" s="315" t="s">
        <v>298</v>
      </c>
      <c r="D114" s="315" t="s">
        <v>299</v>
      </c>
      <c r="E114" s="19" t="s">
        <v>19</v>
      </c>
      <c r="F114" s="316">
        <v>281.39999999999998</v>
      </c>
      <c r="G114" s="40"/>
      <c r="H114" s="46"/>
    </row>
    <row r="115" s="2" customFormat="1" ht="16.8" customHeight="1">
      <c r="A115" s="40"/>
      <c r="B115" s="46"/>
      <c r="C115" s="315" t="s">
        <v>19</v>
      </c>
      <c r="D115" s="315" t="s">
        <v>300</v>
      </c>
      <c r="E115" s="19" t="s">
        <v>19</v>
      </c>
      <c r="F115" s="316">
        <v>-16.962</v>
      </c>
      <c r="G115" s="40"/>
      <c r="H115" s="46"/>
    </row>
    <row r="116" s="2" customFormat="1" ht="16.8" customHeight="1">
      <c r="A116" s="40"/>
      <c r="B116" s="46"/>
      <c r="C116" s="315" t="s">
        <v>19</v>
      </c>
      <c r="D116" s="315" t="s">
        <v>301</v>
      </c>
      <c r="E116" s="19" t="s">
        <v>19</v>
      </c>
      <c r="F116" s="316">
        <v>-2.2440000000000002</v>
      </c>
      <c r="G116" s="40"/>
      <c r="H116" s="46"/>
    </row>
    <row r="117" s="2" customFormat="1" ht="16.8" customHeight="1">
      <c r="A117" s="40"/>
      <c r="B117" s="46"/>
      <c r="C117" s="315" t="s">
        <v>140</v>
      </c>
      <c r="D117" s="315" t="s">
        <v>206</v>
      </c>
      <c r="E117" s="19" t="s">
        <v>19</v>
      </c>
      <c r="F117" s="316">
        <v>262.19400000000002</v>
      </c>
      <c r="G117" s="40"/>
      <c r="H117" s="46"/>
    </row>
    <row r="118" s="2" customFormat="1" ht="16.8" customHeight="1">
      <c r="A118" s="40"/>
      <c r="B118" s="46"/>
      <c r="C118" s="317" t="s">
        <v>2169</v>
      </c>
      <c r="D118" s="40"/>
      <c r="E118" s="40"/>
      <c r="F118" s="40"/>
      <c r="G118" s="40"/>
      <c r="H118" s="46"/>
    </row>
    <row r="119" s="2" customFormat="1">
      <c r="A119" s="40"/>
      <c r="B119" s="46"/>
      <c r="C119" s="315" t="s">
        <v>285</v>
      </c>
      <c r="D119" s="315" t="s">
        <v>2174</v>
      </c>
      <c r="E119" s="19" t="s">
        <v>279</v>
      </c>
      <c r="F119" s="316">
        <v>131.09700000000001</v>
      </c>
      <c r="G119" s="40"/>
      <c r="H119" s="46"/>
    </row>
    <row r="120" s="2" customFormat="1">
      <c r="A120" s="40"/>
      <c r="B120" s="46"/>
      <c r="C120" s="315" t="s">
        <v>311</v>
      </c>
      <c r="D120" s="315" t="s">
        <v>2178</v>
      </c>
      <c r="E120" s="19" t="s">
        <v>279</v>
      </c>
      <c r="F120" s="316">
        <v>131.09700000000001</v>
      </c>
      <c r="G120" s="40"/>
      <c r="H120" s="46"/>
    </row>
    <row r="121" s="2" customFormat="1" ht="16.8" customHeight="1">
      <c r="A121" s="40"/>
      <c r="B121" s="46"/>
      <c r="C121" s="315" t="s">
        <v>349</v>
      </c>
      <c r="D121" s="315" t="s">
        <v>932</v>
      </c>
      <c r="E121" s="19" t="s">
        <v>279</v>
      </c>
      <c r="F121" s="316">
        <v>188.22499999999999</v>
      </c>
      <c r="G121" s="40"/>
      <c r="H121" s="46"/>
    </row>
    <row r="122" s="2" customFormat="1" ht="16.8" customHeight="1">
      <c r="A122" s="40"/>
      <c r="B122" s="46"/>
      <c r="C122" s="311" t="s">
        <v>282</v>
      </c>
      <c r="D122" s="312" t="s">
        <v>19</v>
      </c>
      <c r="E122" s="313" t="s">
        <v>19</v>
      </c>
      <c r="F122" s="314">
        <v>2.835</v>
      </c>
      <c r="G122" s="40"/>
      <c r="H122" s="46"/>
    </row>
    <row r="123" s="2" customFormat="1" ht="16.8" customHeight="1">
      <c r="A123" s="40"/>
      <c r="B123" s="46"/>
      <c r="C123" s="311" t="s">
        <v>302</v>
      </c>
      <c r="D123" s="312" t="s">
        <v>19</v>
      </c>
      <c r="E123" s="313" t="s">
        <v>19</v>
      </c>
      <c r="F123" s="314">
        <v>131.09700000000001</v>
      </c>
      <c r="G123" s="40"/>
      <c r="H123" s="46"/>
    </row>
    <row r="124" s="2" customFormat="1" ht="16.8" customHeight="1">
      <c r="A124" s="40"/>
      <c r="B124" s="46"/>
      <c r="C124" s="315" t="s">
        <v>302</v>
      </c>
      <c r="D124" s="315" t="s">
        <v>303</v>
      </c>
      <c r="E124" s="19" t="s">
        <v>19</v>
      </c>
      <c r="F124" s="316">
        <v>131.09700000000001</v>
      </c>
      <c r="G124" s="40"/>
      <c r="H124" s="46"/>
    </row>
    <row r="125" s="2" customFormat="1" ht="16.8" customHeight="1">
      <c r="A125" s="40"/>
      <c r="B125" s="46"/>
      <c r="C125" s="311" t="s">
        <v>314</v>
      </c>
      <c r="D125" s="312" t="s">
        <v>19</v>
      </c>
      <c r="E125" s="313" t="s">
        <v>19</v>
      </c>
      <c r="F125" s="314">
        <v>131.09700000000001</v>
      </c>
      <c r="G125" s="40"/>
      <c r="H125" s="46"/>
    </row>
    <row r="126" s="2" customFormat="1" ht="16.8" customHeight="1">
      <c r="A126" s="40"/>
      <c r="B126" s="46"/>
      <c r="C126" s="315" t="s">
        <v>314</v>
      </c>
      <c r="D126" s="315" t="s">
        <v>303</v>
      </c>
      <c r="E126" s="19" t="s">
        <v>19</v>
      </c>
      <c r="F126" s="316">
        <v>131.09700000000001</v>
      </c>
      <c r="G126" s="40"/>
      <c r="H126" s="46"/>
    </row>
    <row r="127" s="2" customFormat="1" ht="16.8" customHeight="1">
      <c r="A127" s="40"/>
      <c r="B127" s="46"/>
      <c r="C127" s="311" t="s">
        <v>142</v>
      </c>
      <c r="D127" s="312" t="s">
        <v>19</v>
      </c>
      <c r="E127" s="313" t="s">
        <v>19</v>
      </c>
      <c r="F127" s="314">
        <v>4.7249999999999996</v>
      </c>
      <c r="G127" s="40"/>
      <c r="H127" s="46"/>
    </row>
    <row r="128" s="2" customFormat="1" ht="16.8" customHeight="1">
      <c r="A128" s="40"/>
      <c r="B128" s="46"/>
      <c r="C128" s="315" t="s">
        <v>142</v>
      </c>
      <c r="D128" s="315" t="s">
        <v>281</v>
      </c>
      <c r="E128" s="19" t="s">
        <v>19</v>
      </c>
      <c r="F128" s="316">
        <v>4.7249999999999996</v>
      </c>
      <c r="G128" s="40"/>
      <c r="H128" s="46"/>
    </row>
    <row r="129" s="2" customFormat="1" ht="16.8" customHeight="1">
      <c r="A129" s="40"/>
      <c r="B129" s="46"/>
      <c r="C129" s="317" t="s">
        <v>2169</v>
      </c>
      <c r="D129" s="40"/>
      <c r="E129" s="40"/>
      <c r="F129" s="40"/>
      <c r="G129" s="40"/>
      <c r="H129" s="46"/>
    </row>
    <row r="130" s="2" customFormat="1">
      <c r="A130" s="40"/>
      <c r="B130" s="46"/>
      <c r="C130" s="315" t="s">
        <v>277</v>
      </c>
      <c r="D130" s="315" t="s">
        <v>2179</v>
      </c>
      <c r="E130" s="19" t="s">
        <v>279</v>
      </c>
      <c r="F130" s="316">
        <v>2.835</v>
      </c>
      <c r="G130" s="40"/>
      <c r="H130" s="46"/>
    </row>
    <row r="131" s="2" customFormat="1">
      <c r="A131" s="40"/>
      <c r="B131" s="46"/>
      <c r="C131" s="315" t="s">
        <v>305</v>
      </c>
      <c r="D131" s="315" t="s">
        <v>2180</v>
      </c>
      <c r="E131" s="19" t="s">
        <v>279</v>
      </c>
      <c r="F131" s="316">
        <v>1.8899999999999999</v>
      </c>
      <c r="G131" s="40"/>
      <c r="H131" s="46"/>
    </row>
    <row r="132" s="2" customFormat="1" ht="16.8" customHeight="1">
      <c r="A132" s="40"/>
      <c r="B132" s="46"/>
      <c r="C132" s="315" t="s">
        <v>349</v>
      </c>
      <c r="D132" s="315" t="s">
        <v>932</v>
      </c>
      <c r="E132" s="19" t="s">
        <v>279</v>
      </c>
      <c r="F132" s="316">
        <v>188.22499999999999</v>
      </c>
      <c r="G132" s="40"/>
      <c r="H132" s="46"/>
    </row>
    <row r="133" s="2" customFormat="1" ht="16.8" customHeight="1">
      <c r="A133" s="40"/>
      <c r="B133" s="46"/>
      <c r="C133" s="311" t="s">
        <v>144</v>
      </c>
      <c r="D133" s="312" t="s">
        <v>19</v>
      </c>
      <c r="E133" s="313" t="s">
        <v>19</v>
      </c>
      <c r="F133" s="314">
        <v>255.81800000000001</v>
      </c>
      <c r="G133" s="40"/>
      <c r="H133" s="46"/>
    </row>
    <row r="134" s="2" customFormat="1" ht="16.8" customHeight="1">
      <c r="A134" s="40"/>
      <c r="B134" s="46"/>
      <c r="C134" s="315" t="s">
        <v>19</v>
      </c>
      <c r="D134" s="315" t="s">
        <v>288</v>
      </c>
      <c r="E134" s="19" t="s">
        <v>19</v>
      </c>
      <c r="F134" s="316">
        <v>26.713999999999999</v>
      </c>
      <c r="G134" s="40"/>
      <c r="H134" s="46"/>
    </row>
    <row r="135" s="2" customFormat="1" ht="16.8" customHeight="1">
      <c r="A135" s="40"/>
      <c r="B135" s="46"/>
      <c r="C135" s="315" t="s">
        <v>19</v>
      </c>
      <c r="D135" s="315" t="s">
        <v>289</v>
      </c>
      <c r="E135" s="19" t="s">
        <v>19</v>
      </c>
      <c r="F135" s="316">
        <v>16.606000000000002</v>
      </c>
      <c r="G135" s="40"/>
      <c r="H135" s="46"/>
    </row>
    <row r="136" s="2" customFormat="1" ht="16.8" customHeight="1">
      <c r="A136" s="40"/>
      <c r="B136" s="46"/>
      <c r="C136" s="315" t="s">
        <v>19</v>
      </c>
      <c r="D136" s="315" t="s">
        <v>290</v>
      </c>
      <c r="E136" s="19" t="s">
        <v>19</v>
      </c>
      <c r="F136" s="316">
        <v>32.305</v>
      </c>
      <c r="G136" s="40"/>
      <c r="H136" s="46"/>
    </row>
    <row r="137" s="2" customFormat="1" ht="16.8" customHeight="1">
      <c r="A137" s="40"/>
      <c r="B137" s="46"/>
      <c r="C137" s="315" t="s">
        <v>19</v>
      </c>
      <c r="D137" s="315" t="s">
        <v>291</v>
      </c>
      <c r="E137" s="19" t="s">
        <v>19</v>
      </c>
      <c r="F137" s="316">
        <v>31.648</v>
      </c>
      <c r="G137" s="40"/>
      <c r="H137" s="46"/>
    </row>
    <row r="138" s="2" customFormat="1" ht="16.8" customHeight="1">
      <c r="A138" s="40"/>
      <c r="B138" s="46"/>
      <c r="C138" s="315" t="s">
        <v>19</v>
      </c>
      <c r="D138" s="315" t="s">
        <v>292</v>
      </c>
      <c r="E138" s="19" t="s">
        <v>19</v>
      </c>
      <c r="F138" s="316">
        <v>30.341000000000001</v>
      </c>
      <c r="G138" s="40"/>
      <c r="H138" s="46"/>
    </row>
    <row r="139" s="2" customFormat="1" ht="16.8" customHeight="1">
      <c r="A139" s="40"/>
      <c r="B139" s="46"/>
      <c r="C139" s="315" t="s">
        <v>19</v>
      </c>
      <c r="D139" s="315" t="s">
        <v>293</v>
      </c>
      <c r="E139" s="19" t="s">
        <v>19</v>
      </c>
      <c r="F139" s="316">
        <v>23.881</v>
      </c>
      <c r="G139" s="40"/>
      <c r="H139" s="46"/>
    </row>
    <row r="140" s="2" customFormat="1" ht="16.8" customHeight="1">
      <c r="A140" s="40"/>
      <c r="B140" s="46"/>
      <c r="C140" s="315" t="s">
        <v>19</v>
      </c>
      <c r="D140" s="315" t="s">
        <v>294</v>
      </c>
      <c r="E140" s="19" t="s">
        <v>19</v>
      </c>
      <c r="F140" s="316">
        <v>53.439999999999998</v>
      </c>
      <c r="G140" s="40"/>
      <c r="H140" s="46"/>
    </row>
    <row r="141" s="2" customFormat="1" ht="16.8" customHeight="1">
      <c r="A141" s="40"/>
      <c r="B141" s="46"/>
      <c r="C141" s="315" t="s">
        <v>19</v>
      </c>
      <c r="D141" s="315" t="s">
        <v>295</v>
      </c>
      <c r="E141" s="19" t="s">
        <v>19</v>
      </c>
      <c r="F141" s="316">
        <v>17.616</v>
      </c>
      <c r="G141" s="40"/>
      <c r="H141" s="46"/>
    </row>
    <row r="142" s="2" customFormat="1" ht="16.8" customHeight="1">
      <c r="A142" s="40"/>
      <c r="B142" s="46"/>
      <c r="C142" s="315" t="s">
        <v>19</v>
      </c>
      <c r="D142" s="315" t="s">
        <v>296</v>
      </c>
      <c r="E142" s="19" t="s">
        <v>19</v>
      </c>
      <c r="F142" s="316">
        <v>12.695</v>
      </c>
      <c r="G142" s="40"/>
      <c r="H142" s="46"/>
    </row>
    <row r="143" s="2" customFormat="1" ht="16.8" customHeight="1">
      <c r="A143" s="40"/>
      <c r="B143" s="46"/>
      <c r="C143" s="315" t="s">
        <v>19</v>
      </c>
      <c r="D143" s="315" t="s">
        <v>297</v>
      </c>
      <c r="E143" s="19" t="s">
        <v>19</v>
      </c>
      <c r="F143" s="316">
        <v>10.571999999999999</v>
      </c>
      <c r="G143" s="40"/>
      <c r="H143" s="46"/>
    </row>
    <row r="144" s="2" customFormat="1" ht="16.8" customHeight="1">
      <c r="A144" s="40"/>
      <c r="B144" s="46"/>
      <c r="C144" s="315" t="s">
        <v>144</v>
      </c>
      <c r="D144" s="315" t="s">
        <v>206</v>
      </c>
      <c r="E144" s="19" t="s">
        <v>19</v>
      </c>
      <c r="F144" s="316">
        <v>255.81800000000001</v>
      </c>
      <c r="G144" s="40"/>
      <c r="H144" s="46"/>
    </row>
    <row r="145" s="2" customFormat="1" ht="16.8" customHeight="1">
      <c r="A145" s="40"/>
      <c r="B145" s="46"/>
      <c r="C145" s="317" t="s">
        <v>2169</v>
      </c>
      <c r="D145" s="40"/>
      <c r="E145" s="40"/>
      <c r="F145" s="40"/>
      <c r="G145" s="40"/>
      <c r="H145" s="46"/>
    </row>
    <row r="146" s="2" customFormat="1">
      <c r="A146" s="40"/>
      <c r="B146" s="46"/>
      <c r="C146" s="315" t="s">
        <v>285</v>
      </c>
      <c r="D146" s="315" t="s">
        <v>2174</v>
      </c>
      <c r="E146" s="19" t="s">
        <v>279</v>
      </c>
      <c r="F146" s="316">
        <v>131.09700000000001</v>
      </c>
      <c r="G146" s="40"/>
      <c r="H146" s="46"/>
    </row>
    <row r="147" s="2" customFormat="1" ht="16.8" customHeight="1">
      <c r="A147" s="40"/>
      <c r="B147" s="46"/>
      <c r="C147" s="315" t="s">
        <v>325</v>
      </c>
      <c r="D147" s="315" t="s">
        <v>2175</v>
      </c>
      <c r="E147" s="19" t="s">
        <v>232</v>
      </c>
      <c r="F147" s="316">
        <v>511.63600000000002</v>
      </c>
      <c r="G147" s="40"/>
      <c r="H147" s="46"/>
    </row>
    <row r="148" s="2" customFormat="1" ht="16.8" customHeight="1">
      <c r="A148" s="40"/>
      <c r="B148" s="46"/>
      <c r="C148" s="311" t="s">
        <v>146</v>
      </c>
      <c r="D148" s="312" t="s">
        <v>19</v>
      </c>
      <c r="E148" s="313" t="s">
        <v>19</v>
      </c>
      <c r="F148" s="314">
        <v>2</v>
      </c>
      <c r="G148" s="40"/>
      <c r="H148" s="46"/>
    </row>
    <row r="149" s="2" customFormat="1" ht="16.8" customHeight="1">
      <c r="A149" s="40"/>
      <c r="B149" s="46"/>
      <c r="C149" s="315" t="s">
        <v>19</v>
      </c>
      <c r="D149" s="315" t="s">
        <v>78</v>
      </c>
      <c r="E149" s="19" t="s">
        <v>19</v>
      </c>
      <c r="F149" s="316">
        <v>2</v>
      </c>
      <c r="G149" s="40"/>
      <c r="H149" s="46"/>
    </row>
    <row r="150" s="2" customFormat="1" ht="16.8" customHeight="1">
      <c r="A150" s="40"/>
      <c r="B150" s="46"/>
      <c r="C150" s="315" t="s">
        <v>146</v>
      </c>
      <c r="D150" s="315" t="s">
        <v>206</v>
      </c>
      <c r="E150" s="19" t="s">
        <v>19</v>
      </c>
      <c r="F150" s="316">
        <v>2</v>
      </c>
      <c r="G150" s="40"/>
      <c r="H150" s="46"/>
    </row>
    <row r="151" s="2" customFormat="1" ht="16.8" customHeight="1">
      <c r="A151" s="40"/>
      <c r="B151" s="46"/>
      <c r="C151" s="317" t="s">
        <v>2169</v>
      </c>
      <c r="D151" s="40"/>
      <c r="E151" s="40"/>
      <c r="F151" s="40"/>
      <c r="G151" s="40"/>
      <c r="H151" s="46"/>
    </row>
    <row r="152" s="2" customFormat="1" ht="16.8" customHeight="1">
      <c r="A152" s="40"/>
      <c r="B152" s="46"/>
      <c r="C152" s="315" t="s">
        <v>521</v>
      </c>
      <c r="D152" s="315" t="s">
        <v>2181</v>
      </c>
      <c r="E152" s="19" t="s">
        <v>441</v>
      </c>
      <c r="F152" s="316">
        <v>2</v>
      </c>
      <c r="G152" s="40"/>
      <c r="H152" s="46"/>
    </row>
    <row r="153" s="2" customFormat="1" ht="16.8" customHeight="1">
      <c r="A153" s="40"/>
      <c r="B153" s="46"/>
      <c r="C153" s="315" t="s">
        <v>550</v>
      </c>
      <c r="D153" s="315" t="s">
        <v>551</v>
      </c>
      <c r="E153" s="19" t="s">
        <v>441</v>
      </c>
      <c r="F153" s="316">
        <v>6</v>
      </c>
      <c r="G153" s="40"/>
      <c r="H153" s="46"/>
    </row>
    <row r="154" s="2" customFormat="1" ht="16.8" customHeight="1">
      <c r="A154" s="40"/>
      <c r="B154" s="46"/>
      <c r="C154" s="315" t="s">
        <v>554</v>
      </c>
      <c r="D154" s="315" t="s">
        <v>555</v>
      </c>
      <c r="E154" s="19" t="s">
        <v>441</v>
      </c>
      <c r="F154" s="316">
        <v>6.0599999999999996</v>
      </c>
      <c r="G154" s="40"/>
      <c r="H154" s="46"/>
    </row>
    <row r="155" s="2" customFormat="1" ht="16.8" customHeight="1">
      <c r="A155" s="40"/>
      <c r="B155" s="46"/>
      <c r="C155" s="315" t="s">
        <v>559</v>
      </c>
      <c r="D155" s="315" t="s">
        <v>560</v>
      </c>
      <c r="E155" s="19" t="s">
        <v>441</v>
      </c>
      <c r="F155" s="316">
        <v>6.0599999999999996</v>
      </c>
      <c r="G155" s="40"/>
      <c r="H155" s="46"/>
    </row>
    <row r="156" s="2" customFormat="1" ht="16.8" customHeight="1">
      <c r="A156" s="40"/>
      <c r="B156" s="46"/>
      <c r="C156" s="315" t="s">
        <v>525</v>
      </c>
      <c r="D156" s="315" t="s">
        <v>526</v>
      </c>
      <c r="E156" s="19" t="s">
        <v>441</v>
      </c>
      <c r="F156" s="316">
        <v>2.02</v>
      </c>
      <c r="G156" s="40"/>
      <c r="H156" s="46"/>
    </row>
    <row r="157" s="2" customFormat="1" ht="16.8" customHeight="1">
      <c r="A157" s="40"/>
      <c r="B157" s="46"/>
      <c r="C157" s="311" t="s">
        <v>147</v>
      </c>
      <c r="D157" s="312" t="s">
        <v>19</v>
      </c>
      <c r="E157" s="313" t="s">
        <v>19</v>
      </c>
      <c r="F157" s="314">
        <v>4</v>
      </c>
      <c r="G157" s="40"/>
      <c r="H157" s="46"/>
    </row>
    <row r="158" s="2" customFormat="1" ht="16.8" customHeight="1">
      <c r="A158" s="40"/>
      <c r="B158" s="46"/>
      <c r="C158" s="315" t="s">
        <v>19</v>
      </c>
      <c r="D158" s="315" t="s">
        <v>148</v>
      </c>
      <c r="E158" s="19" t="s">
        <v>19</v>
      </c>
      <c r="F158" s="316">
        <v>4</v>
      </c>
      <c r="G158" s="40"/>
      <c r="H158" s="46"/>
    </row>
    <row r="159" s="2" customFormat="1" ht="16.8" customHeight="1">
      <c r="A159" s="40"/>
      <c r="B159" s="46"/>
      <c r="C159" s="315" t="s">
        <v>147</v>
      </c>
      <c r="D159" s="315" t="s">
        <v>206</v>
      </c>
      <c r="E159" s="19" t="s">
        <v>19</v>
      </c>
      <c r="F159" s="316">
        <v>4</v>
      </c>
      <c r="G159" s="40"/>
      <c r="H159" s="46"/>
    </row>
    <row r="160" s="2" customFormat="1" ht="16.8" customHeight="1">
      <c r="A160" s="40"/>
      <c r="B160" s="46"/>
      <c r="C160" s="317" t="s">
        <v>2169</v>
      </c>
      <c r="D160" s="40"/>
      <c r="E160" s="40"/>
      <c r="F160" s="40"/>
      <c r="G160" s="40"/>
      <c r="H160" s="46"/>
    </row>
    <row r="161" s="2" customFormat="1" ht="16.8" customHeight="1">
      <c r="A161" s="40"/>
      <c r="B161" s="46"/>
      <c r="C161" s="315" t="s">
        <v>501</v>
      </c>
      <c r="D161" s="315" t="s">
        <v>2182</v>
      </c>
      <c r="E161" s="19" t="s">
        <v>441</v>
      </c>
      <c r="F161" s="316">
        <v>4</v>
      </c>
      <c r="G161" s="40"/>
      <c r="H161" s="46"/>
    </row>
    <row r="162" s="2" customFormat="1" ht="16.8" customHeight="1">
      <c r="A162" s="40"/>
      <c r="B162" s="46"/>
      <c r="C162" s="315" t="s">
        <v>550</v>
      </c>
      <c r="D162" s="315" t="s">
        <v>551</v>
      </c>
      <c r="E162" s="19" t="s">
        <v>441</v>
      </c>
      <c r="F162" s="316">
        <v>6</v>
      </c>
      <c r="G162" s="40"/>
      <c r="H162" s="46"/>
    </row>
    <row r="163" s="2" customFormat="1" ht="16.8" customHeight="1">
      <c r="A163" s="40"/>
      <c r="B163" s="46"/>
      <c r="C163" s="315" t="s">
        <v>554</v>
      </c>
      <c r="D163" s="315" t="s">
        <v>555</v>
      </c>
      <c r="E163" s="19" t="s">
        <v>441</v>
      </c>
      <c r="F163" s="316">
        <v>6.0599999999999996</v>
      </c>
      <c r="G163" s="40"/>
      <c r="H163" s="46"/>
    </row>
    <row r="164" s="2" customFormat="1" ht="16.8" customHeight="1">
      <c r="A164" s="40"/>
      <c r="B164" s="46"/>
      <c r="C164" s="315" t="s">
        <v>559</v>
      </c>
      <c r="D164" s="315" t="s">
        <v>560</v>
      </c>
      <c r="E164" s="19" t="s">
        <v>441</v>
      </c>
      <c r="F164" s="316">
        <v>6.0599999999999996</v>
      </c>
      <c r="G164" s="40"/>
      <c r="H164" s="46"/>
    </row>
    <row r="165" s="2" customFormat="1" ht="16.8" customHeight="1">
      <c r="A165" s="40"/>
      <c r="B165" s="46"/>
      <c r="C165" s="315" t="s">
        <v>505</v>
      </c>
      <c r="D165" s="315" t="s">
        <v>506</v>
      </c>
      <c r="E165" s="19" t="s">
        <v>441</v>
      </c>
      <c r="F165" s="316">
        <v>4.04</v>
      </c>
      <c r="G165" s="40"/>
      <c r="H165" s="46"/>
    </row>
    <row r="166" s="2" customFormat="1" ht="16.8" customHeight="1">
      <c r="A166" s="40"/>
      <c r="B166" s="46"/>
      <c r="C166" s="315" t="s">
        <v>509</v>
      </c>
      <c r="D166" s="315" t="s">
        <v>510</v>
      </c>
      <c r="E166" s="19" t="s">
        <v>441</v>
      </c>
      <c r="F166" s="316">
        <v>4</v>
      </c>
      <c r="G166" s="40"/>
      <c r="H166" s="46"/>
    </row>
    <row r="167" s="2" customFormat="1" ht="16.8" customHeight="1">
      <c r="A167" s="40"/>
      <c r="B167" s="46"/>
      <c r="C167" s="311" t="s">
        <v>149</v>
      </c>
      <c r="D167" s="312" t="s">
        <v>19</v>
      </c>
      <c r="E167" s="313" t="s">
        <v>19</v>
      </c>
      <c r="F167" s="314">
        <v>4</v>
      </c>
      <c r="G167" s="40"/>
      <c r="H167" s="46"/>
    </row>
    <row r="168" s="2" customFormat="1" ht="16.8" customHeight="1">
      <c r="A168" s="40"/>
      <c r="B168" s="46"/>
      <c r="C168" s="315" t="s">
        <v>19</v>
      </c>
      <c r="D168" s="315" t="s">
        <v>148</v>
      </c>
      <c r="E168" s="19" t="s">
        <v>19</v>
      </c>
      <c r="F168" s="316">
        <v>4</v>
      </c>
      <c r="G168" s="40"/>
      <c r="H168" s="46"/>
    </row>
    <row r="169" s="2" customFormat="1" ht="16.8" customHeight="1">
      <c r="A169" s="40"/>
      <c r="B169" s="46"/>
      <c r="C169" s="315" t="s">
        <v>149</v>
      </c>
      <c r="D169" s="315" t="s">
        <v>206</v>
      </c>
      <c r="E169" s="19" t="s">
        <v>19</v>
      </c>
      <c r="F169" s="316">
        <v>4</v>
      </c>
      <c r="G169" s="40"/>
      <c r="H169" s="46"/>
    </row>
    <row r="170" s="2" customFormat="1" ht="16.8" customHeight="1">
      <c r="A170" s="40"/>
      <c r="B170" s="46"/>
      <c r="C170" s="317" t="s">
        <v>2169</v>
      </c>
      <c r="D170" s="40"/>
      <c r="E170" s="40"/>
      <c r="F170" s="40"/>
      <c r="G170" s="40"/>
      <c r="H170" s="46"/>
    </row>
    <row r="171" s="2" customFormat="1">
      <c r="A171" s="40"/>
      <c r="B171" s="46"/>
      <c r="C171" s="315" t="s">
        <v>492</v>
      </c>
      <c r="D171" s="315" t="s">
        <v>2183</v>
      </c>
      <c r="E171" s="19" t="s">
        <v>441</v>
      </c>
      <c r="F171" s="316">
        <v>4</v>
      </c>
      <c r="G171" s="40"/>
      <c r="H171" s="46"/>
    </row>
    <row r="172" s="2" customFormat="1">
      <c r="A172" s="40"/>
      <c r="B172" s="46"/>
      <c r="C172" s="315" t="s">
        <v>496</v>
      </c>
      <c r="D172" s="315" t="s">
        <v>497</v>
      </c>
      <c r="E172" s="19" t="s">
        <v>441</v>
      </c>
      <c r="F172" s="316">
        <v>4.04</v>
      </c>
      <c r="G172" s="40"/>
      <c r="H172" s="46"/>
    </row>
    <row r="173" s="2" customFormat="1" ht="16.8" customHeight="1">
      <c r="A173" s="40"/>
      <c r="B173" s="46"/>
      <c r="C173" s="311" t="s">
        <v>218</v>
      </c>
      <c r="D173" s="312" t="s">
        <v>19</v>
      </c>
      <c r="E173" s="313" t="s">
        <v>19</v>
      </c>
      <c r="F173" s="314">
        <v>76.799999999999997</v>
      </c>
      <c r="G173" s="40"/>
      <c r="H173" s="46"/>
    </row>
    <row r="174" s="2" customFormat="1" ht="16.8" customHeight="1">
      <c r="A174" s="40"/>
      <c r="B174" s="46"/>
      <c r="C174" s="315" t="s">
        <v>19</v>
      </c>
      <c r="D174" s="315" t="s">
        <v>216</v>
      </c>
      <c r="E174" s="19" t="s">
        <v>19</v>
      </c>
      <c r="F174" s="316">
        <v>0</v>
      </c>
      <c r="G174" s="40"/>
      <c r="H174" s="46"/>
    </row>
    <row r="175" s="2" customFormat="1" ht="16.8" customHeight="1">
      <c r="A175" s="40"/>
      <c r="B175" s="46"/>
      <c r="C175" s="315" t="s">
        <v>19</v>
      </c>
      <c r="D175" s="315" t="s">
        <v>217</v>
      </c>
      <c r="E175" s="19" t="s">
        <v>19</v>
      </c>
      <c r="F175" s="316">
        <v>76.799999999999997</v>
      </c>
      <c r="G175" s="40"/>
      <c r="H175" s="46"/>
    </row>
    <row r="176" s="2" customFormat="1" ht="16.8" customHeight="1">
      <c r="A176" s="40"/>
      <c r="B176" s="46"/>
      <c r="C176" s="315" t="s">
        <v>218</v>
      </c>
      <c r="D176" s="315" t="s">
        <v>206</v>
      </c>
      <c r="E176" s="19" t="s">
        <v>19</v>
      </c>
      <c r="F176" s="316">
        <v>76.799999999999997</v>
      </c>
      <c r="G176" s="40"/>
      <c r="H176" s="46"/>
    </row>
    <row r="177" s="2" customFormat="1" ht="16.8" customHeight="1">
      <c r="A177" s="40"/>
      <c r="B177" s="46"/>
      <c r="C177" s="311" t="s">
        <v>150</v>
      </c>
      <c r="D177" s="312" t="s">
        <v>19</v>
      </c>
      <c r="E177" s="313" t="s">
        <v>19</v>
      </c>
      <c r="F177" s="314">
        <v>0</v>
      </c>
      <c r="G177" s="40"/>
      <c r="H177" s="46"/>
    </row>
    <row r="178" s="2" customFormat="1" ht="16.8" customHeight="1">
      <c r="A178" s="40"/>
      <c r="B178" s="46"/>
      <c r="C178" s="315" t="s">
        <v>19</v>
      </c>
      <c r="D178" s="315" t="s">
        <v>219</v>
      </c>
      <c r="E178" s="19" t="s">
        <v>19</v>
      </c>
      <c r="F178" s="316">
        <v>0</v>
      </c>
      <c r="G178" s="40"/>
      <c r="H178" s="46"/>
    </row>
    <row r="179" s="2" customFormat="1" ht="16.8" customHeight="1">
      <c r="A179" s="40"/>
      <c r="B179" s="46"/>
      <c r="C179" s="315" t="s">
        <v>19</v>
      </c>
      <c r="D179" s="315" t="s">
        <v>69</v>
      </c>
      <c r="E179" s="19" t="s">
        <v>19</v>
      </c>
      <c r="F179" s="316">
        <v>0</v>
      </c>
      <c r="G179" s="40"/>
      <c r="H179" s="46"/>
    </row>
    <row r="180" s="2" customFormat="1" ht="16.8" customHeight="1">
      <c r="A180" s="40"/>
      <c r="B180" s="46"/>
      <c r="C180" s="315" t="s">
        <v>150</v>
      </c>
      <c r="D180" s="315" t="s">
        <v>206</v>
      </c>
      <c r="E180" s="19" t="s">
        <v>19</v>
      </c>
      <c r="F180" s="316">
        <v>0</v>
      </c>
      <c r="G180" s="40"/>
      <c r="H180" s="46"/>
    </row>
    <row r="181" s="2" customFormat="1" ht="16.8" customHeight="1">
      <c r="A181" s="40"/>
      <c r="B181" s="46"/>
      <c r="C181" s="317" t="s">
        <v>2169</v>
      </c>
      <c r="D181" s="40"/>
      <c r="E181" s="40"/>
      <c r="F181" s="40"/>
      <c r="G181" s="40"/>
      <c r="H181" s="46"/>
    </row>
    <row r="182" s="2" customFormat="1" ht="16.8" customHeight="1">
      <c r="A182" s="40"/>
      <c r="B182" s="46"/>
      <c r="C182" s="315" t="s">
        <v>199</v>
      </c>
      <c r="D182" s="315" t="s">
        <v>19</v>
      </c>
      <c r="E182" s="19" t="s">
        <v>19</v>
      </c>
      <c r="F182" s="316">
        <v>0</v>
      </c>
      <c r="G182" s="40"/>
      <c r="H182" s="46"/>
    </row>
    <row r="183" s="2" customFormat="1" ht="16.8" customHeight="1">
      <c r="A183" s="40"/>
      <c r="B183" s="46"/>
      <c r="C183" s="315" t="s">
        <v>409</v>
      </c>
      <c r="D183" s="315" t="s">
        <v>2184</v>
      </c>
      <c r="E183" s="19" t="s">
        <v>232</v>
      </c>
      <c r="F183" s="316">
        <v>4.0700000000000003</v>
      </c>
      <c r="G183" s="40"/>
      <c r="H183" s="46"/>
    </row>
    <row r="184" s="2" customFormat="1">
      <c r="A184" s="40"/>
      <c r="B184" s="46"/>
      <c r="C184" s="315" t="s">
        <v>415</v>
      </c>
      <c r="D184" s="315" t="s">
        <v>2185</v>
      </c>
      <c r="E184" s="19" t="s">
        <v>232</v>
      </c>
      <c r="F184" s="316">
        <v>4.0700000000000003</v>
      </c>
      <c r="G184" s="40"/>
      <c r="H184" s="46"/>
    </row>
    <row r="185" s="2" customFormat="1">
      <c r="A185" s="40"/>
      <c r="B185" s="46"/>
      <c r="C185" s="315" t="s">
        <v>419</v>
      </c>
      <c r="D185" s="315" t="s">
        <v>2186</v>
      </c>
      <c r="E185" s="19" t="s">
        <v>232</v>
      </c>
      <c r="F185" s="316">
        <v>4.0700000000000003</v>
      </c>
      <c r="G185" s="40"/>
      <c r="H185" s="46"/>
    </row>
    <row r="186" s="2" customFormat="1">
      <c r="A186" s="40"/>
      <c r="B186" s="46"/>
      <c r="C186" s="315" t="s">
        <v>424</v>
      </c>
      <c r="D186" s="315" t="s">
        <v>2187</v>
      </c>
      <c r="E186" s="19" t="s">
        <v>232</v>
      </c>
      <c r="F186" s="316">
        <v>4.0700000000000003</v>
      </c>
      <c r="G186" s="40"/>
      <c r="H186" s="46"/>
    </row>
    <row r="187" s="2" customFormat="1" ht="16.8" customHeight="1">
      <c r="A187" s="40"/>
      <c r="B187" s="46"/>
      <c r="C187" s="311" t="s">
        <v>151</v>
      </c>
      <c r="D187" s="312" t="s">
        <v>19</v>
      </c>
      <c r="E187" s="313" t="s">
        <v>19</v>
      </c>
      <c r="F187" s="314">
        <v>60.100000000000001</v>
      </c>
      <c r="G187" s="40"/>
      <c r="H187" s="46"/>
    </row>
    <row r="188" s="2" customFormat="1" ht="16.8" customHeight="1">
      <c r="A188" s="40"/>
      <c r="B188" s="46"/>
      <c r="C188" s="315" t="s">
        <v>19</v>
      </c>
      <c r="D188" s="315" t="s">
        <v>213</v>
      </c>
      <c r="E188" s="19" t="s">
        <v>19</v>
      </c>
      <c r="F188" s="316">
        <v>0</v>
      </c>
      <c r="G188" s="40"/>
      <c r="H188" s="46"/>
    </row>
    <row r="189" s="2" customFormat="1" ht="16.8" customHeight="1">
      <c r="A189" s="40"/>
      <c r="B189" s="46"/>
      <c r="C189" s="315" t="s">
        <v>19</v>
      </c>
      <c r="D189" s="315" t="s">
        <v>214</v>
      </c>
      <c r="E189" s="19" t="s">
        <v>19</v>
      </c>
      <c r="F189" s="316">
        <v>60.100000000000001</v>
      </c>
      <c r="G189" s="40"/>
      <c r="H189" s="46"/>
    </row>
    <row r="190" s="2" customFormat="1" ht="16.8" customHeight="1">
      <c r="A190" s="40"/>
      <c r="B190" s="46"/>
      <c r="C190" s="315" t="s">
        <v>151</v>
      </c>
      <c r="D190" s="315" t="s">
        <v>206</v>
      </c>
      <c r="E190" s="19" t="s">
        <v>19</v>
      </c>
      <c r="F190" s="316">
        <v>60.100000000000001</v>
      </c>
      <c r="G190" s="40"/>
      <c r="H190" s="46"/>
    </row>
    <row r="191" s="2" customFormat="1" ht="16.8" customHeight="1">
      <c r="A191" s="40"/>
      <c r="B191" s="46"/>
      <c r="C191" s="317" t="s">
        <v>2169</v>
      </c>
      <c r="D191" s="40"/>
      <c r="E191" s="40"/>
      <c r="F191" s="40"/>
      <c r="G191" s="40"/>
      <c r="H191" s="46"/>
    </row>
    <row r="192" s="2" customFormat="1" ht="16.8" customHeight="1">
      <c r="A192" s="40"/>
      <c r="B192" s="46"/>
      <c r="C192" s="315" t="s">
        <v>199</v>
      </c>
      <c r="D192" s="315" t="s">
        <v>19</v>
      </c>
      <c r="E192" s="19" t="s">
        <v>19</v>
      </c>
      <c r="F192" s="316">
        <v>0</v>
      </c>
      <c r="G192" s="40"/>
      <c r="H192" s="46"/>
    </row>
    <row r="193" s="2" customFormat="1" ht="16.8" customHeight="1">
      <c r="A193" s="40"/>
      <c r="B193" s="46"/>
      <c r="C193" s="315" t="s">
        <v>230</v>
      </c>
      <c r="D193" s="315" t="s">
        <v>778</v>
      </c>
      <c r="E193" s="19" t="s">
        <v>232</v>
      </c>
      <c r="F193" s="316">
        <v>66.109999999999999</v>
      </c>
      <c r="G193" s="40"/>
      <c r="H193" s="46"/>
    </row>
    <row r="194" s="2" customFormat="1" ht="16.8" customHeight="1">
      <c r="A194" s="40"/>
      <c r="B194" s="46"/>
      <c r="C194" s="311" t="s">
        <v>153</v>
      </c>
      <c r="D194" s="312" t="s">
        <v>19</v>
      </c>
      <c r="E194" s="313" t="s">
        <v>19</v>
      </c>
      <c r="F194" s="314">
        <v>3.5</v>
      </c>
      <c r="G194" s="40"/>
      <c r="H194" s="46"/>
    </row>
    <row r="195" s="2" customFormat="1" ht="16.8" customHeight="1">
      <c r="A195" s="40"/>
      <c r="B195" s="46"/>
      <c r="C195" s="315" t="s">
        <v>19</v>
      </c>
      <c r="D195" s="315" t="s">
        <v>211</v>
      </c>
      <c r="E195" s="19" t="s">
        <v>19</v>
      </c>
      <c r="F195" s="316">
        <v>0</v>
      </c>
      <c r="G195" s="40"/>
      <c r="H195" s="46"/>
    </row>
    <row r="196" s="2" customFormat="1" ht="16.8" customHeight="1">
      <c r="A196" s="40"/>
      <c r="B196" s="46"/>
      <c r="C196" s="315" t="s">
        <v>19</v>
      </c>
      <c r="D196" s="315" t="s">
        <v>212</v>
      </c>
      <c r="E196" s="19" t="s">
        <v>19</v>
      </c>
      <c r="F196" s="316">
        <v>3.5</v>
      </c>
      <c r="G196" s="40"/>
      <c r="H196" s="46"/>
    </row>
    <row r="197" s="2" customFormat="1" ht="16.8" customHeight="1">
      <c r="A197" s="40"/>
      <c r="B197" s="46"/>
      <c r="C197" s="315" t="s">
        <v>153</v>
      </c>
      <c r="D197" s="315" t="s">
        <v>206</v>
      </c>
      <c r="E197" s="19" t="s">
        <v>19</v>
      </c>
      <c r="F197" s="316">
        <v>3.5</v>
      </c>
      <c r="G197" s="40"/>
      <c r="H197" s="46"/>
    </row>
    <row r="198" s="2" customFormat="1" ht="16.8" customHeight="1">
      <c r="A198" s="40"/>
      <c r="B198" s="46"/>
      <c r="C198" s="317" t="s">
        <v>2169</v>
      </c>
      <c r="D198" s="40"/>
      <c r="E198" s="40"/>
      <c r="F198" s="40"/>
      <c r="G198" s="40"/>
      <c r="H198" s="46"/>
    </row>
    <row r="199" s="2" customFormat="1" ht="16.8" customHeight="1">
      <c r="A199" s="40"/>
      <c r="B199" s="46"/>
      <c r="C199" s="315" t="s">
        <v>199</v>
      </c>
      <c r="D199" s="315" t="s">
        <v>19</v>
      </c>
      <c r="E199" s="19" t="s">
        <v>19</v>
      </c>
      <c r="F199" s="316">
        <v>0</v>
      </c>
      <c r="G199" s="40"/>
      <c r="H199" s="46"/>
    </row>
    <row r="200" s="2" customFormat="1">
      <c r="A200" s="40"/>
      <c r="B200" s="46"/>
      <c r="C200" s="315" t="s">
        <v>236</v>
      </c>
      <c r="D200" s="315" t="s">
        <v>2188</v>
      </c>
      <c r="E200" s="19" t="s">
        <v>232</v>
      </c>
      <c r="F200" s="316">
        <v>3.8500000000000001</v>
      </c>
      <c r="G200" s="40"/>
      <c r="H200" s="46"/>
    </row>
    <row r="201" s="2" customFormat="1" ht="16.8" customHeight="1">
      <c r="A201" s="40"/>
      <c r="B201" s="46"/>
      <c r="C201" s="311" t="s">
        <v>155</v>
      </c>
      <c r="D201" s="312" t="s">
        <v>19</v>
      </c>
      <c r="E201" s="313" t="s">
        <v>19</v>
      </c>
      <c r="F201" s="314">
        <v>3.7000000000000002</v>
      </c>
      <c r="G201" s="40"/>
      <c r="H201" s="46"/>
    </row>
    <row r="202" s="2" customFormat="1" ht="16.8" customHeight="1">
      <c r="A202" s="40"/>
      <c r="B202" s="46"/>
      <c r="C202" s="315" t="s">
        <v>19</v>
      </c>
      <c r="D202" s="315" t="s">
        <v>220</v>
      </c>
      <c r="E202" s="19" t="s">
        <v>19</v>
      </c>
      <c r="F202" s="316">
        <v>0</v>
      </c>
      <c r="G202" s="40"/>
      <c r="H202" s="46"/>
    </row>
    <row r="203" s="2" customFormat="1" ht="16.8" customHeight="1">
      <c r="A203" s="40"/>
      <c r="B203" s="46"/>
      <c r="C203" s="315" t="s">
        <v>19</v>
      </c>
      <c r="D203" s="315" t="s">
        <v>156</v>
      </c>
      <c r="E203" s="19" t="s">
        <v>19</v>
      </c>
      <c r="F203" s="316">
        <v>3.7000000000000002</v>
      </c>
      <c r="G203" s="40"/>
      <c r="H203" s="46"/>
    </row>
    <row r="204" s="2" customFormat="1" ht="16.8" customHeight="1">
      <c r="A204" s="40"/>
      <c r="B204" s="46"/>
      <c r="C204" s="315" t="s">
        <v>155</v>
      </c>
      <c r="D204" s="315" t="s">
        <v>206</v>
      </c>
      <c r="E204" s="19" t="s">
        <v>19</v>
      </c>
      <c r="F204" s="316">
        <v>3.7000000000000002</v>
      </c>
      <c r="G204" s="40"/>
      <c r="H204" s="46"/>
    </row>
    <row r="205" s="2" customFormat="1" ht="16.8" customHeight="1">
      <c r="A205" s="40"/>
      <c r="B205" s="46"/>
      <c r="C205" s="317" t="s">
        <v>2169</v>
      </c>
      <c r="D205" s="40"/>
      <c r="E205" s="40"/>
      <c r="F205" s="40"/>
      <c r="G205" s="40"/>
      <c r="H205" s="46"/>
    </row>
    <row r="206" s="2" customFormat="1" ht="16.8" customHeight="1">
      <c r="A206" s="40"/>
      <c r="B206" s="46"/>
      <c r="C206" s="315" t="s">
        <v>199</v>
      </c>
      <c r="D206" s="315" t="s">
        <v>19</v>
      </c>
      <c r="E206" s="19" t="s">
        <v>19</v>
      </c>
      <c r="F206" s="316">
        <v>0</v>
      </c>
      <c r="G206" s="40"/>
      <c r="H206" s="46"/>
    </row>
    <row r="207" s="2" customFormat="1" ht="16.8" customHeight="1">
      <c r="A207" s="40"/>
      <c r="B207" s="46"/>
      <c r="C207" s="315" t="s">
        <v>409</v>
      </c>
      <c r="D207" s="315" t="s">
        <v>2184</v>
      </c>
      <c r="E207" s="19" t="s">
        <v>232</v>
      </c>
      <c r="F207" s="316">
        <v>4.0700000000000003</v>
      </c>
      <c r="G207" s="40"/>
      <c r="H207" s="46"/>
    </row>
    <row r="208" s="2" customFormat="1">
      <c r="A208" s="40"/>
      <c r="B208" s="46"/>
      <c r="C208" s="315" t="s">
        <v>415</v>
      </c>
      <c r="D208" s="315" t="s">
        <v>2185</v>
      </c>
      <c r="E208" s="19" t="s">
        <v>232</v>
      </c>
      <c r="F208" s="316">
        <v>4.0700000000000003</v>
      </c>
      <c r="G208" s="40"/>
      <c r="H208" s="46"/>
    </row>
    <row r="209" s="2" customFormat="1">
      <c r="A209" s="40"/>
      <c r="B209" s="46"/>
      <c r="C209" s="315" t="s">
        <v>419</v>
      </c>
      <c r="D209" s="315" t="s">
        <v>2186</v>
      </c>
      <c r="E209" s="19" t="s">
        <v>232</v>
      </c>
      <c r="F209" s="316">
        <v>4.0700000000000003</v>
      </c>
      <c r="G209" s="40"/>
      <c r="H209" s="46"/>
    </row>
    <row r="210" s="2" customFormat="1">
      <c r="A210" s="40"/>
      <c r="B210" s="46"/>
      <c r="C210" s="315" t="s">
        <v>424</v>
      </c>
      <c r="D210" s="315" t="s">
        <v>2187</v>
      </c>
      <c r="E210" s="19" t="s">
        <v>232</v>
      </c>
      <c r="F210" s="316">
        <v>4.0700000000000003</v>
      </c>
      <c r="G210" s="40"/>
      <c r="H210" s="46"/>
    </row>
    <row r="211" s="2" customFormat="1" ht="16.8" customHeight="1">
      <c r="A211" s="40"/>
      <c r="B211" s="46"/>
      <c r="C211" s="311" t="s">
        <v>222</v>
      </c>
      <c r="D211" s="312" t="s">
        <v>19</v>
      </c>
      <c r="E211" s="313" t="s">
        <v>19</v>
      </c>
      <c r="F211" s="314">
        <v>0</v>
      </c>
      <c r="G211" s="40"/>
      <c r="H211" s="46"/>
    </row>
    <row r="212" s="2" customFormat="1" ht="16.8" customHeight="1">
      <c r="A212" s="40"/>
      <c r="B212" s="46"/>
      <c r="C212" s="315" t="s">
        <v>19</v>
      </c>
      <c r="D212" s="315" t="s">
        <v>221</v>
      </c>
      <c r="E212" s="19" t="s">
        <v>19</v>
      </c>
      <c r="F212" s="316">
        <v>0</v>
      </c>
      <c r="G212" s="40"/>
      <c r="H212" s="46"/>
    </row>
    <row r="213" s="2" customFormat="1" ht="16.8" customHeight="1">
      <c r="A213" s="40"/>
      <c r="B213" s="46"/>
      <c r="C213" s="315" t="s">
        <v>19</v>
      </c>
      <c r="D213" s="315" t="s">
        <v>69</v>
      </c>
      <c r="E213" s="19" t="s">
        <v>19</v>
      </c>
      <c r="F213" s="316">
        <v>0</v>
      </c>
      <c r="G213" s="40"/>
      <c r="H213" s="46"/>
    </row>
    <row r="214" s="2" customFormat="1" ht="16.8" customHeight="1">
      <c r="A214" s="40"/>
      <c r="B214" s="46"/>
      <c r="C214" s="315" t="s">
        <v>222</v>
      </c>
      <c r="D214" s="315" t="s">
        <v>206</v>
      </c>
      <c r="E214" s="19" t="s">
        <v>19</v>
      </c>
      <c r="F214" s="316">
        <v>0</v>
      </c>
      <c r="G214" s="40"/>
      <c r="H214" s="46"/>
    </row>
    <row r="215" s="2" customFormat="1" ht="16.8" customHeight="1">
      <c r="A215" s="40"/>
      <c r="B215" s="46"/>
      <c r="C215" s="311" t="s">
        <v>225</v>
      </c>
      <c r="D215" s="312" t="s">
        <v>19</v>
      </c>
      <c r="E215" s="313" t="s">
        <v>19</v>
      </c>
      <c r="F215" s="314">
        <v>65.599999999999994</v>
      </c>
      <c r="G215" s="40"/>
      <c r="H215" s="46"/>
    </row>
    <row r="216" s="2" customFormat="1" ht="16.8" customHeight="1">
      <c r="A216" s="40"/>
      <c r="B216" s="46"/>
      <c r="C216" s="315" t="s">
        <v>19</v>
      </c>
      <c r="D216" s="315" t="s">
        <v>223</v>
      </c>
      <c r="E216" s="19" t="s">
        <v>19</v>
      </c>
      <c r="F216" s="316">
        <v>0</v>
      </c>
      <c r="G216" s="40"/>
      <c r="H216" s="46"/>
    </row>
    <row r="217" s="2" customFormat="1" ht="16.8" customHeight="1">
      <c r="A217" s="40"/>
      <c r="B217" s="46"/>
      <c r="C217" s="315" t="s">
        <v>19</v>
      </c>
      <c r="D217" s="315" t="s">
        <v>224</v>
      </c>
      <c r="E217" s="19" t="s">
        <v>19</v>
      </c>
      <c r="F217" s="316">
        <v>65.599999999999994</v>
      </c>
      <c r="G217" s="40"/>
      <c r="H217" s="46"/>
    </row>
    <row r="218" s="2" customFormat="1" ht="16.8" customHeight="1">
      <c r="A218" s="40"/>
      <c r="B218" s="46"/>
      <c r="C218" s="315" t="s">
        <v>225</v>
      </c>
      <c r="D218" s="315" t="s">
        <v>206</v>
      </c>
      <c r="E218" s="19" t="s">
        <v>19</v>
      </c>
      <c r="F218" s="316">
        <v>65.599999999999994</v>
      </c>
      <c r="G218" s="40"/>
      <c r="H218" s="46"/>
    </row>
    <row r="219" s="2" customFormat="1" ht="16.8" customHeight="1">
      <c r="A219" s="40"/>
      <c r="B219" s="46"/>
      <c r="C219" s="311" t="s">
        <v>228</v>
      </c>
      <c r="D219" s="312" t="s">
        <v>19</v>
      </c>
      <c r="E219" s="313" t="s">
        <v>19</v>
      </c>
      <c r="F219" s="314">
        <v>1.5</v>
      </c>
      <c r="G219" s="40"/>
      <c r="H219" s="46"/>
    </row>
    <row r="220" s="2" customFormat="1" ht="16.8" customHeight="1">
      <c r="A220" s="40"/>
      <c r="B220" s="46"/>
      <c r="C220" s="315" t="s">
        <v>19</v>
      </c>
      <c r="D220" s="315" t="s">
        <v>226</v>
      </c>
      <c r="E220" s="19" t="s">
        <v>19</v>
      </c>
      <c r="F220" s="316">
        <v>0</v>
      </c>
      <c r="G220" s="40"/>
      <c r="H220" s="46"/>
    </row>
    <row r="221" s="2" customFormat="1" ht="16.8" customHeight="1">
      <c r="A221" s="40"/>
      <c r="B221" s="46"/>
      <c r="C221" s="315" t="s">
        <v>19</v>
      </c>
      <c r="D221" s="315" t="s">
        <v>227</v>
      </c>
      <c r="E221" s="19" t="s">
        <v>19</v>
      </c>
      <c r="F221" s="316">
        <v>1.5</v>
      </c>
      <c r="G221" s="40"/>
      <c r="H221" s="46"/>
    </row>
    <row r="222" s="2" customFormat="1" ht="16.8" customHeight="1">
      <c r="A222" s="40"/>
      <c r="B222" s="46"/>
      <c r="C222" s="315" t="s">
        <v>228</v>
      </c>
      <c r="D222" s="315" t="s">
        <v>206</v>
      </c>
      <c r="E222" s="19" t="s">
        <v>19</v>
      </c>
      <c r="F222" s="316">
        <v>1.5</v>
      </c>
      <c r="G222" s="40"/>
      <c r="H222" s="46"/>
    </row>
    <row r="223" s="2" customFormat="1" ht="16.8" customHeight="1">
      <c r="A223" s="40"/>
      <c r="B223" s="46"/>
      <c r="C223" s="311" t="s">
        <v>157</v>
      </c>
      <c r="D223" s="312" t="s">
        <v>19</v>
      </c>
      <c r="E223" s="313" t="s">
        <v>19</v>
      </c>
      <c r="F223" s="314">
        <v>145.80000000000001</v>
      </c>
      <c r="G223" s="40"/>
      <c r="H223" s="46"/>
    </row>
    <row r="224" s="2" customFormat="1" ht="16.8" customHeight="1">
      <c r="A224" s="40"/>
      <c r="B224" s="46"/>
      <c r="C224" s="315" t="s">
        <v>19</v>
      </c>
      <c r="D224" s="315" t="s">
        <v>203</v>
      </c>
      <c r="E224" s="19" t="s">
        <v>19</v>
      </c>
      <c r="F224" s="316">
        <v>0</v>
      </c>
      <c r="G224" s="40"/>
      <c r="H224" s="46"/>
    </row>
    <row r="225" s="2" customFormat="1" ht="16.8" customHeight="1">
      <c r="A225" s="40"/>
      <c r="B225" s="46"/>
      <c r="C225" s="315" t="s">
        <v>19</v>
      </c>
      <c r="D225" s="315" t="s">
        <v>204</v>
      </c>
      <c r="E225" s="19" t="s">
        <v>19</v>
      </c>
      <c r="F225" s="316">
        <v>14.6</v>
      </c>
      <c r="G225" s="40"/>
      <c r="H225" s="46"/>
    </row>
    <row r="226" s="2" customFormat="1" ht="16.8" customHeight="1">
      <c r="A226" s="40"/>
      <c r="B226" s="46"/>
      <c r="C226" s="315" t="s">
        <v>19</v>
      </c>
      <c r="D226" s="315" t="s">
        <v>205</v>
      </c>
      <c r="E226" s="19" t="s">
        <v>19</v>
      </c>
      <c r="F226" s="316">
        <v>62.5</v>
      </c>
      <c r="G226" s="40"/>
      <c r="H226" s="46"/>
    </row>
    <row r="227" s="2" customFormat="1" ht="16.8" customHeight="1">
      <c r="A227" s="40"/>
      <c r="B227" s="46"/>
      <c r="C227" s="315" t="s">
        <v>19</v>
      </c>
      <c r="D227" s="315" t="s">
        <v>207</v>
      </c>
      <c r="E227" s="19" t="s">
        <v>19</v>
      </c>
      <c r="F227" s="316">
        <v>0</v>
      </c>
      <c r="G227" s="40"/>
      <c r="H227" s="46"/>
    </row>
    <row r="228" s="2" customFormat="1" ht="16.8" customHeight="1">
      <c r="A228" s="40"/>
      <c r="B228" s="46"/>
      <c r="C228" s="315" t="s">
        <v>19</v>
      </c>
      <c r="D228" s="315" t="s">
        <v>208</v>
      </c>
      <c r="E228" s="19" t="s">
        <v>19</v>
      </c>
      <c r="F228" s="316">
        <v>5.0999999999999996</v>
      </c>
      <c r="G228" s="40"/>
      <c r="H228" s="46"/>
    </row>
    <row r="229" s="2" customFormat="1" ht="16.8" customHeight="1">
      <c r="A229" s="40"/>
      <c r="B229" s="46"/>
      <c r="C229" s="315" t="s">
        <v>19</v>
      </c>
      <c r="D229" s="315" t="s">
        <v>209</v>
      </c>
      <c r="E229" s="19" t="s">
        <v>19</v>
      </c>
      <c r="F229" s="316">
        <v>0</v>
      </c>
      <c r="G229" s="40"/>
      <c r="H229" s="46"/>
    </row>
    <row r="230" s="2" customFormat="1" ht="16.8" customHeight="1">
      <c r="A230" s="40"/>
      <c r="B230" s="46"/>
      <c r="C230" s="315" t="s">
        <v>19</v>
      </c>
      <c r="D230" s="315" t="s">
        <v>69</v>
      </c>
      <c r="E230" s="19" t="s">
        <v>19</v>
      </c>
      <c r="F230" s="316">
        <v>0</v>
      </c>
      <c r="G230" s="40"/>
      <c r="H230" s="46"/>
    </row>
    <row r="231" s="2" customFormat="1" ht="16.8" customHeight="1">
      <c r="A231" s="40"/>
      <c r="B231" s="46"/>
      <c r="C231" s="315" t="s">
        <v>19</v>
      </c>
      <c r="D231" s="315" t="s">
        <v>211</v>
      </c>
      <c r="E231" s="19" t="s">
        <v>19</v>
      </c>
      <c r="F231" s="316">
        <v>0</v>
      </c>
      <c r="G231" s="40"/>
      <c r="H231" s="46"/>
    </row>
    <row r="232" s="2" customFormat="1" ht="16.8" customHeight="1">
      <c r="A232" s="40"/>
      <c r="B232" s="46"/>
      <c r="C232" s="315" t="s">
        <v>19</v>
      </c>
      <c r="D232" s="315" t="s">
        <v>212</v>
      </c>
      <c r="E232" s="19" t="s">
        <v>19</v>
      </c>
      <c r="F232" s="316">
        <v>3.5</v>
      </c>
      <c r="G232" s="40"/>
      <c r="H232" s="46"/>
    </row>
    <row r="233" s="2" customFormat="1" ht="16.8" customHeight="1">
      <c r="A233" s="40"/>
      <c r="B233" s="46"/>
      <c r="C233" s="315" t="s">
        <v>19</v>
      </c>
      <c r="D233" s="315" t="s">
        <v>213</v>
      </c>
      <c r="E233" s="19" t="s">
        <v>19</v>
      </c>
      <c r="F233" s="316">
        <v>0</v>
      </c>
      <c r="G233" s="40"/>
      <c r="H233" s="46"/>
    </row>
    <row r="234" s="2" customFormat="1" ht="16.8" customHeight="1">
      <c r="A234" s="40"/>
      <c r="B234" s="46"/>
      <c r="C234" s="315" t="s">
        <v>19</v>
      </c>
      <c r="D234" s="315" t="s">
        <v>214</v>
      </c>
      <c r="E234" s="19" t="s">
        <v>19</v>
      </c>
      <c r="F234" s="316">
        <v>60.100000000000001</v>
      </c>
      <c r="G234" s="40"/>
      <c r="H234" s="46"/>
    </row>
    <row r="235" s="2" customFormat="1" ht="16.8" customHeight="1">
      <c r="A235" s="40"/>
      <c r="B235" s="46"/>
      <c r="C235" s="315" t="s">
        <v>157</v>
      </c>
      <c r="D235" s="315" t="s">
        <v>215</v>
      </c>
      <c r="E235" s="19" t="s">
        <v>19</v>
      </c>
      <c r="F235" s="316">
        <v>145.80000000000001</v>
      </c>
      <c r="G235" s="40"/>
      <c r="H235" s="46"/>
    </row>
    <row r="236" s="2" customFormat="1" ht="16.8" customHeight="1">
      <c r="A236" s="40"/>
      <c r="B236" s="46"/>
      <c r="C236" s="317" t="s">
        <v>2169</v>
      </c>
      <c r="D236" s="40"/>
      <c r="E236" s="40"/>
      <c r="F236" s="40"/>
      <c r="G236" s="40"/>
      <c r="H236" s="46"/>
    </row>
    <row r="237" s="2" customFormat="1" ht="16.8" customHeight="1">
      <c r="A237" s="40"/>
      <c r="B237" s="46"/>
      <c r="C237" s="315" t="s">
        <v>199</v>
      </c>
      <c r="D237" s="315" t="s">
        <v>19</v>
      </c>
      <c r="E237" s="19" t="s">
        <v>19</v>
      </c>
      <c r="F237" s="316">
        <v>0</v>
      </c>
      <c r="G237" s="40"/>
      <c r="H237" s="46"/>
    </row>
    <row r="238" s="2" customFormat="1" ht="16.8" customHeight="1">
      <c r="A238" s="40"/>
      <c r="B238" s="46"/>
      <c r="C238" s="315" t="s">
        <v>357</v>
      </c>
      <c r="D238" s="315" t="s">
        <v>938</v>
      </c>
      <c r="E238" s="19" t="s">
        <v>279</v>
      </c>
      <c r="F238" s="316">
        <v>63.844000000000001</v>
      </c>
      <c r="G238" s="40"/>
      <c r="H238" s="46"/>
    </row>
    <row r="239" s="2" customFormat="1" ht="16.8" customHeight="1">
      <c r="A239" s="40"/>
      <c r="B239" s="46"/>
      <c r="C239" s="315" t="s">
        <v>370</v>
      </c>
      <c r="D239" s="315" t="s">
        <v>1205</v>
      </c>
      <c r="E239" s="19" t="s">
        <v>279</v>
      </c>
      <c r="F239" s="316">
        <v>14.85</v>
      </c>
      <c r="G239" s="40"/>
      <c r="H239" s="46"/>
    </row>
    <row r="240" s="2" customFormat="1" ht="16.8" customHeight="1">
      <c r="A240" s="40"/>
      <c r="B240" s="46"/>
      <c r="C240" s="315" t="s">
        <v>430</v>
      </c>
      <c r="D240" s="315" t="s">
        <v>2189</v>
      </c>
      <c r="E240" s="19" t="s">
        <v>252</v>
      </c>
      <c r="F240" s="316">
        <v>145.80000000000001</v>
      </c>
      <c r="G240" s="40"/>
      <c r="H240" s="46"/>
    </row>
    <row r="241" s="2" customFormat="1" ht="16.8" customHeight="1">
      <c r="A241" s="40"/>
      <c r="B241" s="46"/>
      <c r="C241" s="315" t="s">
        <v>534</v>
      </c>
      <c r="D241" s="315" t="s">
        <v>2190</v>
      </c>
      <c r="E241" s="19" t="s">
        <v>252</v>
      </c>
      <c r="F241" s="316">
        <v>145.80000000000001</v>
      </c>
      <c r="G241" s="40"/>
      <c r="H241" s="46"/>
    </row>
    <row r="242" s="2" customFormat="1" ht="16.8" customHeight="1">
      <c r="A242" s="40"/>
      <c r="B242" s="46"/>
      <c r="C242" s="315" t="s">
        <v>538</v>
      </c>
      <c r="D242" s="315" t="s">
        <v>539</v>
      </c>
      <c r="E242" s="19" t="s">
        <v>252</v>
      </c>
      <c r="F242" s="316">
        <v>145.80000000000001</v>
      </c>
      <c r="G242" s="40"/>
      <c r="H242" s="46"/>
    </row>
    <row r="243" s="2" customFormat="1" ht="16.8" customHeight="1">
      <c r="A243" s="40"/>
      <c r="B243" s="46"/>
      <c r="C243" s="315" t="s">
        <v>567</v>
      </c>
      <c r="D243" s="315" t="s">
        <v>2191</v>
      </c>
      <c r="E243" s="19" t="s">
        <v>252</v>
      </c>
      <c r="F243" s="316">
        <v>145.80000000000001</v>
      </c>
      <c r="G243" s="40"/>
      <c r="H243" s="46"/>
    </row>
    <row r="244" s="2" customFormat="1" ht="16.8" customHeight="1">
      <c r="A244" s="40"/>
      <c r="B244" s="46"/>
      <c r="C244" s="315" t="s">
        <v>571</v>
      </c>
      <c r="D244" s="315" t="s">
        <v>2192</v>
      </c>
      <c r="E244" s="19" t="s">
        <v>252</v>
      </c>
      <c r="F244" s="316">
        <v>145.80000000000001</v>
      </c>
      <c r="G244" s="40"/>
      <c r="H244" s="46"/>
    </row>
    <row r="245" s="2" customFormat="1" ht="16.8" customHeight="1">
      <c r="A245" s="40"/>
      <c r="B245" s="46"/>
      <c r="C245" s="311" t="s">
        <v>159</v>
      </c>
      <c r="D245" s="312" t="s">
        <v>19</v>
      </c>
      <c r="E245" s="313" t="s">
        <v>19</v>
      </c>
      <c r="F245" s="314">
        <v>77.099999999999994</v>
      </c>
      <c r="G245" s="40"/>
      <c r="H245" s="46"/>
    </row>
    <row r="246" s="2" customFormat="1" ht="16.8" customHeight="1">
      <c r="A246" s="40"/>
      <c r="B246" s="46"/>
      <c r="C246" s="315" t="s">
        <v>19</v>
      </c>
      <c r="D246" s="315" t="s">
        <v>203</v>
      </c>
      <c r="E246" s="19" t="s">
        <v>19</v>
      </c>
      <c r="F246" s="316">
        <v>0</v>
      </c>
      <c r="G246" s="40"/>
      <c r="H246" s="46"/>
    </row>
    <row r="247" s="2" customFormat="1" ht="16.8" customHeight="1">
      <c r="A247" s="40"/>
      <c r="B247" s="46"/>
      <c r="C247" s="315" t="s">
        <v>19</v>
      </c>
      <c r="D247" s="315" t="s">
        <v>204</v>
      </c>
      <c r="E247" s="19" t="s">
        <v>19</v>
      </c>
      <c r="F247" s="316">
        <v>14.6</v>
      </c>
      <c r="G247" s="40"/>
      <c r="H247" s="46"/>
    </row>
    <row r="248" s="2" customFormat="1" ht="16.8" customHeight="1">
      <c r="A248" s="40"/>
      <c r="B248" s="46"/>
      <c r="C248" s="315" t="s">
        <v>19</v>
      </c>
      <c r="D248" s="315" t="s">
        <v>205</v>
      </c>
      <c r="E248" s="19" t="s">
        <v>19</v>
      </c>
      <c r="F248" s="316">
        <v>62.5</v>
      </c>
      <c r="G248" s="40"/>
      <c r="H248" s="46"/>
    </row>
    <row r="249" s="2" customFormat="1" ht="16.8" customHeight="1">
      <c r="A249" s="40"/>
      <c r="B249" s="46"/>
      <c r="C249" s="315" t="s">
        <v>159</v>
      </c>
      <c r="D249" s="315" t="s">
        <v>206</v>
      </c>
      <c r="E249" s="19" t="s">
        <v>19</v>
      </c>
      <c r="F249" s="316">
        <v>77.099999999999994</v>
      </c>
      <c r="G249" s="40"/>
      <c r="H249" s="46"/>
    </row>
    <row r="250" s="2" customFormat="1" ht="16.8" customHeight="1">
      <c r="A250" s="40"/>
      <c r="B250" s="46"/>
      <c r="C250" s="317" t="s">
        <v>2169</v>
      </c>
      <c r="D250" s="40"/>
      <c r="E250" s="40"/>
      <c r="F250" s="40"/>
      <c r="G250" s="40"/>
      <c r="H250" s="46"/>
    </row>
    <row r="251" s="2" customFormat="1" ht="16.8" customHeight="1">
      <c r="A251" s="40"/>
      <c r="B251" s="46"/>
      <c r="C251" s="315" t="s">
        <v>199</v>
      </c>
      <c r="D251" s="315" t="s">
        <v>19</v>
      </c>
      <c r="E251" s="19" t="s">
        <v>19</v>
      </c>
      <c r="F251" s="316">
        <v>0</v>
      </c>
      <c r="G251" s="40"/>
      <c r="H251" s="46"/>
    </row>
    <row r="252" s="2" customFormat="1" ht="16.8" customHeight="1">
      <c r="A252" s="40"/>
      <c r="B252" s="46"/>
      <c r="C252" s="315" t="s">
        <v>272</v>
      </c>
      <c r="D252" s="315" t="s">
        <v>863</v>
      </c>
      <c r="E252" s="19" t="s">
        <v>232</v>
      </c>
      <c r="F252" s="316">
        <v>84.810000000000002</v>
      </c>
      <c r="G252" s="40"/>
      <c r="H252" s="46"/>
    </row>
    <row r="253" s="2" customFormat="1" ht="16.8" customHeight="1">
      <c r="A253" s="40"/>
      <c r="B253" s="46"/>
      <c r="C253" s="311" t="s">
        <v>210</v>
      </c>
      <c r="D253" s="312" t="s">
        <v>19</v>
      </c>
      <c r="E253" s="313" t="s">
        <v>19</v>
      </c>
      <c r="F253" s="314">
        <v>0</v>
      </c>
      <c r="G253" s="40"/>
      <c r="H253" s="46"/>
    </row>
    <row r="254" s="2" customFormat="1" ht="16.8" customHeight="1">
      <c r="A254" s="40"/>
      <c r="B254" s="46"/>
      <c r="C254" s="315" t="s">
        <v>19</v>
      </c>
      <c r="D254" s="315" t="s">
        <v>209</v>
      </c>
      <c r="E254" s="19" t="s">
        <v>19</v>
      </c>
      <c r="F254" s="316">
        <v>0</v>
      </c>
      <c r="G254" s="40"/>
      <c r="H254" s="46"/>
    </row>
    <row r="255" s="2" customFormat="1" ht="16.8" customHeight="1">
      <c r="A255" s="40"/>
      <c r="B255" s="46"/>
      <c r="C255" s="315" t="s">
        <v>19</v>
      </c>
      <c r="D255" s="315" t="s">
        <v>69</v>
      </c>
      <c r="E255" s="19" t="s">
        <v>19</v>
      </c>
      <c r="F255" s="316">
        <v>0</v>
      </c>
      <c r="G255" s="40"/>
      <c r="H255" s="46"/>
    </row>
    <row r="256" s="2" customFormat="1" ht="16.8" customHeight="1">
      <c r="A256" s="40"/>
      <c r="B256" s="46"/>
      <c r="C256" s="315" t="s">
        <v>210</v>
      </c>
      <c r="D256" s="315" t="s">
        <v>206</v>
      </c>
      <c r="E256" s="19" t="s">
        <v>19</v>
      </c>
      <c r="F256" s="316">
        <v>0</v>
      </c>
      <c r="G256" s="40"/>
      <c r="H256" s="46"/>
    </row>
    <row r="257" s="2" customFormat="1" ht="16.8" customHeight="1">
      <c r="A257" s="40"/>
      <c r="B257" s="46"/>
      <c r="C257" s="311" t="s">
        <v>161</v>
      </c>
      <c r="D257" s="312" t="s">
        <v>19</v>
      </c>
      <c r="E257" s="313" t="s">
        <v>19</v>
      </c>
      <c r="F257" s="314">
        <v>5.0999999999999996</v>
      </c>
      <c r="G257" s="40"/>
      <c r="H257" s="46"/>
    </row>
    <row r="258" s="2" customFormat="1" ht="16.8" customHeight="1">
      <c r="A258" s="40"/>
      <c r="B258" s="46"/>
      <c r="C258" s="315" t="s">
        <v>19</v>
      </c>
      <c r="D258" s="315" t="s">
        <v>207</v>
      </c>
      <c r="E258" s="19" t="s">
        <v>19</v>
      </c>
      <c r="F258" s="316">
        <v>0</v>
      </c>
      <c r="G258" s="40"/>
      <c r="H258" s="46"/>
    </row>
    <row r="259" s="2" customFormat="1" ht="16.8" customHeight="1">
      <c r="A259" s="40"/>
      <c r="B259" s="46"/>
      <c r="C259" s="315" t="s">
        <v>19</v>
      </c>
      <c r="D259" s="315" t="s">
        <v>208</v>
      </c>
      <c r="E259" s="19" t="s">
        <v>19</v>
      </c>
      <c r="F259" s="316">
        <v>5.0999999999999996</v>
      </c>
      <c r="G259" s="40"/>
      <c r="H259" s="46"/>
    </row>
    <row r="260" s="2" customFormat="1" ht="16.8" customHeight="1">
      <c r="A260" s="40"/>
      <c r="B260" s="46"/>
      <c r="C260" s="315" t="s">
        <v>161</v>
      </c>
      <c r="D260" s="315" t="s">
        <v>206</v>
      </c>
      <c r="E260" s="19" t="s">
        <v>19</v>
      </c>
      <c r="F260" s="316">
        <v>5.0999999999999996</v>
      </c>
      <c r="G260" s="40"/>
      <c r="H260" s="46"/>
    </row>
    <row r="261" s="2" customFormat="1" ht="16.8" customHeight="1">
      <c r="A261" s="40"/>
      <c r="B261" s="46"/>
      <c r="C261" s="317" t="s">
        <v>2169</v>
      </c>
      <c r="D261" s="40"/>
      <c r="E261" s="40"/>
      <c r="F261" s="40"/>
      <c r="G261" s="40"/>
      <c r="H261" s="46"/>
    </row>
    <row r="262" s="2" customFormat="1" ht="16.8" customHeight="1">
      <c r="A262" s="40"/>
      <c r="B262" s="46"/>
      <c r="C262" s="315" t="s">
        <v>199</v>
      </c>
      <c r="D262" s="315" t="s">
        <v>19</v>
      </c>
      <c r="E262" s="19" t="s">
        <v>19</v>
      </c>
      <c r="F262" s="316">
        <v>0</v>
      </c>
      <c r="G262" s="40"/>
      <c r="H262" s="46"/>
    </row>
    <row r="263" s="2" customFormat="1" ht="16.8" customHeight="1">
      <c r="A263" s="40"/>
      <c r="B263" s="46"/>
      <c r="C263" s="315" t="s">
        <v>241</v>
      </c>
      <c r="D263" s="315" t="s">
        <v>2193</v>
      </c>
      <c r="E263" s="19" t="s">
        <v>232</v>
      </c>
      <c r="F263" s="316">
        <v>5.6100000000000003</v>
      </c>
      <c r="G263" s="40"/>
      <c r="H263" s="46"/>
    </row>
    <row r="264" s="2" customFormat="1" ht="16.8" customHeight="1">
      <c r="A264" s="40"/>
      <c r="B264" s="46"/>
      <c r="C264" s="315" t="s">
        <v>246</v>
      </c>
      <c r="D264" s="315" t="s">
        <v>2194</v>
      </c>
      <c r="E264" s="19" t="s">
        <v>232</v>
      </c>
      <c r="F264" s="316">
        <v>5.6100000000000003</v>
      </c>
      <c r="G264" s="40"/>
      <c r="H264" s="46"/>
    </row>
    <row r="265" s="2" customFormat="1">
      <c r="A265" s="40"/>
      <c r="B265" s="46"/>
      <c r="C265" s="315" t="s">
        <v>285</v>
      </c>
      <c r="D265" s="315" t="s">
        <v>2174</v>
      </c>
      <c r="E265" s="19" t="s">
        <v>279</v>
      </c>
      <c r="F265" s="316">
        <v>131.09700000000001</v>
      </c>
      <c r="G265" s="40"/>
      <c r="H265" s="46"/>
    </row>
    <row r="266" s="2" customFormat="1" ht="16.8" customHeight="1">
      <c r="A266" s="40"/>
      <c r="B266" s="46"/>
      <c r="C266" s="315" t="s">
        <v>576</v>
      </c>
      <c r="D266" s="315" t="s">
        <v>2195</v>
      </c>
      <c r="E266" s="19" t="s">
        <v>252</v>
      </c>
      <c r="F266" s="316">
        <v>10.199999999999999</v>
      </c>
      <c r="G266" s="40"/>
      <c r="H266" s="46"/>
    </row>
    <row r="267" s="2" customFormat="1" ht="16.8" customHeight="1">
      <c r="A267" s="40"/>
      <c r="B267" s="46"/>
      <c r="C267" s="311" t="s">
        <v>298</v>
      </c>
      <c r="D267" s="312" t="s">
        <v>19</v>
      </c>
      <c r="E267" s="313" t="s">
        <v>19</v>
      </c>
      <c r="F267" s="314">
        <v>281.39999999999998</v>
      </c>
      <c r="G267" s="40"/>
      <c r="H267" s="46"/>
    </row>
    <row r="268" s="2" customFormat="1" ht="16.8" customHeight="1">
      <c r="A268" s="40"/>
      <c r="B268" s="46"/>
      <c r="C268" s="315" t="s">
        <v>298</v>
      </c>
      <c r="D268" s="315" t="s">
        <v>299</v>
      </c>
      <c r="E268" s="19" t="s">
        <v>19</v>
      </c>
      <c r="F268" s="316">
        <v>281.39999999999998</v>
      </c>
      <c r="G268" s="40"/>
      <c r="H268" s="46"/>
    </row>
    <row r="269" s="2" customFormat="1" ht="16.8" customHeight="1">
      <c r="A269" s="40"/>
      <c r="B269" s="46"/>
      <c r="C269" s="311" t="s">
        <v>163</v>
      </c>
      <c r="D269" s="312" t="s">
        <v>19</v>
      </c>
      <c r="E269" s="313" t="s">
        <v>19</v>
      </c>
      <c r="F269" s="314">
        <v>1</v>
      </c>
      <c r="G269" s="40"/>
      <c r="H269" s="46"/>
    </row>
    <row r="270" s="2" customFormat="1" ht="16.8" customHeight="1">
      <c r="A270" s="40"/>
      <c r="B270" s="46"/>
      <c r="C270" s="315" t="s">
        <v>19</v>
      </c>
      <c r="D270" s="315" t="s">
        <v>472</v>
      </c>
      <c r="E270" s="19" t="s">
        <v>19</v>
      </c>
      <c r="F270" s="316">
        <v>0</v>
      </c>
      <c r="G270" s="40"/>
      <c r="H270" s="46"/>
    </row>
    <row r="271" s="2" customFormat="1" ht="16.8" customHeight="1">
      <c r="A271" s="40"/>
      <c r="B271" s="46"/>
      <c r="C271" s="315" t="s">
        <v>163</v>
      </c>
      <c r="D271" s="315" t="s">
        <v>76</v>
      </c>
      <c r="E271" s="19" t="s">
        <v>19</v>
      </c>
      <c r="F271" s="316">
        <v>1</v>
      </c>
      <c r="G271" s="40"/>
      <c r="H271" s="46"/>
    </row>
    <row r="272" s="2" customFormat="1" ht="16.8" customHeight="1">
      <c r="A272" s="40"/>
      <c r="B272" s="46"/>
      <c r="C272" s="317" t="s">
        <v>2169</v>
      </c>
      <c r="D272" s="40"/>
      <c r="E272" s="40"/>
      <c r="F272" s="40"/>
      <c r="G272" s="40"/>
      <c r="H272" s="46"/>
    </row>
    <row r="273" s="2" customFormat="1">
      <c r="A273" s="40"/>
      <c r="B273" s="46"/>
      <c r="C273" s="315" t="s">
        <v>458</v>
      </c>
      <c r="D273" s="315" t="s">
        <v>2173</v>
      </c>
      <c r="E273" s="19" t="s">
        <v>441</v>
      </c>
      <c r="F273" s="316">
        <v>2</v>
      </c>
      <c r="G273" s="40"/>
      <c r="H273" s="46"/>
    </row>
    <row r="274" s="2" customFormat="1" ht="16.8" customHeight="1">
      <c r="A274" s="40"/>
      <c r="B274" s="46"/>
      <c r="C274" s="315" t="s">
        <v>474</v>
      </c>
      <c r="D274" s="315" t="s">
        <v>2196</v>
      </c>
      <c r="E274" s="19" t="s">
        <v>441</v>
      </c>
      <c r="F274" s="316">
        <v>1</v>
      </c>
      <c r="G274" s="40"/>
      <c r="H274" s="46"/>
    </row>
    <row r="275" s="2" customFormat="1" ht="16.8" customHeight="1">
      <c r="A275" s="40"/>
      <c r="B275" s="46"/>
      <c r="C275" s="311" t="s">
        <v>164</v>
      </c>
      <c r="D275" s="312" t="s">
        <v>19</v>
      </c>
      <c r="E275" s="313" t="s">
        <v>19</v>
      </c>
      <c r="F275" s="314">
        <v>3</v>
      </c>
      <c r="G275" s="40"/>
      <c r="H275" s="46"/>
    </row>
    <row r="276" s="2" customFormat="1" ht="16.8" customHeight="1">
      <c r="A276" s="40"/>
      <c r="B276" s="46"/>
      <c r="C276" s="315" t="s">
        <v>19</v>
      </c>
      <c r="D276" s="315" t="s">
        <v>95</v>
      </c>
      <c r="E276" s="19" t="s">
        <v>19</v>
      </c>
      <c r="F276" s="316">
        <v>3</v>
      </c>
      <c r="G276" s="40"/>
      <c r="H276" s="46"/>
    </row>
    <row r="277" s="2" customFormat="1" ht="16.8" customHeight="1">
      <c r="A277" s="40"/>
      <c r="B277" s="46"/>
      <c r="C277" s="315" t="s">
        <v>164</v>
      </c>
      <c r="D277" s="315" t="s">
        <v>206</v>
      </c>
      <c r="E277" s="19" t="s">
        <v>19</v>
      </c>
      <c r="F277" s="316">
        <v>3</v>
      </c>
      <c r="G277" s="40"/>
      <c r="H277" s="46"/>
    </row>
    <row r="278" s="2" customFormat="1" ht="16.8" customHeight="1">
      <c r="A278" s="40"/>
      <c r="B278" s="46"/>
      <c r="C278" s="317" t="s">
        <v>2169</v>
      </c>
      <c r="D278" s="40"/>
      <c r="E278" s="40"/>
      <c r="F278" s="40"/>
      <c r="G278" s="40"/>
      <c r="H278" s="46"/>
    </row>
    <row r="279" s="2" customFormat="1" ht="16.8" customHeight="1">
      <c r="A279" s="40"/>
      <c r="B279" s="46"/>
      <c r="C279" s="315" t="s">
        <v>444</v>
      </c>
      <c r="D279" s="315" t="s">
        <v>2197</v>
      </c>
      <c r="E279" s="19" t="s">
        <v>441</v>
      </c>
      <c r="F279" s="316">
        <v>4</v>
      </c>
      <c r="G279" s="40"/>
      <c r="H279" s="46"/>
    </row>
    <row r="280" s="2" customFormat="1" ht="16.8" customHeight="1">
      <c r="A280" s="40"/>
      <c r="B280" s="46"/>
      <c r="C280" s="315" t="s">
        <v>454</v>
      </c>
      <c r="D280" s="315" t="s">
        <v>2198</v>
      </c>
      <c r="E280" s="19" t="s">
        <v>441</v>
      </c>
      <c r="F280" s="316">
        <v>3</v>
      </c>
      <c r="G280" s="40"/>
      <c r="H280" s="46"/>
    </row>
    <row r="281" s="2" customFormat="1" ht="16.8" customHeight="1">
      <c r="A281" s="40"/>
      <c r="B281" s="46"/>
      <c r="C281" s="311" t="s">
        <v>235</v>
      </c>
      <c r="D281" s="312" t="s">
        <v>19</v>
      </c>
      <c r="E281" s="313" t="s">
        <v>19</v>
      </c>
      <c r="F281" s="314">
        <v>66.109999999999999</v>
      </c>
      <c r="G281" s="40"/>
      <c r="H281" s="46"/>
    </row>
    <row r="282" s="2" customFormat="1" ht="16.8" customHeight="1">
      <c r="A282" s="40"/>
      <c r="B282" s="46"/>
      <c r="C282" s="315" t="s">
        <v>19</v>
      </c>
      <c r="D282" s="315" t="s">
        <v>234</v>
      </c>
      <c r="E282" s="19" t="s">
        <v>19</v>
      </c>
      <c r="F282" s="316">
        <v>66.109999999999999</v>
      </c>
      <c r="G282" s="40"/>
      <c r="H282" s="46"/>
    </row>
    <row r="283" s="2" customFormat="1" ht="16.8" customHeight="1">
      <c r="A283" s="40"/>
      <c r="B283" s="46"/>
      <c r="C283" s="315" t="s">
        <v>235</v>
      </c>
      <c r="D283" s="315" t="s">
        <v>206</v>
      </c>
      <c r="E283" s="19" t="s">
        <v>19</v>
      </c>
      <c r="F283" s="316">
        <v>66.109999999999999</v>
      </c>
      <c r="G283" s="40"/>
      <c r="H283" s="46"/>
    </row>
    <row r="284" s="2" customFormat="1" ht="16.8" customHeight="1">
      <c r="A284" s="40"/>
      <c r="B284" s="46"/>
      <c r="C284" s="311" t="s">
        <v>240</v>
      </c>
      <c r="D284" s="312" t="s">
        <v>19</v>
      </c>
      <c r="E284" s="313" t="s">
        <v>19</v>
      </c>
      <c r="F284" s="314">
        <v>3.8500000000000001</v>
      </c>
      <c r="G284" s="40"/>
      <c r="H284" s="46"/>
    </row>
    <row r="285" s="2" customFormat="1" ht="16.8" customHeight="1">
      <c r="A285" s="40"/>
      <c r="B285" s="46"/>
      <c r="C285" s="315" t="s">
        <v>19</v>
      </c>
      <c r="D285" s="315" t="s">
        <v>239</v>
      </c>
      <c r="E285" s="19" t="s">
        <v>19</v>
      </c>
      <c r="F285" s="316">
        <v>3.8500000000000001</v>
      </c>
      <c r="G285" s="40"/>
      <c r="H285" s="46"/>
    </row>
    <row r="286" s="2" customFormat="1" ht="16.8" customHeight="1">
      <c r="A286" s="40"/>
      <c r="B286" s="46"/>
      <c r="C286" s="315" t="s">
        <v>240</v>
      </c>
      <c r="D286" s="315" t="s">
        <v>206</v>
      </c>
      <c r="E286" s="19" t="s">
        <v>19</v>
      </c>
      <c r="F286" s="316">
        <v>3.8500000000000001</v>
      </c>
      <c r="G286" s="40"/>
      <c r="H286" s="46"/>
    </row>
    <row r="287" s="2" customFormat="1" ht="16.8" customHeight="1">
      <c r="A287" s="40"/>
      <c r="B287" s="46"/>
      <c r="C287" s="311" t="s">
        <v>356</v>
      </c>
      <c r="D287" s="312" t="s">
        <v>19</v>
      </c>
      <c r="E287" s="313" t="s">
        <v>19</v>
      </c>
      <c r="F287" s="314">
        <v>188.22499999999999</v>
      </c>
      <c r="G287" s="40"/>
      <c r="H287" s="46"/>
    </row>
    <row r="288" s="2" customFormat="1" ht="16.8" customHeight="1">
      <c r="A288" s="40"/>
      <c r="B288" s="46"/>
      <c r="C288" s="315" t="s">
        <v>352</v>
      </c>
      <c r="D288" s="315" t="s">
        <v>353</v>
      </c>
      <c r="E288" s="19" t="s">
        <v>19</v>
      </c>
      <c r="F288" s="316">
        <v>184.58000000000001</v>
      </c>
      <c r="G288" s="40"/>
      <c r="H288" s="46"/>
    </row>
    <row r="289" s="2" customFormat="1" ht="16.8" customHeight="1">
      <c r="A289" s="40"/>
      <c r="B289" s="46"/>
      <c r="C289" s="315" t="s">
        <v>354</v>
      </c>
      <c r="D289" s="315" t="s">
        <v>355</v>
      </c>
      <c r="E289" s="19" t="s">
        <v>19</v>
      </c>
      <c r="F289" s="316">
        <v>3.645</v>
      </c>
      <c r="G289" s="40"/>
      <c r="H289" s="46"/>
    </row>
    <row r="290" s="2" customFormat="1" ht="16.8" customHeight="1">
      <c r="A290" s="40"/>
      <c r="B290" s="46"/>
      <c r="C290" s="315" t="s">
        <v>356</v>
      </c>
      <c r="D290" s="315" t="s">
        <v>215</v>
      </c>
      <c r="E290" s="19" t="s">
        <v>19</v>
      </c>
      <c r="F290" s="316">
        <v>188.22499999999999</v>
      </c>
      <c r="G290" s="40"/>
      <c r="H290" s="46"/>
    </row>
    <row r="291" s="2" customFormat="1" ht="16.8" customHeight="1">
      <c r="A291" s="40"/>
      <c r="B291" s="46"/>
      <c r="C291" s="311" t="s">
        <v>354</v>
      </c>
      <c r="D291" s="312" t="s">
        <v>19</v>
      </c>
      <c r="E291" s="313" t="s">
        <v>19</v>
      </c>
      <c r="F291" s="314">
        <v>3.645</v>
      </c>
      <c r="G291" s="40"/>
      <c r="H291" s="46"/>
    </row>
    <row r="292" s="2" customFormat="1" ht="16.8" customHeight="1">
      <c r="A292" s="40"/>
      <c r="B292" s="46"/>
      <c r="C292" s="315" t="s">
        <v>354</v>
      </c>
      <c r="D292" s="315" t="s">
        <v>355</v>
      </c>
      <c r="E292" s="19" t="s">
        <v>19</v>
      </c>
      <c r="F292" s="316">
        <v>3.645</v>
      </c>
      <c r="G292" s="40"/>
      <c r="H292" s="46"/>
    </row>
    <row r="293" s="2" customFormat="1" ht="26.4" customHeight="1">
      <c r="A293" s="40"/>
      <c r="B293" s="46"/>
      <c r="C293" s="310" t="s">
        <v>2199</v>
      </c>
      <c r="D293" s="310" t="s">
        <v>85</v>
      </c>
      <c r="E293" s="40"/>
      <c r="F293" s="40"/>
      <c r="G293" s="40"/>
      <c r="H293" s="46"/>
    </row>
    <row r="294" s="2" customFormat="1" ht="16.8" customHeight="1">
      <c r="A294" s="40"/>
      <c r="B294" s="46"/>
      <c r="C294" s="311" t="s">
        <v>2167</v>
      </c>
      <c r="D294" s="312" t="s">
        <v>19</v>
      </c>
      <c r="E294" s="313" t="s">
        <v>19</v>
      </c>
      <c r="F294" s="314">
        <v>98.560000000000002</v>
      </c>
      <c r="G294" s="40"/>
      <c r="H294" s="46"/>
    </row>
    <row r="295" s="2" customFormat="1" ht="16.8" customHeight="1">
      <c r="A295" s="40"/>
      <c r="B295" s="46"/>
      <c r="C295" s="311" t="s">
        <v>2200</v>
      </c>
      <c r="D295" s="312" t="s">
        <v>19</v>
      </c>
      <c r="E295" s="313" t="s">
        <v>19</v>
      </c>
      <c r="F295" s="314">
        <v>2</v>
      </c>
      <c r="G295" s="40"/>
      <c r="H295" s="46"/>
    </row>
    <row r="296" s="2" customFormat="1" ht="16.8" customHeight="1">
      <c r="A296" s="40"/>
      <c r="B296" s="46"/>
      <c r="C296" s="315" t="s">
        <v>19</v>
      </c>
      <c r="D296" s="315" t="s">
        <v>2201</v>
      </c>
      <c r="E296" s="19" t="s">
        <v>19</v>
      </c>
      <c r="F296" s="316">
        <v>0</v>
      </c>
      <c r="G296" s="40"/>
      <c r="H296" s="46"/>
    </row>
    <row r="297" s="2" customFormat="1" ht="16.8" customHeight="1">
      <c r="A297" s="40"/>
      <c r="B297" s="46"/>
      <c r="C297" s="315" t="s">
        <v>2200</v>
      </c>
      <c r="D297" s="315" t="s">
        <v>78</v>
      </c>
      <c r="E297" s="19" t="s">
        <v>19</v>
      </c>
      <c r="F297" s="316">
        <v>2</v>
      </c>
      <c r="G297" s="40"/>
      <c r="H297" s="46"/>
    </row>
    <row r="298" s="2" customFormat="1" ht="16.8" customHeight="1">
      <c r="A298" s="40"/>
      <c r="B298" s="46"/>
      <c r="C298" s="311" t="s">
        <v>2168</v>
      </c>
      <c r="D298" s="312" t="s">
        <v>19</v>
      </c>
      <c r="E298" s="313" t="s">
        <v>19</v>
      </c>
      <c r="F298" s="314">
        <v>1</v>
      </c>
      <c r="G298" s="40"/>
      <c r="H298" s="46"/>
    </row>
    <row r="299" s="2" customFormat="1" ht="16.8" customHeight="1">
      <c r="A299" s="40"/>
      <c r="B299" s="46"/>
      <c r="C299" s="315" t="s">
        <v>19</v>
      </c>
      <c r="D299" s="315" t="s">
        <v>2202</v>
      </c>
      <c r="E299" s="19" t="s">
        <v>19</v>
      </c>
      <c r="F299" s="316">
        <v>0</v>
      </c>
      <c r="G299" s="40"/>
      <c r="H299" s="46"/>
    </row>
    <row r="300" s="2" customFormat="1" ht="16.8" customHeight="1">
      <c r="A300" s="40"/>
      <c r="B300" s="46"/>
      <c r="C300" s="315" t="s">
        <v>2168</v>
      </c>
      <c r="D300" s="315" t="s">
        <v>76</v>
      </c>
      <c r="E300" s="19" t="s">
        <v>19</v>
      </c>
      <c r="F300" s="316">
        <v>1</v>
      </c>
      <c r="G300" s="40"/>
      <c r="H300" s="46"/>
    </row>
    <row r="301" s="2" customFormat="1" ht="16.8" customHeight="1">
      <c r="A301" s="40"/>
      <c r="B301" s="46"/>
      <c r="C301" s="317" t="s">
        <v>2169</v>
      </c>
      <c r="D301" s="40"/>
      <c r="E301" s="40"/>
      <c r="F301" s="40"/>
      <c r="G301" s="40"/>
      <c r="H301" s="46"/>
    </row>
    <row r="302" s="2" customFormat="1" ht="16.8" customHeight="1">
      <c r="A302" s="40"/>
      <c r="B302" s="46"/>
      <c r="C302" s="315" t="s">
        <v>720</v>
      </c>
      <c r="D302" s="315" t="s">
        <v>2203</v>
      </c>
      <c r="E302" s="19" t="s">
        <v>441</v>
      </c>
      <c r="F302" s="316">
        <v>4</v>
      </c>
      <c r="G302" s="40"/>
      <c r="H302" s="46"/>
    </row>
    <row r="303" s="2" customFormat="1">
      <c r="A303" s="40"/>
      <c r="B303" s="46"/>
      <c r="C303" s="315" t="s">
        <v>723</v>
      </c>
      <c r="D303" s="315" t="s">
        <v>724</v>
      </c>
      <c r="E303" s="19" t="s">
        <v>441</v>
      </c>
      <c r="F303" s="316">
        <v>2.02</v>
      </c>
      <c r="G303" s="40"/>
      <c r="H303" s="46"/>
    </row>
    <row r="304" s="2" customFormat="1" ht="16.8" customHeight="1">
      <c r="A304" s="40"/>
      <c r="B304" s="46"/>
      <c r="C304" s="311" t="s">
        <v>115</v>
      </c>
      <c r="D304" s="312" t="s">
        <v>19</v>
      </c>
      <c r="E304" s="313" t="s">
        <v>19</v>
      </c>
      <c r="F304" s="314">
        <v>3</v>
      </c>
      <c r="G304" s="40"/>
      <c r="H304" s="46"/>
    </row>
    <row r="305" s="2" customFormat="1" ht="16.8" customHeight="1">
      <c r="A305" s="40"/>
      <c r="B305" s="46"/>
      <c r="C305" s="315" t="s">
        <v>19</v>
      </c>
      <c r="D305" s="315" t="s">
        <v>485</v>
      </c>
      <c r="E305" s="19" t="s">
        <v>19</v>
      </c>
      <c r="F305" s="316">
        <v>0</v>
      </c>
      <c r="G305" s="40"/>
      <c r="H305" s="46"/>
    </row>
    <row r="306" s="2" customFormat="1" ht="16.8" customHeight="1">
      <c r="A306" s="40"/>
      <c r="B306" s="46"/>
      <c r="C306" s="315" t="s">
        <v>115</v>
      </c>
      <c r="D306" s="315" t="s">
        <v>95</v>
      </c>
      <c r="E306" s="19" t="s">
        <v>19</v>
      </c>
      <c r="F306" s="316">
        <v>3</v>
      </c>
      <c r="G306" s="40"/>
      <c r="H306" s="46"/>
    </row>
    <row r="307" s="2" customFormat="1" ht="16.8" customHeight="1">
      <c r="A307" s="40"/>
      <c r="B307" s="46"/>
      <c r="C307" s="311" t="s">
        <v>654</v>
      </c>
      <c r="D307" s="312" t="s">
        <v>19</v>
      </c>
      <c r="E307" s="313" t="s">
        <v>19</v>
      </c>
      <c r="F307" s="314">
        <v>2</v>
      </c>
      <c r="G307" s="40"/>
      <c r="H307" s="46"/>
    </row>
    <row r="308" s="2" customFormat="1" ht="16.8" customHeight="1">
      <c r="A308" s="40"/>
      <c r="B308" s="46"/>
      <c r="C308" s="315" t="s">
        <v>19</v>
      </c>
      <c r="D308" s="315" t="s">
        <v>78</v>
      </c>
      <c r="E308" s="19" t="s">
        <v>19</v>
      </c>
      <c r="F308" s="316">
        <v>2</v>
      </c>
      <c r="G308" s="40"/>
      <c r="H308" s="46"/>
    </row>
    <row r="309" s="2" customFormat="1" ht="16.8" customHeight="1">
      <c r="A309" s="40"/>
      <c r="B309" s="46"/>
      <c r="C309" s="315" t="s">
        <v>654</v>
      </c>
      <c r="D309" s="315" t="s">
        <v>206</v>
      </c>
      <c r="E309" s="19" t="s">
        <v>19</v>
      </c>
      <c r="F309" s="316">
        <v>2</v>
      </c>
      <c r="G309" s="40"/>
      <c r="H309" s="46"/>
    </row>
    <row r="310" s="2" customFormat="1" ht="16.8" customHeight="1">
      <c r="A310" s="40"/>
      <c r="B310" s="46"/>
      <c r="C310" s="317" t="s">
        <v>2169</v>
      </c>
      <c r="D310" s="40"/>
      <c r="E310" s="40"/>
      <c r="F310" s="40"/>
      <c r="G310" s="40"/>
      <c r="H310" s="46"/>
    </row>
    <row r="311" s="2" customFormat="1" ht="16.8" customHeight="1">
      <c r="A311" s="40"/>
      <c r="B311" s="46"/>
      <c r="C311" s="315" t="s">
        <v>737</v>
      </c>
      <c r="D311" s="315" t="s">
        <v>2204</v>
      </c>
      <c r="E311" s="19" t="s">
        <v>441</v>
      </c>
      <c r="F311" s="316">
        <v>6</v>
      </c>
      <c r="G311" s="40"/>
      <c r="H311" s="46"/>
    </row>
    <row r="312" s="2" customFormat="1" ht="16.8" customHeight="1">
      <c r="A312" s="40"/>
      <c r="B312" s="46"/>
      <c r="C312" s="315" t="s">
        <v>740</v>
      </c>
      <c r="D312" s="315" t="s">
        <v>741</v>
      </c>
      <c r="E312" s="19" t="s">
        <v>441</v>
      </c>
      <c r="F312" s="316">
        <v>2</v>
      </c>
      <c r="G312" s="40"/>
      <c r="H312" s="46"/>
    </row>
    <row r="313" s="2" customFormat="1" ht="16.8" customHeight="1">
      <c r="A313" s="40"/>
      <c r="B313" s="46"/>
      <c r="C313" s="311" t="s">
        <v>116</v>
      </c>
      <c r="D313" s="312" t="s">
        <v>19</v>
      </c>
      <c r="E313" s="313" t="s">
        <v>19</v>
      </c>
      <c r="F313" s="314">
        <v>0</v>
      </c>
      <c r="G313" s="40"/>
      <c r="H313" s="46"/>
    </row>
    <row r="314" s="2" customFormat="1" ht="16.8" customHeight="1">
      <c r="A314" s="40"/>
      <c r="B314" s="46"/>
      <c r="C314" s="311" t="s">
        <v>118</v>
      </c>
      <c r="D314" s="312" t="s">
        <v>19</v>
      </c>
      <c r="E314" s="313" t="s">
        <v>19</v>
      </c>
      <c r="F314" s="314">
        <v>3.5299999999999998</v>
      </c>
      <c r="G314" s="40"/>
      <c r="H314" s="46"/>
    </row>
    <row r="315" s="2" customFormat="1" ht="16.8" customHeight="1">
      <c r="A315" s="40"/>
      <c r="B315" s="46"/>
      <c r="C315" s="315" t="s">
        <v>120</v>
      </c>
      <c r="D315" s="315" t="s">
        <v>373</v>
      </c>
      <c r="E315" s="19" t="s">
        <v>19</v>
      </c>
      <c r="F315" s="316">
        <v>3.5299999999999998</v>
      </c>
      <c r="G315" s="40"/>
      <c r="H315" s="46"/>
    </row>
    <row r="316" s="2" customFormat="1" ht="16.8" customHeight="1">
      <c r="A316" s="40"/>
      <c r="B316" s="46"/>
      <c r="C316" s="315" t="s">
        <v>118</v>
      </c>
      <c r="D316" s="315" t="s">
        <v>215</v>
      </c>
      <c r="E316" s="19" t="s">
        <v>19</v>
      </c>
      <c r="F316" s="316">
        <v>3.5299999999999998</v>
      </c>
      <c r="G316" s="40"/>
      <c r="H316" s="46"/>
    </row>
    <row r="317" s="2" customFormat="1" ht="16.8" customHeight="1">
      <c r="A317" s="40"/>
      <c r="B317" s="46"/>
      <c r="C317" s="317" t="s">
        <v>2169</v>
      </c>
      <c r="D317" s="40"/>
      <c r="E317" s="40"/>
      <c r="F317" s="40"/>
      <c r="G317" s="40"/>
      <c r="H317" s="46"/>
    </row>
    <row r="318" s="2" customFormat="1" ht="16.8" customHeight="1">
      <c r="A318" s="40"/>
      <c r="B318" s="46"/>
      <c r="C318" s="315" t="s">
        <v>370</v>
      </c>
      <c r="D318" s="315" t="s">
        <v>1205</v>
      </c>
      <c r="E318" s="19" t="s">
        <v>279</v>
      </c>
      <c r="F318" s="316">
        <v>3.5299999999999998</v>
      </c>
      <c r="G318" s="40"/>
      <c r="H318" s="46"/>
    </row>
    <row r="319" s="2" customFormat="1">
      <c r="A319" s="40"/>
      <c r="B319" s="46"/>
      <c r="C319" s="315" t="s">
        <v>334</v>
      </c>
      <c r="D319" s="315" t="s">
        <v>2172</v>
      </c>
      <c r="E319" s="19" t="s">
        <v>279</v>
      </c>
      <c r="F319" s="316">
        <v>20.071000000000002</v>
      </c>
      <c r="G319" s="40"/>
      <c r="H319" s="46"/>
    </row>
    <row r="320" s="2" customFormat="1" ht="16.8" customHeight="1">
      <c r="A320" s="40"/>
      <c r="B320" s="46"/>
      <c r="C320" s="311" t="s">
        <v>120</v>
      </c>
      <c r="D320" s="312" t="s">
        <v>19</v>
      </c>
      <c r="E320" s="313" t="s">
        <v>19</v>
      </c>
      <c r="F320" s="314">
        <v>3.5299999999999998</v>
      </c>
      <c r="G320" s="40"/>
      <c r="H320" s="46"/>
    </row>
    <row r="321" s="2" customFormat="1" ht="16.8" customHeight="1">
      <c r="A321" s="40"/>
      <c r="B321" s="46"/>
      <c r="C321" s="315" t="s">
        <v>120</v>
      </c>
      <c r="D321" s="315" t="s">
        <v>373</v>
      </c>
      <c r="E321" s="19" t="s">
        <v>19</v>
      </c>
      <c r="F321" s="316">
        <v>3.5299999999999998</v>
      </c>
      <c r="G321" s="40"/>
      <c r="H321" s="46"/>
    </row>
    <row r="322" s="2" customFormat="1" ht="16.8" customHeight="1">
      <c r="A322" s="40"/>
      <c r="B322" s="46"/>
      <c r="C322" s="317" t="s">
        <v>2169</v>
      </c>
      <c r="D322" s="40"/>
      <c r="E322" s="40"/>
      <c r="F322" s="40"/>
      <c r="G322" s="40"/>
      <c r="H322" s="46"/>
    </row>
    <row r="323" s="2" customFormat="1" ht="16.8" customHeight="1">
      <c r="A323" s="40"/>
      <c r="B323" s="46"/>
      <c r="C323" s="315" t="s">
        <v>370</v>
      </c>
      <c r="D323" s="315" t="s">
        <v>1205</v>
      </c>
      <c r="E323" s="19" t="s">
        <v>279</v>
      </c>
      <c r="F323" s="316">
        <v>3.5299999999999998</v>
      </c>
      <c r="G323" s="40"/>
      <c r="H323" s="46"/>
    </row>
    <row r="324" s="2" customFormat="1" ht="16.8" customHeight="1">
      <c r="A324" s="40"/>
      <c r="B324" s="46"/>
      <c r="C324" s="315" t="s">
        <v>349</v>
      </c>
      <c r="D324" s="315" t="s">
        <v>932</v>
      </c>
      <c r="E324" s="19" t="s">
        <v>279</v>
      </c>
      <c r="F324" s="316">
        <v>29.007000000000001</v>
      </c>
      <c r="G324" s="40"/>
      <c r="H324" s="46"/>
    </row>
    <row r="325" s="2" customFormat="1" ht="16.8" customHeight="1">
      <c r="A325" s="40"/>
      <c r="B325" s="46"/>
      <c r="C325" s="311" t="s">
        <v>656</v>
      </c>
      <c r="D325" s="312" t="s">
        <v>19</v>
      </c>
      <c r="E325" s="313" t="s">
        <v>19</v>
      </c>
      <c r="F325" s="314">
        <v>2</v>
      </c>
      <c r="G325" s="40"/>
      <c r="H325" s="46"/>
    </row>
    <row r="326" s="2" customFormat="1" ht="16.8" customHeight="1">
      <c r="A326" s="40"/>
      <c r="B326" s="46"/>
      <c r="C326" s="315" t="s">
        <v>19</v>
      </c>
      <c r="D326" s="315" t="s">
        <v>78</v>
      </c>
      <c r="E326" s="19" t="s">
        <v>19</v>
      </c>
      <c r="F326" s="316">
        <v>2</v>
      </c>
      <c r="G326" s="40"/>
      <c r="H326" s="46"/>
    </row>
    <row r="327" s="2" customFormat="1" ht="16.8" customHeight="1">
      <c r="A327" s="40"/>
      <c r="B327" s="46"/>
      <c r="C327" s="315" t="s">
        <v>656</v>
      </c>
      <c r="D327" s="315" t="s">
        <v>206</v>
      </c>
      <c r="E327" s="19" t="s">
        <v>19</v>
      </c>
      <c r="F327" s="316">
        <v>2</v>
      </c>
      <c r="G327" s="40"/>
      <c r="H327" s="46"/>
    </row>
    <row r="328" s="2" customFormat="1" ht="16.8" customHeight="1">
      <c r="A328" s="40"/>
      <c r="B328" s="46"/>
      <c r="C328" s="317" t="s">
        <v>2169</v>
      </c>
      <c r="D328" s="40"/>
      <c r="E328" s="40"/>
      <c r="F328" s="40"/>
      <c r="G328" s="40"/>
      <c r="H328" s="46"/>
    </row>
    <row r="329" s="2" customFormat="1">
      <c r="A329" s="40"/>
      <c r="B329" s="46"/>
      <c r="C329" s="315" t="s">
        <v>730</v>
      </c>
      <c r="D329" s="315" t="s">
        <v>2205</v>
      </c>
      <c r="E329" s="19" t="s">
        <v>441</v>
      </c>
      <c r="F329" s="316">
        <v>2</v>
      </c>
      <c r="G329" s="40"/>
      <c r="H329" s="46"/>
    </row>
    <row r="330" s="2" customFormat="1" ht="16.8" customHeight="1">
      <c r="A330" s="40"/>
      <c r="B330" s="46"/>
      <c r="C330" s="315" t="s">
        <v>733</v>
      </c>
      <c r="D330" s="315" t="s">
        <v>734</v>
      </c>
      <c r="E330" s="19" t="s">
        <v>441</v>
      </c>
      <c r="F330" s="316">
        <v>2.02</v>
      </c>
      <c r="G330" s="40"/>
      <c r="H330" s="46"/>
    </row>
    <row r="331" s="2" customFormat="1" ht="16.8" customHeight="1">
      <c r="A331" s="40"/>
      <c r="B331" s="46"/>
      <c r="C331" s="311" t="s">
        <v>462</v>
      </c>
      <c r="D331" s="312" t="s">
        <v>19</v>
      </c>
      <c r="E331" s="313" t="s">
        <v>19</v>
      </c>
      <c r="F331" s="314">
        <v>0</v>
      </c>
      <c r="G331" s="40"/>
      <c r="H331" s="46"/>
    </row>
    <row r="332" s="2" customFormat="1" ht="16.8" customHeight="1">
      <c r="A332" s="40"/>
      <c r="B332" s="46"/>
      <c r="C332" s="315" t="s">
        <v>19</v>
      </c>
      <c r="D332" s="315" t="s">
        <v>461</v>
      </c>
      <c r="E332" s="19" t="s">
        <v>19</v>
      </c>
      <c r="F332" s="316">
        <v>0</v>
      </c>
      <c r="G332" s="40"/>
      <c r="H332" s="46"/>
    </row>
    <row r="333" s="2" customFormat="1" ht="16.8" customHeight="1">
      <c r="A333" s="40"/>
      <c r="B333" s="46"/>
      <c r="C333" s="315" t="s">
        <v>462</v>
      </c>
      <c r="D333" s="315" t="s">
        <v>69</v>
      </c>
      <c r="E333" s="19" t="s">
        <v>19</v>
      </c>
      <c r="F333" s="316">
        <v>0</v>
      </c>
      <c r="G333" s="40"/>
      <c r="H333" s="46"/>
    </row>
    <row r="334" s="2" customFormat="1" ht="16.8" customHeight="1">
      <c r="A334" s="40"/>
      <c r="B334" s="46"/>
      <c r="C334" s="311" t="s">
        <v>464</v>
      </c>
      <c r="D334" s="312" t="s">
        <v>19</v>
      </c>
      <c r="E334" s="313" t="s">
        <v>19</v>
      </c>
      <c r="F334" s="314">
        <v>0</v>
      </c>
      <c r="G334" s="40"/>
      <c r="H334" s="46"/>
    </row>
    <row r="335" s="2" customFormat="1" ht="16.8" customHeight="1">
      <c r="A335" s="40"/>
      <c r="B335" s="46"/>
      <c r="C335" s="315" t="s">
        <v>19</v>
      </c>
      <c r="D335" s="315" t="s">
        <v>463</v>
      </c>
      <c r="E335" s="19" t="s">
        <v>19</v>
      </c>
      <c r="F335" s="316">
        <v>0</v>
      </c>
      <c r="G335" s="40"/>
      <c r="H335" s="46"/>
    </row>
    <row r="336" s="2" customFormat="1" ht="16.8" customHeight="1">
      <c r="A336" s="40"/>
      <c r="B336" s="46"/>
      <c r="C336" s="315" t="s">
        <v>464</v>
      </c>
      <c r="D336" s="315" t="s">
        <v>69</v>
      </c>
      <c r="E336" s="19" t="s">
        <v>19</v>
      </c>
      <c r="F336" s="316">
        <v>0</v>
      </c>
      <c r="G336" s="40"/>
      <c r="H336" s="46"/>
    </row>
    <row r="337" s="2" customFormat="1" ht="16.8" customHeight="1">
      <c r="A337" s="40"/>
      <c r="B337" s="46"/>
      <c r="C337" s="311" t="s">
        <v>466</v>
      </c>
      <c r="D337" s="312" t="s">
        <v>19</v>
      </c>
      <c r="E337" s="313" t="s">
        <v>19</v>
      </c>
      <c r="F337" s="314">
        <v>4</v>
      </c>
      <c r="G337" s="40"/>
      <c r="H337" s="46"/>
    </row>
    <row r="338" s="2" customFormat="1" ht="16.8" customHeight="1">
      <c r="A338" s="40"/>
      <c r="B338" s="46"/>
      <c r="C338" s="315" t="s">
        <v>19</v>
      </c>
      <c r="D338" s="315" t="s">
        <v>465</v>
      </c>
      <c r="E338" s="19" t="s">
        <v>19</v>
      </c>
      <c r="F338" s="316">
        <v>0</v>
      </c>
      <c r="G338" s="40"/>
      <c r="H338" s="46"/>
    </row>
    <row r="339" s="2" customFormat="1" ht="16.8" customHeight="1">
      <c r="A339" s="40"/>
      <c r="B339" s="46"/>
      <c r="C339" s="315" t="s">
        <v>466</v>
      </c>
      <c r="D339" s="315" t="s">
        <v>148</v>
      </c>
      <c r="E339" s="19" t="s">
        <v>19</v>
      </c>
      <c r="F339" s="316">
        <v>4</v>
      </c>
      <c r="G339" s="40"/>
      <c r="H339" s="46"/>
    </row>
    <row r="340" s="2" customFormat="1" ht="16.8" customHeight="1">
      <c r="A340" s="40"/>
      <c r="B340" s="46"/>
      <c r="C340" s="317" t="s">
        <v>2169</v>
      </c>
      <c r="D340" s="40"/>
      <c r="E340" s="40"/>
      <c r="F340" s="40"/>
      <c r="G340" s="40"/>
      <c r="H340" s="46"/>
    </row>
    <row r="341" s="2" customFormat="1">
      <c r="A341" s="40"/>
      <c r="B341" s="46"/>
      <c r="C341" s="315" t="s">
        <v>712</v>
      </c>
      <c r="D341" s="315" t="s">
        <v>2206</v>
      </c>
      <c r="E341" s="19" t="s">
        <v>441</v>
      </c>
      <c r="F341" s="316">
        <v>7</v>
      </c>
      <c r="G341" s="40"/>
      <c r="H341" s="46"/>
    </row>
    <row r="342" s="2" customFormat="1" ht="16.8" customHeight="1">
      <c r="A342" s="40"/>
      <c r="B342" s="46"/>
      <c r="C342" s="315" t="s">
        <v>714</v>
      </c>
      <c r="D342" s="315" t="s">
        <v>715</v>
      </c>
      <c r="E342" s="19" t="s">
        <v>441</v>
      </c>
      <c r="F342" s="316">
        <v>4.04</v>
      </c>
      <c r="G342" s="40"/>
      <c r="H342" s="46"/>
    </row>
    <row r="343" s="2" customFormat="1" ht="16.8" customHeight="1">
      <c r="A343" s="40"/>
      <c r="B343" s="46"/>
      <c r="C343" s="311" t="s">
        <v>468</v>
      </c>
      <c r="D343" s="312" t="s">
        <v>19</v>
      </c>
      <c r="E343" s="313" t="s">
        <v>19</v>
      </c>
      <c r="F343" s="314">
        <v>3</v>
      </c>
      <c r="G343" s="40"/>
      <c r="H343" s="46"/>
    </row>
    <row r="344" s="2" customFormat="1" ht="16.8" customHeight="1">
      <c r="A344" s="40"/>
      <c r="B344" s="46"/>
      <c r="C344" s="315" t="s">
        <v>19</v>
      </c>
      <c r="D344" s="315" t="s">
        <v>467</v>
      </c>
      <c r="E344" s="19" t="s">
        <v>19</v>
      </c>
      <c r="F344" s="316">
        <v>0</v>
      </c>
      <c r="G344" s="40"/>
      <c r="H344" s="46"/>
    </row>
    <row r="345" s="2" customFormat="1" ht="16.8" customHeight="1">
      <c r="A345" s="40"/>
      <c r="B345" s="46"/>
      <c r="C345" s="315" t="s">
        <v>468</v>
      </c>
      <c r="D345" s="315" t="s">
        <v>95</v>
      </c>
      <c r="E345" s="19" t="s">
        <v>19</v>
      </c>
      <c r="F345" s="316">
        <v>3</v>
      </c>
      <c r="G345" s="40"/>
      <c r="H345" s="46"/>
    </row>
    <row r="346" s="2" customFormat="1" ht="16.8" customHeight="1">
      <c r="A346" s="40"/>
      <c r="B346" s="46"/>
      <c r="C346" s="317" t="s">
        <v>2169</v>
      </c>
      <c r="D346" s="40"/>
      <c r="E346" s="40"/>
      <c r="F346" s="40"/>
      <c r="G346" s="40"/>
      <c r="H346" s="46"/>
    </row>
    <row r="347" s="2" customFormat="1">
      <c r="A347" s="40"/>
      <c r="B347" s="46"/>
      <c r="C347" s="315" t="s">
        <v>712</v>
      </c>
      <c r="D347" s="315" t="s">
        <v>2206</v>
      </c>
      <c r="E347" s="19" t="s">
        <v>441</v>
      </c>
      <c r="F347" s="316">
        <v>7</v>
      </c>
      <c r="G347" s="40"/>
      <c r="H347" s="46"/>
    </row>
    <row r="348" s="2" customFormat="1" ht="16.8" customHeight="1">
      <c r="A348" s="40"/>
      <c r="B348" s="46"/>
      <c r="C348" s="315" t="s">
        <v>717</v>
      </c>
      <c r="D348" s="315" t="s">
        <v>718</v>
      </c>
      <c r="E348" s="19" t="s">
        <v>441</v>
      </c>
      <c r="F348" s="316">
        <v>3.0299999999999998</v>
      </c>
      <c r="G348" s="40"/>
      <c r="H348" s="46"/>
    </row>
    <row r="349" s="2" customFormat="1" ht="16.8" customHeight="1">
      <c r="A349" s="40"/>
      <c r="B349" s="46"/>
      <c r="C349" s="311" t="s">
        <v>471</v>
      </c>
      <c r="D349" s="312" t="s">
        <v>19</v>
      </c>
      <c r="E349" s="313" t="s">
        <v>19</v>
      </c>
      <c r="F349" s="314">
        <v>7</v>
      </c>
      <c r="G349" s="40"/>
      <c r="H349" s="46"/>
    </row>
    <row r="350" s="2" customFormat="1" ht="16.8" customHeight="1">
      <c r="A350" s="40"/>
      <c r="B350" s="46"/>
      <c r="C350" s="315" t="s">
        <v>19</v>
      </c>
      <c r="D350" s="315" t="s">
        <v>461</v>
      </c>
      <c r="E350" s="19" t="s">
        <v>19</v>
      </c>
      <c r="F350" s="316">
        <v>0</v>
      </c>
      <c r="G350" s="40"/>
      <c r="H350" s="46"/>
    </row>
    <row r="351" s="2" customFormat="1" ht="16.8" customHeight="1">
      <c r="A351" s="40"/>
      <c r="B351" s="46"/>
      <c r="C351" s="315" t="s">
        <v>462</v>
      </c>
      <c r="D351" s="315" t="s">
        <v>69</v>
      </c>
      <c r="E351" s="19" t="s">
        <v>19</v>
      </c>
      <c r="F351" s="316">
        <v>0</v>
      </c>
      <c r="G351" s="40"/>
      <c r="H351" s="46"/>
    </row>
    <row r="352" s="2" customFormat="1" ht="16.8" customHeight="1">
      <c r="A352" s="40"/>
      <c r="B352" s="46"/>
      <c r="C352" s="315" t="s">
        <v>19</v>
      </c>
      <c r="D352" s="315" t="s">
        <v>463</v>
      </c>
      <c r="E352" s="19" t="s">
        <v>19</v>
      </c>
      <c r="F352" s="316">
        <v>0</v>
      </c>
      <c r="G352" s="40"/>
      <c r="H352" s="46"/>
    </row>
    <row r="353" s="2" customFormat="1" ht="16.8" customHeight="1">
      <c r="A353" s="40"/>
      <c r="B353" s="46"/>
      <c r="C353" s="315" t="s">
        <v>464</v>
      </c>
      <c r="D353" s="315" t="s">
        <v>69</v>
      </c>
      <c r="E353" s="19" t="s">
        <v>19</v>
      </c>
      <c r="F353" s="316">
        <v>0</v>
      </c>
      <c r="G353" s="40"/>
      <c r="H353" s="46"/>
    </row>
    <row r="354" s="2" customFormat="1" ht="16.8" customHeight="1">
      <c r="A354" s="40"/>
      <c r="B354" s="46"/>
      <c r="C354" s="315" t="s">
        <v>19</v>
      </c>
      <c r="D354" s="315" t="s">
        <v>465</v>
      </c>
      <c r="E354" s="19" t="s">
        <v>19</v>
      </c>
      <c r="F354" s="316">
        <v>0</v>
      </c>
      <c r="G354" s="40"/>
      <c r="H354" s="46"/>
    </row>
    <row r="355" s="2" customFormat="1" ht="16.8" customHeight="1">
      <c r="A355" s="40"/>
      <c r="B355" s="46"/>
      <c r="C355" s="315" t="s">
        <v>466</v>
      </c>
      <c r="D355" s="315" t="s">
        <v>148</v>
      </c>
      <c r="E355" s="19" t="s">
        <v>19</v>
      </c>
      <c r="F355" s="316">
        <v>4</v>
      </c>
      <c r="G355" s="40"/>
      <c r="H355" s="46"/>
    </row>
    <row r="356" s="2" customFormat="1" ht="16.8" customHeight="1">
      <c r="A356" s="40"/>
      <c r="B356" s="46"/>
      <c r="C356" s="315" t="s">
        <v>19</v>
      </c>
      <c r="D356" s="315" t="s">
        <v>467</v>
      </c>
      <c r="E356" s="19" t="s">
        <v>19</v>
      </c>
      <c r="F356" s="316">
        <v>0</v>
      </c>
      <c r="G356" s="40"/>
      <c r="H356" s="46"/>
    </row>
    <row r="357" s="2" customFormat="1" ht="16.8" customHeight="1">
      <c r="A357" s="40"/>
      <c r="B357" s="46"/>
      <c r="C357" s="315" t="s">
        <v>468</v>
      </c>
      <c r="D357" s="315" t="s">
        <v>95</v>
      </c>
      <c r="E357" s="19" t="s">
        <v>19</v>
      </c>
      <c r="F357" s="316">
        <v>3</v>
      </c>
      <c r="G357" s="40"/>
      <c r="H357" s="46"/>
    </row>
    <row r="358" s="2" customFormat="1" ht="16.8" customHeight="1">
      <c r="A358" s="40"/>
      <c r="B358" s="46"/>
      <c r="C358" s="315" t="s">
        <v>471</v>
      </c>
      <c r="D358" s="315" t="s">
        <v>206</v>
      </c>
      <c r="E358" s="19" t="s">
        <v>19</v>
      </c>
      <c r="F358" s="316">
        <v>7</v>
      </c>
      <c r="G358" s="40"/>
      <c r="H358" s="46"/>
    </row>
    <row r="359" s="2" customFormat="1" ht="16.8" customHeight="1">
      <c r="A359" s="40"/>
      <c r="B359" s="46"/>
      <c r="C359" s="311" t="s">
        <v>124</v>
      </c>
      <c r="D359" s="312" t="s">
        <v>19</v>
      </c>
      <c r="E359" s="313" t="s">
        <v>19</v>
      </c>
      <c r="F359" s="314">
        <v>16.541</v>
      </c>
      <c r="G359" s="40"/>
      <c r="H359" s="46"/>
    </row>
    <row r="360" s="2" customFormat="1" ht="16.8" customHeight="1">
      <c r="A360" s="40"/>
      <c r="B360" s="46"/>
      <c r="C360" s="315" t="s">
        <v>127</v>
      </c>
      <c r="D360" s="315" t="s">
        <v>689</v>
      </c>
      <c r="E360" s="19" t="s">
        <v>19</v>
      </c>
      <c r="F360" s="316">
        <v>16.541</v>
      </c>
      <c r="G360" s="40"/>
      <c r="H360" s="46"/>
    </row>
    <row r="361" s="2" customFormat="1" ht="16.8" customHeight="1">
      <c r="A361" s="40"/>
      <c r="B361" s="46"/>
      <c r="C361" s="315" t="s">
        <v>130</v>
      </c>
      <c r="D361" s="315" t="s">
        <v>69</v>
      </c>
      <c r="E361" s="19" t="s">
        <v>19</v>
      </c>
      <c r="F361" s="316">
        <v>0</v>
      </c>
      <c r="G361" s="40"/>
      <c r="H361" s="46"/>
    </row>
    <row r="362" s="2" customFormat="1" ht="16.8" customHeight="1">
      <c r="A362" s="40"/>
      <c r="B362" s="46"/>
      <c r="C362" s="315" t="s">
        <v>124</v>
      </c>
      <c r="D362" s="315" t="s">
        <v>215</v>
      </c>
      <c r="E362" s="19" t="s">
        <v>19</v>
      </c>
      <c r="F362" s="316">
        <v>16.541</v>
      </c>
      <c r="G362" s="40"/>
      <c r="H362" s="46"/>
    </row>
    <row r="363" s="2" customFormat="1" ht="16.8" customHeight="1">
      <c r="A363" s="40"/>
      <c r="B363" s="46"/>
      <c r="C363" s="317" t="s">
        <v>2169</v>
      </c>
      <c r="D363" s="40"/>
      <c r="E363" s="40"/>
      <c r="F363" s="40"/>
      <c r="G363" s="40"/>
      <c r="H363" s="46"/>
    </row>
    <row r="364" s="2" customFormat="1" ht="16.8" customHeight="1">
      <c r="A364" s="40"/>
      <c r="B364" s="46"/>
      <c r="C364" s="315" t="s">
        <v>357</v>
      </c>
      <c r="D364" s="315" t="s">
        <v>938</v>
      </c>
      <c r="E364" s="19" t="s">
        <v>279</v>
      </c>
      <c r="F364" s="316">
        <v>16.541</v>
      </c>
      <c r="G364" s="40"/>
      <c r="H364" s="46"/>
    </row>
    <row r="365" s="2" customFormat="1">
      <c r="A365" s="40"/>
      <c r="B365" s="46"/>
      <c r="C365" s="315" t="s">
        <v>334</v>
      </c>
      <c r="D365" s="315" t="s">
        <v>2172</v>
      </c>
      <c r="E365" s="19" t="s">
        <v>279</v>
      </c>
      <c r="F365" s="316">
        <v>20.071000000000002</v>
      </c>
      <c r="G365" s="40"/>
      <c r="H365" s="46"/>
    </row>
    <row r="366" s="2" customFormat="1" ht="16.8" customHeight="1">
      <c r="A366" s="40"/>
      <c r="B366" s="46"/>
      <c r="C366" s="315" t="s">
        <v>364</v>
      </c>
      <c r="D366" s="315" t="s">
        <v>365</v>
      </c>
      <c r="E366" s="19" t="s">
        <v>341</v>
      </c>
      <c r="F366" s="316">
        <v>33.082000000000001</v>
      </c>
      <c r="G366" s="40"/>
      <c r="H366" s="46"/>
    </row>
    <row r="367" s="2" customFormat="1" ht="16.8" customHeight="1">
      <c r="A367" s="40"/>
      <c r="B367" s="46"/>
      <c r="C367" s="311" t="s">
        <v>127</v>
      </c>
      <c r="D367" s="312" t="s">
        <v>19</v>
      </c>
      <c r="E367" s="313" t="s">
        <v>19</v>
      </c>
      <c r="F367" s="314">
        <v>16.541</v>
      </c>
      <c r="G367" s="40"/>
      <c r="H367" s="46"/>
    </row>
    <row r="368" s="2" customFormat="1" ht="16.8" customHeight="1">
      <c r="A368" s="40"/>
      <c r="B368" s="46"/>
      <c r="C368" s="315" t="s">
        <v>127</v>
      </c>
      <c r="D368" s="315" t="s">
        <v>689</v>
      </c>
      <c r="E368" s="19" t="s">
        <v>19</v>
      </c>
      <c r="F368" s="316">
        <v>16.541</v>
      </c>
      <c r="G368" s="40"/>
      <c r="H368" s="46"/>
    </row>
    <row r="369" s="2" customFormat="1" ht="16.8" customHeight="1">
      <c r="A369" s="40"/>
      <c r="B369" s="46"/>
      <c r="C369" s="317" t="s">
        <v>2169</v>
      </c>
      <c r="D369" s="40"/>
      <c r="E369" s="40"/>
      <c r="F369" s="40"/>
      <c r="G369" s="40"/>
      <c r="H369" s="46"/>
    </row>
    <row r="370" s="2" customFormat="1" ht="16.8" customHeight="1">
      <c r="A370" s="40"/>
      <c r="B370" s="46"/>
      <c r="C370" s="315" t="s">
        <v>357</v>
      </c>
      <c r="D370" s="315" t="s">
        <v>938</v>
      </c>
      <c r="E370" s="19" t="s">
        <v>279</v>
      </c>
      <c r="F370" s="316">
        <v>16.541</v>
      </c>
      <c r="G370" s="40"/>
      <c r="H370" s="46"/>
    </row>
    <row r="371" s="2" customFormat="1" ht="16.8" customHeight="1">
      <c r="A371" s="40"/>
      <c r="B371" s="46"/>
      <c r="C371" s="315" t="s">
        <v>349</v>
      </c>
      <c r="D371" s="315" t="s">
        <v>932</v>
      </c>
      <c r="E371" s="19" t="s">
        <v>279</v>
      </c>
      <c r="F371" s="316">
        <v>29.007000000000001</v>
      </c>
      <c r="G371" s="40"/>
      <c r="H371" s="46"/>
    </row>
    <row r="372" s="2" customFormat="1" ht="16.8" customHeight="1">
      <c r="A372" s="40"/>
      <c r="B372" s="46"/>
      <c r="C372" s="311" t="s">
        <v>130</v>
      </c>
      <c r="D372" s="312" t="s">
        <v>19</v>
      </c>
      <c r="E372" s="313" t="s">
        <v>19</v>
      </c>
      <c r="F372" s="314">
        <v>0</v>
      </c>
      <c r="G372" s="40"/>
      <c r="H372" s="46"/>
    </row>
    <row r="373" s="2" customFormat="1" ht="16.8" customHeight="1">
      <c r="A373" s="40"/>
      <c r="B373" s="46"/>
      <c r="C373" s="315" t="s">
        <v>130</v>
      </c>
      <c r="D373" s="315" t="s">
        <v>69</v>
      </c>
      <c r="E373" s="19" t="s">
        <v>19</v>
      </c>
      <c r="F373" s="316">
        <v>0</v>
      </c>
      <c r="G373" s="40"/>
      <c r="H373" s="46"/>
    </row>
    <row r="374" s="2" customFormat="1" ht="16.8" customHeight="1">
      <c r="A374" s="40"/>
      <c r="B374" s="46"/>
      <c r="C374" s="311" t="s">
        <v>133</v>
      </c>
      <c r="D374" s="312" t="s">
        <v>19</v>
      </c>
      <c r="E374" s="313" t="s">
        <v>19</v>
      </c>
      <c r="F374" s="314">
        <v>20.071000000000002</v>
      </c>
      <c r="G374" s="40"/>
      <c r="H374" s="46"/>
    </row>
    <row r="375" s="2" customFormat="1" ht="16.8" customHeight="1">
      <c r="A375" s="40"/>
      <c r="B375" s="46"/>
      <c r="C375" s="315" t="s">
        <v>133</v>
      </c>
      <c r="D375" s="315" t="s">
        <v>337</v>
      </c>
      <c r="E375" s="19" t="s">
        <v>19</v>
      </c>
      <c r="F375" s="316">
        <v>20.071000000000002</v>
      </c>
      <c r="G375" s="40"/>
      <c r="H375" s="46"/>
    </row>
    <row r="376" s="2" customFormat="1" ht="16.8" customHeight="1">
      <c r="A376" s="40"/>
      <c r="B376" s="46"/>
      <c r="C376" s="317" t="s">
        <v>2169</v>
      </c>
      <c r="D376" s="40"/>
      <c r="E376" s="40"/>
      <c r="F376" s="40"/>
      <c r="G376" s="40"/>
      <c r="H376" s="46"/>
    </row>
    <row r="377" s="2" customFormat="1">
      <c r="A377" s="40"/>
      <c r="B377" s="46"/>
      <c r="C377" s="315" t="s">
        <v>334</v>
      </c>
      <c r="D377" s="315" t="s">
        <v>2172</v>
      </c>
      <c r="E377" s="19" t="s">
        <v>279</v>
      </c>
      <c r="F377" s="316">
        <v>20.071000000000002</v>
      </c>
      <c r="G377" s="40"/>
      <c r="H377" s="46"/>
    </row>
    <row r="378" s="2" customFormat="1" ht="16.8" customHeight="1">
      <c r="A378" s="40"/>
      <c r="B378" s="46"/>
      <c r="C378" s="315" t="s">
        <v>339</v>
      </c>
      <c r="D378" s="315" t="s">
        <v>915</v>
      </c>
      <c r="E378" s="19" t="s">
        <v>341</v>
      </c>
      <c r="F378" s="316">
        <v>40.142000000000003</v>
      </c>
      <c r="G378" s="40"/>
      <c r="H378" s="46"/>
    </row>
    <row r="379" s="2" customFormat="1" ht="16.8" customHeight="1">
      <c r="A379" s="40"/>
      <c r="B379" s="46"/>
      <c r="C379" s="315" t="s">
        <v>345</v>
      </c>
      <c r="D379" s="315" t="s">
        <v>926</v>
      </c>
      <c r="E379" s="19" t="s">
        <v>279</v>
      </c>
      <c r="F379" s="316">
        <v>20.071000000000002</v>
      </c>
      <c r="G379" s="40"/>
      <c r="H379" s="46"/>
    </row>
    <row r="380" s="2" customFormat="1" ht="16.8" customHeight="1">
      <c r="A380" s="40"/>
      <c r="B380" s="46"/>
      <c r="C380" s="311" t="s">
        <v>136</v>
      </c>
      <c r="D380" s="312" t="s">
        <v>19</v>
      </c>
      <c r="E380" s="313" t="s">
        <v>19</v>
      </c>
      <c r="F380" s="314">
        <v>0.55000000000000004</v>
      </c>
      <c r="G380" s="40"/>
      <c r="H380" s="46"/>
    </row>
    <row r="381" s="2" customFormat="1" ht="16.8" customHeight="1">
      <c r="A381" s="40"/>
      <c r="B381" s="46"/>
      <c r="C381" s="315" t="s">
        <v>19</v>
      </c>
      <c r="D381" s="315" t="s">
        <v>275</v>
      </c>
      <c r="E381" s="19" t="s">
        <v>19</v>
      </c>
      <c r="F381" s="316">
        <v>0.55000000000000004</v>
      </c>
      <c r="G381" s="40"/>
      <c r="H381" s="46"/>
    </row>
    <row r="382" s="2" customFormat="1" ht="16.8" customHeight="1">
      <c r="A382" s="40"/>
      <c r="B382" s="46"/>
      <c r="C382" s="315" t="s">
        <v>136</v>
      </c>
      <c r="D382" s="315" t="s">
        <v>206</v>
      </c>
      <c r="E382" s="19" t="s">
        <v>19</v>
      </c>
      <c r="F382" s="316">
        <v>0.55000000000000004</v>
      </c>
      <c r="G382" s="40"/>
      <c r="H382" s="46"/>
    </row>
    <row r="383" s="2" customFormat="1" ht="16.8" customHeight="1">
      <c r="A383" s="40"/>
      <c r="B383" s="46"/>
      <c r="C383" s="317" t="s">
        <v>2169</v>
      </c>
      <c r="D383" s="40"/>
      <c r="E383" s="40"/>
      <c r="F383" s="40"/>
      <c r="G383" s="40"/>
      <c r="H383" s="46"/>
    </row>
    <row r="384" s="2" customFormat="1" ht="16.8" customHeight="1">
      <c r="A384" s="40"/>
      <c r="B384" s="46"/>
      <c r="C384" s="315" t="s">
        <v>272</v>
      </c>
      <c r="D384" s="315" t="s">
        <v>863</v>
      </c>
      <c r="E384" s="19" t="s">
        <v>232</v>
      </c>
      <c r="F384" s="316">
        <v>0.55000000000000004</v>
      </c>
      <c r="G384" s="40"/>
      <c r="H384" s="46"/>
    </row>
    <row r="385" s="2" customFormat="1">
      <c r="A385" s="40"/>
      <c r="B385" s="46"/>
      <c r="C385" s="315" t="s">
        <v>285</v>
      </c>
      <c r="D385" s="315" t="s">
        <v>2174</v>
      </c>
      <c r="E385" s="19" t="s">
        <v>279</v>
      </c>
      <c r="F385" s="316">
        <v>24.539000000000001</v>
      </c>
      <c r="G385" s="40"/>
      <c r="H385" s="46"/>
    </row>
    <row r="386" s="2" customFormat="1" ht="16.8" customHeight="1">
      <c r="A386" s="40"/>
      <c r="B386" s="46"/>
      <c r="C386" s="311" t="s">
        <v>138</v>
      </c>
      <c r="D386" s="312" t="s">
        <v>19</v>
      </c>
      <c r="E386" s="313" t="s">
        <v>19</v>
      </c>
      <c r="F386" s="314">
        <v>130.55199999999999</v>
      </c>
      <c r="G386" s="40"/>
      <c r="H386" s="46"/>
    </row>
    <row r="387" s="2" customFormat="1" ht="16.8" customHeight="1">
      <c r="A387" s="40"/>
      <c r="B387" s="46"/>
      <c r="C387" s="315" t="s">
        <v>19</v>
      </c>
      <c r="D387" s="315" t="s">
        <v>328</v>
      </c>
      <c r="E387" s="19" t="s">
        <v>19</v>
      </c>
      <c r="F387" s="316">
        <v>130.55199999999999</v>
      </c>
      <c r="G387" s="40"/>
      <c r="H387" s="46"/>
    </row>
    <row r="388" s="2" customFormat="1" ht="16.8" customHeight="1">
      <c r="A388" s="40"/>
      <c r="B388" s="46"/>
      <c r="C388" s="315" t="s">
        <v>138</v>
      </c>
      <c r="D388" s="315" t="s">
        <v>206</v>
      </c>
      <c r="E388" s="19" t="s">
        <v>19</v>
      </c>
      <c r="F388" s="316">
        <v>130.55199999999999</v>
      </c>
      <c r="G388" s="40"/>
      <c r="H388" s="46"/>
    </row>
    <row r="389" s="2" customFormat="1" ht="16.8" customHeight="1">
      <c r="A389" s="40"/>
      <c r="B389" s="46"/>
      <c r="C389" s="317" t="s">
        <v>2169</v>
      </c>
      <c r="D389" s="40"/>
      <c r="E389" s="40"/>
      <c r="F389" s="40"/>
      <c r="G389" s="40"/>
      <c r="H389" s="46"/>
    </row>
    <row r="390" s="2" customFormat="1" ht="16.8" customHeight="1">
      <c r="A390" s="40"/>
      <c r="B390" s="46"/>
      <c r="C390" s="315" t="s">
        <v>325</v>
      </c>
      <c r="D390" s="315" t="s">
        <v>2175</v>
      </c>
      <c r="E390" s="19" t="s">
        <v>232</v>
      </c>
      <c r="F390" s="316">
        <v>130.55199999999999</v>
      </c>
      <c r="G390" s="40"/>
      <c r="H390" s="46"/>
    </row>
    <row r="391" s="2" customFormat="1" ht="16.8" customHeight="1">
      <c r="A391" s="40"/>
      <c r="B391" s="46"/>
      <c r="C391" s="315" t="s">
        <v>330</v>
      </c>
      <c r="D391" s="315" t="s">
        <v>2176</v>
      </c>
      <c r="E391" s="19" t="s">
        <v>232</v>
      </c>
      <c r="F391" s="316">
        <v>130.55199999999999</v>
      </c>
      <c r="G391" s="40"/>
      <c r="H391" s="46"/>
    </row>
    <row r="392" s="2" customFormat="1" ht="16.8" customHeight="1">
      <c r="A392" s="40"/>
      <c r="B392" s="46"/>
      <c r="C392" s="311" t="s">
        <v>2177</v>
      </c>
      <c r="D392" s="312" t="s">
        <v>19</v>
      </c>
      <c r="E392" s="313" t="s">
        <v>19</v>
      </c>
      <c r="F392" s="314">
        <v>0</v>
      </c>
      <c r="G392" s="40"/>
      <c r="H392" s="46"/>
    </row>
    <row r="393" s="2" customFormat="1" ht="16.8" customHeight="1">
      <c r="A393" s="40"/>
      <c r="B393" s="46"/>
      <c r="C393" s="311" t="s">
        <v>140</v>
      </c>
      <c r="D393" s="312" t="s">
        <v>19</v>
      </c>
      <c r="E393" s="313" t="s">
        <v>19</v>
      </c>
      <c r="F393" s="314">
        <v>49.078000000000003</v>
      </c>
      <c r="G393" s="40"/>
      <c r="H393" s="46"/>
    </row>
    <row r="394" s="2" customFormat="1" ht="16.8" customHeight="1">
      <c r="A394" s="40"/>
      <c r="B394" s="46"/>
      <c r="C394" s="315" t="s">
        <v>298</v>
      </c>
      <c r="D394" s="315" t="s">
        <v>299</v>
      </c>
      <c r="E394" s="19" t="s">
        <v>19</v>
      </c>
      <c r="F394" s="316">
        <v>71.804000000000002</v>
      </c>
      <c r="G394" s="40"/>
      <c r="H394" s="46"/>
    </row>
    <row r="395" s="2" customFormat="1" ht="16.8" customHeight="1">
      <c r="A395" s="40"/>
      <c r="B395" s="46"/>
      <c r="C395" s="315" t="s">
        <v>19</v>
      </c>
      <c r="D395" s="315" t="s">
        <v>300</v>
      </c>
      <c r="E395" s="19" t="s">
        <v>19</v>
      </c>
      <c r="F395" s="316">
        <v>-0.11</v>
      </c>
      <c r="G395" s="40"/>
      <c r="H395" s="46"/>
    </row>
    <row r="396" s="2" customFormat="1" ht="16.8" customHeight="1">
      <c r="A396" s="40"/>
      <c r="B396" s="46"/>
      <c r="C396" s="315" t="s">
        <v>19</v>
      </c>
      <c r="D396" s="315" t="s">
        <v>678</v>
      </c>
      <c r="E396" s="19" t="s">
        <v>19</v>
      </c>
      <c r="F396" s="316">
        <v>-21.911999999999999</v>
      </c>
      <c r="G396" s="40"/>
      <c r="H396" s="46"/>
    </row>
    <row r="397" s="2" customFormat="1" ht="16.8" customHeight="1">
      <c r="A397" s="40"/>
      <c r="B397" s="46"/>
      <c r="C397" s="315" t="s">
        <v>19</v>
      </c>
      <c r="D397" s="315" t="s">
        <v>679</v>
      </c>
      <c r="E397" s="19" t="s">
        <v>19</v>
      </c>
      <c r="F397" s="316">
        <v>-0.70399999999999996</v>
      </c>
      <c r="G397" s="40"/>
      <c r="H397" s="46"/>
    </row>
    <row r="398" s="2" customFormat="1" ht="16.8" customHeight="1">
      <c r="A398" s="40"/>
      <c r="B398" s="46"/>
      <c r="C398" s="315" t="s">
        <v>140</v>
      </c>
      <c r="D398" s="315" t="s">
        <v>206</v>
      </c>
      <c r="E398" s="19" t="s">
        <v>19</v>
      </c>
      <c r="F398" s="316">
        <v>49.078000000000003</v>
      </c>
      <c r="G398" s="40"/>
      <c r="H398" s="46"/>
    </row>
    <row r="399" s="2" customFormat="1" ht="16.8" customHeight="1">
      <c r="A399" s="40"/>
      <c r="B399" s="46"/>
      <c r="C399" s="317" t="s">
        <v>2169</v>
      </c>
      <c r="D399" s="40"/>
      <c r="E399" s="40"/>
      <c r="F399" s="40"/>
      <c r="G399" s="40"/>
      <c r="H399" s="46"/>
    </row>
    <row r="400" s="2" customFormat="1">
      <c r="A400" s="40"/>
      <c r="B400" s="46"/>
      <c r="C400" s="315" t="s">
        <v>285</v>
      </c>
      <c r="D400" s="315" t="s">
        <v>2174</v>
      </c>
      <c r="E400" s="19" t="s">
        <v>279</v>
      </c>
      <c r="F400" s="316">
        <v>24.539000000000001</v>
      </c>
      <c r="G400" s="40"/>
      <c r="H400" s="46"/>
    </row>
    <row r="401" s="2" customFormat="1">
      <c r="A401" s="40"/>
      <c r="B401" s="46"/>
      <c r="C401" s="315" t="s">
        <v>311</v>
      </c>
      <c r="D401" s="315" t="s">
        <v>2178</v>
      </c>
      <c r="E401" s="19" t="s">
        <v>279</v>
      </c>
      <c r="F401" s="316">
        <v>24.539000000000001</v>
      </c>
      <c r="G401" s="40"/>
      <c r="H401" s="46"/>
    </row>
    <row r="402" s="2" customFormat="1" ht="16.8" customHeight="1">
      <c r="A402" s="40"/>
      <c r="B402" s="46"/>
      <c r="C402" s="315" t="s">
        <v>349</v>
      </c>
      <c r="D402" s="315" t="s">
        <v>932</v>
      </c>
      <c r="E402" s="19" t="s">
        <v>279</v>
      </c>
      <c r="F402" s="316">
        <v>29.007000000000001</v>
      </c>
      <c r="G402" s="40"/>
      <c r="H402" s="46"/>
    </row>
    <row r="403" s="2" customFormat="1" ht="16.8" customHeight="1">
      <c r="A403" s="40"/>
      <c r="B403" s="46"/>
      <c r="C403" s="311" t="s">
        <v>282</v>
      </c>
      <c r="D403" s="312" t="s">
        <v>19</v>
      </c>
      <c r="E403" s="313" t="s">
        <v>19</v>
      </c>
      <c r="F403" s="314">
        <v>0</v>
      </c>
      <c r="G403" s="40"/>
      <c r="H403" s="46"/>
    </row>
    <row r="404" s="2" customFormat="1" ht="16.8" customHeight="1">
      <c r="A404" s="40"/>
      <c r="B404" s="46"/>
      <c r="C404" s="311" t="s">
        <v>302</v>
      </c>
      <c r="D404" s="312" t="s">
        <v>19</v>
      </c>
      <c r="E404" s="313" t="s">
        <v>19</v>
      </c>
      <c r="F404" s="314">
        <v>24.539000000000001</v>
      </c>
      <c r="G404" s="40"/>
      <c r="H404" s="46"/>
    </row>
    <row r="405" s="2" customFormat="1" ht="16.8" customHeight="1">
      <c r="A405" s="40"/>
      <c r="B405" s="46"/>
      <c r="C405" s="315" t="s">
        <v>302</v>
      </c>
      <c r="D405" s="315" t="s">
        <v>303</v>
      </c>
      <c r="E405" s="19" t="s">
        <v>19</v>
      </c>
      <c r="F405" s="316">
        <v>24.539000000000001</v>
      </c>
      <c r="G405" s="40"/>
      <c r="H405" s="46"/>
    </row>
    <row r="406" s="2" customFormat="1" ht="16.8" customHeight="1">
      <c r="A406" s="40"/>
      <c r="B406" s="46"/>
      <c r="C406" s="311" t="s">
        <v>314</v>
      </c>
      <c r="D406" s="312" t="s">
        <v>19</v>
      </c>
      <c r="E406" s="313" t="s">
        <v>19</v>
      </c>
      <c r="F406" s="314">
        <v>24.539000000000001</v>
      </c>
      <c r="G406" s="40"/>
      <c r="H406" s="46"/>
    </row>
    <row r="407" s="2" customFormat="1" ht="16.8" customHeight="1">
      <c r="A407" s="40"/>
      <c r="B407" s="46"/>
      <c r="C407" s="315" t="s">
        <v>314</v>
      </c>
      <c r="D407" s="315" t="s">
        <v>303</v>
      </c>
      <c r="E407" s="19" t="s">
        <v>19</v>
      </c>
      <c r="F407" s="316">
        <v>24.539000000000001</v>
      </c>
      <c r="G407" s="40"/>
      <c r="H407" s="46"/>
    </row>
    <row r="408" s="2" customFormat="1" ht="16.8" customHeight="1">
      <c r="A408" s="40"/>
      <c r="B408" s="46"/>
      <c r="C408" s="311" t="s">
        <v>142</v>
      </c>
      <c r="D408" s="312" t="s">
        <v>19</v>
      </c>
      <c r="E408" s="313" t="s">
        <v>19</v>
      </c>
      <c r="F408" s="314">
        <v>0</v>
      </c>
      <c r="G408" s="40"/>
      <c r="H408" s="46"/>
    </row>
    <row r="409" s="2" customFormat="1" ht="16.8" customHeight="1">
      <c r="A409" s="40"/>
      <c r="B409" s="46"/>
      <c r="C409" s="311" t="s">
        <v>144</v>
      </c>
      <c r="D409" s="312" t="s">
        <v>19</v>
      </c>
      <c r="E409" s="313" t="s">
        <v>19</v>
      </c>
      <c r="F409" s="314">
        <v>65.275999999999996</v>
      </c>
      <c r="G409" s="40"/>
      <c r="H409" s="46"/>
    </row>
    <row r="410" s="2" customFormat="1" ht="16.8" customHeight="1">
      <c r="A410" s="40"/>
      <c r="B410" s="46"/>
      <c r="C410" s="315" t="s">
        <v>19</v>
      </c>
      <c r="D410" s="315" t="s">
        <v>675</v>
      </c>
      <c r="E410" s="19" t="s">
        <v>19</v>
      </c>
      <c r="F410" s="316">
        <v>6.0140000000000002</v>
      </c>
      <c r="G410" s="40"/>
      <c r="H410" s="46"/>
    </row>
    <row r="411" s="2" customFormat="1" ht="16.8" customHeight="1">
      <c r="A411" s="40"/>
      <c r="B411" s="46"/>
      <c r="C411" s="315" t="s">
        <v>19</v>
      </c>
      <c r="D411" s="315" t="s">
        <v>676</v>
      </c>
      <c r="E411" s="19" t="s">
        <v>19</v>
      </c>
      <c r="F411" s="316">
        <v>39.311999999999998</v>
      </c>
      <c r="G411" s="40"/>
      <c r="H411" s="46"/>
    </row>
    <row r="412" s="2" customFormat="1" ht="16.8" customHeight="1">
      <c r="A412" s="40"/>
      <c r="B412" s="46"/>
      <c r="C412" s="315" t="s">
        <v>19</v>
      </c>
      <c r="D412" s="315" t="s">
        <v>677</v>
      </c>
      <c r="E412" s="19" t="s">
        <v>19</v>
      </c>
      <c r="F412" s="316">
        <v>19.949999999999999</v>
      </c>
      <c r="G412" s="40"/>
      <c r="H412" s="46"/>
    </row>
    <row r="413" s="2" customFormat="1" ht="16.8" customHeight="1">
      <c r="A413" s="40"/>
      <c r="B413" s="46"/>
      <c r="C413" s="315" t="s">
        <v>144</v>
      </c>
      <c r="D413" s="315" t="s">
        <v>206</v>
      </c>
      <c r="E413" s="19" t="s">
        <v>19</v>
      </c>
      <c r="F413" s="316">
        <v>65.275999999999996</v>
      </c>
      <c r="G413" s="40"/>
      <c r="H413" s="46"/>
    </row>
    <row r="414" s="2" customFormat="1" ht="16.8" customHeight="1">
      <c r="A414" s="40"/>
      <c r="B414" s="46"/>
      <c r="C414" s="317" t="s">
        <v>2169</v>
      </c>
      <c r="D414" s="40"/>
      <c r="E414" s="40"/>
      <c r="F414" s="40"/>
      <c r="G414" s="40"/>
      <c r="H414" s="46"/>
    </row>
    <row r="415" s="2" customFormat="1">
      <c r="A415" s="40"/>
      <c r="B415" s="46"/>
      <c r="C415" s="315" t="s">
        <v>285</v>
      </c>
      <c r="D415" s="315" t="s">
        <v>2174</v>
      </c>
      <c r="E415" s="19" t="s">
        <v>279</v>
      </c>
      <c r="F415" s="316">
        <v>24.539000000000001</v>
      </c>
      <c r="G415" s="40"/>
      <c r="H415" s="46"/>
    </row>
    <row r="416" s="2" customFormat="1" ht="16.8" customHeight="1">
      <c r="A416" s="40"/>
      <c r="B416" s="46"/>
      <c r="C416" s="315" t="s">
        <v>325</v>
      </c>
      <c r="D416" s="315" t="s">
        <v>2175</v>
      </c>
      <c r="E416" s="19" t="s">
        <v>232</v>
      </c>
      <c r="F416" s="316">
        <v>130.55199999999999</v>
      </c>
      <c r="G416" s="40"/>
      <c r="H416" s="46"/>
    </row>
    <row r="417" s="2" customFormat="1" ht="16.8" customHeight="1">
      <c r="A417" s="40"/>
      <c r="B417" s="46"/>
      <c r="C417" s="311" t="s">
        <v>2207</v>
      </c>
      <c r="D417" s="312" t="s">
        <v>19</v>
      </c>
      <c r="E417" s="313" t="s">
        <v>19</v>
      </c>
      <c r="F417" s="314">
        <v>0</v>
      </c>
      <c r="G417" s="40"/>
      <c r="H417" s="46"/>
    </row>
    <row r="418" s="2" customFormat="1" ht="16.8" customHeight="1">
      <c r="A418" s="40"/>
      <c r="B418" s="46"/>
      <c r="C418" s="311" t="s">
        <v>146</v>
      </c>
      <c r="D418" s="312" t="s">
        <v>19</v>
      </c>
      <c r="E418" s="313" t="s">
        <v>19</v>
      </c>
      <c r="F418" s="314">
        <v>2</v>
      </c>
      <c r="G418" s="40"/>
      <c r="H418" s="46"/>
    </row>
    <row r="419" s="2" customFormat="1" ht="16.8" customHeight="1">
      <c r="A419" s="40"/>
      <c r="B419" s="46"/>
      <c r="C419" s="311" t="s">
        <v>664</v>
      </c>
      <c r="D419" s="312" t="s">
        <v>19</v>
      </c>
      <c r="E419" s="313" t="s">
        <v>19</v>
      </c>
      <c r="F419" s="314">
        <v>2</v>
      </c>
      <c r="G419" s="40"/>
      <c r="H419" s="46"/>
    </row>
    <row r="420" s="2" customFormat="1" ht="16.8" customHeight="1">
      <c r="A420" s="40"/>
      <c r="B420" s="46"/>
      <c r="C420" s="315" t="s">
        <v>19</v>
      </c>
      <c r="D420" s="315" t="s">
        <v>78</v>
      </c>
      <c r="E420" s="19" t="s">
        <v>19</v>
      </c>
      <c r="F420" s="316">
        <v>2</v>
      </c>
      <c r="G420" s="40"/>
      <c r="H420" s="46"/>
    </row>
    <row r="421" s="2" customFormat="1" ht="16.8" customHeight="1">
      <c r="A421" s="40"/>
      <c r="B421" s="46"/>
      <c r="C421" s="315" t="s">
        <v>664</v>
      </c>
      <c r="D421" s="315" t="s">
        <v>206</v>
      </c>
      <c r="E421" s="19" t="s">
        <v>19</v>
      </c>
      <c r="F421" s="316">
        <v>2</v>
      </c>
      <c r="G421" s="40"/>
      <c r="H421" s="46"/>
    </row>
    <row r="422" s="2" customFormat="1" ht="16.8" customHeight="1">
      <c r="A422" s="40"/>
      <c r="B422" s="46"/>
      <c r="C422" s="317" t="s">
        <v>2169</v>
      </c>
      <c r="D422" s="40"/>
      <c r="E422" s="40"/>
      <c r="F422" s="40"/>
      <c r="G422" s="40"/>
      <c r="H422" s="46"/>
    </row>
    <row r="423" s="2" customFormat="1" ht="16.8" customHeight="1">
      <c r="A423" s="40"/>
      <c r="B423" s="46"/>
      <c r="C423" s="315" t="s">
        <v>746</v>
      </c>
      <c r="D423" s="315" t="s">
        <v>2208</v>
      </c>
      <c r="E423" s="19" t="s">
        <v>441</v>
      </c>
      <c r="F423" s="316">
        <v>2</v>
      </c>
      <c r="G423" s="40"/>
      <c r="H423" s="46"/>
    </row>
    <row r="424" s="2" customFormat="1" ht="16.8" customHeight="1">
      <c r="A424" s="40"/>
      <c r="B424" s="46"/>
      <c r="C424" s="315" t="s">
        <v>550</v>
      </c>
      <c r="D424" s="315" t="s">
        <v>551</v>
      </c>
      <c r="E424" s="19" t="s">
        <v>441</v>
      </c>
      <c r="F424" s="316">
        <v>2</v>
      </c>
      <c r="G424" s="40"/>
      <c r="H424" s="46"/>
    </row>
    <row r="425" s="2" customFormat="1" ht="16.8" customHeight="1">
      <c r="A425" s="40"/>
      <c r="B425" s="46"/>
      <c r="C425" s="315" t="s">
        <v>554</v>
      </c>
      <c r="D425" s="315" t="s">
        <v>555</v>
      </c>
      <c r="E425" s="19" t="s">
        <v>441</v>
      </c>
      <c r="F425" s="316">
        <v>2.02</v>
      </c>
      <c r="G425" s="40"/>
      <c r="H425" s="46"/>
    </row>
    <row r="426" s="2" customFormat="1" ht="16.8" customHeight="1">
      <c r="A426" s="40"/>
      <c r="B426" s="46"/>
      <c r="C426" s="315" t="s">
        <v>559</v>
      </c>
      <c r="D426" s="315" t="s">
        <v>560</v>
      </c>
      <c r="E426" s="19" t="s">
        <v>441</v>
      </c>
      <c r="F426" s="316">
        <v>2.02</v>
      </c>
      <c r="G426" s="40"/>
      <c r="H426" s="46"/>
    </row>
    <row r="427" s="2" customFormat="1" ht="16.8" customHeight="1">
      <c r="A427" s="40"/>
      <c r="B427" s="46"/>
      <c r="C427" s="315" t="s">
        <v>749</v>
      </c>
      <c r="D427" s="315" t="s">
        <v>2209</v>
      </c>
      <c r="E427" s="19" t="s">
        <v>441</v>
      </c>
      <c r="F427" s="316">
        <v>2.02</v>
      </c>
      <c r="G427" s="40"/>
      <c r="H427" s="46"/>
    </row>
    <row r="428" s="2" customFormat="1" ht="16.8" customHeight="1">
      <c r="A428" s="40"/>
      <c r="B428" s="46"/>
      <c r="C428" s="315" t="s">
        <v>752</v>
      </c>
      <c r="D428" s="315" t="s">
        <v>753</v>
      </c>
      <c r="E428" s="19" t="s">
        <v>441</v>
      </c>
      <c r="F428" s="316">
        <v>2.02</v>
      </c>
      <c r="G428" s="40"/>
      <c r="H428" s="46"/>
    </row>
    <row r="429" s="2" customFormat="1" ht="16.8" customHeight="1">
      <c r="A429" s="40"/>
      <c r="B429" s="46"/>
      <c r="C429" s="311" t="s">
        <v>147</v>
      </c>
      <c r="D429" s="312" t="s">
        <v>19</v>
      </c>
      <c r="E429" s="313" t="s">
        <v>19</v>
      </c>
      <c r="F429" s="314">
        <v>4</v>
      </c>
      <c r="G429" s="40"/>
      <c r="H429" s="46"/>
    </row>
    <row r="430" s="2" customFormat="1" ht="16.8" customHeight="1">
      <c r="A430" s="40"/>
      <c r="B430" s="46"/>
      <c r="C430" s="311" t="s">
        <v>149</v>
      </c>
      <c r="D430" s="312" t="s">
        <v>19</v>
      </c>
      <c r="E430" s="313" t="s">
        <v>19</v>
      </c>
      <c r="F430" s="314">
        <v>1</v>
      </c>
      <c r="G430" s="40"/>
      <c r="H430" s="46"/>
    </row>
    <row r="431" s="2" customFormat="1" ht="16.8" customHeight="1">
      <c r="A431" s="40"/>
      <c r="B431" s="46"/>
      <c r="C431" s="315" t="s">
        <v>19</v>
      </c>
      <c r="D431" s="315" t="s">
        <v>76</v>
      </c>
      <c r="E431" s="19" t="s">
        <v>19</v>
      </c>
      <c r="F431" s="316">
        <v>1</v>
      </c>
      <c r="G431" s="40"/>
      <c r="H431" s="46"/>
    </row>
    <row r="432" s="2" customFormat="1" ht="16.8" customHeight="1">
      <c r="A432" s="40"/>
      <c r="B432" s="46"/>
      <c r="C432" s="315" t="s">
        <v>149</v>
      </c>
      <c r="D432" s="315" t="s">
        <v>206</v>
      </c>
      <c r="E432" s="19" t="s">
        <v>19</v>
      </c>
      <c r="F432" s="316">
        <v>1</v>
      </c>
      <c r="G432" s="40"/>
      <c r="H432" s="46"/>
    </row>
    <row r="433" s="2" customFormat="1" ht="16.8" customHeight="1">
      <c r="A433" s="40"/>
      <c r="B433" s="46"/>
      <c r="C433" s="317" t="s">
        <v>2169</v>
      </c>
      <c r="D433" s="40"/>
      <c r="E433" s="40"/>
      <c r="F433" s="40"/>
      <c r="G433" s="40"/>
      <c r="H433" s="46"/>
    </row>
    <row r="434" s="2" customFormat="1" ht="16.8" customHeight="1">
      <c r="A434" s="40"/>
      <c r="B434" s="46"/>
      <c r="C434" s="315" t="s">
        <v>726</v>
      </c>
      <c r="D434" s="315" t="s">
        <v>2210</v>
      </c>
      <c r="E434" s="19" t="s">
        <v>441</v>
      </c>
      <c r="F434" s="316">
        <v>1</v>
      </c>
      <c r="G434" s="40"/>
      <c r="H434" s="46"/>
    </row>
    <row r="435" s="2" customFormat="1">
      <c r="A435" s="40"/>
      <c r="B435" s="46"/>
      <c r="C435" s="315" t="s">
        <v>728</v>
      </c>
      <c r="D435" s="315" t="s">
        <v>729</v>
      </c>
      <c r="E435" s="19" t="s">
        <v>441</v>
      </c>
      <c r="F435" s="316">
        <v>1.01</v>
      </c>
      <c r="G435" s="40"/>
      <c r="H435" s="46"/>
    </row>
    <row r="436" s="2" customFormat="1" ht="16.8" customHeight="1">
      <c r="A436" s="40"/>
      <c r="B436" s="46"/>
      <c r="C436" s="311" t="s">
        <v>218</v>
      </c>
      <c r="D436" s="312" t="s">
        <v>19</v>
      </c>
      <c r="E436" s="313" t="s">
        <v>19</v>
      </c>
      <c r="F436" s="314">
        <v>0.5</v>
      </c>
      <c r="G436" s="40"/>
      <c r="H436" s="46"/>
    </row>
    <row r="437" s="2" customFormat="1" ht="16.8" customHeight="1">
      <c r="A437" s="40"/>
      <c r="B437" s="46"/>
      <c r="C437" s="315" t="s">
        <v>19</v>
      </c>
      <c r="D437" s="315" t="s">
        <v>216</v>
      </c>
      <c r="E437" s="19" t="s">
        <v>19</v>
      </c>
      <c r="F437" s="316">
        <v>0</v>
      </c>
      <c r="G437" s="40"/>
      <c r="H437" s="46"/>
    </row>
    <row r="438" s="2" customFormat="1" ht="16.8" customHeight="1">
      <c r="A438" s="40"/>
      <c r="B438" s="46"/>
      <c r="C438" s="315" t="s">
        <v>19</v>
      </c>
      <c r="D438" s="315" t="s">
        <v>667</v>
      </c>
      <c r="E438" s="19" t="s">
        <v>19</v>
      </c>
      <c r="F438" s="316">
        <v>0.5</v>
      </c>
      <c r="G438" s="40"/>
      <c r="H438" s="46"/>
    </row>
    <row r="439" s="2" customFormat="1" ht="16.8" customHeight="1">
      <c r="A439" s="40"/>
      <c r="B439" s="46"/>
      <c r="C439" s="315" t="s">
        <v>218</v>
      </c>
      <c r="D439" s="315" t="s">
        <v>206</v>
      </c>
      <c r="E439" s="19" t="s">
        <v>19</v>
      </c>
      <c r="F439" s="316">
        <v>0.5</v>
      </c>
      <c r="G439" s="40"/>
      <c r="H439" s="46"/>
    </row>
    <row r="440" s="2" customFormat="1" ht="16.8" customHeight="1">
      <c r="A440" s="40"/>
      <c r="B440" s="46"/>
      <c r="C440" s="311" t="s">
        <v>150</v>
      </c>
      <c r="D440" s="312" t="s">
        <v>19</v>
      </c>
      <c r="E440" s="313" t="s">
        <v>19</v>
      </c>
      <c r="F440" s="314">
        <v>0</v>
      </c>
      <c r="G440" s="40"/>
      <c r="H440" s="46"/>
    </row>
    <row r="441" s="2" customFormat="1" ht="16.8" customHeight="1">
      <c r="A441" s="40"/>
      <c r="B441" s="46"/>
      <c r="C441" s="315" t="s">
        <v>19</v>
      </c>
      <c r="D441" s="315" t="s">
        <v>219</v>
      </c>
      <c r="E441" s="19" t="s">
        <v>19</v>
      </c>
      <c r="F441" s="316">
        <v>0</v>
      </c>
      <c r="G441" s="40"/>
      <c r="H441" s="46"/>
    </row>
    <row r="442" s="2" customFormat="1" ht="16.8" customHeight="1">
      <c r="A442" s="40"/>
      <c r="B442" s="46"/>
      <c r="C442" s="315" t="s">
        <v>19</v>
      </c>
      <c r="D442" s="315" t="s">
        <v>69</v>
      </c>
      <c r="E442" s="19" t="s">
        <v>19</v>
      </c>
      <c r="F442" s="316">
        <v>0</v>
      </c>
      <c r="G442" s="40"/>
      <c r="H442" s="46"/>
    </row>
    <row r="443" s="2" customFormat="1" ht="16.8" customHeight="1">
      <c r="A443" s="40"/>
      <c r="B443" s="46"/>
      <c r="C443" s="315" t="s">
        <v>150</v>
      </c>
      <c r="D443" s="315" t="s">
        <v>206</v>
      </c>
      <c r="E443" s="19" t="s">
        <v>19</v>
      </c>
      <c r="F443" s="316">
        <v>0</v>
      </c>
      <c r="G443" s="40"/>
      <c r="H443" s="46"/>
    </row>
    <row r="444" s="2" customFormat="1" ht="16.8" customHeight="1">
      <c r="A444" s="40"/>
      <c r="B444" s="46"/>
      <c r="C444" s="317" t="s">
        <v>2169</v>
      </c>
      <c r="D444" s="40"/>
      <c r="E444" s="40"/>
      <c r="F444" s="40"/>
      <c r="G444" s="40"/>
      <c r="H444" s="46"/>
    </row>
    <row r="445" s="2" customFormat="1" ht="16.8" customHeight="1">
      <c r="A445" s="40"/>
      <c r="B445" s="46"/>
      <c r="C445" s="315" t="s">
        <v>199</v>
      </c>
      <c r="D445" s="315" t="s">
        <v>19</v>
      </c>
      <c r="E445" s="19" t="s">
        <v>19</v>
      </c>
      <c r="F445" s="316">
        <v>0</v>
      </c>
      <c r="G445" s="40"/>
      <c r="H445" s="46"/>
    </row>
    <row r="446" s="2" customFormat="1" ht="16.8" customHeight="1">
      <c r="A446" s="40"/>
      <c r="B446" s="46"/>
      <c r="C446" s="315" t="s">
        <v>409</v>
      </c>
      <c r="D446" s="315" t="s">
        <v>2184</v>
      </c>
      <c r="E446" s="19" t="s">
        <v>232</v>
      </c>
      <c r="F446" s="316">
        <v>39.710000000000001</v>
      </c>
      <c r="G446" s="40"/>
      <c r="H446" s="46"/>
    </row>
    <row r="447" s="2" customFormat="1" ht="16.8" customHeight="1">
      <c r="A447" s="40"/>
      <c r="B447" s="46"/>
      <c r="C447" s="311" t="s">
        <v>151</v>
      </c>
      <c r="D447" s="312" t="s">
        <v>19</v>
      </c>
      <c r="E447" s="313" t="s">
        <v>19</v>
      </c>
      <c r="F447" s="314">
        <v>0</v>
      </c>
      <c r="G447" s="40"/>
      <c r="H447" s="46"/>
    </row>
    <row r="448" s="2" customFormat="1" ht="16.8" customHeight="1">
      <c r="A448" s="40"/>
      <c r="B448" s="46"/>
      <c r="C448" s="315" t="s">
        <v>19</v>
      </c>
      <c r="D448" s="315" t="s">
        <v>213</v>
      </c>
      <c r="E448" s="19" t="s">
        <v>19</v>
      </c>
      <c r="F448" s="316">
        <v>0</v>
      </c>
      <c r="G448" s="40"/>
      <c r="H448" s="46"/>
    </row>
    <row r="449" s="2" customFormat="1" ht="16.8" customHeight="1">
      <c r="A449" s="40"/>
      <c r="B449" s="46"/>
      <c r="C449" s="315" t="s">
        <v>19</v>
      </c>
      <c r="D449" s="315" t="s">
        <v>69</v>
      </c>
      <c r="E449" s="19" t="s">
        <v>19</v>
      </c>
      <c r="F449" s="316">
        <v>0</v>
      </c>
      <c r="G449" s="40"/>
      <c r="H449" s="46"/>
    </row>
    <row r="450" s="2" customFormat="1" ht="16.8" customHeight="1">
      <c r="A450" s="40"/>
      <c r="B450" s="46"/>
      <c r="C450" s="315" t="s">
        <v>151</v>
      </c>
      <c r="D450" s="315" t="s">
        <v>206</v>
      </c>
      <c r="E450" s="19" t="s">
        <v>19</v>
      </c>
      <c r="F450" s="316">
        <v>0</v>
      </c>
      <c r="G450" s="40"/>
      <c r="H450" s="46"/>
    </row>
    <row r="451" s="2" customFormat="1" ht="16.8" customHeight="1">
      <c r="A451" s="40"/>
      <c r="B451" s="46"/>
      <c r="C451" s="311" t="s">
        <v>153</v>
      </c>
      <c r="D451" s="312" t="s">
        <v>19</v>
      </c>
      <c r="E451" s="313" t="s">
        <v>19</v>
      </c>
      <c r="F451" s="314">
        <v>0</v>
      </c>
      <c r="G451" s="40"/>
      <c r="H451" s="46"/>
    </row>
    <row r="452" s="2" customFormat="1" ht="16.8" customHeight="1">
      <c r="A452" s="40"/>
      <c r="B452" s="46"/>
      <c r="C452" s="315" t="s">
        <v>19</v>
      </c>
      <c r="D452" s="315" t="s">
        <v>211</v>
      </c>
      <c r="E452" s="19" t="s">
        <v>19</v>
      </c>
      <c r="F452" s="316">
        <v>0</v>
      </c>
      <c r="G452" s="40"/>
      <c r="H452" s="46"/>
    </row>
    <row r="453" s="2" customFormat="1" ht="16.8" customHeight="1">
      <c r="A453" s="40"/>
      <c r="B453" s="46"/>
      <c r="C453" s="315" t="s">
        <v>19</v>
      </c>
      <c r="D453" s="315" t="s">
        <v>69</v>
      </c>
      <c r="E453" s="19" t="s">
        <v>19</v>
      </c>
      <c r="F453" s="316">
        <v>0</v>
      </c>
      <c r="G453" s="40"/>
      <c r="H453" s="46"/>
    </row>
    <row r="454" s="2" customFormat="1" ht="16.8" customHeight="1">
      <c r="A454" s="40"/>
      <c r="B454" s="46"/>
      <c r="C454" s="315" t="s">
        <v>153</v>
      </c>
      <c r="D454" s="315" t="s">
        <v>206</v>
      </c>
      <c r="E454" s="19" t="s">
        <v>19</v>
      </c>
      <c r="F454" s="316">
        <v>0</v>
      </c>
      <c r="G454" s="40"/>
      <c r="H454" s="46"/>
    </row>
    <row r="455" s="2" customFormat="1" ht="16.8" customHeight="1">
      <c r="A455" s="40"/>
      <c r="B455" s="46"/>
      <c r="C455" s="311" t="s">
        <v>155</v>
      </c>
      <c r="D455" s="312" t="s">
        <v>19</v>
      </c>
      <c r="E455" s="313" t="s">
        <v>19</v>
      </c>
      <c r="F455" s="314">
        <v>36.100000000000001</v>
      </c>
      <c r="G455" s="40"/>
      <c r="H455" s="46"/>
    </row>
    <row r="456" s="2" customFormat="1" ht="16.8" customHeight="1">
      <c r="A456" s="40"/>
      <c r="B456" s="46"/>
      <c r="C456" s="315" t="s">
        <v>19</v>
      </c>
      <c r="D456" s="315" t="s">
        <v>220</v>
      </c>
      <c r="E456" s="19" t="s">
        <v>19</v>
      </c>
      <c r="F456" s="316">
        <v>0</v>
      </c>
      <c r="G456" s="40"/>
      <c r="H456" s="46"/>
    </row>
    <row r="457" s="2" customFormat="1" ht="16.8" customHeight="1">
      <c r="A457" s="40"/>
      <c r="B457" s="46"/>
      <c r="C457" s="315" t="s">
        <v>19</v>
      </c>
      <c r="D457" s="315" t="s">
        <v>673</v>
      </c>
      <c r="E457" s="19" t="s">
        <v>19</v>
      </c>
      <c r="F457" s="316">
        <v>36.100000000000001</v>
      </c>
      <c r="G457" s="40"/>
      <c r="H457" s="46"/>
    </row>
    <row r="458" s="2" customFormat="1" ht="16.8" customHeight="1">
      <c r="A458" s="40"/>
      <c r="B458" s="46"/>
      <c r="C458" s="315" t="s">
        <v>155</v>
      </c>
      <c r="D458" s="315" t="s">
        <v>206</v>
      </c>
      <c r="E458" s="19" t="s">
        <v>19</v>
      </c>
      <c r="F458" s="316">
        <v>36.100000000000001</v>
      </c>
      <c r="G458" s="40"/>
      <c r="H458" s="46"/>
    </row>
    <row r="459" s="2" customFormat="1" ht="16.8" customHeight="1">
      <c r="A459" s="40"/>
      <c r="B459" s="46"/>
      <c r="C459" s="317" t="s">
        <v>2169</v>
      </c>
      <c r="D459" s="40"/>
      <c r="E459" s="40"/>
      <c r="F459" s="40"/>
      <c r="G459" s="40"/>
      <c r="H459" s="46"/>
    </row>
    <row r="460" s="2" customFormat="1" ht="16.8" customHeight="1">
      <c r="A460" s="40"/>
      <c r="B460" s="46"/>
      <c r="C460" s="315" t="s">
        <v>199</v>
      </c>
      <c r="D460" s="315" t="s">
        <v>19</v>
      </c>
      <c r="E460" s="19" t="s">
        <v>19</v>
      </c>
      <c r="F460" s="316">
        <v>0</v>
      </c>
      <c r="G460" s="40"/>
      <c r="H460" s="46"/>
    </row>
    <row r="461" s="2" customFormat="1" ht="16.8" customHeight="1">
      <c r="A461" s="40"/>
      <c r="B461" s="46"/>
      <c r="C461" s="315" t="s">
        <v>409</v>
      </c>
      <c r="D461" s="315" t="s">
        <v>2184</v>
      </c>
      <c r="E461" s="19" t="s">
        <v>232</v>
      </c>
      <c r="F461" s="316">
        <v>39.710000000000001</v>
      </c>
      <c r="G461" s="40"/>
      <c r="H461" s="46"/>
    </row>
    <row r="462" s="2" customFormat="1">
      <c r="A462" s="40"/>
      <c r="B462" s="46"/>
      <c r="C462" s="315" t="s">
        <v>703</v>
      </c>
      <c r="D462" s="315" t="s">
        <v>2211</v>
      </c>
      <c r="E462" s="19" t="s">
        <v>232</v>
      </c>
      <c r="F462" s="316">
        <v>41.359999999999999</v>
      </c>
      <c r="G462" s="40"/>
      <c r="H462" s="46"/>
    </row>
    <row r="463" s="2" customFormat="1">
      <c r="A463" s="40"/>
      <c r="B463" s="46"/>
      <c r="C463" s="315" t="s">
        <v>415</v>
      </c>
      <c r="D463" s="315" t="s">
        <v>2185</v>
      </c>
      <c r="E463" s="19" t="s">
        <v>232</v>
      </c>
      <c r="F463" s="316">
        <v>41.359999999999999</v>
      </c>
      <c r="G463" s="40"/>
      <c r="H463" s="46"/>
    </row>
    <row r="464" s="2" customFormat="1">
      <c r="A464" s="40"/>
      <c r="B464" s="46"/>
      <c r="C464" s="315" t="s">
        <v>419</v>
      </c>
      <c r="D464" s="315" t="s">
        <v>2186</v>
      </c>
      <c r="E464" s="19" t="s">
        <v>232</v>
      </c>
      <c r="F464" s="316">
        <v>41.359999999999999</v>
      </c>
      <c r="G464" s="40"/>
      <c r="H464" s="46"/>
    </row>
    <row r="465" s="2" customFormat="1">
      <c r="A465" s="40"/>
      <c r="B465" s="46"/>
      <c r="C465" s="315" t="s">
        <v>424</v>
      </c>
      <c r="D465" s="315" t="s">
        <v>2187</v>
      </c>
      <c r="E465" s="19" t="s">
        <v>232</v>
      </c>
      <c r="F465" s="316">
        <v>41.359999999999999</v>
      </c>
      <c r="G465" s="40"/>
      <c r="H465" s="46"/>
    </row>
    <row r="466" s="2" customFormat="1" ht="16.8" customHeight="1">
      <c r="A466" s="40"/>
      <c r="B466" s="46"/>
      <c r="C466" s="311" t="s">
        <v>222</v>
      </c>
      <c r="D466" s="312" t="s">
        <v>19</v>
      </c>
      <c r="E466" s="313" t="s">
        <v>19</v>
      </c>
      <c r="F466" s="314">
        <v>0</v>
      </c>
      <c r="G466" s="40"/>
      <c r="H466" s="46"/>
    </row>
    <row r="467" s="2" customFormat="1" ht="16.8" customHeight="1">
      <c r="A467" s="40"/>
      <c r="B467" s="46"/>
      <c r="C467" s="315" t="s">
        <v>19</v>
      </c>
      <c r="D467" s="315" t="s">
        <v>221</v>
      </c>
      <c r="E467" s="19" t="s">
        <v>19</v>
      </c>
      <c r="F467" s="316">
        <v>0</v>
      </c>
      <c r="G467" s="40"/>
      <c r="H467" s="46"/>
    </row>
    <row r="468" s="2" customFormat="1" ht="16.8" customHeight="1">
      <c r="A468" s="40"/>
      <c r="B468" s="46"/>
      <c r="C468" s="315" t="s">
        <v>19</v>
      </c>
      <c r="D468" s="315" t="s">
        <v>69</v>
      </c>
      <c r="E468" s="19" t="s">
        <v>19</v>
      </c>
      <c r="F468" s="316">
        <v>0</v>
      </c>
      <c r="G468" s="40"/>
      <c r="H468" s="46"/>
    </row>
    <row r="469" s="2" customFormat="1" ht="16.8" customHeight="1">
      <c r="A469" s="40"/>
      <c r="B469" s="46"/>
      <c r="C469" s="315" t="s">
        <v>222</v>
      </c>
      <c r="D469" s="315" t="s">
        <v>206</v>
      </c>
      <c r="E469" s="19" t="s">
        <v>19</v>
      </c>
      <c r="F469" s="316">
        <v>0</v>
      </c>
      <c r="G469" s="40"/>
      <c r="H469" s="46"/>
    </row>
    <row r="470" s="2" customFormat="1" ht="16.8" customHeight="1">
      <c r="A470" s="40"/>
      <c r="B470" s="46"/>
      <c r="C470" s="311" t="s">
        <v>225</v>
      </c>
      <c r="D470" s="312" t="s">
        <v>19</v>
      </c>
      <c r="E470" s="313" t="s">
        <v>19</v>
      </c>
      <c r="F470" s="314">
        <v>1.5</v>
      </c>
      <c r="G470" s="40"/>
      <c r="H470" s="46"/>
    </row>
    <row r="471" s="2" customFormat="1" ht="16.8" customHeight="1">
      <c r="A471" s="40"/>
      <c r="B471" s="46"/>
      <c r="C471" s="315" t="s">
        <v>19</v>
      </c>
      <c r="D471" s="315" t="s">
        <v>223</v>
      </c>
      <c r="E471" s="19" t="s">
        <v>19</v>
      </c>
      <c r="F471" s="316">
        <v>0</v>
      </c>
      <c r="G471" s="40"/>
      <c r="H471" s="46"/>
    </row>
    <row r="472" s="2" customFormat="1" ht="16.8" customHeight="1">
      <c r="A472" s="40"/>
      <c r="B472" s="46"/>
      <c r="C472" s="315" t="s">
        <v>19</v>
      </c>
      <c r="D472" s="315" t="s">
        <v>227</v>
      </c>
      <c r="E472" s="19" t="s">
        <v>19</v>
      </c>
      <c r="F472" s="316">
        <v>1.5</v>
      </c>
      <c r="G472" s="40"/>
      <c r="H472" s="46"/>
    </row>
    <row r="473" s="2" customFormat="1" ht="16.8" customHeight="1">
      <c r="A473" s="40"/>
      <c r="B473" s="46"/>
      <c r="C473" s="315" t="s">
        <v>225</v>
      </c>
      <c r="D473" s="315" t="s">
        <v>206</v>
      </c>
      <c r="E473" s="19" t="s">
        <v>19</v>
      </c>
      <c r="F473" s="316">
        <v>1.5</v>
      </c>
      <c r="G473" s="40"/>
      <c r="H473" s="46"/>
    </row>
    <row r="474" s="2" customFormat="1" ht="16.8" customHeight="1">
      <c r="A474" s="40"/>
      <c r="B474" s="46"/>
      <c r="C474" s="317" t="s">
        <v>2169</v>
      </c>
      <c r="D474" s="40"/>
      <c r="E474" s="40"/>
      <c r="F474" s="40"/>
      <c r="G474" s="40"/>
      <c r="H474" s="46"/>
    </row>
    <row r="475" s="2" customFormat="1" ht="16.8" customHeight="1">
      <c r="A475" s="40"/>
      <c r="B475" s="46"/>
      <c r="C475" s="315" t="s">
        <v>199</v>
      </c>
      <c r="D475" s="315" t="s">
        <v>19</v>
      </c>
      <c r="E475" s="19" t="s">
        <v>19</v>
      </c>
      <c r="F475" s="316">
        <v>0</v>
      </c>
      <c r="G475" s="40"/>
      <c r="H475" s="46"/>
    </row>
    <row r="476" s="2" customFormat="1">
      <c r="A476" s="40"/>
      <c r="B476" s="46"/>
      <c r="C476" s="315" t="s">
        <v>703</v>
      </c>
      <c r="D476" s="315" t="s">
        <v>2211</v>
      </c>
      <c r="E476" s="19" t="s">
        <v>232</v>
      </c>
      <c r="F476" s="316">
        <v>41.359999999999999</v>
      </c>
      <c r="G476" s="40"/>
      <c r="H476" s="46"/>
    </row>
    <row r="477" s="2" customFormat="1">
      <c r="A477" s="40"/>
      <c r="B477" s="46"/>
      <c r="C477" s="315" t="s">
        <v>415</v>
      </c>
      <c r="D477" s="315" t="s">
        <v>2185</v>
      </c>
      <c r="E477" s="19" t="s">
        <v>232</v>
      </c>
      <c r="F477" s="316">
        <v>41.359999999999999</v>
      </c>
      <c r="G477" s="40"/>
      <c r="H477" s="46"/>
    </row>
    <row r="478" s="2" customFormat="1">
      <c r="A478" s="40"/>
      <c r="B478" s="46"/>
      <c r="C478" s="315" t="s">
        <v>419</v>
      </c>
      <c r="D478" s="315" t="s">
        <v>2186</v>
      </c>
      <c r="E478" s="19" t="s">
        <v>232</v>
      </c>
      <c r="F478" s="316">
        <v>41.359999999999999</v>
      </c>
      <c r="G478" s="40"/>
      <c r="H478" s="46"/>
    </row>
    <row r="479" s="2" customFormat="1">
      <c r="A479" s="40"/>
      <c r="B479" s="46"/>
      <c r="C479" s="315" t="s">
        <v>424</v>
      </c>
      <c r="D479" s="315" t="s">
        <v>2187</v>
      </c>
      <c r="E479" s="19" t="s">
        <v>232</v>
      </c>
      <c r="F479" s="316">
        <v>41.359999999999999</v>
      </c>
      <c r="G479" s="40"/>
      <c r="H479" s="46"/>
    </row>
    <row r="480" s="2" customFormat="1" ht="16.8" customHeight="1">
      <c r="A480" s="40"/>
      <c r="B480" s="46"/>
      <c r="C480" s="311" t="s">
        <v>157</v>
      </c>
      <c r="D480" s="312" t="s">
        <v>19</v>
      </c>
      <c r="E480" s="313" t="s">
        <v>19</v>
      </c>
      <c r="F480" s="314">
        <v>35.299999999999997</v>
      </c>
      <c r="G480" s="40"/>
      <c r="H480" s="46"/>
    </row>
    <row r="481" s="2" customFormat="1" ht="16.8" customHeight="1">
      <c r="A481" s="40"/>
      <c r="B481" s="46"/>
      <c r="C481" s="315" t="s">
        <v>19</v>
      </c>
      <c r="D481" s="315" t="s">
        <v>203</v>
      </c>
      <c r="E481" s="19" t="s">
        <v>19</v>
      </c>
      <c r="F481" s="316">
        <v>0</v>
      </c>
      <c r="G481" s="40"/>
      <c r="H481" s="46"/>
    </row>
    <row r="482" s="2" customFormat="1" ht="16.8" customHeight="1">
      <c r="A482" s="40"/>
      <c r="B482" s="46"/>
      <c r="C482" s="315" t="s">
        <v>19</v>
      </c>
      <c r="D482" s="315" t="s">
        <v>670</v>
      </c>
      <c r="E482" s="19" t="s">
        <v>19</v>
      </c>
      <c r="F482" s="316">
        <v>0.5</v>
      </c>
      <c r="G482" s="40"/>
      <c r="H482" s="46"/>
    </row>
    <row r="483" s="2" customFormat="1" ht="16.8" customHeight="1">
      <c r="A483" s="40"/>
      <c r="B483" s="46"/>
      <c r="C483" s="315" t="s">
        <v>19</v>
      </c>
      <c r="D483" s="315" t="s">
        <v>207</v>
      </c>
      <c r="E483" s="19" t="s">
        <v>19</v>
      </c>
      <c r="F483" s="316">
        <v>0</v>
      </c>
      <c r="G483" s="40"/>
      <c r="H483" s="46"/>
    </row>
    <row r="484" s="2" customFormat="1" ht="16.8" customHeight="1">
      <c r="A484" s="40"/>
      <c r="B484" s="46"/>
      <c r="C484" s="315" t="s">
        <v>19</v>
      </c>
      <c r="D484" s="315" t="s">
        <v>671</v>
      </c>
      <c r="E484" s="19" t="s">
        <v>19</v>
      </c>
      <c r="F484" s="316">
        <v>33.200000000000003</v>
      </c>
      <c r="G484" s="40"/>
      <c r="H484" s="46"/>
    </row>
    <row r="485" s="2" customFormat="1" ht="16.8" customHeight="1">
      <c r="A485" s="40"/>
      <c r="B485" s="46"/>
      <c r="C485" s="315" t="s">
        <v>19</v>
      </c>
      <c r="D485" s="315" t="s">
        <v>209</v>
      </c>
      <c r="E485" s="19" t="s">
        <v>19</v>
      </c>
      <c r="F485" s="316">
        <v>0</v>
      </c>
      <c r="G485" s="40"/>
      <c r="H485" s="46"/>
    </row>
    <row r="486" s="2" customFormat="1" ht="16.8" customHeight="1">
      <c r="A486" s="40"/>
      <c r="B486" s="46"/>
      <c r="C486" s="315" t="s">
        <v>19</v>
      </c>
      <c r="D486" s="315" t="s">
        <v>672</v>
      </c>
      <c r="E486" s="19" t="s">
        <v>19</v>
      </c>
      <c r="F486" s="316">
        <v>1.6000000000000001</v>
      </c>
      <c r="G486" s="40"/>
      <c r="H486" s="46"/>
    </row>
    <row r="487" s="2" customFormat="1" ht="16.8" customHeight="1">
      <c r="A487" s="40"/>
      <c r="B487" s="46"/>
      <c r="C487" s="315" t="s">
        <v>19</v>
      </c>
      <c r="D487" s="315" t="s">
        <v>211</v>
      </c>
      <c r="E487" s="19" t="s">
        <v>19</v>
      </c>
      <c r="F487" s="316">
        <v>0</v>
      </c>
      <c r="G487" s="40"/>
      <c r="H487" s="46"/>
    </row>
    <row r="488" s="2" customFormat="1" ht="16.8" customHeight="1">
      <c r="A488" s="40"/>
      <c r="B488" s="46"/>
      <c r="C488" s="315" t="s">
        <v>19</v>
      </c>
      <c r="D488" s="315" t="s">
        <v>69</v>
      </c>
      <c r="E488" s="19" t="s">
        <v>19</v>
      </c>
      <c r="F488" s="316">
        <v>0</v>
      </c>
      <c r="G488" s="40"/>
      <c r="H488" s="46"/>
    </row>
    <row r="489" s="2" customFormat="1" ht="16.8" customHeight="1">
      <c r="A489" s="40"/>
      <c r="B489" s="46"/>
      <c r="C489" s="315" t="s">
        <v>19</v>
      </c>
      <c r="D489" s="315" t="s">
        <v>213</v>
      </c>
      <c r="E489" s="19" t="s">
        <v>19</v>
      </c>
      <c r="F489" s="316">
        <v>0</v>
      </c>
      <c r="G489" s="40"/>
      <c r="H489" s="46"/>
    </row>
    <row r="490" s="2" customFormat="1" ht="16.8" customHeight="1">
      <c r="A490" s="40"/>
      <c r="B490" s="46"/>
      <c r="C490" s="315" t="s">
        <v>19</v>
      </c>
      <c r="D490" s="315" t="s">
        <v>69</v>
      </c>
      <c r="E490" s="19" t="s">
        <v>19</v>
      </c>
      <c r="F490" s="316">
        <v>0</v>
      </c>
      <c r="G490" s="40"/>
      <c r="H490" s="46"/>
    </row>
    <row r="491" s="2" customFormat="1" ht="16.8" customHeight="1">
      <c r="A491" s="40"/>
      <c r="B491" s="46"/>
      <c r="C491" s="315" t="s">
        <v>157</v>
      </c>
      <c r="D491" s="315" t="s">
        <v>215</v>
      </c>
      <c r="E491" s="19" t="s">
        <v>19</v>
      </c>
      <c r="F491" s="316">
        <v>35.299999999999997</v>
      </c>
      <c r="G491" s="40"/>
      <c r="H491" s="46"/>
    </row>
    <row r="492" s="2" customFormat="1" ht="16.8" customHeight="1">
      <c r="A492" s="40"/>
      <c r="B492" s="46"/>
      <c r="C492" s="317" t="s">
        <v>2169</v>
      </c>
      <c r="D492" s="40"/>
      <c r="E492" s="40"/>
      <c r="F492" s="40"/>
      <c r="G492" s="40"/>
      <c r="H492" s="46"/>
    </row>
    <row r="493" s="2" customFormat="1" ht="16.8" customHeight="1">
      <c r="A493" s="40"/>
      <c r="B493" s="46"/>
      <c r="C493" s="315" t="s">
        <v>199</v>
      </c>
      <c r="D493" s="315" t="s">
        <v>19</v>
      </c>
      <c r="E493" s="19" t="s">
        <v>19</v>
      </c>
      <c r="F493" s="316">
        <v>0</v>
      </c>
      <c r="G493" s="40"/>
      <c r="H493" s="46"/>
    </row>
    <row r="494" s="2" customFormat="1" ht="16.8" customHeight="1">
      <c r="A494" s="40"/>
      <c r="B494" s="46"/>
      <c r="C494" s="315" t="s">
        <v>357</v>
      </c>
      <c r="D494" s="315" t="s">
        <v>938</v>
      </c>
      <c r="E494" s="19" t="s">
        <v>279</v>
      </c>
      <c r="F494" s="316">
        <v>16.541</v>
      </c>
      <c r="G494" s="40"/>
      <c r="H494" s="46"/>
    </row>
    <row r="495" s="2" customFormat="1" ht="16.8" customHeight="1">
      <c r="A495" s="40"/>
      <c r="B495" s="46"/>
      <c r="C495" s="315" t="s">
        <v>370</v>
      </c>
      <c r="D495" s="315" t="s">
        <v>1205</v>
      </c>
      <c r="E495" s="19" t="s">
        <v>279</v>
      </c>
      <c r="F495" s="316">
        <v>3.5299999999999998</v>
      </c>
      <c r="G495" s="40"/>
      <c r="H495" s="46"/>
    </row>
    <row r="496" s="2" customFormat="1" ht="16.8" customHeight="1">
      <c r="A496" s="40"/>
      <c r="B496" s="46"/>
      <c r="C496" s="315" t="s">
        <v>707</v>
      </c>
      <c r="D496" s="315" t="s">
        <v>2212</v>
      </c>
      <c r="E496" s="19" t="s">
        <v>252</v>
      </c>
      <c r="F496" s="316">
        <v>35.299999999999997</v>
      </c>
      <c r="G496" s="40"/>
      <c r="H496" s="46"/>
    </row>
    <row r="497" s="2" customFormat="1" ht="16.8" customHeight="1">
      <c r="A497" s="40"/>
      <c r="B497" s="46"/>
      <c r="C497" s="315" t="s">
        <v>755</v>
      </c>
      <c r="D497" s="315" t="s">
        <v>2213</v>
      </c>
      <c r="E497" s="19" t="s">
        <v>252</v>
      </c>
      <c r="F497" s="316">
        <v>35.299999999999997</v>
      </c>
      <c r="G497" s="40"/>
      <c r="H497" s="46"/>
    </row>
    <row r="498" s="2" customFormat="1" ht="16.8" customHeight="1">
      <c r="A498" s="40"/>
      <c r="B498" s="46"/>
      <c r="C498" s="315" t="s">
        <v>757</v>
      </c>
      <c r="D498" s="315" t="s">
        <v>758</v>
      </c>
      <c r="E498" s="19" t="s">
        <v>252</v>
      </c>
      <c r="F498" s="316">
        <v>35.299999999999997</v>
      </c>
      <c r="G498" s="40"/>
      <c r="H498" s="46"/>
    </row>
    <row r="499" s="2" customFormat="1" ht="16.8" customHeight="1">
      <c r="A499" s="40"/>
      <c r="B499" s="46"/>
      <c r="C499" s="315" t="s">
        <v>761</v>
      </c>
      <c r="D499" s="315" t="s">
        <v>2214</v>
      </c>
      <c r="E499" s="19" t="s">
        <v>252</v>
      </c>
      <c r="F499" s="316">
        <v>35.299999999999997</v>
      </c>
      <c r="G499" s="40"/>
      <c r="H499" s="46"/>
    </row>
    <row r="500" s="2" customFormat="1" ht="16.8" customHeight="1">
      <c r="A500" s="40"/>
      <c r="B500" s="46"/>
      <c r="C500" s="315" t="s">
        <v>571</v>
      </c>
      <c r="D500" s="315" t="s">
        <v>2192</v>
      </c>
      <c r="E500" s="19" t="s">
        <v>252</v>
      </c>
      <c r="F500" s="316">
        <v>35.299999999999997</v>
      </c>
      <c r="G500" s="40"/>
      <c r="H500" s="46"/>
    </row>
    <row r="501" s="2" customFormat="1" ht="16.8" customHeight="1">
      <c r="A501" s="40"/>
      <c r="B501" s="46"/>
      <c r="C501" s="311" t="s">
        <v>159</v>
      </c>
      <c r="D501" s="312" t="s">
        <v>19</v>
      </c>
      <c r="E501" s="313" t="s">
        <v>19</v>
      </c>
      <c r="F501" s="314">
        <v>0.5</v>
      </c>
      <c r="G501" s="40"/>
      <c r="H501" s="46"/>
    </row>
    <row r="502" s="2" customFormat="1" ht="16.8" customHeight="1">
      <c r="A502" s="40"/>
      <c r="B502" s="46"/>
      <c r="C502" s="315" t="s">
        <v>19</v>
      </c>
      <c r="D502" s="315" t="s">
        <v>203</v>
      </c>
      <c r="E502" s="19" t="s">
        <v>19</v>
      </c>
      <c r="F502" s="316">
        <v>0</v>
      </c>
      <c r="G502" s="40"/>
      <c r="H502" s="46"/>
    </row>
    <row r="503" s="2" customFormat="1" ht="16.8" customHeight="1">
      <c r="A503" s="40"/>
      <c r="B503" s="46"/>
      <c r="C503" s="315" t="s">
        <v>19</v>
      </c>
      <c r="D503" s="315" t="s">
        <v>670</v>
      </c>
      <c r="E503" s="19" t="s">
        <v>19</v>
      </c>
      <c r="F503" s="316">
        <v>0.5</v>
      </c>
      <c r="G503" s="40"/>
      <c r="H503" s="46"/>
    </row>
    <row r="504" s="2" customFormat="1" ht="16.8" customHeight="1">
      <c r="A504" s="40"/>
      <c r="B504" s="46"/>
      <c r="C504" s="315" t="s">
        <v>159</v>
      </c>
      <c r="D504" s="315" t="s">
        <v>206</v>
      </c>
      <c r="E504" s="19" t="s">
        <v>19</v>
      </c>
      <c r="F504" s="316">
        <v>0.5</v>
      </c>
      <c r="G504" s="40"/>
      <c r="H504" s="46"/>
    </row>
    <row r="505" s="2" customFormat="1" ht="16.8" customHeight="1">
      <c r="A505" s="40"/>
      <c r="B505" s="46"/>
      <c r="C505" s="317" t="s">
        <v>2169</v>
      </c>
      <c r="D505" s="40"/>
      <c r="E505" s="40"/>
      <c r="F505" s="40"/>
      <c r="G505" s="40"/>
      <c r="H505" s="46"/>
    </row>
    <row r="506" s="2" customFormat="1" ht="16.8" customHeight="1">
      <c r="A506" s="40"/>
      <c r="B506" s="46"/>
      <c r="C506" s="315" t="s">
        <v>199</v>
      </c>
      <c r="D506" s="315" t="s">
        <v>19</v>
      </c>
      <c r="E506" s="19" t="s">
        <v>19</v>
      </c>
      <c r="F506" s="316">
        <v>0</v>
      </c>
      <c r="G506" s="40"/>
      <c r="H506" s="46"/>
    </row>
    <row r="507" s="2" customFormat="1" ht="16.8" customHeight="1">
      <c r="A507" s="40"/>
      <c r="B507" s="46"/>
      <c r="C507" s="315" t="s">
        <v>272</v>
      </c>
      <c r="D507" s="315" t="s">
        <v>863</v>
      </c>
      <c r="E507" s="19" t="s">
        <v>232</v>
      </c>
      <c r="F507" s="316">
        <v>0.55000000000000004</v>
      </c>
      <c r="G507" s="40"/>
      <c r="H507" s="46"/>
    </row>
    <row r="508" s="2" customFormat="1" ht="16.8" customHeight="1">
      <c r="A508" s="40"/>
      <c r="B508" s="46"/>
      <c r="C508" s="311" t="s">
        <v>210</v>
      </c>
      <c r="D508" s="312" t="s">
        <v>19</v>
      </c>
      <c r="E508" s="313" t="s">
        <v>19</v>
      </c>
      <c r="F508" s="314">
        <v>1.6000000000000001</v>
      </c>
      <c r="G508" s="40"/>
      <c r="H508" s="46"/>
    </row>
    <row r="509" s="2" customFormat="1" ht="16.8" customHeight="1">
      <c r="A509" s="40"/>
      <c r="B509" s="46"/>
      <c r="C509" s="315" t="s">
        <v>19</v>
      </c>
      <c r="D509" s="315" t="s">
        <v>209</v>
      </c>
      <c r="E509" s="19" t="s">
        <v>19</v>
      </c>
      <c r="F509" s="316">
        <v>0</v>
      </c>
      <c r="G509" s="40"/>
      <c r="H509" s="46"/>
    </row>
    <row r="510" s="2" customFormat="1" ht="16.8" customHeight="1">
      <c r="A510" s="40"/>
      <c r="B510" s="46"/>
      <c r="C510" s="315" t="s">
        <v>19</v>
      </c>
      <c r="D510" s="315" t="s">
        <v>672</v>
      </c>
      <c r="E510" s="19" t="s">
        <v>19</v>
      </c>
      <c r="F510" s="316">
        <v>1.6000000000000001</v>
      </c>
      <c r="G510" s="40"/>
      <c r="H510" s="46"/>
    </row>
    <row r="511" s="2" customFormat="1" ht="16.8" customHeight="1">
      <c r="A511" s="40"/>
      <c r="B511" s="46"/>
      <c r="C511" s="315" t="s">
        <v>210</v>
      </c>
      <c r="D511" s="315" t="s">
        <v>206</v>
      </c>
      <c r="E511" s="19" t="s">
        <v>19</v>
      </c>
      <c r="F511" s="316">
        <v>1.6000000000000001</v>
      </c>
      <c r="G511" s="40"/>
      <c r="H511" s="46"/>
    </row>
    <row r="512" s="2" customFormat="1" ht="16.8" customHeight="1">
      <c r="A512" s="40"/>
      <c r="B512" s="46"/>
      <c r="C512" s="317" t="s">
        <v>2169</v>
      </c>
      <c r="D512" s="40"/>
      <c r="E512" s="40"/>
      <c r="F512" s="40"/>
      <c r="G512" s="40"/>
      <c r="H512" s="46"/>
    </row>
    <row r="513" s="2" customFormat="1" ht="16.8" customHeight="1">
      <c r="A513" s="40"/>
      <c r="B513" s="46"/>
      <c r="C513" s="315" t="s">
        <v>199</v>
      </c>
      <c r="D513" s="315" t="s">
        <v>19</v>
      </c>
      <c r="E513" s="19" t="s">
        <v>19</v>
      </c>
      <c r="F513" s="316">
        <v>0</v>
      </c>
      <c r="G513" s="40"/>
      <c r="H513" s="46"/>
    </row>
    <row r="514" s="2" customFormat="1">
      <c r="A514" s="40"/>
      <c r="B514" s="46"/>
      <c r="C514" s="315" t="s">
        <v>285</v>
      </c>
      <c r="D514" s="315" t="s">
        <v>2174</v>
      </c>
      <c r="E514" s="19" t="s">
        <v>279</v>
      </c>
      <c r="F514" s="316">
        <v>24.539000000000001</v>
      </c>
      <c r="G514" s="40"/>
      <c r="H514" s="46"/>
    </row>
    <row r="515" s="2" customFormat="1" ht="16.8" customHeight="1">
      <c r="A515" s="40"/>
      <c r="B515" s="46"/>
      <c r="C515" s="311" t="s">
        <v>161</v>
      </c>
      <c r="D515" s="312" t="s">
        <v>19</v>
      </c>
      <c r="E515" s="313" t="s">
        <v>19</v>
      </c>
      <c r="F515" s="314">
        <v>33.200000000000003</v>
      </c>
      <c r="G515" s="40"/>
      <c r="H515" s="46"/>
    </row>
    <row r="516" s="2" customFormat="1" ht="16.8" customHeight="1">
      <c r="A516" s="40"/>
      <c r="B516" s="46"/>
      <c r="C516" s="315" t="s">
        <v>19</v>
      </c>
      <c r="D516" s="315" t="s">
        <v>207</v>
      </c>
      <c r="E516" s="19" t="s">
        <v>19</v>
      </c>
      <c r="F516" s="316">
        <v>0</v>
      </c>
      <c r="G516" s="40"/>
      <c r="H516" s="46"/>
    </row>
    <row r="517" s="2" customFormat="1" ht="16.8" customHeight="1">
      <c r="A517" s="40"/>
      <c r="B517" s="46"/>
      <c r="C517" s="315" t="s">
        <v>19</v>
      </c>
      <c r="D517" s="315" t="s">
        <v>671</v>
      </c>
      <c r="E517" s="19" t="s">
        <v>19</v>
      </c>
      <c r="F517" s="316">
        <v>33.200000000000003</v>
      </c>
      <c r="G517" s="40"/>
      <c r="H517" s="46"/>
    </row>
    <row r="518" s="2" customFormat="1" ht="16.8" customHeight="1">
      <c r="A518" s="40"/>
      <c r="B518" s="46"/>
      <c r="C518" s="315" t="s">
        <v>161</v>
      </c>
      <c r="D518" s="315" t="s">
        <v>206</v>
      </c>
      <c r="E518" s="19" t="s">
        <v>19</v>
      </c>
      <c r="F518" s="316">
        <v>33.200000000000003</v>
      </c>
      <c r="G518" s="40"/>
      <c r="H518" s="46"/>
    </row>
    <row r="519" s="2" customFormat="1" ht="16.8" customHeight="1">
      <c r="A519" s="40"/>
      <c r="B519" s="46"/>
      <c r="C519" s="317" t="s">
        <v>2169</v>
      </c>
      <c r="D519" s="40"/>
      <c r="E519" s="40"/>
      <c r="F519" s="40"/>
      <c r="G519" s="40"/>
      <c r="H519" s="46"/>
    </row>
    <row r="520" s="2" customFormat="1" ht="16.8" customHeight="1">
      <c r="A520" s="40"/>
      <c r="B520" s="46"/>
      <c r="C520" s="315" t="s">
        <v>199</v>
      </c>
      <c r="D520" s="315" t="s">
        <v>19</v>
      </c>
      <c r="E520" s="19" t="s">
        <v>19</v>
      </c>
      <c r="F520" s="316">
        <v>0</v>
      </c>
      <c r="G520" s="40"/>
      <c r="H520" s="46"/>
    </row>
    <row r="521" s="2" customFormat="1" ht="16.8" customHeight="1">
      <c r="A521" s="40"/>
      <c r="B521" s="46"/>
      <c r="C521" s="315" t="s">
        <v>241</v>
      </c>
      <c r="D521" s="315" t="s">
        <v>2193</v>
      </c>
      <c r="E521" s="19" t="s">
        <v>232</v>
      </c>
      <c r="F521" s="316">
        <v>36.520000000000003</v>
      </c>
      <c r="G521" s="40"/>
      <c r="H521" s="46"/>
    </row>
    <row r="522" s="2" customFormat="1" ht="16.8" customHeight="1">
      <c r="A522" s="40"/>
      <c r="B522" s="46"/>
      <c r="C522" s="315" t="s">
        <v>246</v>
      </c>
      <c r="D522" s="315" t="s">
        <v>2194</v>
      </c>
      <c r="E522" s="19" t="s">
        <v>232</v>
      </c>
      <c r="F522" s="316">
        <v>36.520000000000003</v>
      </c>
      <c r="G522" s="40"/>
      <c r="H522" s="46"/>
    </row>
    <row r="523" s="2" customFormat="1">
      <c r="A523" s="40"/>
      <c r="B523" s="46"/>
      <c r="C523" s="315" t="s">
        <v>285</v>
      </c>
      <c r="D523" s="315" t="s">
        <v>2174</v>
      </c>
      <c r="E523" s="19" t="s">
        <v>279</v>
      </c>
      <c r="F523" s="316">
        <v>24.539000000000001</v>
      </c>
      <c r="G523" s="40"/>
      <c r="H523" s="46"/>
    </row>
    <row r="524" s="2" customFormat="1" ht="16.8" customHeight="1">
      <c r="A524" s="40"/>
      <c r="B524" s="46"/>
      <c r="C524" s="315" t="s">
        <v>576</v>
      </c>
      <c r="D524" s="315" t="s">
        <v>2195</v>
      </c>
      <c r="E524" s="19" t="s">
        <v>252</v>
      </c>
      <c r="F524" s="316">
        <v>66.400000000000006</v>
      </c>
      <c r="G524" s="40"/>
      <c r="H524" s="46"/>
    </row>
    <row r="525" s="2" customFormat="1" ht="16.8" customHeight="1">
      <c r="A525" s="40"/>
      <c r="B525" s="46"/>
      <c r="C525" s="311" t="s">
        <v>298</v>
      </c>
      <c r="D525" s="312" t="s">
        <v>19</v>
      </c>
      <c r="E525" s="313" t="s">
        <v>19</v>
      </c>
      <c r="F525" s="314">
        <v>71.804000000000002</v>
      </c>
      <c r="G525" s="40"/>
      <c r="H525" s="46"/>
    </row>
    <row r="526" s="2" customFormat="1" ht="16.8" customHeight="1">
      <c r="A526" s="40"/>
      <c r="B526" s="46"/>
      <c r="C526" s="315" t="s">
        <v>298</v>
      </c>
      <c r="D526" s="315" t="s">
        <v>299</v>
      </c>
      <c r="E526" s="19" t="s">
        <v>19</v>
      </c>
      <c r="F526" s="316">
        <v>71.804000000000002</v>
      </c>
      <c r="G526" s="40"/>
      <c r="H526" s="46"/>
    </row>
    <row r="527" s="2" customFormat="1" ht="16.8" customHeight="1">
      <c r="A527" s="40"/>
      <c r="B527" s="46"/>
      <c r="C527" s="311" t="s">
        <v>163</v>
      </c>
      <c r="D527" s="312" t="s">
        <v>19</v>
      </c>
      <c r="E527" s="313" t="s">
        <v>19</v>
      </c>
      <c r="F527" s="314">
        <v>2</v>
      </c>
      <c r="G527" s="40"/>
      <c r="H527" s="46"/>
    </row>
    <row r="528" s="2" customFormat="1" ht="16.8" customHeight="1">
      <c r="A528" s="40"/>
      <c r="B528" s="46"/>
      <c r="C528" s="311" t="s">
        <v>2215</v>
      </c>
      <c r="D528" s="312" t="s">
        <v>19</v>
      </c>
      <c r="E528" s="313" t="s">
        <v>19</v>
      </c>
      <c r="F528" s="314">
        <v>2</v>
      </c>
      <c r="G528" s="40"/>
      <c r="H528" s="46"/>
    </row>
    <row r="529" s="2" customFormat="1" ht="16.8" customHeight="1">
      <c r="A529" s="40"/>
      <c r="B529" s="46"/>
      <c r="C529" s="315" t="s">
        <v>19</v>
      </c>
      <c r="D529" s="315" t="s">
        <v>78</v>
      </c>
      <c r="E529" s="19" t="s">
        <v>19</v>
      </c>
      <c r="F529" s="316">
        <v>2</v>
      </c>
      <c r="G529" s="40"/>
      <c r="H529" s="46"/>
    </row>
    <row r="530" s="2" customFormat="1" ht="16.8" customHeight="1">
      <c r="A530" s="40"/>
      <c r="B530" s="46"/>
      <c r="C530" s="315" t="s">
        <v>2215</v>
      </c>
      <c r="D530" s="315" t="s">
        <v>206</v>
      </c>
      <c r="E530" s="19" t="s">
        <v>19</v>
      </c>
      <c r="F530" s="316">
        <v>2</v>
      </c>
      <c r="G530" s="40"/>
      <c r="H530" s="46"/>
    </row>
    <row r="531" s="2" customFormat="1" ht="16.8" customHeight="1">
      <c r="A531" s="40"/>
      <c r="B531" s="46"/>
      <c r="C531" s="311" t="s">
        <v>235</v>
      </c>
      <c r="D531" s="312" t="s">
        <v>19</v>
      </c>
      <c r="E531" s="313" t="s">
        <v>19</v>
      </c>
      <c r="F531" s="314">
        <v>0</v>
      </c>
      <c r="G531" s="40"/>
      <c r="H531" s="46"/>
    </row>
    <row r="532" s="2" customFormat="1" ht="16.8" customHeight="1">
      <c r="A532" s="40"/>
      <c r="B532" s="46"/>
      <c r="C532" s="311" t="s">
        <v>240</v>
      </c>
      <c r="D532" s="312" t="s">
        <v>19</v>
      </c>
      <c r="E532" s="313" t="s">
        <v>19</v>
      </c>
      <c r="F532" s="314">
        <v>0</v>
      </c>
      <c r="G532" s="40"/>
      <c r="H532" s="46"/>
    </row>
    <row r="533" s="2" customFormat="1" ht="16.8" customHeight="1">
      <c r="A533" s="40"/>
      <c r="B533" s="46"/>
      <c r="C533" s="311" t="s">
        <v>356</v>
      </c>
      <c r="D533" s="312" t="s">
        <v>19</v>
      </c>
      <c r="E533" s="313" t="s">
        <v>19</v>
      </c>
      <c r="F533" s="314">
        <v>29.007000000000001</v>
      </c>
      <c r="G533" s="40"/>
      <c r="H533" s="46"/>
    </row>
    <row r="534" s="2" customFormat="1" ht="16.8" customHeight="1">
      <c r="A534" s="40"/>
      <c r="B534" s="46"/>
      <c r="C534" s="315" t="s">
        <v>352</v>
      </c>
      <c r="D534" s="315" t="s">
        <v>353</v>
      </c>
      <c r="E534" s="19" t="s">
        <v>19</v>
      </c>
      <c r="F534" s="316">
        <v>29.007000000000001</v>
      </c>
      <c r="G534" s="40"/>
      <c r="H534" s="46"/>
    </row>
    <row r="535" s="2" customFormat="1" ht="16.8" customHeight="1">
      <c r="A535" s="40"/>
      <c r="B535" s="46"/>
      <c r="C535" s="315" t="s">
        <v>354</v>
      </c>
      <c r="D535" s="315" t="s">
        <v>355</v>
      </c>
      <c r="E535" s="19" t="s">
        <v>19</v>
      </c>
      <c r="F535" s="316">
        <v>0</v>
      </c>
      <c r="G535" s="40"/>
      <c r="H535" s="46"/>
    </row>
    <row r="536" s="2" customFormat="1" ht="16.8" customHeight="1">
      <c r="A536" s="40"/>
      <c r="B536" s="46"/>
      <c r="C536" s="315" t="s">
        <v>356</v>
      </c>
      <c r="D536" s="315" t="s">
        <v>215</v>
      </c>
      <c r="E536" s="19" t="s">
        <v>19</v>
      </c>
      <c r="F536" s="316">
        <v>29.007000000000001</v>
      </c>
      <c r="G536" s="40"/>
      <c r="H536" s="46"/>
    </row>
    <row r="537" s="2" customFormat="1" ht="16.8" customHeight="1">
      <c r="A537" s="40"/>
      <c r="B537" s="46"/>
      <c r="C537" s="311" t="s">
        <v>354</v>
      </c>
      <c r="D537" s="312" t="s">
        <v>19</v>
      </c>
      <c r="E537" s="313" t="s">
        <v>19</v>
      </c>
      <c r="F537" s="314">
        <v>0</v>
      </c>
      <c r="G537" s="40"/>
      <c r="H537" s="46"/>
    </row>
    <row r="538" s="2" customFormat="1" ht="16.8" customHeight="1">
      <c r="A538" s="40"/>
      <c r="B538" s="46"/>
      <c r="C538" s="315" t="s">
        <v>354</v>
      </c>
      <c r="D538" s="315" t="s">
        <v>355</v>
      </c>
      <c r="E538" s="19" t="s">
        <v>19</v>
      </c>
      <c r="F538" s="316">
        <v>0</v>
      </c>
      <c r="G538" s="40"/>
      <c r="H538" s="46"/>
    </row>
    <row r="539" s="2" customFormat="1" ht="7.44" customHeight="1">
      <c r="A539" s="40"/>
      <c r="B539" s="169"/>
      <c r="C539" s="170"/>
      <c r="D539" s="170"/>
      <c r="E539" s="170"/>
      <c r="F539" s="170"/>
      <c r="G539" s="170"/>
      <c r="H539" s="46"/>
    </row>
    <row r="540" s="2" customFormat="1">
      <c r="A540" s="40"/>
      <c r="B540" s="40"/>
      <c r="C540" s="40"/>
      <c r="D540" s="40"/>
      <c r="E540" s="40"/>
      <c r="F540" s="40"/>
      <c r="G540" s="40"/>
      <c r="H540" s="40"/>
    </row>
  </sheetData>
  <sheetProtection sheet="1" formatColumns="0" formatRows="0" objects="1" scenarios="1" spinCount="100000" saltValue="4ZW36Y0Ziz2n6BsH+SHrdvET9AwYDBb1IDCo4t4FNz5ZK13NgM+d1sa7wsaMq7VnouJogOJNlJugn5j/BOaS8g==" hashValue="6qwVSp6NldLg5XzZv6aUCkTdCmXiZwwG2ESQOKe9+RQKGyr5k7S7HYiUKddMRy+LquKDWwCNAO/AczgWOR8zxQ==" algorithmName="SHA-512" password="CFE7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18" customWidth="1"/>
    <col min="2" max="2" width="1.667969" style="318" customWidth="1"/>
    <col min="3" max="4" width="5" style="318" customWidth="1"/>
    <col min="5" max="5" width="11.66016" style="318" customWidth="1"/>
    <col min="6" max="6" width="9.160156" style="318" customWidth="1"/>
    <col min="7" max="7" width="5" style="318" customWidth="1"/>
    <col min="8" max="8" width="77.83203" style="318" customWidth="1"/>
    <col min="9" max="10" width="20" style="318" customWidth="1"/>
    <col min="11" max="11" width="1.667969" style="318" customWidth="1"/>
  </cols>
  <sheetData>
    <row r="1" s="1" customFormat="1" ht="37.5" customHeight="1"/>
    <row r="2" s="1" customFormat="1" ht="7.5" customHeight="1">
      <c r="B2" s="319"/>
      <c r="C2" s="320"/>
      <c r="D2" s="320"/>
      <c r="E2" s="320"/>
      <c r="F2" s="320"/>
      <c r="G2" s="320"/>
      <c r="H2" s="320"/>
      <c r="I2" s="320"/>
      <c r="J2" s="320"/>
      <c r="K2" s="321"/>
    </row>
    <row r="3" s="17" customFormat="1" ht="45" customHeight="1">
      <c r="B3" s="322"/>
      <c r="C3" s="323" t="s">
        <v>2216</v>
      </c>
      <c r="D3" s="323"/>
      <c r="E3" s="323"/>
      <c r="F3" s="323"/>
      <c r="G3" s="323"/>
      <c r="H3" s="323"/>
      <c r="I3" s="323"/>
      <c r="J3" s="323"/>
      <c r="K3" s="324"/>
    </row>
    <row r="4" s="1" customFormat="1" ht="25.5" customHeight="1">
      <c r="B4" s="325"/>
      <c r="C4" s="326" t="s">
        <v>2217</v>
      </c>
      <c r="D4" s="326"/>
      <c r="E4" s="326"/>
      <c r="F4" s="326"/>
      <c r="G4" s="326"/>
      <c r="H4" s="326"/>
      <c r="I4" s="326"/>
      <c r="J4" s="326"/>
      <c r="K4" s="327"/>
    </row>
    <row r="5" s="1" customFormat="1" ht="5.25" customHeight="1">
      <c r="B5" s="325"/>
      <c r="C5" s="328"/>
      <c r="D5" s="328"/>
      <c r="E5" s="328"/>
      <c r="F5" s="328"/>
      <c r="G5" s="328"/>
      <c r="H5" s="328"/>
      <c r="I5" s="328"/>
      <c r="J5" s="328"/>
      <c r="K5" s="327"/>
    </row>
    <row r="6" s="1" customFormat="1" ht="15" customHeight="1">
      <c r="B6" s="325"/>
      <c r="C6" s="329" t="s">
        <v>2218</v>
      </c>
      <c r="D6" s="329"/>
      <c r="E6" s="329"/>
      <c r="F6" s="329"/>
      <c r="G6" s="329"/>
      <c r="H6" s="329"/>
      <c r="I6" s="329"/>
      <c r="J6" s="329"/>
      <c r="K6" s="327"/>
    </row>
    <row r="7" s="1" customFormat="1" ht="15" customHeight="1">
      <c r="B7" s="330"/>
      <c r="C7" s="329" t="s">
        <v>2219</v>
      </c>
      <c r="D7" s="329"/>
      <c r="E7" s="329"/>
      <c r="F7" s="329"/>
      <c r="G7" s="329"/>
      <c r="H7" s="329"/>
      <c r="I7" s="329"/>
      <c r="J7" s="329"/>
      <c r="K7" s="327"/>
    </row>
    <row r="8" s="1" customFormat="1" ht="12.75" customHeight="1">
      <c r="B8" s="330"/>
      <c r="C8" s="329"/>
      <c r="D8" s="329"/>
      <c r="E8" s="329"/>
      <c r="F8" s="329"/>
      <c r="G8" s="329"/>
      <c r="H8" s="329"/>
      <c r="I8" s="329"/>
      <c r="J8" s="329"/>
      <c r="K8" s="327"/>
    </row>
    <row r="9" s="1" customFormat="1" ht="15" customHeight="1">
      <c r="B9" s="330"/>
      <c r="C9" s="329" t="s">
        <v>2220</v>
      </c>
      <c r="D9" s="329"/>
      <c r="E9" s="329"/>
      <c r="F9" s="329"/>
      <c r="G9" s="329"/>
      <c r="H9" s="329"/>
      <c r="I9" s="329"/>
      <c r="J9" s="329"/>
      <c r="K9" s="327"/>
    </row>
    <row r="10" s="1" customFormat="1" ht="15" customHeight="1">
      <c r="B10" s="330"/>
      <c r="C10" s="329"/>
      <c r="D10" s="329" t="s">
        <v>2221</v>
      </c>
      <c r="E10" s="329"/>
      <c r="F10" s="329"/>
      <c r="G10" s="329"/>
      <c r="H10" s="329"/>
      <c r="I10" s="329"/>
      <c r="J10" s="329"/>
      <c r="K10" s="327"/>
    </row>
    <row r="11" s="1" customFormat="1" ht="15" customHeight="1">
      <c r="B11" s="330"/>
      <c r="C11" s="331"/>
      <c r="D11" s="329" t="s">
        <v>2222</v>
      </c>
      <c r="E11" s="329"/>
      <c r="F11" s="329"/>
      <c r="G11" s="329"/>
      <c r="H11" s="329"/>
      <c r="I11" s="329"/>
      <c r="J11" s="329"/>
      <c r="K11" s="327"/>
    </row>
    <row r="12" s="1" customFormat="1" ht="15" customHeight="1">
      <c r="B12" s="330"/>
      <c r="C12" s="331"/>
      <c r="D12" s="329"/>
      <c r="E12" s="329"/>
      <c r="F12" s="329"/>
      <c r="G12" s="329"/>
      <c r="H12" s="329"/>
      <c r="I12" s="329"/>
      <c r="J12" s="329"/>
      <c r="K12" s="327"/>
    </row>
    <row r="13" s="1" customFormat="1" ht="15" customHeight="1">
      <c r="B13" s="330"/>
      <c r="C13" s="331"/>
      <c r="D13" s="332" t="s">
        <v>2223</v>
      </c>
      <c r="E13" s="329"/>
      <c r="F13" s="329"/>
      <c r="G13" s="329"/>
      <c r="H13" s="329"/>
      <c r="I13" s="329"/>
      <c r="J13" s="329"/>
      <c r="K13" s="327"/>
    </row>
    <row r="14" s="1" customFormat="1" ht="12.75" customHeight="1">
      <c r="B14" s="330"/>
      <c r="C14" s="331"/>
      <c r="D14" s="331"/>
      <c r="E14" s="331"/>
      <c r="F14" s="331"/>
      <c r="G14" s="331"/>
      <c r="H14" s="331"/>
      <c r="I14" s="331"/>
      <c r="J14" s="331"/>
      <c r="K14" s="327"/>
    </row>
    <row r="15" s="1" customFormat="1" ht="15" customHeight="1">
      <c r="B15" s="330"/>
      <c r="C15" s="331"/>
      <c r="D15" s="329" t="s">
        <v>2224</v>
      </c>
      <c r="E15" s="329"/>
      <c r="F15" s="329"/>
      <c r="G15" s="329"/>
      <c r="H15" s="329"/>
      <c r="I15" s="329"/>
      <c r="J15" s="329"/>
      <c r="K15" s="327"/>
    </row>
    <row r="16" s="1" customFormat="1" ht="15" customHeight="1">
      <c r="B16" s="330"/>
      <c r="C16" s="331"/>
      <c r="D16" s="329" t="s">
        <v>2225</v>
      </c>
      <c r="E16" s="329"/>
      <c r="F16" s="329"/>
      <c r="G16" s="329"/>
      <c r="H16" s="329"/>
      <c r="I16" s="329"/>
      <c r="J16" s="329"/>
      <c r="K16" s="327"/>
    </row>
    <row r="17" s="1" customFormat="1" ht="15" customHeight="1">
      <c r="B17" s="330"/>
      <c r="C17" s="331"/>
      <c r="D17" s="329" t="s">
        <v>2226</v>
      </c>
      <c r="E17" s="329"/>
      <c r="F17" s="329"/>
      <c r="G17" s="329"/>
      <c r="H17" s="329"/>
      <c r="I17" s="329"/>
      <c r="J17" s="329"/>
      <c r="K17" s="327"/>
    </row>
    <row r="18" s="1" customFormat="1" ht="15" customHeight="1">
      <c r="B18" s="330"/>
      <c r="C18" s="331"/>
      <c r="D18" s="331"/>
      <c r="E18" s="333" t="s">
        <v>75</v>
      </c>
      <c r="F18" s="329" t="s">
        <v>2227</v>
      </c>
      <c r="G18" s="329"/>
      <c r="H18" s="329"/>
      <c r="I18" s="329"/>
      <c r="J18" s="329"/>
      <c r="K18" s="327"/>
    </row>
    <row r="19" s="1" customFormat="1" ht="15" customHeight="1">
      <c r="B19" s="330"/>
      <c r="C19" s="331"/>
      <c r="D19" s="331"/>
      <c r="E19" s="333" t="s">
        <v>2228</v>
      </c>
      <c r="F19" s="329" t="s">
        <v>2229</v>
      </c>
      <c r="G19" s="329"/>
      <c r="H19" s="329"/>
      <c r="I19" s="329"/>
      <c r="J19" s="329"/>
      <c r="K19" s="327"/>
    </row>
    <row r="20" s="1" customFormat="1" ht="15" customHeight="1">
      <c r="B20" s="330"/>
      <c r="C20" s="331"/>
      <c r="D20" s="331"/>
      <c r="E20" s="333" t="s">
        <v>2230</v>
      </c>
      <c r="F20" s="329" t="s">
        <v>2231</v>
      </c>
      <c r="G20" s="329"/>
      <c r="H20" s="329"/>
      <c r="I20" s="329"/>
      <c r="J20" s="329"/>
      <c r="K20" s="327"/>
    </row>
    <row r="21" s="1" customFormat="1" ht="15" customHeight="1">
      <c r="B21" s="330"/>
      <c r="C21" s="331"/>
      <c r="D21" s="331"/>
      <c r="E21" s="333" t="s">
        <v>2232</v>
      </c>
      <c r="F21" s="329" t="s">
        <v>101</v>
      </c>
      <c r="G21" s="329"/>
      <c r="H21" s="329"/>
      <c r="I21" s="329"/>
      <c r="J21" s="329"/>
      <c r="K21" s="327"/>
    </row>
    <row r="22" s="1" customFormat="1" ht="15" customHeight="1">
      <c r="B22" s="330"/>
      <c r="C22" s="331"/>
      <c r="D22" s="331"/>
      <c r="E22" s="333" t="s">
        <v>1846</v>
      </c>
      <c r="F22" s="329" t="s">
        <v>2159</v>
      </c>
      <c r="G22" s="329"/>
      <c r="H22" s="329"/>
      <c r="I22" s="329"/>
      <c r="J22" s="329"/>
      <c r="K22" s="327"/>
    </row>
    <row r="23" s="1" customFormat="1" ht="15" customHeight="1">
      <c r="B23" s="330"/>
      <c r="C23" s="331"/>
      <c r="D23" s="331"/>
      <c r="E23" s="333" t="s">
        <v>82</v>
      </c>
      <c r="F23" s="329" t="s">
        <v>2233</v>
      </c>
      <c r="G23" s="329"/>
      <c r="H23" s="329"/>
      <c r="I23" s="329"/>
      <c r="J23" s="329"/>
      <c r="K23" s="327"/>
    </row>
    <row r="24" s="1" customFormat="1" ht="12.75" customHeight="1">
      <c r="B24" s="330"/>
      <c r="C24" s="331"/>
      <c r="D24" s="331"/>
      <c r="E24" s="331"/>
      <c r="F24" s="331"/>
      <c r="G24" s="331"/>
      <c r="H24" s="331"/>
      <c r="I24" s="331"/>
      <c r="J24" s="331"/>
      <c r="K24" s="327"/>
    </row>
    <row r="25" s="1" customFormat="1" ht="15" customHeight="1">
      <c r="B25" s="330"/>
      <c r="C25" s="329" t="s">
        <v>2234</v>
      </c>
      <c r="D25" s="329"/>
      <c r="E25" s="329"/>
      <c r="F25" s="329"/>
      <c r="G25" s="329"/>
      <c r="H25" s="329"/>
      <c r="I25" s="329"/>
      <c r="J25" s="329"/>
      <c r="K25" s="327"/>
    </row>
    <row r="26" s="1" customFormat="1" ht="15" customHeight="1">
      <c r="B26" s="330"/>
      <c r="C26" s="329" t="s">
        <v>2235</v>
      </c>
      <c r="D26" s="329"/>
      <c r="E26" s="329"/>
      <c r="F26" s="329"/>
      <c r="G26" s="329"/>
      <c r="H26" s="329"/>
      <c r="I26" s="329"/>
      <c r="J26" s="329"/>
      <c r="K26" s="327"/>
    </row>
    <row r="27" s="1" customFormat="1" ht="15" customHeight="1">
      <c r="B27" s="330"/>
      <c r="C27" s="329"/>
      <c r="D27" s="329" t="s">
        <v>2236</v>
      </c>
      <c r="E27" s="329"/>
      <c r="F27" s="329"/>
      <c r="G27" s="329"/>
      <c r="H27" s="329"/>
      <c r="I27" s="329"/>
      <c r="J27" s="329"/>
      <c r="K27" s="327"/>
    </row>
    <row r="28" s="1" customFormat="1" ht="15" customHeight="1">
      <c r="B28" s="330"/>
      <c r="C28" s="331"/>
      <c r="D28" s="329" t="s">
        <v>2237</v>
      </c>
      <c r="E28" s="329"/>
      <c r="F28" s="329"/>
      <c r="G28" s="329"/>
      <c r="H28" s="329"/>
      <c r="I28" s="329"/>
      <c r="J28" s="329"/>
      <c r="K28" s="327"/>
    </row>
    <row r="29" s="1" customFormat="1" ht="12.75" customHeight="1">
      <c r="B29" s="330"/>
      <c r="C29" s="331"/>
      <c r="D29" s="331"/>
      <c r="E29" s="331"/>
      <c r="F29" s="331"/>
      <c r="G29" s="331"/>
      <c r="H29" s="331"/>
      <c r="I29" s="331"/>
      <c r="J29" s="331"/>
      <c r="K29" s="327"/>
    </row>
    <row r="30" s="1" customFormat="1" ht="15" customHeight="1">
      <c r="B30" s="330"/>
      <c r="C30" s="331"/>
      <c r="D30" s="329" t="s">
        <v>2238</v>
      </c>
      <c r="E30" s="329"/>
      <c r="F30" s="329"/>
      <c r="G30" s="329"/>
      <c r="H30" s="329"/>
      <c r="I30" s="329"/>
      <c r="J30" s="329"/>
      <c r="K30" s="327"/>
    </row>
    <row r="31" s="1" customFormat="1" ht="15" customHeight="1">
      <c r="B31" s="330"/>
      <c r="C31" s="331"/>
      <c r="D31" s="329" t="s">
        <v>2239</v>
      </c>
      <c r="E31" s="329"/>
      <c r="F31" s="329"/>
      <c r="G31" s="329"/>
      <c r="H31" s="329"/>
      <c r="I31" s="329"/>
      <c r="J31" s="329"/>
      <c r="K31" s="327"/>
    </row>
    <row r="32" s="1" customFormat="1" ht="12.75" customHeight="1">
      <c r="B32" s="330"/>
      <c r="C32" s="331"/>
      <c r="D32" s="331"/>
      <c r="E32" s="331"/>
      <c r="F32" s="331"/>
      <c r="G32" s="331"/>
      <c r="H32" s="331"/>
      <c r="I32" s="331"/>
      <c r="J32" s="331"/>
      <c r="K32" s="327"/>
    </row>
    <row r="33" s="1" customFormat="1" ht="15" customHeight="1">
      <c r="B33" s="330"/>
      <c r="C33" s="331"/>
      <c r="D33" s="329" t="s">
        <v>2240</v>
      </c>
      <c r="E33" s="329"/>
      <c r="F33" s="329"/>
      <c r="G33" s="329"/>
      <c r="H33" s="329"/>
      <c r="I33" s="329"/>
      <c r="J33" s="329"/>
      <c r="K33" s="327"/>
    </row>
    <row r="34" s="1" customFormat="1" ht="15" customHeight="1">
      <c r="B34" s="330"/>
      <c r="C34" s="331"/>
      <c r="D34" s="329" t="s">
        <v>2241</v>
      </c>
      <c r="E34" s="329"/>
      <c r="F34" s="329"/>
      <c r="G34" s="329"/>
      <c r="H34" s="329"/>
      <c r="I34" s="329"/>
      <c r="J34" s="329"/>
      <c r="K34" s="327"/>
    </row>
    <row r="35" s="1" customFormat="1" ht="15" customHeight="1">
      <c r="B35" s="330"/>
      <c r="C35" s="331"/>
      <c r="D35" s="329" t="s">
        <v>2242</v>
      </c>
      <c r="E35" s="329"/>
      <c r="F35" s="329"/>
      <c r="G35" s="329"/>
      <c r="H35" s="329"/>
      <c r="I35" s="329"/>
      <c r="J35" s="329"/>
      <c r="K35" s="327"/>
    </row>
    <row r="36" s="1" customFormat="1" ht="15" customHeight="1">
      <c r="B36" s="330"/>
      <c r="C36" s="331"/>
      <c r="D36" s="329"/>
      <c r="E36" s="332" t="s">
        <v>183</v>
      </c>
      <c r="F36" s="329"/>
      <c r="G36" s="329" t="s">
        <v>2243</v>
      </c>
      <c r="H36" s="329"/>
      <c r="I36" s="329"/>
      <c r="J36" s="329"/>
      <c r="K36" s="327"/>
    </row>
    <row r="37" s="1" customFormat="1" ht="30.75" customHeight="1">
      <c r="B37" s="330"/>
      <c r="C37" s="331"/>
      <c r="D37" s="329"/>
      <c r="E37" s="332" t="s">
        <v>2244</v>
      </c>
      <c r="F37" s="329"/>
      <c r="G37" s="329" t="s">
        <v>2245</v>
      </c>
      <c r="H37" s="329"/>
      <c r="I37" s="329"/>
      <c r="J37" s="329"/>
      <c r="K37" s="327"/>
    </row>
    <row r="38" s="1" customFormat="1" ht="15" customHeight="1">
      <c r="B38" s="330"/>
      <c r="C38" s="331"/>
      <c r="D38" s="329"/>
      <c r="E38" s="332" t="s">
        <v>50</v>
      </c>
      <c r="F38" s="329"/>
      <c r="G38" s="329" t="s">
        <v>2246</v>
      </c>
      <c r="H38" s="329"/>
      <c r="I38" s="329"/>
      <c r="J38" s="329"/>
      <c r="K38" s="327"/>
    </row>
    <row r="39" s="1" customFormat="1" ht="15" customHeight="1">
      <c r="B39" s="330"/>
      <c r="C39" s="331"/>
      <c r="D39" s="329"/>
      <c r="E39" s="332" t="s">
        <v>51</v>
      </c>
      <c r="F39" s="329"/>
      <c r="G39" s="329" t="s">
        <v>2247</v>
      </c>
      <c r="H39" s="329"/>
      <c r="I39" s="329"/>
      <c r="J39" s="329"/>
      <c r="K39" s="327"/>
    </row>
    <row r="40" s="1" customFormat="1" ht="15" customHeight="1">
      <c r="B40" s="330"/>
      <c r="C40" s="331"/>
      <c r="D40" s="329"/>
      <c r="E40" s="332" t="s">
        <v>184</v>
      </c>
      <c r="F40" s="329"/>
      <c r="G40" s="329" t="s">
        <v>2248</v>
      </c>
      <c r="H40" s="329"/>
      <c r="I40" s="329"/>
      <c r="J40" s="329"/>
      <c r="K40" s="327"/>
    </row>
    <row r="41" s="1" customFormat="1" ht="15" customHeight="1">
      <c r="B41" s="330"/>
      <c r="C41" s="331"/>
      <c r="D41" s="329"/>
      <c r="E41" s="332" t="s">
        <v>185</v>
      </c>
      <c r="F41" s="329"/>
      <c r="G41" s="329" t="s">
        <v>2249</v>
      </c>
      <c r="H41" s="329"/>
      <c r="I41" s="329"/>
      <c r="J41" s="329"/>
      <c r="K41" s="327"/>
    </row>
    <row r="42" s="1" customFormat="1" ht="15" customHeight="1">
      <c r="B42" s="330"/>
      <c r="C42" s="331"/>
      <c r="D42" s="329"/>
      <c r="E42" s="332" t="s">
        <v>2250</v>
      </c>
      <c r="F42" s="329"/>
      <c r="G42" s="329" t="s">
        <v>2251</v>
      </c>
      <c r="H42" s="329"/>
      <c r="I42" s="329"/>
      <c r="J42" s="329"/>
      <c r="K42" s="327"/>
    </row>
    <row r="43" s="1" customFormat="1" ht="15" customHeight="1">
      <c r="B43" s="330"/>
      <c r="C43" s="331"/>
      <c r="D43" s="329"/>
      <c r="E43" s="332"/>
      <c r="F43" s="329"/>
      <c r="G43" s="329" t="s">
        <v>2252</v>
      </c>
      <c r="H43" s="329"/>
      <c r="I43" s="329"/>
      <c r="J43" s="329"/>
      <c r="K43" s="327"/>
    </row>
    <row r="44" s="1" customFormat="1" ht="15" customHeight="1">
      <c r="B44" s="330"/>
      <c r="C44" s="331"/>
      <c r="D44" s="329"/>
      <c r="E44" s="332" t="s">
        <v>2253</v>
      </c>
      <c r="F44" s="329"/>
      <c r="G44" s="329" t="s">
        <v>2254</v>
      </c>
      <c r="H44" s="329"/>
      <c r="I44" s="329"/>
      <c r="J44" s="329"/>
      <c r="K44" s="327"/>
    </row>
    <row r="45" s="1" customFormat="1" ht="15" customHeight="1">
      <c r="B45" s="330"/>
      <c r="C45" s="331"/>
      <c r="D45" s="329"/>
      <c r="E45" s="332" t="s">
        <v>187</v>
      </c>
      <c r="F45" s="329"/>
      <c r="G45" s="329" t="s">
        <v>2255</v>
      </c>
      <c r="H45" s="329"/>
      <c r="I45" s="329"/>
      <c r="J45" s="329"/>
      <c r="K45" s="327"/>
    </row>
    <row r="46" s="1" customFormat="1" ht="12.75" customHeight="1">
      <c r="B46" s="330"/>
      <c r="C46" s="331"/>
      <c r="D46" s="329"/>
      <c r="E46" s="329"/>
      <c r="F46" s="329"/>
      <c r="G46" s="329"/>
      <c r="H46" s="329"/>
      <c r="I46" s="329"/>
      <c r="J46" s="329"/>
      <c r="K46" s="327"/>
    </row>
    <row r="47" s="1" customFormat="1" ht="15" customHeight="1">
      <c r="B47" s="330"/>
      <c r="C47" s="331"/>
      <c r="D47" s="329" t="s">
        <v>2256</v>
      </c>
      <c r="E47" s="329"/>
      <c r="F47" s="329"/>
      <c r="G47" s="329"/>
      <c r="H47" s="329"/>
      <c r="I47" s="329"/>
      <c r="J47" s="329"/>
      <c r="K47" s="327"/>
    </row>
    <row r="48" s="1" customFormat="1" ht="15" customHeight="1">
      <c r="B48" s="330"/>
      <c r="C48" s="331"/>
      <c r="D48" s="331"/>
      <c r="E48" s="329" t="s">
        <v>2257</v>
      </c>
      <c r="F48" s="329"/>
      <c r="G48" s="329"/>
      <c r="H48" s="329"/>
      <c r="I48" s="329"/>
      <c r="J48" s="329"/>
      <c r="K48" s="327"/>
    </row>
    <row r="49" s="1" customFormat="1" ht="15" customHeight="1">
      <c r="B49" s="330"/>
      <c r="C49" s="331"/>
      <c r="D49" s="331"/>
      <c r="E49" s="329" t="s">
        <v>2258</v>
      </c>
      <c r="F49" s="329"/>
      <c r="G49" s="329"/>
      <c r="H49" s="329"/>
      <c r="I49" s="329"/>
      <c r="J49" s="329"/>
      <c r="K49" s="327"/>
    </row>
    <row r="50" s="1" customFormat="1" ht="15" customHeight="1">
      <c r="B50" s="330"/>
      <c r="C50" s="331"/>
      <c r="D50" s="331"/>
      <c r="E50" s="329" t="s">
        <v>2259</v>
      </c>
      <c r="F50" s="329"/>
      <c r="G50" s="329"/>
      <c r="H50" s="329"/>
      <c r="I50" s="329"/>
      <c r="J50" s="329"/>
      <c r="K50" s="327"/>
    </row>
    <row r="51" s="1" customFormat="1" ht="15" customHeight="1">
      <c r="B51" s="330"/>
      <c r="C51" s="331"/>
      <c r="D51" s="329" t="s">
        <v>2260</v>
      </c>
      <c r="E51" s="329"/>
      <c r="F51" s="329"/>
      <c r="G51" s="329"/>
      <c r="H51" s="329"/>
      <c r="I51" s="329"/>
      <c r="J51" s="329"/>
      <c r="K51" s="327"/>
    </row>
    <row r="52" s="1" customFormat="1" ht="25.5" customHeight="1">
      <c r="B52" s="325"/>
      <c r="C52" s="326" t="s">
        <v>2261</v>
      </c>
      <c r="D52" s="326"/>
      <c r="E52" s="326"/>
      <c r="F52" s="326"/>
      <c r="G52" s="326"/>
      <c r="H52" s="326"/>
      <c r="I52" s="326"/>
      <c r="J52" s="326"/>
      <c r="K52" s="327"/>
    </row>
    <row r="53" s="1" customFormat="1" ht="5.25" customHeight="1">
      <c r="B53" s="325"/>
      <c r="C53" s="328"/>
      <c r="D53" s="328"/>
      <c r="E53" s="328"/>
      <c r="F53" s="328"/>
      <c r="G53" s="328"/>
      <c r="H53" s="328"/>
      <c r="I53" s="328"/>
      <c r="J53" s="328"/>
      <c r="K53" s="327"/>
    </row>
    <row r="54" s="1" customFormat="1" ht="15" customHeight="1">
      <c r="B54" s="325"/>
      <c r="C54" s="329" t="s">
        <v>2262</v>
      </c>
      <c r="D54" s="329"/>
      <c r="E54" s="329"/>
      <c r="F54" s="329"/>
      <c r="G54" s="329"/>
      <c r="H54" s="329"/>
      <c r="I54" s="329"/>
      <c r="J54" s="329"/>
      <c r="K54" s="327"/>
    </row>
    <row r="55" s="1" customFormat="1" ht="15" customHeight="1">
      <c r="B55" s="325"/>
      <c r="C55" s="329" t="s">
        <v>2263</v>
      </c>
      <c r="D55" s="329"/>
      <c r="E55" s="329"/>
      <c r="F55" s="329"/>
      <c r="G55" s="329"/>
      <c r="H55" s="329"/>
      <c r="I55" s="329"/>
      <c r="J55" s="329"/>
      <c r="K55" s="327"/>
    </row>
    <row r="56" s="1" customFormat="1" ht="12.75" customHeight="1">
      <c r="B56" s="325"/>
      <c r="C56" s="329"/>
      <c r="D56" s="329"/>
      <c r="E56" s="329"/>
      <c r="F56" s="329"/>
      <c r="G56" s="329"/>
      <c r="H56" s="329"/>
      <c r="I56" s="329"/>
      <c r="J56" s="329"/>
      <c r="K56" s="327"/>
    </row>
    <row r="57" s="1" customFormat="1" ht="15" customHeight="1">
      <c r="B57" s="325"/>
      <c r="C57" s="329" t="s">
        <v>2264</v>
      </c>
      <c r="D57" s="329"/>
      <c r="E57" s="329"/>
      <c r="F57" s="329"/>
      <c r="G57" s="329"/>
      <c r="H57" s="329"/>
      <c r="I57" s="329"/>
      <c r="J57" s="329"/>
      <c r="K57" s="327"/>
    </row>
    <row r="58" s="1" customFormat="1" ht="15" customHeight="1">
      <c r="B58" s="325"/>
      <c r="C58" s="331"/>
      <c r="D58" s="329" t="s">
        <v>2265</v>
      </c>
      <c r="E58" s="329"/>
      <c r="F58" s="329"/>
      <c r="G58" s="329"/>
      <c r="H58" s="329"/>
      <c r="I58" s="329"/>
      <c r="J58" s="329"/>
      <c r="K58" s="327"/>
    </row>
    <row r="59" s="1" customFormat="1" ht="15" customHeight="1">
      <c r="B59" s="325"/>
      <c r="C59" s="331"/>
      <c r="D59" s="329" t="s">
        <v>2266</v>
      </c>
      <c r="E59" s="329"/>
      <c r="F59" s="329"/>
      <c r="G59" s="329"/>
      <c r="H59" s="329"/>
      <c r="I59" s="329"/>
      <c r="J59" s="329"/>
      <c r="K59" s="327"/>
    </row>
    <row r="60" s="1" customFormat="1" ht="15" customHeight="1">
      <c r="B60" s="325"/>
      <c r="C60" s="331"/>
      <c r="D60" s="329" t="s">
        <v>2267</v>
      </c>
      <c r="E60" s="329"/>
      <c r="F60" s="329"/>
      <c r="G60" s="329"/>
      <c r="H60" s="329"/>
      <c r="I60" s="329"/>
      <c r="J60" s="329"/>
      <c r="K60" s="327"/>
    </row>
    <row r="61" s="1" customFormat="1" ht="15" customHeight="1">
      <c r="B61" s="325"/>
      <c r="C61" s="331"/>
      <c r="D61" s="329" t="s">
        <v>2268</v>
      </c>
      <c r="E61" s="329"/>
      <c r="F61" s="329"/>
      <c r="G61" s="329"/>
      <c r="H61" s="329"/>
      <c r="I61" s="329"/>
      <c r="J61" s="329"/>
      <c r="K61" s="327"/>
    </row>
    <row r="62" s="1" customFormat="1" ht="15" customHeight="1">
      <c r="B62" s="325"/>
      <c r="C62" s="331"/>
      <c r="D62" s="334" t="s">
        <v>2269</v>
      </c>
      <c r="E62" s="334"/>
      <c r="F62" s="334"/>
      <c r="G62" s="334"/>
      <c r="H62" s="334"/>
      <c r="I62" s="334"/>
      <c r="J62" s="334"/>
      <c r="K62" s="327"/>
    </row>
    <row r="63" s="1" customFormat="1" ht="15" customHeight="1">
      <c r="B63" s="325"/>
      <c r="C63" s="331"/>
      <c r="D63" s="329" t="s">
        <v>2270</v>
      </c>
      <c r="E63" s="329"/>
      <c r="F63" s="329"/>
      <c r="G63" s="329"/>
      <c r="H63" s="329"/>
      <c r="I63" s="329"/>
      <c r="J63" s="329"/>
      <c r="K63" s="327"/>
    </row>
    <row r="64" s="1" customFormat="1" ht="12.75" customHeight="1">
      <c r="B64" s="325"/>
      <c r="C64" s="331"/>
      <c r="D64" s="331"/>
      <c r="E64" s="335"/>
      <c r="F64" s="331"/>
      <c r="G64" s="331"/>
      <c r="H64" s="331"/>
      <c r="I64" s="331"/>
      <c r="J64" s="331"/>
      <c r="K64" s="327"/>
    </row>
    <row r="65" s="1" customFormat="1" ht="15" customHeight="1">
      <c r="B65" s="325"/>
      <c r="C65" s="331"/>
      <c r="D65" s="329" t="s">
        <v>2271</v>
      </c>
      <c r="E65" s="329"/>
      <c r="F65" s="329"/>
      <c r="G65" s="329"/>
      <c r="H65" s="329"/>
      <c r="I65" s="329"/>
      <c r="J65" s="329"/>
      <c r="K65" s="327"/>
    </row>
    <row r="66" s="1" customFormat="1" ht="15" customHeight="1">
      <c r="B66" s="325"/>
      <c r="C66" s="331"/>
      <c r="D66" s="334" t="s">
        <v>2272</v>
      </c>
      <c r="E66" s="334"/>
      <c r="F66" s="334"/>
      <c r="G66" s="334"/>
      <c r="H66" s="334"/>
      <c r="I66" s="334"/>
      <c r="J66" s="334"/>
      <c r="K66" s="327"/>
    </row>
    <row r="67" s="1" customFormat="1" ht="15" customHeight="1">
      <c r="B67" s="325"/>
      <c r="C67" s="331"/>
      <c r="D67" s="329" t="s">
        <v>2273</v>
      </c>
      <c r="E67" s="329"/>
      <c r="F67" s="329"/>
      <c r="G67" s="329"/>
      <c r="H67" s="329"/>
      <c r="I67" s="329"/>
      <c r="J67" s="329"/>
      <c r="K67" s="327"/>
    </row>
    <row r="68" s="1" customFormat="1" ht="15" customHeight="1">
      <c r="B68" s="325"/>
      <c r="C68" s="331"/>
      <c r="D68" s="329" t="s">
        <v>2274</v>
      </c>
      <c r="E68" s="329"/>
      <c r="F68" s="329"/>
      <c r="G68" s="329"/>
      <c r="H68" s="329"/>
      <c r="I68" s="329"/>
      <c r="J68" s="329"/>
      <c r="K68" s="327"/>
    </row>
    <row r="69" s="1" customFormat="1" ht="15" customHeight="1">
      <c r="B69" s="325"/>
      <c r="C69" s="331"/>
      <c r="D69" s="329" t="s">
        <v>2275</v>
      </c>
      <c r="E69" s="329"/>
      <c r="F69" s="329"/>
      <c r="G69" s="329"/>
      <c r="H69" s="329"/>
      <c r="I69" s="329"/>
      <c r="J69" s="329"/>
      <c r="K69" s="327"/>
    </row>
    <row r="70" s="1" customFormat="1" ht="15" customHeight="1">
      <c r="B70" s="325"/>
      <c r="C70" s="331"/>
      <c r="D70" s="329" t="s">
        <v>2276</v>
      </c>
      <c r="E70" s="329"/>
      <c r="F70" s="329"/>
      <c r="G70" s="329"/>
      <c r="H70" s="329"/>
      <c r="I70" s="329"/>
      <c r="J70" s="329"/>
      <c r="K70" s="327"/>
    </row>
    <row r="71" s="1" customFormat="1" ht="12.75" customHeight="1">
      <c r="B71" s="336"/>
      <c r="C71" s="337"/>
      <c r="D71" s="337"/>
      <c r="E71" s="337"/>
      <c r="F71" s="337"/>
      <c r="G71" s="337"/>
      <c r="H71" s="337"/>
      <c r="I71" s="337"/>
      <c r="J71" s="337"/>
      <c r="K71" s="338"/>
    </row>
    <row r="72" s="1" customFormat="1" ht="18.75" customHeight="1">
      <c r="B72" s="339"/>
      <c r="C72" s="339"/>
      <c r="D72" s="339"/>
      <c r="E72" s="339"/>
      <c r="F72" s="339"/>
      <c r="G72" s="339"/>
      <c r="H72" s="339"/>
      <c r="I72" s="339"/>
      <c r="J72" s="339"/>
      <c r="K72" s="340"/>
    </row>
    <row r="73" s="1" customFormat="1" ht="18.75" customHeight="1">
      <c r="B73" s="340"/>
      <c r="C73" s="340"/>
      <c r="D73" s="340"/>
      <c r="E73" s="340"/>
      <c r="F73" s="340"/>
      <c r="G73" s="340"/>
      <c r="H73" s="340"/>
      <c r="I73" s="340"/>
      <c r="J73" s="340"/>
      <c r="K73" s="340"/>
    </row>
    <row r="74" s="1" customFormat="1" ht="7.5" customHeight="1">
      <c r="B74" s="341"/>
      <c r="C74" s="342"/>
      <c r="D74" s="342"/>
      <c r="E74" s="342"/>
      <c r="F74" s="342"/>
      <c r="G74" s="342"/>
      <c r="H74" s="342"/>
      <c r="I74" s="342"/>
      <c r="J74" s="342"/>
      <c r="K74" s="343"/>
    </row>
    <row r="75" s="1" customFormat="1" ht="45" customHeight="1">
      <c r="B75" s="344"/>
      <c r="C75" s="345" t="s">
        <v>2277</v>
      </c>
      <c r="D75" s="345"/>
      <c r="E75" s="345"/>
      <c r="F75" s="345"/>
      <c r="G75" s="345"/>
      <c r="H75" s="345"/>
      <c r="I75" s="345"/>
      <c r="J75" s="345"/>
      <c r="K75" s="346"/>
    </row>
    <row r="76" s="1" customFormat="1" ht="17.25" customHeight="1">
      <c r="B76" s="344"/>
      <c r="C76" s="347" t="s">
        <v>2278</v>
      </c>
      <c r="D76" s="347"/>
      <c r="E76" s="347"/>
      <c r="F76" s="347" t="s">
        <v>2279</v>
      </c>
      <c r="G76" s="348"/>
      <c r="H76" s="347" t="s">
        <v>51</v>
      </c>
      <c r="I76" s="347" t="s">
        <v>54</v>
      </c>
      <c r="J76" s="347" t="s">
        <v>2280</v>
      </c>
      <c r="K76" s="346"/>
    </row>
    <row r="77" s="1" customFormat="1" ht="17.25" customHeight="1">
      <c r="B77" s="344"/>
      <c r="C77" s="349" t="s">
        <v>2281</v>
      </c>
      <c r="D77" s="349"/>
      <c r="E77" s="349"/>
      <c r="F77" s="350" t="s">
        <v>2282</v>
      </c>
      <c r="G77" s="351"/>
      <c r="H77" s="349"/>
      <c r="I77" s="349"/>
      <c r="J77" s="349" t="s">
        <v>2283</v>
      </c>
      <c r="K77" s="346"/>
    </row>
    <row r="78" s="1" customFormat="1" ht="5.25" customHeight="1">
      <c r="B78" s="344"/>
      <c r="C78" s="352"/>
      <c r="D78" s="352"/>
      <c r="E78" s="352"/>
      <c r="F78" s="352"/>
      <c r="G78" s="353"/>
      <c r="H78" s="352"/>
      <c r="I78" s="352"/>
      <c r="J78" s="352"/>
      <c r="K78" s="346"/>
    </row>
    <row r="79" s="1" customFormat="1" ht="15" customHeight="1">
      <c r="B79" s="344"/>
      <c r="C79" s="332" t="s">
        <v>50</v>
      </c>
      <c r="D79" s="354"/>
      <c r="E79" s="354"/>
      <c r="F79" s="355" t="s">
        <v>90</v>
      </c>
      <c r="G79" s="356"/>
      <c r="H79" s="332" t="s">
        <v>2284</v>
      </c>
      <c r="I79" s="332" t="s">
        <v>2285</v>
      </c>
      <c r="J79" s="332">
        <v>20</v>
      </c>
      <c r="K79" s="346"/>
    </row>
    <row r="80" s="1" customFormat="1" ht="15" customHeight="1">
      <c r="B80" s="344"/>
      <c r="C80" s="332" t="s">
        <v>2286</v>
      </c>
      <c r="D80" s="332"/>
      <c r="E80" s="332"/>
      <c r="F80" s="355" t="s">
        <v>90</v>
      </c>
      <c r="G80" s="356"/>
      <c r="H80" s="332" t="s">
        <v>2287</v>
      </c>
      <c r="I80" s="332" t="s">
        <v>2285</v>
      </c>
      <c r="J80" s="332">
        <v>120</v>
      </c>
      <c r="K80" s="346"/>
    </row>
    <row r="81" s="1" customFormat="1" ht="15" customHeight="1">
      <c r="B81" s="357"/>
      <c r="C81" s="332" t="s">
        <v>2288</v>
      </c>
      <c r="D81" s="332"/>
      <c r="E81" s="332"/>
      <c r="F81" s="355" t="s">
        <v>2289</v>
      </c>
      <c r="G81" s="356"/>
      <c r="H81" s="332" t="s">
        <v>2290</v>
      </c>
      <c r="I81" s="332" t="s">
        <v>2285</v>
      </c>
      <c r="J81" s="332">
        <v>50</v>
      </c>
      <c r="K81" s="346"/>
    </row>
    <row r="82" s="1" customFormat="1" ht="15" customHeight="1">
      <c r="B82" s="357"/>
      <c r="C82" s="332" t="s">
        <v>2291</v>
      </c>
      <c r="D82" s="332"/>
      <c r="E82" s="332"/>
      <c r="F82" s="355" t="s">
        <v>90</v>
      </c>
      <c r="G82" s="356"/>
      <c r="H82" s="332" t="s">
        <v>2292</v>
      </c>
      <c r="I82" s="332" t="s">
        <v>2293</v>
      </c>
      <c r="J82" s="332"/>
      <c r="K82" s="346"/>
    </row>
    <row r="83" s="1" customFormat="1" ht="15" customHeight="1">
      <c r="B83" s="357"/>
      <c r="C83" s="358" t="s">
        <v>2294</v>
      </c>
      <c r="D83" s="358"/>
      <c r="E83" s="358"/>
      <c r="F83" s="359" t="s">
        <v>2289</v>
      </c>
      <c r="G83" s="358"/>
      <c r="H83" s="358" t="s">
        <v>2295</v>
      </c>
      <c r="I83" s="358" t="s">
        <v>2285</v>
      </c>
      <c r="J83" s="358">
        <v>15</v>
      </c>
      <c r="K83" s="346"/>
    </row>
    <row r="84" s="1" customFormat="1" ht="15" customHeight="1">
      <c r="B84" s="357"/>
      <c r="C84" s="358" t="s">
        <v>2296</v>
      </c>
      <c r="D84" s="358"/>
      <c r="E84" s="358"/>
      <c r="F84" s="359" t="s">
        <v>2289</v>
      </c>
      <c r="G84" s="358"/>
      <c r="H84" s="358" t="s">
        <v>2297</v>
      </c>
      <c r="I84" s="358" t="s">
        <v>2285</v>
      </c>
      <c r="J84" s="358">
        <v>15</v>
      </c>
      <c r="K84" s="346"/>
    </row>
    <row r="85" s="1" customFormat="1" ht="15" customHeight="1">
      <c r="B85" s="357"/>
      <c r="C85" s="358" t="s">
        <v>2298</v>
      </c>
      <c r="D85" s="358"/>
      <c r="E85" s="358"/>
      <c r="F85" s="359" t="s">
        <v>2289</v>
      </c>
      <c r="G85" s="358"/>
      <c r="H85" s="358" t="s">
        <v>2299</v>
      </c>
      <c r="I85" s="358" t="s">
        <v>2285</v>
      </c>
      <c r="J85" s="358">
        <v>20</v>
      </c>
      <c r="K85" s="346"/>
    </row>
    <row r="86" s="1" customFormat="1" ht="15" customHeight="1">
      <c r="B86" s="357"/>
      <c r="C86" s="358" t="s">
        <v>2300</v>
      </c>
      <c r="D86" s="358"/>
      <c r="E86" s="358"/>
      <c r="F86" s="359" t="s">
        <v>2289</v>
      </c>
      <c r="G86" s="358"/>
      <c r="H86" s="358" t="s">
        <v>2301</v>
      </c>
      <c r="I86" s="358" t="s">
        <v>2285</v>
      </c>
      <c r="J86" s="358">
        <v>20</v>
      </c>
      <c r="K86" s="346"/>
    </row>
    <row r="87" s="1" customFormat="1" ht="15" customHeight="1">
      <c r="B87" s="357"/>
      <c r="C87" s="332" t="s">
        <v>2302</v>
      </c>
      <c r="D87" s="332"/>
      <c r="E87" s="332"/>
      <c r="F87" s="355" t="s">
        <v>2289</v>
      </c>
      <c r="G87" s="356"/>
      <c r="H87" s="332" t="s">
        <v>2303</v>
      </c>
      <c r="I87" s="332" t="s">
        <v>2285</v>
      </c>
      <c r="J87" s="332">
        <v>50</v>
      </c>
      <c r="K87" s="346"/>
    </row>
    <row r="88" s="1" customFormat="1" ht="15" customHeight="1">
      <c r="B88" s="357"/>
      <c r="C88" s="332" t="s">
        <v>2304</v>
      </c>
      <c r="D88" s="332"/>
      <c r="E88" s="332"/>
      <c r="F88" s="355" t="s">
        <v>2289</v>
      </c>
      <c r="G88" s="356"/>
      <c r="H88" s="332" t="s">
        <v>2305</v>
      </c>
      <c r="I88" s="332" t="s">
        <v>2285</v>
      </c>
      <c r="J88" s="332">
        <v>20</v>
      </c>
      <c r="K88" s="346"/>
    </row>
    <row r="89" s="1" customFormat="1" ht="15" customHeight="1">
      <c r="B89" s="357"/>
      <c r="C89" s="332" t="s">
        <v>2306</v>
      </c>
      <c r="D89" s="332"/>
      <c r="E89" s="332"/>
      <c r="F89" s="355" t="s">
        <v>2289</v>
      </c>
      <c r="G89" s="356"/>
      <c r="H89" s="332" t="s">
        <v>2307</v>
      </c>
      <c r="I89" s="332" t="s">
        <v>2285</v>
      </c>
      <c r="J89" s="332">
        <v>20</v>
      </c>
      <c r="K89" s="346"/>
    </row>
    <row r="90" s="1" customFormat="1" ht="15" customHeight="1">
      <c r="B90" s="357"/>
      <c r="C90" s="332" t="s">
        <v>2308</v>
      </c>
      <c r="D90" s="332"/>
      <c r="E90" s="332"/>
      <c r="F90" s="355" t="s">
        <v>2289</v>
      </c>
      <c r="G90" s="356"/>
      <c r="H90" s="332" t="s">
        <v>2309</v>
      </c>
      <c r="I90" s="332" t="s">
        <v>2285</v>
      </c>
      <c r="J90" s="332">
        <v>50</v>
      </c>
      <c r="K90" s="346"/>
    </row>
    <row r="91" s="1" customFormat="1" ht="15" customHeight="1">
      <c r="B91" s="357"/>
      <c r="C91" s="332" t="s">
        <v>2310</v>
      </c>
      <c r="D91" s="332"/>
      <c r="E91" s="332"/>
      <c r="F91" s="355" t="s">
        <v>2289</v>
      </c>
      <c r="G91" s="356"/>
      <c r="H91" s="332" t="s">
        <v>2310</v>
      </c>
      <c r="I91" s="332" t="s">
        <v>2285</v>
      </c>
      <c r="J91" s="332">
        <v>50</v>
      </c>
      <c r="K91" s="346"/>
    </row>
    <row r="92" s="1" customFormat="1" ht="15" customHeight="1">
      <c r="B92" s="357"/>
      <c r="C92" s="332" t="s">
        <v>2311</v>
      </c>
      <c r="D92" s="332"/>
      <c r="E92" s="332"/>
      <c r="F92" s="355" t="s">
        <v>2289</v>
      </c>
      <c r="G92" s="356"/>
      <c r="H92" s="332" t="s">
        <v>2312</v>
      </c>
      <c r="I92" s="332" t="s">
        <v>2285</v>
      </c>
      <c r="J92" s="332">
        <v>255</v>
      </c>
      <c r="K92" s="346"/>
    </row>
    <row r="93" s="1" customFormat="1" ht="15" customHeight="1">
      <c r="B93" s="357"/>
      <c r="C93" s="332" t="s">
        <v>2313</v>
      </c>
      <c r="D93" s="332"/>
      <c r="E93" s="332"/>
      <c r="F93" s="355" t="s">
        <v>90</v>
      </c>
      <c r="G93" s="356"/>
      <c r="H93" s="332" t="s">
        <v>2314</v>
      </c>
      <c r="I93" s="332" t="s">
        <v>2315</v>
      </c>
      <c r="J93" s="332"/>
      <c r="K93" s="346"/>
    </row>
    <row r="94" s="1" customFormat="1" ht="15" customHeight="1">
      <c r="B94" s="357"/>
      <c r="C94" s="332" t="s">
        <v>2316</v>
      </c>
      <c r="D94" s="332"/>
      <c r="E94" s="332"/>
      <c r="F94" s="355" t="s">
        <v>90</v>
      </c>
      <c r="G94" s="356"/>
      <c r="H94" s="332" t="s">
        <v>2317</v>
      </c>
      <c r="I94" s="332" t="s">
        <v>2318</v>
      </c>
      <c r="J94" s="332"/>
      <c r="K94" s="346"/>
    </row>
    <row r="95" s="1" customFormat="1" ht="15" customHeight="1">
      <c r="B95" s="357"/>
      <c r="C95" s="332" t="s">
        <v>2319</v>
      </c>
      <c r="D95" s="332"/>
      <c r="E95" s="332"/>
      <c r="F95" s="355" t="s">
        <v>90</v>
      </c>
      <c r="G95" s="356"/>
      <c r="H95" s="332" t="s">
        <v>2319</v>
      </c>
      <c r="I95" s="332" t="s">
        <v>2318</v>
      </c>
      <c r="J95" s="332"/>
      <c r="K95" s="346"/>
    </row>
    <row r="96" s="1" customFormat="1" ht="15" customHeight="1">
      <c r="B96" s="357"/>
      <c r="C96" s="332" t="s">
        <v>35</v>
      </c>
      <c r="D96" s="332"/>
      <c r="E96" s="332"/>
      <c r="F96" s="355" t="s">
        <v>90</v>
      </c>
      <c r="G96" s="356"/>
      <c r="H96" s="332" t="s">
        <v>2320</v>
      </c>
      <c r="I96" s="332" t="s">
        <v>2318</v>
      </c>
      <c r="J96" s="332"/>
      <c r="K96" s="346"/>
    </row>
    <row r="97" s="1" customFormat="1" ht="15" customHeight="1">
      <c r="B97" s="357"/>
      <c r="C97" s="332" t="s">
        <v>45</v>
      </c>
      <c r="D97" s="332"/>
      <c r="E97" s="332"/>
      <c r="F97" s="355" t="s">
        <v>90</v>
      </c>
      <c r="G97" s="356"/>
      <c r="H97" s="332" t="s">
        <v>2321</v>
      </c>
      <c r="I97" s="332" t="s">
        <v>2318</v>
      </c>
      <c r="J97" s="332"/>
      <c r="K97" s="346"/>
    </row>
    <row r="98" s="1" customFormat="1" ht="15" customHeight="1">
      <c r="B98" s="360"/>
      <c r="C98" s="361"/>
      <c r="D98" s="361"/>
      <c r="E98" s="361"/>
      <c r="F98" s="361"/>
      <c r="G98" s="361"/>
      <c r="H98" s="361"/>
      <c r="I98" s="361"/>
      <c r="J98" s="361"/>
      <c r="K98" s="362"/>
    </row>
    <row r="99" s="1" customFormat="1" ht="18.75" customHeight="1">
      <c r="B99" s="363"/>
      <c r="C99" s="364"/>
      <c r="D99" s="364"/>
      <c r="E99" s="364"/>
      <c r="F99" s="364"/>
      <c r="G99" s="364"/>
      <c r="H99" s="364"/>
      <c r="I99" s="364"/>
      <c r="J99" s="364"/>
      <c r="K99" s="363"/>
    </row>
    <row r="100" s="1" customFormat="1" ht="18.75" customHeight="1"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</row>
    <row r="101" s="1" customFormat="1" ht="7.5" customHeight="1">
      <c r="B101" s="341"/>
      <c r="C101" s="342"/>
      <c r="D101" s="342"/>
      <c r="E101" s="342"/>
      <c r="F101" s="342"/>
      <c r="G101" s="342"/>
      <c r="H101" s="342"/>
      <c r="I101" s="342"/>
      <c r="J101" s="342"/>
      <c r="K101" s="343"/>
    </row>
    <row r="102" s="1" customFormat="1" ht="45" customHeight="1">
      <c r="B102" s="344"/>
      <c r="C102" s="345" t="s">
        <v>2322</v>
      </c>
      <c r="D102" s="345"/>
      <c r="E102" s="345"/>
      <c r="F102" s="345"/>
      <c r="G102" s="345"/>
      <c r="H102" s="345"/>
      <c r="I102" s="345"/>
      <c r="J102" s="345"/>
      <c r="K102" s="346"/>
    </row>
    <row r="103" s="1" customFormat="1" ht="17.25" customHeight="1">
      <c r="B103" s="344"/>
      <c r="C103" s="347" t="s">
        <v>2278</v>
      </c>
      <c r="D103" s="347"/>
      <c r="E103" s="347"/>
      <c r="F103" s="347" t="s">
        <v>2279</v>
      </c>
      <c r="G103" s="348"/>
      <c r="H103" s="347" t="s">
        <v>51</v>
      </c>
      <c r="I103" s="347" t="s">
        <v>54</v>
      </c>
      <c r="J103" s="347" t="s">
        <v>2280</v>
      </c>
      <c r="K103" s="346"/>
    </row>
    <row r="104" s="1" customFormat="1" ht="17.25" customHeight="1">
      <c r="B104" s="344"/>
      <c r="C104" s="349" t="s">
        <v>2281</v>
      </c>
      <c r="D104" s="349"/>
      <c r="E104" s="349"/>
      <c r="F104" s="350" t="s">
        <v>2282</v>
      </c>
      <c r="G104" s="351"/>
      <c r="H104" s="349"/>
      <c r="I104" s="349"/>
      <c r="J104" s="349" t="s">
        <v>2283</v>
      </c>
      <c r="K104" s="346"/>
    </row>
    <row r="105" s="1" customFormat="1" ht="5.25" customHeight="1">
      <c r="B105" s="344"/>
      <c r="C105" s="347"/>
      <c r="D105" s="347"/>
      <c r="E105" s="347"/>
      <c r="F105" s="347"/>
      <c r="G105" s="365"/>
      <c r="H105" s="347"/>
      <c r="I105" s="347"/>
      <c r="J105" s="347"/>
      <c r="K105" s="346"/>
    </row>
    <row r="106" s="1" customFormat="1" ht="15" customHeight="1">
      <c r="B106" s="344"/>
      <c r="C106" s="332" t="s">
        <v>50</v>
      </c>
      <c r="D106" s="354"/>
      <c r="E106" s="354"/>
      <c r="F106" s="355" t="s">
        <v>90</v>
      </c>
      <c r="G106" s="332"/>
      <c r="H106" s="332" t="s">
        <v>2323</v>
      </c>
      <c r="I106" s="332" t="s">
        <v>2285</v>
      </c>
      <c r="J106" s="332">
        <v>20</v>
      </c>
      <c r="K106" s="346"/>
    </row>
    <row r="107" s="1" customFormat="1" ht="15" customHeight="1">
      <c r="B107" s="344"/>
      <c r="C107" s="332" t="s">
        <v>2286</v>
      </c>
      <c r="D107" s="332"/>
      <c r="E107" s="332"/>
      <c r="F107" s="355" t="s">
        <v>90</v>
      </c>
      <c r="G107" s="332"/>
      <c r="H107" s="332" t="s">
        <v>2323</v>
      </c>
      <c r="I107" s="332" t="s">
        <v>2285</v>
      </c>
      <c r="J107" s="332">
        <v>120</v>
      </c>
      <c r="K107" s="346"/>
    </row>
    <row r="108" s="1" customFormat="1" ht="15" customHeight="1">
      <c r="B108" s="357"/>
      <c r="C108" s="332" t="s">
        <v>2288</v>
      </c>
      <c r="D108" s="332"/>
      <c r="E108" s="332"/>
      <c r="F108" s="355" t="s">
        <v>2289</v>
      </c>
      <c r="G108" s="332"/>
      <c r="H108" s="332" t="s">
        <v>2323</v>
      </c>
      <c r="I108" s="332" t="s">
        <v>2285</v>
      </c>
      <c r="J108" s="332">
        <v>50</v>
      </c>
      <c r="K108" s="346"/>
    </row>
    <row r="109" s="1" customFormat="1" ht="15" customHeight="1">
      <c r="B109" s="357"/>
      <c r="C109" s="332" t="s">
        <v>2291</v>
      </c>
      <c r="D109" s="332"/>
      <c r="E109" s="332"/>
      <c r="F109" s="355" t="s">
        <v>90</v>
      </c>
      <c r="G109" s="332"/>
      <c r="H109" s="332" t="s">
        <v>2323</v>
      </c>
      <c r="I109" s="332" t="s">
        <v>2293</v>
      </c>
      <c r="J109" s="332"/>
      <c r="K109" s="346"/>
    </row>
    <row r="110" s="1" customFormat="1" ht="15" customHeight="1">
      <c r="B110" s="357"/>
      <c r="C110" s="332" t="s">
        <v>2302</v>
      </c>
      <c r="D110" s="332"/>
      <c r="E110" s="332"/>
      <c r="F110" s="355" t="s">
        <v>2289</v>
      </c>
      <c r="G110" s="332"/>
      <c r="H110" s="332" t="s">
        <v>2323</v>
      </c>
      <c r="I110" s="332" t="s">
        <v>2285</v>
      </c>
      <c r="J110" s="332">
        <v>50</v>
      </c>
      <c r="K110" s="346"/>
    </row>
    <row r="111" s="1" customFormat="1" ht="15" customHeight="1">
      <c r="B111" s="357"/>
      <c r="C111" s="332" t="s">
        <v>2310</v>
      </c>
      <c r="D111" s="332"/>
      <c r="E111" s="332"/>
      <c r="F111" s="355" t="s">
        <v>2289</v>
      </c>
      <c r="G111" s="332"/>
      <c r="H111" s="332" t="s">
        <v>2323</v>
      </c>
      <c r="I111" s="332" t="s">
        <v>2285</v>
      </c>
      <c r="J111" s="332">
        <v>50</v>
      </c>
      <c r="K111" s="346"/>
    </row>
    <row r="112" s="1" customFormat="1" ht="15" customHeight="1">
      <c r="B112" s="357"/>
      <c r="C112" s="332" t="s">
        <v>2308</v>
      </c>
      <c r="D112" s="332"/>
      <c r="E112" s="332"/>
      <c r="F112" s="355" t="s">
        <v>2289</v>
      </c>
      <c r="G112" s="332"/>
      <c r="H112" s="332" t="s">
        <v>2323</v>
      </c>
      <c r="I112" s="332" t="s">
        <v>2285</v>
      </c>
      <c r="J112" s="332">
        <v>50</v>
      </c>
      <c r="K112" s="346"/>
    </row>
    <row r="113" s="1" customFormat="1" ht="15" customHeight="1">
      <c r="B113" s="357"/>
      <c r="C113" s="332" t="s">
        <v>50</v>
      </c>
      <c r="D113" s="332"/>
      <c r="E113" s="332"/>
      <c r="F113" s="355" t="s">
        <v>90</v>
      </c>
      <c r="G113" s="332"/>
      <c r="H113" s="332" t="s">
        <v>2324</v>
      </c>
      <c r="I113" s="332" t="s">
        <v>2285</v>
      </c>
      <c r="J113" s="332">
        <v>20</v>
      </c>
      <c r="K113" s="346"/>
    </row>
    <row r="114" s="1" customFormat="1" ht="15" customHeight="1">
      <c r="B114" s="357"/>
      <c r="C114" s="332" t="s">
        <v>2325</v>
      </c>
      <c r="D114" s="332"/>
      <c r="E114" s="332"/>
      <c r="F114" s="355" t="s">
        <v>90</v>
      </c>
      <c r="G114" s="332"/>
      <c r="H114" s="332" t="s">
        <v>2326</v>
      </c>
      <c r="I114" s="332" t="s">
        <v>2285</v>
      </c>
      <c r="J114" s="332">
        <v>120</v>
      </c>
      <c r="K114" s="346"/>
    </row>
    <row r="115" s="1" customFormat="1" ht="15" customHeight="1">
      <c r="B115" s="357"/>
      <c r="C115" s="332" t="s">
        <v>35</v>
      </c>
      <c r="D115" s="332"/>
      <c r="E115" s="332"/>
      <c r="F115" s="355" t="s">
        <v>90</v>
      </c>
      <c r="G115" s="332"/>
      <c r="H115" s="332" t="s">
        <v>2327</v>
      </c>
      <c r="I115" s="332" t="s">
        <v>2318</v>
      </c>
      <c r="J115" s="332"/>
      <c r="K115" s="346"/>
    </row>
    <row r="116" s="1" customFormat="1" ht="15" customHeight="1">
      <c r="B116" s="357"/>
      <c r="C116" s="332" t="s">
        <v>45</v>
      </c>
      <c r="D116" s="332"/>
      <c r="E116" s="332"/>
      <c r="F116" s="355" t="s">
        <v>90</v>
      </c>
      <c r="G116" s="332"/>
      <c r="H116" s="332" t="s">
        <v>2328</v>
      </c>
      <c r="I116" s="332" t="s">
        <v>2318</v>
      </c>
      <c r="J116" s="332"/>
      <c r="K116" s="346"/>
    </row>
    <row r="117" s="1" customFormat="1" ht="15" customHeight="1">
      <c r="B117" s="357"/>
      <c r="C117" s="332" t="s">
        <v>54</v>
      </c>
      <c r="D117" s="332"/>
      <c r="E117" s="332"/>
      <c r="F117" s="355" t="s">
        <v>90</v>
      </c>
      <c r="G117" s="332"/>
      <c r="H117" s="332" t="s">
        <v>2329</v>
      </c>
      <c r="I117" s="332" t="s">
        <v>2330</v>
      </c>
      <c r="J117" s="332"/>
      <c r="K117" s="346"/>
    </row>
    <row r="118" s="1" customFormat="1" ht="15" customHeight="1">
      <c r="B118" s="360"/>
      <c r="C118" s="366"/>
      <c r="D118" s="366"/>
      <c r="E118" s="366"/>
      <c r="F118" s="366"/>
      <c r="G118" s="366"/>
      <c r="H118" s="366"/>
      <c r="I118" s="366"/>
      <c r="J118" s="366"/>
      <c r="K118" s="362"/>
    </row>
    <row r="119" s="1" customFormat="1" ht="18.75" customHeight="1">
      <c r="B119" s="367"/>
      <c r="C119" s="368"/>
      <c r="D119" s="368"/>
      <c r="E119" s="368"/>
      <c r="F119" s="369"/>
      <c r="G119" s="368"/>
      <c r="H119" s="368"/>
      <c r="I119" s="368"/>
      <c r="J119" s="368"/>
      <c r="K119" s="367"/>
    </row>
    <row r="120" s="1" customFormat="1" ht="18.75" customHeight="1">
      <c r="B120" s="340"/>
      <c r="C120" s="340"/>
      <c r="D120" s="340"/>
      <c r="E120" s="340"/>
      <c r="F120" s="340"/>
      <c r="G120" s="340"/>
      <c r="H120" s="340"/>
      <c r="I120" s="340"/>
      <c r="J120" s="340"/>
      <c r="K120" s="340"/>
    </row>
    <row r="121" s="1" customFormat="1" ht="7.5" customHeight="1">
      <c r="B121" s="370"/>
      <c r="C121" s="371"/>
      <c r="D121" s="371"/>
      <c r="E121" s="371"/>
      <c r="F121" s="371"/>
      <c r="G121" s="371"/>
      <c r="H121" s="371"/>
      <c r="I121" s="371"/>
      <c r="J121" s="371"/>
      <c r="K121" s="372"/>
    </row>
    <row r="122" s="1" customFormat="1" ht="45" customHeight="1">
      <c r="B122" s="373"/>
      <c r="C122" s="323" t="s">
        <v>2331</v>
      </c>
      <c r="D122" s="323"/>
      <c r="E122" s="323"/>
      <c r="F122" s="323"/>
      <c r="G122" s="323"/>
      <c r="H122" s="323"/>
      <c r="I122" s="323"/>
      <c r="J122" s="323"/>
      <c r="K122" s="374"/>
    </row>
    <row r="123" s="1" customFormat="1" ht="17.25" customHeight="1">
      <c r="B123" s="375"/>
      <c r="C123" s="347" t="s">
        <v>2278</v>
      </c>
      <c r="D123" s="347"/>
      <c r="E123" s="347"/>
      <c r="F123" s="347" t="s">
        <v>2279</v>
      </c>
      <c r="G123" s="348"/>
      <c r="H123" s="347" t="s">
        <v>51</v>
      </c>
      <c r="I123" s="347" t="s">
        <v>54</v>
      </c>
      <c r="J123" s="347" t="s">
        <v>2280</v>
      </c>
      <c r="K123" s="376"/>
    </row>
    <row r="124" s="1" customFormat="1" ht="17.25" customHeight="1">
      <c r="B124" s="375"/>
      <c r="C124" s="349" t="s">
        <v>2281</v>
      </c>
      <c r="D124" s="349"/>
      <c r="E124" s="349"/>
      <c r="F124" s="350" t="s">
        <v>2282</v>
      </c>
      <c r="G124" s="351"/>
      <c r="H124" s="349"/>
      <c r="I124" s="349"/>
      <c r="J124" s="349" t="s">
        <v>2283</v>
      </c>
      <c r="K124" s="376"/>
    </row>
    <row r="125" s="1" customFormat="1" ht="5.25" customHeight="1">
      <c r="B125" s="377"/>
      <c r="C125" s="352"/>
      <c r="D125" s="352"/>
      <c r="E125" s="352"/>
      <c r="F125" s="352"/>
      <c r="G125" s="378"/>
      <c r="H125" s="352"/>
      <c r="I125" s="352"/>
      <c r="J125" s="352"/>
      <c r="K125" s="379"/>
    </row>
    <row r="126" s="1" customFormat="1" ht="15" customHeight="1">
      <c r="B126" s="377"/>
      <c r="C126" s="332" t="s">
        <v>2286</v>
      </c>
      <c r="D126" s="354"/>
      <c r="E126" s="354"/>
      <c r="F126" s="355" t="s">
        <v>90</v>
      </c>
      <c r="G126" s="332"/>
      <c r="H126" s="332" t="s">
        <v>2323</v>
      </c>
      <c r="I126" s="332" t="s">
        <v>2285</v>
      </c>
      <c r="J126" s="332">
        <v>120</v>
      </c>
      <c r="K126" s="380"/>
    </row>
    <row r="127" s="1" customFormat="1" ht="15" customHeight="1">
      <c r="B127" s="377"/>
      <c r="C127" s="332" t="s">
        <v>2332</v>
      </c>
      <c r="D127" s="332"/>
      <c r="E127" s="332"/>
      <c r="F127" s="355" t="s">
        <v>90</v>
      </c>
      <c r="G127" s="332"/>
      <c r="H127" s="332" t="s">
        <v>2333</v>
      </c>
      <c r="I127" s="332" t="s">
        <v>2285</v>
      </c>
      <c r="J127" s="332" t="s">
        <v>2334</v>
      </c>
      <c r="K127" s="380"/>
    </row>
    <row r="128" s="1" customFormat="1" ht="15" customHeight="1">
      <c r="B128" s="377"/>
      <c r="C128" s="332" t="s">
        <v>82</v>
      </c>
      <c r="D128" s="332"/>
      <c r="E128" s="332"/>
      <c r="F128" s="355" t="s">
        <v>90</v>
      </c>
      <c r="G128" s="332"/>
      <c r="H128" s="332" t="s">
        <v>2335</v>
      </c>
      <c r="I128" s="332" t="s">
        <v>2285</v>
      </c>
      <c r="J128" s="332" t="s">
        <v>2334</v>
      </c>
      <c r="K128" s="380"/>
    </row>
    <row r="129" s="1" customFormat="1" ht="15" customHeight="1">
      <c r="B129" s="377"/>
      <c r="C129" s="332" t="s">
        <v>2294</v>
      </c>
      <c r="D129" s="332"/>
      <c r="E129" s="332"/>
      <c r="F129" s="355" t="s">
        <v>2289</v>
      </c>
      <c r="G129" s="332"/>
      <c r="H129" s="332" t="s">
        <v>2295</v>
      </c>
      <c r="I129" s="332" t="s">
        <v>2285</v>
      </c>
      <c r="J129" s="332">
        <v>15</v>
      </c>
      <c r="K129" s="380"/>
    </row>
    <row r="130" s="1" customFormat="1" ht="15" customHeight="1">
      <c r="B130" s="377"/>
      <c r="C130" s="358" t="s">
        <v>2296</v>
      </c>
      <c r="D130" s="358"/>
      <c r="E130" s="358"/>
      <c r="F130" s="359" t="s">
        <v>2289</v>
      </c>
      <c r="G130" s="358"/>
      <c r="H130" s="358" t="s">
        <v>2297</v>
      </c>
      <c r="I130" s="358" t="s">
        <v>2285</v>
      </c>
      <c r="J130" s="358">
        <v>15</v>
      </c>
      <c r="K130" s="380"/>
    </row>
    <row r="131" s="1" customFormat="1" ht="15" customHeight="1">
      <c r="B131" s="377"/>
      <c r="C131" s="358" t="s">
        <v>2298</v>
      </c>
      <c r="D131" s="358"/>
      <c r="E131" s="358"/>
      <c r="F131" s="359" t="s">
        <v>2289</v>
      </c>
      <c r="G131" s="358"/>
      <c r="H131" s="358" t="s">
        <v>2299</v>
      </c>
      <c r="I131" s="358" t="s">
        <v>2285</v>
      </c>
      <c r="J131" s="358">
        <v>20</v>
      </c>
      <c r="K131" s="380"/>
    </row>
    <row r="132" s="1" customFormat="1" ht="15" customHeight="1">
      <c r="B132" s="377"/>
      <c r="C132" s="358" t="s">
        <v>2300</v>
      </c>
      <c r="D132" s="358"/>
      <c r="E132" s="358"/>
      <c r="F132" s="359" t="s">
        <v>2289</v>
      </c>
      <c r="G132" s="358"/>
      <c r="H132" s="358" t="s">
        <v>2301</v>
      </c>
      <c r="I132" s="358" t="s">
        <v>2285</v>
      </c>
      <c r="J132" s="358">
        <v>20</v>
      </c>
      <c r="K132" s="380"/>
    </row>
    <row r="133" s="1" customFormat="1" ht="15" customHeight="1">
      <c r="B133" s="377"/>
      <c r="C133" s="332" t="s">
        <v>2288</v>
      </c>
      <c r="D133" s="332"/>
      <c r="E133" s="332"/>
      <c r="F133" s="355" t="s">
        <v>2289</v>
      </c>
      <c r="G133" s="332"/>
      <c r="H133" s="332" t="s">
        <v>2323</v>
      </c>
      <c r="I133" s="332" t="s">
        <v>2285</v>
      </c>
      <c r="J133" s="332">
        <v>50</v>
      </c>
      <c r="K133" s="380"/>
    </row>
    <row r="134" s="1" customFormat="1" ht="15" customHeight="1">
      <c r="B134" s="377"/>
      <c r="C134" s="332" t="s">
        <v>2302</v>
      </c>
      <c r="D134" s="332"/>
      <c r="E134" s="332"/>
      <c r="F134" s="355" t="s">
        <v>2289</v>
      </c>
      <c r="G134" s="332"/>
      <c r="H134" s="332" t="s">
        <v>2323</v>
      </c>
      <c r="I134" s="332" t="s">
        <v>2285</v>
      </c>
      <c r="J134" s="332">
        <v>50</v>
      </c>
      <c r="K134" s="380"/>
    </row>
    <row r="135" s="1" customFormat="1" ht="15" customHeight="1">
      <c r="B135" s="377"/>
      <c r="C135" s="332" t="s">
        <v>2308</v>
      </c>
      <c r="D135" s="332"/>
      <c r="E135" s="332"/>
      <c r="F135" s="355" t="s">
        <v>2289</v>
      </c>
      <c r="G135" s="332"/>
      <c r="H135" s="332" t="s">
        <v>2323</v>
      </c>
      <c r="I135" s="332" t="s">
        <v>2285</v>
      </c>
      <c r="J135" s="332">
        <v>50</v>
      </c>
      <c r="K135" s="380"/>
    </row>
    <row r="136" s="1" customFormat="1" ht="15" customHeight="1">
      <c r="B136" s="377"/>
      <c r="C136" s="332" t="s">
        <v>2310</v>
      </c>
      <c r="D136" s="332"/>
      <c r="E136" s="332"/>
      <c r="F136" s="355" t="s">
        <v>2289</v>
      </c>
      <c r="G136" s="332"/>
      <c r="H136" s="332" t="s">
        <v>2323</v>
      </c>
      <c r="I136" s="332" t="s">
        <v>2285</v>
      </c>
      <c r="J136" s="332">
        <v>50</v>
      </c>
      <c r="K136" s="380"/>
    </row>
    <row r="137" s="1" customFormat="1" ht="15" customHeight="1">
      <c r="B137" s="377"/>
      <c r="C137" s="332" t="s">
        <v>2311</v>
      </c>
      <c r="D137" s="332"/>
      <c r="E137" s="332"/>
      <c r="F137" s="355" t="s">
        <v>2289</v>
      </c>
      <c r="G137" s="332"/>
      <c r="H137" s="332" t="s">
        <v>2336</v>
      </c>
      <c r="I137" s="332" t="s">
        <v>2285</v>
      </c>
      <c r="J137" s="332">
        <v>255</v>
      </c>
      <c r="K137" s="380"/>
    </row>
    <row r="138" s="1" customFormat="1" ht="15" customHeight="1">
      <c r="B138" s="377"/>
      <c r="C138" s="332" t="s">
        <v>2313</v>
      </c>
      <c r="D138" s="332"/>
      <c r="E138" s="332"/>
      <c r="F138" s="355" t="s">
        <v>90</v>
      </c>
      <c r="G138" s="332"/>
      <c r="H138" s="332" t="s">
        <v>2337</v>
      </c>
      <c r="I138" s="332" t="s">
        <v>2315</v>
      </c>
      <c r="J138" s="332"/>
      <c r="K138" s="380"/>
    </row>
    <row r="139" s="1" customFormat="1" ht="15" customHeight="1">
      <c r="B139" s="377"/>
      <c r="C139" s="332" t="s">
        <v>2316</v>
      </c>
      <c r="D139" s="332"/>
      <c r="E139" s="332"/>
      <c r="F139" s="355" t="s">
        <v>90</v>
      </c>
      <c r="G139" s="332"/>
      <c r="H139" s="332" t="s">
        <v>2338</v>
      </c>
      <c r="I139" s="332" t="s">
        <v>2318</v>
      </c>
      <c r="J139" s="332"/>
      <c r="K139" s="380"/>
    </row>
    <row r="140" s="1" customFormat="1" ht="15" customHeight="1">
      <c r="B140" s="377"/>
      <c r="C140" s="332" t="s">
        <v>2319</v>
      </c>
      <c r="D140" s="332"/>
      <c r="E140" s="332"/>
      <c r="F140" s="355" t="s">
        <v>90</v>
      </c>
      <c r="G140" s="332"/>
      <c r="H140" s="332" t="s">
        <v>2319</v>
      </c>
      <c r="I140" s="332" t="s">
        <v>2318</v>
      </c>
      <c r="J140" s="332"/>
      <c r="K140" s="380"/>
    </row>
    <row r="141" s="1" customFormat="1" ht="15" customHeight="1">
      <c r="B141" s="377"/>
      <c r="C141" s="332" t="s">
        <v>35</v>
      </c>
      <c r="D141" s="332"/>
      <c r="E141" s="332"/>
      <c r="F141" s="355" t="s">
        <v>90</v>
      </c>
      <c r="G141" s="332"/>
      <c r="H141" s="332" t="s">
        <v>2339</v>
      </c>
      <c r="I141" s="332" t="s">
        <v>2318</v>
      </c>
      <c r="J141" s="332"/>
      <c r="K141" s="380"/>
    </row>
    <row r="142" s="1" customFormat="1" ht="15" customHeight="1">
      <c r="B142" s="377"/>
      <c r="C142" s="332" t="s">
        <v>2340</v>
      </c>
      <c r="D142" s="332"/>
      <c r="E142" s="332"/>
      <c r="F142" s="355" t="s">
        <v>90</v>
      </c>
      <c r="G142" s="332"/>
      <c r="H142" s="332" t="s">
        <v>2341</v>
      </c>
      <c r="I142" s="332" t="s">
        <v>2318</v>
      </c>
      <c r="J142" s="332"/>
      <c r="K142" s="380"/>
    </row>
    <row r="143" s="1" customFormat="1" ht="15" customHeight="1">
      <c r="B143" s="381"/>
      <c r="C143" s="382"/>
      <c r="D143" s="382"/>
      <c r="E143" s="382"/>
      <c r="F143" s="382"/>
      <c r="G143" s="382"/>
      <c r="H143" s="382"/>
      <c r="I143" s="382"/>
      <c r="J143" s="382"/>
      <c r="K143" s="383"/>
    </row>
    <row r="144" s="1" customFormat="1" ht="18.75" customHeight="1">
      <c r="B144" s="368"/>
      <c r="C144" s="368"/>
      <c r="D144" s="368"/>
      <c r="E144" s="368"/>
      <c r="F144" s="369"/>
      <c r="G144" s="368"/>
      <c r="H144" s="368"/>
      <c r="I144" s="368"/>
      <c r="J144" s="368"/>
      <c r="K144" s="368"/>
    </row>
    <row r="145" s="1" customFormat="1" ht="18.75" customHeight="1">
      <c r="B145" s="340"/>
      <c r="C145" s="340"/>
      <c r="D145" s="340"/>
      <c r="E145" s="340"/>
      <c r="F145" s="340"/>
      <c r="G145" s="340"/>
      <c r="H145" s="340"/>
      <c r="I145" s="340"/>
      <c r="J145" s="340"/>
      <c r="K145" s="340"/>
    </row>
    <row r="146" s="1" customFormat="1" ht="7.5" customHeight="1">
      <c r="B146" s="341"/>
      <c r="C146" s="342"/>
      <c r="D146" s="342"/>
      <c r="E146" s="342"/>
      <c r="F146" s="342"/>
      <c r="G146" s="342"/>
      <c r="H146" s="342"/>
      <c r="I146" s="342"/>
      <c r="J146" s="342"/>
      <c r="K146" s="343"/>
    </row>
    <row r="147" s="1" customFormat="1" ht="45" customHeight="1">
      <c r="B147" s="344"/>
      <c r="C147" s="345" t="s">
        <v>2342</v>
      </c>
      <c r="D147" s="345"/>
      <c r="E147" s="345"/>
      <c r="F147" s="345"/>
      <c r="G147" s="345"/>
      <c r="H147" s="345"/>
      <c r="I147" s="345"/>
      <c r="J147" s="345"/>
      <c r="K147" s="346"/>
    </row>
    <row r="148" s="1" customFormat="1" ht="17.25" customHeight="1">
      <c r="B148" s="344"/>
      <c r="C148" s="347" t="s">
        <v>2278</v>
      </c>
      <c r="D148" s="347"/>
      <c r="E148" s="347"/>
      <c r="F148" s="347" t="s">
        <v>2279</v>
      </c>
      <c r="G148" s="348"/>
      <c r="H148" s="347" t="s">
        <v>51</v>
      </c>
      <c r="I148" s="347" t="s">
        <v>54</v>
      </c>
      <c r="J148" s="347" t="s">
        <v>2280</v>
      </c>
      <c r="K148" s="346"/>
    </row>
    <row r="149" s="1" customFormat="1" ht="17.25" customHeight="1">
      <c r="B149" s="344"/>
      <c r="C149" s="349" t="s">
        <v>2281</v>
      </c>
      <c r="D149" s="349"/>
      <c r="E149" s="349"/>
      <c r="F149" s="350" t="s">
        <v>2282</v>
      </c>
      <c r="G149" s="351"/>
      <c r="H149" s="349"/>
      <c r="I149" s="349"/>
      <c r="J149" s="349" t="s">
        <v>2283</v>
      </c>
      <c r="K149" s="346"/>
    </row>
    <row r="150" s="1" customFormat="1" ht="5.25" customHeight="1">
      <c r="B150" s="357"/>
      <c r="C150" s="352"/>
      <c r="D150" s="352"/>
      <c r="E150" s="352"/>
      <c r="F150" s="352"/>
      <c r="G150" s="353"/>
      <c r="H150" s="352"/>
      <c r="I150" s="352"/>
      <c r="J150" s="352"/>
      <c r="K150" s="380"/>
    </row>
    <row r="151" s="1" customFormat="1" ht="15" customHeight="1">
      <c r="B151" s="357"/>
      <c r="C151" s="384" t="s">
        <v>2286</v>
      </c>
      <c r="D151" s="332"/>
      <c r="E151" s="332"/>
      <c r="F151" s="385" t="s">
        <v>90</v>
      </c>
      <c r="G151" s="332"/>
      <c r="H151" s="384" t="s">
        <v>2323</v>
      </c>
      <c r="I151" s="384" t="s">
        <v>2285</v>
      </c>
      <c r="J151" s="384">
        <v>120</v>
      </c>
      <c r="K151" s="380"/>
    </row>
    <row r="152" s="1" customFormat="1" ht="15" customHeight="1">
      <c r="B152" s="357"/>
      <c r="C152" s="384" t="s">
        <v>2332</v>
      </c>
      <c r="D152" s="332"/>
      <c r="E152" s="332"/>
      <c r="F152" s="385" t="s">
        <v>90</v>
      </c>
      <c r="G152" s="332"/>
      <c r="H152" s="384" t="s">
        <v>2343</v>
      </c>
      <c r="I152" s="384" t="s">
        <v>2285</v>
      </c>
      <c r="J152" s="384" t="s">
        <v>2334</v>
      </c>
      <c r="K152" s="380"/>
    </row>
    <row r="153" s="1" customFormat="1" ht="15" customHeight="1">
      <c r="B153" s="357"/>
      <c r="C153" s="384" t="s">
        <v>82</v>
      </c>
      <c r="D153" s="332"/>
      <c r="E153" s="332"/>
      <c r="F153" s="385" t="s">
        <v>90</v>
      </c>
      <c r="G153" s="332"/>
      <c r="H153" s="384" t="s">
        <v>2344</v>
      </c>
      <c r="I153" s="384" t="s">
        <v>2285</v>
      </c>
      <c r="J153" s="384" t="s">
        <v>2334</v>
      </c>
      <c r="K153" s="380"/>
    </row>
    <row r="154" s="1" customFormat="1" ht="15" customHeight="1">
      <c r="B154" s="357"/>
      <c r="C154" s="384" t="s">
        <v>2288</v>
      </c>
      <c r="D154" s="332"/>
      <c r="E154" s="332"/>
      <c r="F154" s="385" t="s">
        <v>2289</v>
      </c>
      <c r="G154" s="332"/>
      <c r="H154" s="384" t="s">
        <v>2323</v>
      </c>
      <c r="I154" s="384" t="s">
        <v>2285</v>
      </c>
      <c r="J154" s="384">
        <v>50</v>
      </c>
      <c r="K154" s="380"/>
    </row>
    <row r="155" s="1" customFormat="1" ht="15" customHeight="1">
      <c r="B155" s="357"/>
      <c r="C155" s="384" t="s">
        <v>2291</v>
      </c>
      <c r="D155" s="332"/>
      <c r="E155" s="332"/>
      <c r="F155" s="385" t="s">
        <v>90</v>
      </c>
      <c r="G155" s="332"/>
      <c r="H155" s="384" t="s">
        <v>2323</v>
      </c>
      <c r="I155" s="384" t="s">
        <v>2293</v>
      </c>
      <c r="J155" s="384"/>
      <c r="K155" s="380"/>
    </row>
    <row r="156" s="1" customFormat="1" ht="15" customHeight="1">
      <c r="B156" s="357"/>
      <c r="C156" s="384" t="s">
        <v>2302</v>
      </c>
      <c r="D156" s="332"/>
      <c r="E156" s="332"/>
      <c r="F156" s="385" t="s">
        <v>2289</v>
      </c>
      <c r="G156" s="332"/>
      <c r="H156" s="384" t="s">
        <v>2323</v>
      </c>
      <c r="I156" s="384" t="s">
        <v>2285</v>
      </c>
      <c r="J156" s="384">
        <v>50</v>
      </c>
      <c r="K156" s="380"/>
    </row>
    <row r="157" s="1" customFormat="1" ht="15" customHeight="1">
      <c r="B157" s="357"/>
      <c r="C157" s="384" t="s">
        <v>2310</v>
      </c>
      <c r="D157" s="332"/>
      <c r="E157" s="332"/>
      <c r="F157" s="385" t="s">
        <v>2289</v>
      </c>
      <c r="G157" s="332"/>
      <c r="H157" s="384" t="s">
        <v>2323</v>
      </c>
      <c r="I157" s="384" t="s">
        <v>2285</v>
      </c>
      <c r="J157" s="384">
        <v>50</v>
      </c>
      <c r="K157" s="380"/>
    </row>
    <row r="158" s="1" customFormat="1" ht="15" customHeight="1">
      <c r="B158" s="357"/>
      <c r="C158" s="384" t="s">
        <v>2308</v>
      </c>
      <c r="D158" s="332"/>
      <c r="E158" s="332"/>
      <c r="F158" s="385" t="s">
        <v>2289</v>
      </c>
      <c r="G158" s="332"/>
      <c r="H158" s="384" t="s">
        <v>2323</v>
      </c>
      <c r="I158" s="384" t="s">
        <v>2285</v>
      </c>
      <c r="J158" s="384">
        <v>50</v>
      </c>
      <c r="K158" s="380"/>
    </row>
    <row r="159" s="1" customFormat="1" ht="15" customHeight="1">
      <c r="B159" s="357"/>
      <c r="C159" s="384" t="s">
        <v>167</v>
      </c>
      <c r="D159" s="332"/>
      <c r="E159" s="332"/>
      <c r="F159" s="385" t="s">
        <v>90</v>
      </c>
      <c r="G159" s="332"/>
      <c r="H159" s="384" t="s">
        <v>2345</v>
      </c>
      <c r="I159" s="384" t="s">
        <v>2285</v>
      </c>
      <c r="J159" s="384" t="s">
        <v>2346</v>
      </c>
      <c r="K159" s="380"/>
    </row>
    <row r="160" s="1" customFormat="1" ht="15" customHeight="1">
      <c r="B160" s="357"/>
      <c r="C160" s="384" t="s">
        <v>2347</v>
      </c>
      <c r="D160" s="332"/>
      <c r="E160" s="332"/>
      <c r="F160" s="385" t="s">
        <v>90</v>
      </c>
      <c r="G160" s="332"/>
      <c r="H160" s="384" t="s">
        <v>2348</v>
      </c>
      <c r="I160" s="384" t="s">
        <v>2318</v>
      </c>
      <c r="J160" s="384"/>
      <c r="K160" s="380"/>
    </row>
    <row r="161" s="1" customFormat="1" ht="15" customHeight="1">
      <c r="B161" s="386"/>
      <c r="C161" s="366"/>
      <c r="D161" s="366"/>
      <c r="E161" s="366"/>
      <c r="F161" s="366"/>
      <c r="G161" s="366"/>
      <c r="H161" s="366"/>
      <c r="I161" s="366"/>
      <c r="J161" s="366"/>
      <c r="K161" s="387"/>
    </row>
    <row r="162" s="1" customFormat="1" ht="18.75" customHeight="1">
      <c r="B162" s="368"/>
      <c r="C162" s="378"/>
      <c r="D162" s="378"/>
      <c r="E162" s="378"/>
      <c r="F162" s="388"/>
      <c r="G162" s="378"/>
      <c r="H162" s="378"/>
      <c r="I162" s="378"/>
      <c r="J162" s="378"/>
      <c r="K162" s="368"/>
    </row>
    <row r="163" s="1" customFormat="1" ht="18.75" customHeight="1"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</row>
    <row r="164" s="1" customFormat="1" ht="7.5" customHeight="1">
      <c r="B164" s="319"/>
      <c r="C164" s="320"/>
      <c r="D164" s="320"/>
      <c r="E164" s="320"/>
      <c r="F164" s="320"/>
      <c r="G164" s="320"/>
      <c r="H164" s="320"/>
      <c r="I164" s="320"/>
      <c r="J164" s="320"/>
      <c r="K164" s="321"/>
    </row>
    <row r="165" s="1" customFormat="1" ht="45" customHeight="1">
      <c r="B165" s="322"/>
      <c r="C165" s="323" t="s">
        <v>2349</v>
      </c>
      <c r="D165" s="323"/>
      <c r="E165" s="323"/>
      <c r="F165" s="323"/>
      <c r="G165" s="323"/>
      <c r="H165" s="323"/>
      <c r="I165" s="323"/>
      <c r="J165" s="323"/>
      <c r="K165" s="324"/>
    </row>
    <row r="166" s="1" customFormat="1" ht="17.25" customHeight="1">
      <c r="B166" s="322"/>
      <c r="C166" s="347" t="s">
        <v>2278</v>
      </c>
      <c r="D166" s="347"/>
      <c r="E166" s="347"/>
      <c r="F166" s="347" t="s">
        <v>2279</v>
      </c>
      <c r="G166" s="389"/>
      <c r="H166" s="390" t="s">
        <v>51</v>
      </c>
      <c r="I166" s="390" t="s">
        <v>54</v>
      </c>
      <c r="J166" s="347" t="s">
        <v>2280</v>
      </c>
      <c r="K166" s="324"/>
    </row>
    <row r="167" s="1" customFormat="1" ht="17.25" customHeight="1">
      <c r="B167" s="325"/>
      <c r="C167" s="349" t="s">
        <v>2281</v>
      </c>
      <c r="D167" s="349"/>
      <c r="E167" s="349"/>
      <c r="F167" s="350" t="s">
        <v>2282</v>
      </c>
      <c r="G167" s="391"/>
      <c r="H167" s="392"/>
      <c r="I167" s="392"/>
      <c r="J167" s="349" t="s">
        <v>2283</v>
      </c>
      <c r="K167" s="327"/>
    </row>
    <row r="168" s="1" customFormat="1" ht="5.25" customHeight="1">
      <c r="B168" s="357"/>
      <c r="C168" s="352"/>
      <c r="D168" s="352"/>
      <c r="E168" s="352"/>
      <c r="F168" s="352"/>
      <c r="G168" s="353"/>
      <c r="H168" s="352"/>
      <c r="I168" s="352"/>
      <c r="J168" s="352"/>
      <c r="K168" s="380"/>
    </row>
    <row r="169" s="1" customFormat="1" ht="15" customHeight="1">
      <c r="B169" s="357"/>
      <c r="C169" s="332" t="s">
        <v>2286</v>
      </c>
      <c r="D169" s="332"/>
      <c r="E169" s="332"/>
      <c r="F169" s="355" t="s">
        <v>90</v>
      </c>
      <c r="G169" s="332"/>
      <c r="H169" s="332" t="s">
        <v>2323</v>
      </c>
      <c r="I169" s="332" t="s">
        <v>2285</v>
      </c>
      <c r="J169" s="332">
        <v>120</v>
      </c>
      <c r="K169" s="380"/>
    </row>
    <row r="170" s="1" customFormat="1" ht="15" customHeight="1">
      <c r="B170" s="357"/>
      <c r="C170" s="332" t="s">
        <v>2332</v>
      </c>
      <c r="D170" s="332"/>
      <c r="E170" s="332"/>
      <c r="F170" s="355" t="s">
        <v>90</v>
      </c>
      <c r="G170" s="332"/>
      <c r="H170" s="332" t="s">
        <v>2333</v>
      </c>
      <c r="I170" s="332" t="s">
        <v>2285</v>
      </c>
      <c r="J170" s="332" t="s">
        <v>2334</v>
      </c>
      <c r="K170" s="380"/>
    </row>
    <row r="171" s="1" customFormat="1" ht="15" customHeight="1">
      <c r="B171" s="357"/>
      <c r="C171" s="332" t="s">
        <v>82</v>
      </c>
      <c r="D171" s="332"/>
      <c r="E171" s="332"/>
      <c r="F171" s="355" t="s">
        <v>90</v>
      </c>
      <c r="G171" s="332"/>
      <c r="H171" s="332" t="s">
        <v>2350</v>
      </c>
      <c r="I171" s="332" t="s">
        <v>2285</v>
      </c>
      <c r="J171" s="332" t="s">
        <v>2334</v>
      </c>
      <c r="K171" s="380"/>
    </row>
    <row r="172" s="1" customFormat="1" ht="15" customHeight="1">
      <c r="B172" s="357"/>
      <c r="C172" s="332" t="s">
        <v>2288</v>
      </c>
      <c r="D172" s="332"/>
      <c r="E172" s="332"/>
      <c r="F172" s="355" t="s">
        <v>2289</v>
      </c>
      <c r="G172" s="332"/>
      <c r="H172" s="332" t="s">
        <v>2350</v>
      </c>
      <c r="I172" s="332" t="s">
        <v>2285</v>
      </c>
      <c r="J172" s="332">
        <v>50</v>
      </c>
      <c r="K172" s="380"/>
    </row>
    <row r="173" s="1" customFormat="1" ht="15" customHeight="1">
      <c r="B173" s="357"/>
      <c r="C173" s="332" t="s">
        <v>2291</v>
      </c>
      <c r="D173" s="332"/>
      <c r="E173" s="332"/>
      <c r="F173" s="355" t="s">
        <v>90</v>
      </c>
      <c r="G173" s="332"/>
      <c r="H173" s="332" t="s">
        <v>2350</v>
      </c>
      <c r="I173" s="332" t="s">
        <v>2293</v>
      </c>
      <c r="J173" s="332"/>
      <c r="K173" s="380"/>
    </row>
    <row r="174" s="1" customFormat="1" ht="15" customHeight="1">
      <c r="B174" s="357"/>
      <c r="C174" s="332" t="s">
        <v>2302</v>
      </c>
      <c r="D174" s="332"/>
      <c r="E174" s="332"/>
      <c r="F174" s="355" t="s">
        <v>2289</v>
      </c>
      <c r="G174" s="332"/>
      <c r="H174" s="332" t="s">
        <v>2350</v>
      </c>
      <c r="I174" s="332" t="s">
        <v>2285</v>
      </c>
      <c r="J174" s="332">
        <v>50</v>
      </c>
      <c r="K174" s="380"/>
    </row>
    <row r="175" s="1" customFormat="1" ht="15" customHeight="1">
      <c r="B175" s="357"/>
      <c r="C175" s="332" t="s">
        <v>2310</v>
      </c>
      <c r="D175" s="332"/>
      <c r="E175" s="332"/>
      <c r="F175" s="355" t="s">
        <v>2289</v>
      </c>
      <c r="G175" s="332"/>
      <c r="H175" s="332" t="s">
        <v>2350</v>
      </c>
      <c r="I175" s="332" t="s">
        <v>2285</v>
      </c>
      <c r="J175" s="332">
        <v>50</v>
      </c>
      <c r="K175" s="380"/>
    </row>
    <row r="176" s="1" customFormat="1" ht="15" customHeight="1">
      <c r="B176" s="357"/>
      <c r="C176" s="332" t="s">
        <v>2308</v>
      </c>
      <c r="D176" s="332"/>
      <c r="E176" s="332"/>
      <c r="F176" s="355" t="s">
        <v>2289</v>
      </c>
      <c r="G176" s="332"/>
      <c r="H176" s="332" t="s">
        <v>2350</v>
      </c>
      <c r="I176" s="332" t="s">
        <v>2285</v>
      </c>
      <c r="J176" s="332">
        <v>50</v>
      </c>
      <c r="K176" s="380"/>
    </row>
    <row r="177" s="1" customFormat="1" ht="15" customHeight="1">
      <c r="B177" s="357"/>
      <c r="C177" s="332" t="s">
        <v>183</v>
      </c>
      <c r="D177" s="332"/>
      <c r="E177" s="332"/>
      <c r="F177" s="355" t="s">
        <v>90</v>
      </c>
      <c r="G177" s="332"/>
      <c r="H177" s="332" t="s">
        <v>2351</v>
      </c>
      <c r="I177" s="332" t="s">
        <v>2352</v>
      </c>
      <c r="J177" s="332"/>
      <c r="K177" s="380"/>
    </row>
    <row r="178" s="1" customFormat="1" ht="15" customHeight="1">
      <c r="B178" s="357"/>
      <c r="C178" s="332" t="s">
        <v>54</v>
      </c>
      <c r="D178" s="332"/>
      <c r="E178" s="332"/>
      <c r="F178" s="355" t="s">
        <v>90</v>
      </c>
      <c r="G178" s="332"/>
      <c r="H178" s="332" t="s">
        <v>2353</v>
      </c>
      <c r="I178" s="332" t="s">
        <v>2354</v>
      </c>
      <c r="J178" s="332">
        <v>1</v>
      </c>
      <c r="K178" s="380"/>
    </row>
    <row r="179" s="1" customFormat="1" ht="15" customHeight="1">
      <c r="B179" s="357"/>
      <c r="C179" s="332" t="s">
        <v>50</v>
      </c>
      <c r="D179" s="332"/>
      <c r="E179" s="332"/>
      <c r="F179" s="355" t="s">
        <v>90</v>
      </c>
      <c r="G179" s="332"/>
      <c r="H179" s="332" t="s">
        <v>2355</v>
      </c>
      <c r="I179" s="332" t="s">
        <v>2285</v>
      </c>
      <c r="J179" s="332">
        <v>20</v>
      </c>
      <c r="K179" s="380"/>
    </row>
    <row r="180" s="1" customFormat="1" ht="15" customHeight="1">
      <c r="B180" s="357"/>
      <c r="C180" s="332" t="s">
        <v>51</v>
      </c>
      <c r="D180" s="332"/>
      <c r="E180" s="332"/>
      <c r="F180" s="355" t="s">
        <v>90</v>
      </c>
      <c r="G180" s="332"/>
      <c r="H180" s="332" t="s">
        <v>2356</v>
      </c>
      <c r="I180" s="332" t="s">
        <v>2285</v>
      </c>
      <c r="J180" s="332">
        <v>255</v>
      </c>
      <c r="K180" s="380"/>
    </row>
    <row r="181" s="1" customFormat="1" ht="15" customHeight="1">
      <c r="B181" s="357"/>
      <c r="C181" s="332" t="s">
        <v>184</v>
      </c>
      <c r="D181" s="332"/>
      <c r="E181" s="332"/>
      <c r="F181" s="355" t="s">
        <v>90</v>
      </c>
      <c r="G181" s="332"/>
      <c r="H181" s="332" t="s">
        <v>2248</v>
      </c>
      <c r="I181" s="332" t="s">
        <v>2285</v>
      </c>
      <c r="J181" s="332">
        <v>10</v>
      </c>
      <c r="K181" s="380"/>
    </row>
    <row r="182" s="1" customFormat="1" ht="15" customHeight="1">
      <c r="B182" s="357"/>
      <c r="C182" s="332" t="s">
        <v>185</v>
      </c>
      <c r="D182" s="332"/>
      <c r="E182" s="332"/>
      <c r="F182" s="355" t="s">
        <v>90</v>
      </c>
      <c r="G182" s="332"/>
      <c r="H182" s="332" t="s">
        <v>2357</v>
      </c>
      <c r="I182" s="332" t="s">
        <v>2318</v>
      </c>
      <c r="J182" s="332"/>
      <c r="K182" s="380"/>
    </row>
    <row r="183" s="1" customFormat="1" ht="15" customHeight="1">
      <c r="B183" s="357"/>
      <c r="C183" s="332" t="s">
        <v>2358</v>
      </c>
      <c r="D183" s="332"/>
      <c r="E183" s="332"/>
      <c r="F183" s="355" t="s">
        <v>90</v>
      </c>
      <c r="G183" s="332"/>
      <c r="H183" s="332" t="s">
        <v>2359</v>
      </c>
      <c r="I183" s="332" t="s">
        <v>2318</v>
      </c>
      <c r="J183" s="332"/>
      <c r="K183" s="380"/>
    </row>
    <row r="184" s="1" customFormat="1" ht="15" customHeight="1">
      <c r="B184" s="357"/>
      <c r="C184" s="332" t="s">
        <v>2347</v>
      </c>
      <c r="D184" s="332"/>
      <c r="E184" s="332"/>
      <c r="F184" s="355" t="s">
        <v>90</v>
      </c>
      <c r="G184" s="332"/>
      <c r="H184" s="332" t="s">
        <v>2360</v>
      </c>
      <c r="I184" s="332" t="s">
        <v>2318</v>
      </c>
      <c r="J184" s="332"/>
      <c r="K184" s="380"/>
    </row>
    <row r="185" s="1" customFormat="1" ht="15" customHeight="1">
      <c r="B185" s="357"/>
      <c r="C185" s="332" t="s">
        <v>187</v>
      </c>
      <c r="D185" s="332"/>
      <c r="E185" s="332"/>
      <c r="F185" s="355" t="s">
        <v>2289</v>
      </c>
      <c r="G185" s="332"/>
      <c r="H185" s="332" t="s">
        <v>2361</v>
      </c>
      <c r="I185" s="332" t="s">
        <v>2285</v>
      </c>
      <c r="J185" s="332">
        <v>50</v>
      </c>
      <c r="K185" s="380"/>
    </row>
    <row r="186" s="1" customFormat="1" ht="15" customHeight="1">
      <c r="B186" s="357"/>
      <c r="C186" s="332" t="s">
        <v>2362</v>
      </c>
      <c r="D186" s="332"/>
      <c r="E186" s="332"/>
      <c r="F186" s="355" t="s">
        <v>2289</v>
      </c>
      <c r="G186" s="332"/>
      <c r="H186" s="332" t="s">
        <v>2363</v>
      </c>
      <c r="I186" s="332" t="s">
        <v>2364</v>
      </c>
      <c r="J186" s="332"/>
      <c r="K186" s="380"/>
    </row>
    <row r="187" s="1" customFormat="1" ht="15" customHeight="1">
      <c r="B187" s="357"/>
      <c r="C187" s="332" t="s">
        <v>2365</v>
      </c>
      <c r="D187" s="332"/>
      <c r="E187" s="332"/>
      <c r="F187" s="355" t="s">
        <v>2289</v>
      </c>
      <c r="G187" s="332"/>
      <c r="H187" s="332" t="s">
        <v>2366</v>
      </c>
      <c r="I187" s="332" t="s">
        <v>2364</v>
      </c>
      <c r="J187" s="332"/>
      <c r="K187" s="380"/>
    </row>
    <row r="188" s="1" customFormat="1" ht="15" customHeight="1">
      <c r="B188" s="357"/>
      <c r="C188" s="332" t="s">
        <v>2367</v>
      </c>
      <c r="D188" s="332"/>
      <c r="E188" s="332"/>
      <c r="F188" s="355" t="s">
        <v>2289</v>
      </c>
      <c r="G188" s="332"/>
      <c r="H188" s="332" t="s">
        <v>2368</v>
      </c>
      <c r="I188" s="332" t="s">
        <v>2364</v>
      </c>
      <c r="J188" s="332"/>
      <c r="K188" s="380"/>
    </row>
    <row r="189" s="1" customFormat="1" ht="15" customHeight="1">
      <c r="B189" s="357"/>
      <c r="C189" s="393" t="s">
        <v>2369</v>
      </c>
      <c r="D189" s="332"/>
      <c r="E189" s="332"/>
      <c r="F189" s="355" t="s">
        <v>2289</v>
      </c>
      <c r="G189" s="332"/>
      <c r="H189" s="332" t="s">
        <v>2370</v>
      </c>
      <c r="I189" s="332" t="s">
        <v>2371</v>
      </c>
      <c r="J189" s="394" t="s">
        <v>2372</v>
      </c>
      <c r="K189" s="380"/>
    </row>
    <row r="190" s="1" customFormat="1" ht="15" customHeight="1">
      <c r="B190" s="357"/>
      <c r="C190" s="393" t="s">
        <v>39</v>
      </c>
      <c r="D190" s="332"/>
      <c r="E190" s="332"/>
      <c r="F190" s="355" t="s">
        <v>90</v>
      </c>
      <c r="G190" s="332"/>
      <c r="H190" s="329" t="s">
        <v>2373</v>
      </c>
      <c r="I190" s="332" t="s">
        <v>2374</v>
      </c>
      <c r="J190" s="332"/>
      <c r="K190" s="380"/>
    </row>
    <row r="191" s="1" customFormat="1" ht="15" customHeight="1">
      <c r="B191" s="357"/>
      <c r="C191" s="393" t="s">
        <v>2375</v>
      </c>
      <c r="D191" s="332"/>
      <c r="E191" s="332"/>
      <c r="F191" s="355" t="s">
        <v>90</v>
      </c>
      <c r="G191" s="332"/>
      <c r="H191" s="332" t="s">
        <v>2376</v>
      </c>
      <c r="I191" s="332" t="s">
        <v>2318</v>
      </c>
      <c r="J191" s="332"/>
      <c r="K191" s="380"/>
    </row>
    <row r="192" s="1" customFormat="1" ht="15" customHeight="1">
      <c r="B192" s="357"/>
      <c r="C192" s="393" t="s">
        <v>2377</v>
      </c>
      <c r="D192" s="332"/>
      <c r="E192" s="332"/>
      <c r="F192" s="355" t="s">
        <v>90</v>
      </c>
      <c r="G192" s="332"/>
      <c r="H192" s="332" t="s">
        <v>2378</v>
      </c>
      <c r="I192" s="332" t="s">
        <v>2318</v>
      </c>
      <c r="J192" s="332"/>
      <c r="K192" s="380"/>
    </row>
    <row r="193" s="1" customFormat="1" ht="15" customHeight="1">
      <c r="B193" s="357"/>
      <c r="C193" s="393" t="s">
        <v>2379</v>
      </c>
      <c r="D193" s="332"/>
      <c r="E193" s="332"/>
      <c r="F193" s="355" t="s">
        <v>2289</v>
      </c>
      <c r="G193" s="332"/>
      <c r="H193" s="332" t="s">
        <v>2380</v>
      </c>
      <c r="I193" s="332" t="s">
        <v>2318</v>
      </c>
      <c r="J193" s="332"/>
      <c r="K193" s="380"/>
    </row>
    <row r="194" s="1" customFormat="1" ht="15" customHeight="1">
      <c r="B194" s="386"/>
      <c r="C194" s="395"/>
      <c r="D194" s="366"/>
      <c r="E194" s="366"/>
      <c r="F194" s="366"/>
      <c r="G194" s="366"/>
      <c r="H194" s="366"/>
      <c r="I194" s="366"/>
      <c r="J194" s="366"/>
      <c r="K194" s="387"/>
    </row>
    <row r="195" s="1" customFormat="1" ht="18.75" customHeight="1">
      <c r="B195" s="368"/>
      <c r="C195" s="378"/>
      <c r="D195" s="378"/>
      <c r="E195" s="378"/>
      <c r="F195" s="388"/>
      <c r="G195" s="378"/>
      <c r="H195" s="378"/>
      <c r="I195" s="378"/>
      <c r="J195" s="378"/>
      <c r="K195" s="368"/>
    </row>
    <row r="196" s="1" customFormat="1" ht="18.75" customHeight="1">
      <c r="B196" s="368"/>
      <c r="C196" s="378"/>
      <c r="D196" s="378"/>
      <c r="E196" s="378"/>
      <c r="F196" s="388"/>
      <c r="G196" s="378"/>
      <c r="H196" s="378"/>
      <c r="I196" s="378"/>
      <c r="J196" s="378"/>
      <c r="K196" s="368"/>
    </row>
    <row r="197" s="1" customFormat="1" ht="18.75" customHeight="1"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</row>
    <row r="198" s="1" customFormat="1" ht="13.5">
      <c r="B198" s="319"/>
      <c r="C198" s="320"/>
      <c r="D198" s="320"/>
      <c r="E198" s="320"/>
      <c r="F198" s="320"/>
      <c r="G198" s="320"/>
      <c r="H198" s="320"/>
      <c r="I198" s="320"/>
      <c r="J198" s="320"/>
      <c r="K198" s="321"/>
    </row>
    <row r="199" s="1" customFormat="1" ht="21">
      <c r="B199" s="322"/>
      <c r="C199" s="323" t="s">
        <v>2381</v>
      </c>
      <c r="D199" s="323"/>
      <c r="E199" s="323"/>
      <c r="F199" s="323"/>
      <c r="G199" s="323"/>
      <c r="H199" s="323"/>
      <c r="I199" s="323"/>
      <c r="J199" s="323"/>
      <c r="K199" s="324"/>
    </row>
    <row r="200" s="1" customFormat="1" ht="25.5" customHeight="1">
      <c r="B200" s="322"/>
      <c r="C200" s="396" t="s">
        <v>2382</v>
      </c>
      <c r="D200" s="396"/>
      <c r="E200" s="396"/>
      <c r="F200" s="396" t="s">
        <v>2383</v>
      </c>
      <c r="G200" s="397"/>
      <c r="H200" s="396" t="s">
        <v>2384</v>
      </c>
      <c r="I200" s="396"/>
      <c r="J200" s="396"/>
      <c r="K200" s="324"/>
    </row>
    <row r="201" s="1" customFormat="1" ht="5.25" customHeight="1">
      <c r="B201" s="357"/>
      <c r="C201" s="352"/>
      <c r="D201" s="352"/>
      <c r="E201" s="352"/>
      <c r="F201" s="352"/>
      <c r="G201" s="378"/>
      <c r="H201" s="352"/>
      <c r="I201" s="352"/>
      <c r="J201" s="352"/>
      <c r="K201" s="380"/>
    </row>
    <row r="202" s="1" customFormat="1" ht="15" customHeight="1">
      <c r="B202" s="357"/>
      <c r="C202" s="332" t="s">
        <v>2374</v>
      </c>
      <c r="D202" s="332"/>
      <c r="E202" s="332"/>
      <c r="F202" s="355" t="s">
        <v>40</v>
      </c>
      <c r="G202" s="332"/>
      <c r="H202" s="332" t="s">
        <v>2385</v>
      </c>
      <c r="I202" s="332"/>
      <c r="J202" s="332"/>
      <c r="K202" s="380"/>
    </row>
    <row r="203" s="1" customFormat="1" ht="15" customHeight="1">
      <c r="B203" s="357"/>
      <c r="C203" s="332"/>
      <c r="D203" s="332"/>
      <c r="E203" s="332"/>
      <c r="F203" s="355" t="s">
        <v>41</v>
      </c>
      <c r="G203" s="332"/>
      <c r="H203" s="332" t="s">
        <v>2386</v>
      </c>
      <c r="I203" s="332"/>
      <c r="J203" s="332"/>
      <c r="K203" s="380"/>
    </row>
    <row r="204" s="1" customFormat="1" ht="15" customHeight="1">
      <c r="B204" s="357"/>
      <c r="C204" s="332"/>
      <c r="D204" s="332"/>
      <c r="E204" s="332"/>
      <c r="F204" s="355" t="s">
        <v>44</v>
      </c>
      <c r="G204" s="332"/>
      <c r="H204" s="332" t="s">
        <v>2387</v>
      </c>
      <c r="I204" s="332"/>
      <c r="J204" s="332"/>
      <c r="K204" s="380"/>
    </row>
    <row r="205" s="1" customFormat="1" ht="15" customHeight="1">
      <c r="B205" s="357"/>
      <c r="C205" s="332"/>
      <c r="D205" s="332"/>
      <c r="E205" s="332"/>
      <c r="F205" s="355" t="s">
        <v>42</v>
      </c>
      <c r="G205" s="332"/>
      <c r="H205" s="332" t="s">
        <v>2388</v>
      </c>
      <c r="I205" s="332"/>
      <c r="J205" s="332"/>
      <c r="K205" s="380"/>
    </row>
    <row r="206" s="1" customFormat="1" ht="15" customHeight="1">
      <c r="B206" s="357"/>
      <c r="C206" s="332"/>
      <c r="D206" s="332"/>
      <c r="E206" s="332"/>
      <c r="F206" s="355" t="s">
        <v>43</v>
      </c>
      <c r="G206" s="332"/>
      <c r="H206" s="332" t="s">
        <v>2389</v>
      </c>
      <c r="I206" s="332"/>
      <c r="J206" s="332"/>
      <c r="K206" s="380"/>
    </row>
    <row r="207" s="1" customFormat="1" ht="15" customHeight="1">
      <c r="B207" s="357"/>
      <c r="C207" s="332"/>
      <c r="D207" s="332"/>
      <c r="E207" s="332"/>
      <c r="F207" s="355"/>
      <c r="G207" s="332"/>
      <c r="H207" s="332"/>
      <c r="I207" s="332"/>
      <c r="J207" s="332"/>
      <c r="K207" s="380"/>
    </row>
    <row r="208" s="1" customFormat="1" ht="15" customHeight="1">
      <c r="B208" s="357"/>
      <c r="C208" s="332" t="s">
        <v>2330</v>
      </c>
      <c r="D208" s="332"/>
      <c r="E208" s="332"/>
      <c r="F208" s="355" t="s">
        <v>75</v>
      </c>
      <c r="G208" s="332"/>
      <c r="H208" s="332" t="s">
        <v>2390</v>
      </c>
      <c r="I208" s="332"/>
      <c r="J208" s="332"/>
      <c r="K208" s="380"/>
    </row>
    <row r="209" s="1" customFormat="1" ht="15" customHeight="1">
      <c r="B209" s="357"/>
      <c r="C209" s="332"/>
      <c r="D209" s="332"/>
      <c r="E209" s="332"/>
      <c r="F209" s="355" t="s">
        <v>2230</v>
      </c>
      <c r="G209" s="332"/>
      <c r="H209" s="332" t="s">
        <v>2231</v>
      </c>
      <c r="I209" s="332"/>
      <c r="J209" s="332"/>
      <c r="K209" s="380"/>
    </row>
    <row r="210" s="1" customFormat="1" ht="15" customHeight="1">
      <c r="B210" s="357"/>
      <c r="C210" s="332"/>
      <c r="D210" s="332"/>
      <c r="E210" s="332"/>
      <c r="F210" s="355" t="s">
        <v>2228</v>
      </c>
      <c r="G210" s="332"/>
      <c r="H210" s="332" t="s">
        <v>2391</v>
      </c>
      <c r="I210" s="332"/>
      <c r="J210" s="332"/>
      <c r="K210" s="380"/>
    </row>
    <row r="211" s="1" customFormat="1" ht="15" customHeight="1">
      <c r="B211" s="398"/>
      <c r="C211" s="332"/>
      <c r="D211" s="332"/>
      <c r="E211" s="332"/>
      <c r="F211" s="355" t="s">
        <v>2232</v>
      </c>
      <c r="G211" s="393"/>
      <c r="H211" s="384" t="s">
        <v>101</v>
      </c>
      <c r="I211" s="384"/>
      <c r="J211" s="384"/>
      <c r="K211" s="399"/>
    </row>
    <row r="212" s="1" customFormat="1" ht="15" customHeight="1">
      <c r="B212" s="398"/>
      <c r="C212" s="332"/>
      <c r="D212" s="332"/>
      <c r="E212" s="332"/>
      <c r="F212" s="355" t="s">
        <v>1846</v>
      </c>
      <c r="G212" s="393"/>
      <c r="H212" s="384" t="s">
        <v>1711</v>
      </c>
      <c r="I212" s="384"/>
      <c r="J212" s="384"/>
      <c r="K212" s="399"/>
    </row>
    <row r="213" s="1" customFormat="1" ht="15" customHeight="1">
      <c r="B213" s="398"/>
      <c r="C213" s="332"/>
      <c r="D213" s="332"/>
      <c r="E213" s="332"/>
      <c r="F213" s="355"/>
      <c r="G213" s="393"/>
      <c r="H213" s="384"/>
      <c r="I213" s="384"/>
      <c r="J213" s="384"/>
      <c r="K213" s="399"/>
    </row>
    <row r="214" s="1" customFormat="1" ht="15" customHeight="1">
      <c r="B214" s="398"/>
      <c r="C214" s="332" t="s">
        <v>2354</v>
      </c>
      <c r="D214" s="332"/>
      <c r="E214" s="332"/>
      <c r="F214" s="355">
        <v>1</v>
      </c>
      <c r="G214" s="393"/>
      <c r="H214" s="384" t="s">
        <v>2392</v>
      </c>
      <c r="I214" s="384"/>
      <c r="J214" s="384"/>
      <c r="K214" s="399"/>
    </row>
    <row r="215" s="1" customFormat="1" ht="15" customHeight="1">
      <c r="B215" s="398"/>
      <c r="C215" s="332"/>
      <c r="D215" s="332"/>
      <c r="E215" s="332"/>
      <c r="F215" s="355">
        <v>2</v>
      </c>
      <c r="G215" s="393"/>
      <c r="H215" s="384" t="s">
        <v>2393</v>
      </c>
      <c r="I215" s="384"/>
      <c r="J215" s="384"/>
      <c r="K215" s="399"/>
    </row>
    <row r="216" s="1" customFormat="1" ht="15" customHeight="1">
      <c r="B216" s="398"/>
      <c r="C216" s="332"/>
      <c r="D216" s="332"/>
      <c r="E216" s="332"/>
      <c r="F216" s="355">
        <v>3</v>
      </c>
      <c r="G216" s="393"/>
      <c r="H216" s="384" t="s">
        <v>2394</v>
      </c>
      <c r="I216" s="384"/>
      <c r="J216" s="384"/>
      <c r="K216" s="399"/>
    </row>
    <row r="217" s="1" customFormat="1" ht="15" customHeight="1">
      <c r="B217" s="398"/>
      <c r="C217" s="332"/>
      <c r="D217" s="332"/>
      <c r="E217" s="332"/>
      <c r="F217" s="355">
        <v>4</v>
      </c>
      <c r="G217" s="393"/>
      <c r="H217" s="384" t="s">
        <v>2395</v>
      </c>
      <c r="I217" s="384"/>
      <c r="J217" s="384"/>
      <c r="K217" s="399"/>
    </row>
    <row r="218" s="1" customFormat="1" ht="12.75" customHeight="1">
      <c r="B218" s="400"/>
      <c r="C218" s="401"/>
      <c r="D218" s="401"/>
      <c r="E218" s="401"/>
      <c r="F218" s="401"/>
      <c r="G218" s="401"/>
      <c r="H218" s="401"/>
      <c r="I218" s="401"/>
      <c r="J218" s="401"/>
      <c r="K218" s="402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  <c r="AZ2" s="141" t="s">
        <v>115</v>
      </c>
      <c r="BA2" s="141" t="s">
        <v>19</v>
      </c>
      <c r="BB2" s="141" t="s">
        <v>19</v>
      </c>
      <c r="BC2" s="141" t="s">
        <v>95</v>
      </c>
      <c r="BD2" s="141" t="s">
        <v>78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  <c r="AZ3" s="141" t="s">
        <v>116</v>
      </c>
      <c r="BA3" s="141" t="s">
        <v>19</v>
      </c>
      <c r="BB3" s="141" t="s">
        <v>19</v>
      </c>
      <c r="BC3" s="141" t="s">
        <v>76</v>
      </c>
      <c r="BD3" s="141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  <c r="AZ4" s="141" t="s">
        <v>118</v>
      </c>
      <c r="BA4" s="141" t="s">
        <v>19</v>
      </c>
      <c r="BB4" s="141" t="s">
        <v>19</v>
      </c>
      <c r="BC4" s="141" t="s">
        <v>119</v>
      </c>
      <c r="BD4" s="141" t="s">
        <v>78</v>
      </c>
    </row>
    <row r="5" s="1" customFormat="1" ht="6.96" customHeight="1">
      <c r="B5" s="22"/>
      <c r="L5" s="22"/>
      <c r="AZ5" s="141" t="s">
        <v>120</v>
      </c>
      <c r="BA5" s="141" t="s">
        <v>19</v>
      </c>
      <c r="BB5" s="141" t="s">
        <v>19</v>
      </c>
      <c r="BC5" s="141" t="s">
        <v>121</v>
      </c>
      <c r="BD5" s="141" t="s">
        <v>78</v>
      </c>
    </row>
    <row r="6" s="1" customFormat="1" ht="12" customHeight="1">
      <c r="B6" s="22"/>
      <c r="D6" s="146" t="s">
        <v>16</v>
      </c>
      <c r="L6" s="22"/>
      <c r="AZ6" s="141" t="s">
        <v>122</v>
      </c>
      <c r="BA6" s="141" t="s">
        <v>19</v>
      </c>
      <c r="BB6" s="141" t="s">
        <v>19</v>
      </c>
      <c r="BC6" s="141" t="s">
        <v>123</v>
      </c>
      <c r="BD6" s="141" t="s">
        <v>78</v>
      </c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  <c r="AZ7" s="141" t="s">
        <v>124</v>
      </c>
      <c r="BA7" s="141" t="s">
        <v>19</v>
      </c>
      <c r="BB7" s="141" t="s">
        <v>19</v>
      </c>
      <c r="BC7" s="141" t="s">
        <v>125</v>
      </c>
      <c r="BD7" s="141" t="s">
        <v>78</v>
      </c>
    </row>
    <row r="8" s="1" customFormat="1" ht="12" customHeight="1">
      <c r="B8" s="22"/>
      <c r="D8" s="146" t="s">
        <v>126</v>
      </c>
      <c r="L8" s="22"/>
      <c r="AZ8" s="141" t="s">
        <v>127</v>
      </c>
      <c r="BA8" s="141" t="s">
        <v>19</v>
      </c>
      <c r="BB8" s="141" t="s">
        <v>19</v>
      </c>
      <c r="BC8" s="141" t="s">
        <v>128</v>
      </c>
      <c r="BD8" s="141" t="s">
        <v>78</v>
      </c>
    </row>
    <row r="9" s="2" customFormat="1" ht="16.5" customHeight="1">
      <c r="A9" s="40"/>
      <c r="B9" s="46"/>
      <c r="C9" s="40"/>
      <c r="D9" s="40"/>
      <c r="E9" s="147" t="s">
        <v>129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1" t="s">
        <v>130</v>
      </c>
      <c r="BA9" s="141" t="s">
        <v>19</v>
      </c>
      <c r="BB9" s="141" t="s">
        <v>19</v>
      </c>
      <c r="BC9" s="141" t="s">
        <v>131</v>
      </c>
      <c r="BD9" s="141" t="s">
        <v>78</v>
      </c>
    </row>
    <row r="10" s="2" customFormat="1" ht="12" customHeight="1">
      <c r="A10" s="40"/>
      <c r="B10" s="46"/>
      <c r="C10" s="40"/>
      <c r="D10" s="146" t="s">
        <v>132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1" t="s">
        <v>133</v>
      </c>
      <c r="BA10" s="141" t="s">
        <v>19</v>
      </c>
      <c r="BB10" s="141" t="s">
        <v>19</v>
      </c>
      <c r="BC10" s="141" t="s">
        <v>134</v>
      </c>
      <c r="BD10" s="141" t="s">
        <v>78</v>
      </c>
    </row>
    <row r="11" s="2" customFormat="1" ht="16.5" customHeight="1">
      <c r="A11" s="40"/>
      <c r="B11" s="46"/>
      <c r="C11" s="40"/>
      <c r="D11" s="40"/>
      <c r="E11" s="149" t="s">
        <v>135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136</v>
      </c>
      <c r="BA11" s="141" t="s">
        <v>19</v>
      </c>
      <c r="BB11" s="141" t="s">
        <v>19</v>
      </c>
      <c r="BC11" s="141" t="s">
        <v>137</v>
      </c>
      <c r="BD11" s="141" t="s">
        <v>78</v>
      </c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1" t="s">
        <v>138</v>
      </c>
      <c r="BA12" s="141" t="s">
        <v>19</v>
      </c>
      <c r="BB12" s="141" t="s">
        <v>19</v>
      </c>
      <c r="BC12" s="141" t="s">
        <v>139</v>
      </c>
      <c r="BD12" s="141" t="s">
        <v>78</v>
      </c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46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1" t="s">
        <v>140</v>
      </c>
      <c r="BA13" s="141" t="s">
        <v>19</v>
      </c>
      <c r="BB13" s="141" t="s">
        <v>19</v>
      </c>
      <c r="BC13" s="141" t="s">
        <v>141</v>
      </c>
      <c r="BD13" s="141" t="s">
        <v>78</v>
      </c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46" t="s">
        <v>23</v>
      </c>
      <c r="J14" s="150" t="str">
        <f>'Rekapitulace stavby'!AN8</f>
        <v>6. 2. 2023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1" t="s">
        <v>142</v>
      </c>
      <c r="BA14" s="141" t="s">
        <v>19</v>
      </c>
      <c r="BB14" s="141" t="s">
        <v>19</v>
      </c>
      <c r="BC14" s="141" t="s">
        <v>143</v>
      </c>
      <c r="BD14" s="141" t="s">
        <v>78</v>
      </c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1" t="s">
        <v>144</v>
      </c>
      <c r="BA15" s="141" t="s">
        <v>19</v>
      </c>
      <c r="BB15" s="141" t="s">
        <v>19</v>
      </c>
      <c r="BC15" s="141" t="s">
        <v>145</v>
      </c>
      <c r="BD15" s="141" t="s">
        <v>78</v>
      </c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46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1" t="s">
        <v>146</v>
      </c>
      <c r="BA16" s="141" t="s">
        <v>19</v>
      </c>
      <c r="BB16" s="141" t="s">
        <v>19</v>
      </c>
      <c r="BC16" s="141" t="s">
        <v>78</v>
      </c>
      <c r="BD16" s="141" t="s">
        <v>78</v>
      </c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6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1" t="s">
        <v>147</v>
      </c>
      <c r="BA17" s="141" t="s">
        <v>19</v>
      </c>
      <c r="BB17" s="141" t="s">
        <v>19</v>
      </c>
      <c r="BC17" s="141" t="s">
        <v>148</v>
      </c>
      <c r="BD17" s="141" t="s">
        <v>78</v>
      </c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1" t="s">
        <v>149</v>
      </c>
      <c r="BA18" s="141" t="s">
        <v>19</v>
      </c>
      <c r="BB18" s="141" t="s">
        <v>19</v>
      </c>
      <c r="BC18" s="141" t="s">
        <v>148</v>
      </c>
      <c r="BD18" s="141" t="s">
        <v>78</v>
      </c>
    </row>
    <row r="19" s="2" customFormat="1" ht="12" customHeight="1">
      <c r="A19" s="40"/>
      <c r="B19" s="46"/>
      <c r="C19" s="40"/>
      <c r="D19" s="146" t="s">
        <v>28</v>
      </c>
      <c r="E19" s="40"/>
      <c r="F19" s="40"/>
      <c r="G19" s="40"/>
      <c r="H19" s="40"/>
      <c r="I19" s="146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1" t="s">
        <v>150</v>
      </c>
      <c r="BA19" s="141" t="s">
        <v>19</v>
      </c>
      <c r="BB19" s="141" t="s">
        <v>19</v>
      </c>
      <c r="BC19" s="141" t="s">
        <v>69</v>
      </c>
      <c r="BD19" s="141" t="s">
        <v>78</v>
      </c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6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1" t="s">
        <v>151</v>
      </c>
      <c r="BA20" s="141" t="s">
        <v>19</v>
      </c>
      <c r="BB20" s="141" t="s">
        <v>19</v>
      </c>
      <c r="BC20" s="141" t="s">
        <v>152</v>
      </c>
      <c r="BD20" s="141" t="s">
        <v>78</v>
      </c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1" t="s">
        <v>153</v>
      </c>
      <c r="BA21" s="141" t="s">
        <v>19</v>
      </c>
      <c r="BB21" s="141" t="s">
        <v>19</v>
      </c>
      <c r="BC21" s="141" t="s">
        <v>154</v>
      </c>
      <c r="BD21" s="141" t="s">
        <v>78</v>
      </c>
    </row>
    <row r="22" s="2" customFormat="1" ht="12" customHeight="1">
      <c r="A22" s="40"/>
      <c r="B22" s="46"/>
      <c r="C22" s="40"/>
      <c r="D22" s="146" t="s">
        <v>30</v>
      </c>
      <c r="E22" s="40"/>
      <c r="F22" s="40"/>
      <c r="G22" s="40"/>
      <c r="H22" s="40"/>
      <c r="I22" s="146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1" t="s">
        <v>155</v>
      </c>
      <c r="BA22" s="141" t="s">
        <v>19</v>
      </c>
      <c r="BB22" s="141" t="s">
        <v>19</v>
      </c>
      <c r="BC22" s="141" t="s">
        <v>156</v>
      </c>
      <c r="BD22" s="141" t="s">
        <v>78</v>
      </c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6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1" t="s">
        <v>157</v>
      </c>
      <c r="BA23" s="141" t="s">
        <v>19</v>
      </c>
      <c r="BB23" s="141" t="s">
        <v>19</v>
      </c>
      <c r="BC23" s="141" t="s">
        <v>158</v>
      </c>
      <c r="BD23" s="141" t="s">
        <v>78</v>
      </c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1" t="s">
        <v>159</v>
      </c>
      <c r="BA24" s="141" t="s">
        <v>19</v>
      </c>
      <c r="BB24" s="141" t="s">
        <v>19</v>
      </c>
      <c r="BC24" s="141" t="s">
        <v>160</v>
      </c>
      <c r="BD24" s="141" t="s">
        <v>78</v>
      </c>
    </row>
    <row r="25" s="2" customFormat="1" ht="12" customHeight="1">
      <c r="A25" s="40"/>
      <c r="B25" s="46"/>
      <c r="C25" s="40"/>
      <c r="D25" s="146" t="s">
        <v>32</v>
      </c>
      <c r="E25" s="40"/>
      <c r="F25" s="40"/>
      <c r="G25" s="40"/>
      <c r="H25" s="40"/>
      <c r="I25" s="146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1" t="s">
        <v>161</v>
      </c>
      <c r="BA25" s="141" t="s">
        <v>19</v>
      </c>
      <c r="BB25" s="141" t="s">
        <v>19</v>
      </c>
      <c r="BC25" s="141" t="s">
        <v>162</v>
      </c>
      <c r="BD25" s="141" t="s">
        <v>78</v>
      </c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6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1" t="s">
        <v>163</v>
      </c>
      <c r="BA26" s="141" t="s">
        <v>19</v>
      </c>
      <c r="BB26" s="141" t="s">
        <v>19</v>
      </c>
      <c r="BC26" s="141" t="s">
        <v>76</v>
      </c>
      <c r="BD26" s="141" t="s">
        <v>78</v>
      </c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1" t="s">
        <v>164</v>
      </c>
      <c r="BA27" s="141" t="s">
        <v>19</v>
      </c>
      <c r="BB27" s="141" t="s">
        <v>19</v>
      </c>
      <c r="BC27" s="141" t="s">
        <v>95</v>
      </c>
      <c r="BD27" s="141" t="s">
        <v>78</v>
      </c>
    </row>
    <row r="28" s="2" customFormat="1" ht="12" customHeight="1">
      <c r="A28" s="40"/>
      <c r="B28" s="46"/>
      <c r="C28" s="40"/>
      <c r="D28" s="146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1"/>
      <c r="B29" s="152"/>
      <c r="C29" s="151"/>
      <c r="D29" s="151"/>
      <c r="E29" s="153" t="s">
        <v>165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ROUND(J97,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159" t="s">
        <v>39</v>
      </c>
      <c r="E35" s="146" t="s">
        <v>40</v>
      </c>
      <c r="F35" s="160">
        <f>ROUND((SUM(BE97:BE403)),  2)</f>
        <v>0</v>
      </c>
      <c r="G35" s="40"/>
      <c r="H35" s="40"/>
      <c r="I35" s="161">
        <v>0.20999999999999999</v>
      </c>
      <c r="J35" s="160">
        <f>ROUND(((SUM(BE97:BE403))*I35),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41</v>
      </c>
      <c r="F36" s="160">
        <f>ROUND((SUM(BF97:BF403)),  2)</f>
        <v>0</v>
      </c>
      <c r="G36" s="40"/>
      <c r="H36" s="40"/>
      <c r="I36" s="161">
        <v>0.14999999999999999</v>
      </c>
      <c r="J36" s="160">
        <f>ROUND(((SUM(BF97:BF403))*I36),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6" t="s">
        <v>39</v>
      </c>
      <c r="E37" s="146" t="s">
        <v>42</v>
      </c>
      <c r="F37" s="160">
        <f>ROUND((SUM(BG97:BG403)),  2)</f>
        <v>0</v>
      </c>
      <c r="G37" s="40"/>
      <c r="H37" s="40"/>
      <c r="I37" s="161">
        <v>0.20999999999999999</v>
      </c>
      <c r="J37" s="160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6" t="s">
        <v>43</v>
      </c>
      <c r="F38" s="160">
        <f>ROUND((SUM(BH97:BH403)),  2)</f>
        <v>0</v>
      </c>
      <c r="G38" s="40"/>
      <c r="H38" s="40"/>
      <c r="I38" s="161">
        <v>0.14999999999999999</v>
      </c>
      <c r="J38" s="160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44</v>
      </c>
      <c r="F39" s="160">
        <f>ROUND((SUM(BI97:BI403)),  2)</f>
        <v>0</v>
      </c>
      <c r="G39" s="40"/>
      <c r="H39" s="40"/>
      <c r="I39" s="161">
        <v>0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2"/>
      <c r="D41" s="163" t="s">
        <v>45</v>
      </c>
      <c r="E41" s="164"/>
      <c r="F41" s="164"/>
      <c r="G41" s="165" t="s">
        <v>46</v>
      </c>
      <c r="H41" s="166" t="s">
        <v>47</v>
      </c>
      <c r="I41" s="164"/>
      <c r="J41" s="167">
        <f>SUM(J32:J39)</f>
        <v>0</v>
      </c>
      <c r="K41" s="168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3" t="str">
        <f>E7</f>
        <v>Vrchlabí - Liščí kopec - II.etapa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3" t="s">
        <v>129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132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SO01 - Vodovod ul. Dukelská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6. 2. 2023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167</v>
      </c>
      <c r="D61" s="175"/>
      <c r="E61" s="175"/>
      <c r="F61" s="175"/>
      <c r="G61" s="175"/>
      <c r="H61" s="175"/>
      <c r="I61" s="175"/>
      <c r="J61" s="176" t="s">
        <v>168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169</v>
      </c>
    </row>
    <row r="64" s="9" customFormat="1" ht="24.96" customHeight="1">
      <c r="A64" s="9"/>
      <c r="B64" s="178"/>
      <c r="C64" s="179"/>
      <c r="D64" s="180" t="s">
        <v>170</v>
      </c>
      <c r="E64" s="181"/>
      <c r="F64" s="181"/>
      <c r="G64" s="181"/>
      <c r="H64" s="181"/>
      <c r="I64" s="181"/>
      <c r="J64" s="182">
        <f>J98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7"/>
      <c r="D65" s="185" t="s">
        <v>171</v>
      </c>
      <c r="E65" s="186"/>
      <c r="F65" s="186"/>
      <c r="G65" s="186"/>
      <c r="H65" s="186"/>
      <c r="I65" s="186"/>
      <c r="J65" s="187">
        <f>J137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7"/>
      <c r="D66" s="185" t="s">
        <v>172</v>
      </c>
      <c r="E66" s="186"/>
      <c r="F66" s="186"/>
      <c r="G66" s="186"/>
      <c r="H66" s="186"/>
      <c r="I66" s="186"/>
      <c r="J66" s="187">
        <f>J223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7"/>
      <c r="D67" s="185" t="s">
        <v>173</v>
      </c>
      <c r="E67" s="186"/>
      <c r="F67" s="186"/>
      <c r="G67" s="186"/>
      <c r="H67" s="186"/>
      <c r="I67" s="186"/>
      <c r="J67" s="187">
        <f>J264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7"/>
      <c r="D68" s="185" t="s">
        <v>174</v>
      </c>
      <c r="E68" s="186"/>
      <c r="F68" s="186"/>
      <c r="G68" s="186"/>
      <c r="H68" s="186"/>
      <c r="I68" s="186"/>
      <c r="J68" s="187">
        <f>J283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7"/>
      <c r="D69" s="185" t="s">
        <v>175</v>
      </c>
      <c r="E69" s="186"/>
      <c r="F69" s="186"/>
      <c r="G69" s="186"/>
      <c r="H69" s="186"/>
      <c r="I69" s="186"/>
      <c r="J69" s="187">
        <f>J378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7"/>
      <c r="D70" s="185" t="s">
        <v>176</v>
      </c>
      <c r="E70" s="186"/>
      <c r="F70" s="186"/>
      <c r="G70" s="186"/>
      <c r="H70" s="186"/>
      <c r="I70" s="186"/>
      <c r="J70" s="187">
        <f>J385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7"/>
      <c r="D71" s="185" t="s">
        <v>177</v>
      </c>
      <c r="E71" s="186"/>
      <c r="F71" s="186"/>
      <c r="G71" s="186"/>
      <c r="H71" s="186"/>
      <c r="I71" s="186"/>
      <c r="J71" s="187">
        <f>J390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178</v>
      </c>
      <c r="E72" s="181"/>
      <c r="F72" s="181"/>
      <c r="G72" s="181"/>
      <c r="H72" s="181"/>
      <c r="I72" s="181"/>
      <c r="J72" s="182">
        <f>J392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4"/>
      <c r="C73" s="127"/>
      <c r="D73" s="185" t="s">
        <v>179</v>
      </c>
      <c r="E73" s="186"/>
      <c r="F73" s="186"/>
      <c r="G73" s="186"/>
      <c r="H73" s="186"/>
      <c r="I73" s="186"/>
      <c r="J73" s="187">
        <f>J393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4"/>
      <c r="C74" s="127"/>
      <c r="D74" s="185" t="s">
        <v>180</v>
      </c>
      <c r="E74" s="186"/>
      <c r="F74" s="186"/>
      <c r="G74" s="186"/>
      <c r="H74" s="186"/>
      <c r="I74" s="186"/>
      <c r="J74" s="187">
        <f>J397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4"/>
      <c r="C75" s="127"/>
      <c r="D75" s="185" t="s">
        <v>181</v>
      </c>
      <c r="E75" s="186"/>
      <c r="F75" s="186"/>
      <c r="G75" s="186"/>
      <c r="H75" s="186"/>
      <c r="I75" s="186"/>
      <c r="J75" s="187">
        <f>J402</f>
        <v>0</v>
      </c>
      <c r="K75" s="127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3" t="str">
        <f>E7</f>
        <v>Vrchlabí - Liščí kopec - II.etapa</v>
      </c>
      <c r="F85" s="34"/>
      <c r="G85" s="34"/>
      <c r="H85" s="34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3"/>
      <c r="C86" s="34" t="s">
        <v>126</v>
      </c>
      <c r="D86" s="24"/>
      <c r="E86" s="24"/>
      <c r="F86" s="24"/>
      <c r="G86" s="24"/>
      <c r="H86" s="24"/>
      <c r="I86" s="24"/>
      <c r="J86" s="24"/>
      <c r="K86" s="24"/>
      <c r="L86" s="22"/>
    </row>
    <row r="87" s="2" customFormat="1" ht="16.5" customHeight="1">
      <c r="A87" s="40"/>
      <c r="B87" s="41"/>
      <c r="C87" s="42"/>
      <c r="D87" s="42"/>
      <c r="E87" s="173" t="s">
        <v>129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132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E11</f>
        <v>SO01 - Vodovod ul. Dukelská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21</v>
      </c>
      <c r="D91" s="42"/>
      <c r="E91" s="42"/>
      <c r="F91" s="29" t="str">
        <f>F14</f>
        <v xml:space="preserve"> </v>
      </c>
      <c r="G91" s="42"/>
      <c r="H91" s="42"/>
      <c r="I91" s="34" t="s">
        <v>23</v>
      </c>
      <c r="J91" s="74" t="str">
        <f>IF(J14="","",J14)</f>
        <v>6. 2. 2023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4" t="s">
        <v>25</v>
      </c>
      <c r="D93" s="42"/>
      <c r="E93" s="42"/>
      <c r="F93" s="29" t="str">
        <f>E17</f>
        <v xml:space="preserve"> </v>
      </c>
      <c r="G93" s="42"/>
      <c r="H93" s="42"/>
      <c r="I93" s="34" t="s">
        <v>30</v>
      </c>
      <c r="J93" s="38" t="str">
        <f>E23</f>
        <v xml:space="preserve"> 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34" t="s">
        <v>32</v>
      </c>
      <c r="J94" s="38" t="str">
        <f>E26</f>
        <v xml:space="preserve"> 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89"/>
      <c r="B96" s="190"/>
      <c r="C96" s="191" t="s">
        <v>183</v>
      </c>
      <c r="D96" s="192" t="s">
        <v>54</v>
      </c>
      <c r="E96" s="192" t="s">
        <v>50</v>
      </c>
      <c r="F96" s="192" t="s">
        <v>51</v>
      </c>
      <c r="G96" s="192" t="s">
        <v>184</v>
      </c>
      <c r="H96" s="192" t="s">
        <v>185</v>
      </c>
      <c r="I96" s="192" t="s">
        <v>186</v>
      </c>
      <c r="J96" s="193" t="s">
        <v>168</v>
      </c>
      <c r="K96" s="194" t="s">
        <v>187</v>
      </c>
      <c r="L96" s="195"/>
      <c r="M96" s="94" t="s">
        <v>19</v>
      </c>
      <c r="N96" s="95" t="s">
        <v>39</v>
      </c>
      <c r="O96" s="95" t="s">
        <v>188</v>
      </c>
      <c r="P96" s="95" t="s">
        <v>189</v>
      </c>
      <c r="Q96" s="95" t="s">
        <v>190</v>
      </c>
      <c r="R96" s="95" t="s">
        <v>191</v>
      </c>
      <c r="S96" s="95" t="s">
        <v>192</v>
      </c>
      <c r="T96" s="96" t="s">
        <v>193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="2" customFormat="1" ht="22.8" customHeight="1">
      <c r="A97" s="40"/>
      <c r="B97" s="41"/>
      <c r="C97" s="101" t="s">
        <v>194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P98+P392</f>
        <v>0</v>
      </c>
      <c r="Q97" s="98"/>
      <c r="R97" s="198">
        <f>R98+R392</f>
        <v>143.89015258999999</v>
      </c>
      <c r="S97" s="98"/>
      <c r="T97" s="199">
        <f>T98+T392</f>
        <v>28.468450000000004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68</v>
      </c>
      <c r="AU97" s="19" t="s">
        <v>169</v>
      </c>
      <c r="BK97" s="200">
        <f>BK98+BK392</f>
        <v>0</v>
      </c>
    </row>
    <row r="98" s="12" customFormat="1" ht="25.92" customHeight="1">
      <c r="A98" s="12"/>
      <c r="B98" s="201"/>
      <c r="C98" s="202"/>
      <c r="D98" s="203" t="s">
        <v>68</v>
      </c>
      <c r="E98" s="204" t="s">
        <v>195</v>
      </c>
      <c r="F98" s="204" t="s">
        <v>196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P99+SUM(P100:P137)+P223+P264+P283+P378+P385+P390</f>
        <v>0</v>
      </c>
      <c r="Q98" s="209"/>
      <c r="R98" s="210">
        <f>R99+SUM(R100:R137)+R223+R264+R283+R378+R385+R390</f>
        <v>143.89015258999999</v>
      </c>
      <c r="S98" s="209"/>
      <c r="T98" s="211">
        <f>T99+SUM(T100:T137)+T223+T264+T283+T378+T385+T390</f>
        <v>28.468450000000004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76</v>
      </c>
      <c r="AT98" s="213" t="s">
        <v>68</v>
      </c>
      <c r="AU98" s="213" t="s">
        <v>69</v>
      </c>
      <c r="AY98" s="212" t="s">
        <v>197</v>
      </c>
      <c r="BK98" s="214">
        <f>BK99+SUM(BK100:BK137)+BK223+BK264+BK283+BK378+BK385+BK390</f>
        <v>0</v>
      </c>
    </row>
    <row r="99" s="2" customFormat="1" ht="16.5" customHeight="1">
      <c r="A99" s="40"/>
      <c r="B99" s="41"/>
      <c r="C99" s="215" t="s">
        <v>76</v>
      </c>
      <c r="D99" s="215" t="s">
        <v>198</v>
      </c>
      <c r="E99" s="216" t="s">
        <v>199</v>
      </c>
      <c r="F99" s="217" t="s">
        <v>200</v>
      </c>
      <c r="G99" s="218" t="s">
        <v>19</v>
      </c>
      <c r="H99" s="219">
        <v>0</v>
      </c>
      <c r="I99" s="220"/>
      <c r="J99" s="221">
        <f>ROUND(I99*H99,2)</f>
        <v>0</v>
      </c>
      <c r="K99" s="222"/>
      <c r="L99" s="46"/>
      <c r="M99" s="223" t="s">
        <v>19</v>
      </c>
      <c r="N99" s="224" t="s">
        <v>42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148</v>
      </c>
      <c r="AT99" s="227" t="s">
        <v>198</v>
      </c>
      <c r="AU99" s="227" t="s">
        <v>76</v>
      </c>
      <c r="AY99" s="19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148</v>
      </c>
      <c r="BK99" s="228">
        <f>ROUND(I99*H99,2)</f>
        <v>0</v>
      </c>
      <c r="BL99" s="19" t="s">
        <v>148</v>
      </c>
      <c r="BM99" s="227" t="s">
        <v>201</v>
      </c>
    </row>
    <row r="100" s="13" customFormat="1">
      <c r="A100" s="13"/>
      <c r="B100" s="229"/>
      <c r="C100" s="230"/>
      <c r="D100" s="231" t="s">
        <v>202</v>
      </c>
      <c r="E100" s="232" t="s">
        <v>19</v>
      </c>
      <c r="F100" s="233" t="s">
        <v>203</v>
      </c>
      <c r="G100" s="230"/>
      <c r="H100" s="232" t="s">
        <v>19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202</v>
      </c>
      <c r="AU100" s="239" t="s">
        <v>76</v>
      </c>
      <c r="AV100" s="13" t="s">
        <v>76</v>
      </c>
      <c r="AW100" s="13" t="s">
        <v>31</v>
      </c>
      <c r="AX100" s="13" t="s">
        <v>69</v>
      </c>
      <c r="AY100" s="239" t="s">
        <v>197</v>
      </c>
    </row>
    <row r="101" s="14" customFormat="1">
      <c r="A101" s="14"/>
      <c r="B101" s="240"/>
      <c r="C101" s="241"/>
      <c r="D101" s="231" t="s">
        <v>202</v>
      </c>
      <c r="E101" s="242" t="s">
        <v>19</v>
      </c>
      <c r="F101" s="243" t="s">
        <v>204</v>
      </c>
      <c r="G101" s="241"/>
      <c r="H101" s="244">
        <v>14.6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202</v>
      </c>
      <c r="AU101" s="250" t="s">
        <v>76</v>
      </c>
      <c r="AV101" s="14" t="s">
        <v>78</v>
      </c>
      <c r="AW101" s="14" t="s">
        <v>31</v>
      </c>
      <c r="AX101" s="14" t="s">
        <v>69</v>
      </c>
      <c r="AY101" s="250" t="s">
        <v>197</v>
      </c>
    </row>
    <row r="102" s="14" customFormat="1">
      <c r="A102" s="14"/>
      <c r="B102" s="240"/>
      <c r="C102" s="241"/>
      <c r="D102" s="231" t="s">
        <v>202</v>
      </c>
      <c r="E102" s="242" t="s">
        <v>19</v>
      </c>
      <c r="F102" s="243" t="s">
        <v>205</v>
      </c>
      <c r="G102" s="241"/>
      <c r="H102" s="244">
        <v>62.5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202</v>
      </c>
      <c r="AU102" s="250" t="s">
        <v>76</v>
      </c>
      <c r="AV102" s="14" t="s">
        <v>78</v>
      </c>
      <c r="AW102" s="14" t="s">
        <v>31</v>
      </c>
      <c r="AX102" s="14" t="s">
        <v>69</v>
      </c>
      <c r="AY102" s="250" t="s">
        <v>197</v>
      </c>
    </row>
    <row r="103" s="15" customFormat="1">
      <c r="A103" s="15"/>
      <c r="B103" s="251"/>
      <c r="C103" s="252"/>
      <c r="D103" s="231" t="s">
        <v>202</v>
      </c>
      <c r="E103" s="253" t="s">
        <v>159</v>
      </c>
      <c r="F103" s="254" t="s">
        <v>206</v>
      </c>
      <c r="G103" s="252"/>
      <c r="H103" s="255">
        <v>77.099999999999994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1" t="s">
        <v>202</v>
      </c>
      <c r="AU103" s="261" t="s">
        <v>76</v>
      </c>
      <c r="AV103" s="15" t="s">
        <v>95</v>
      </c>
      <c r="AW103" s="15" t="s">
        <v>31</v>
      </c>
      <c r="AX103" s="15" t="s">
        <v>69</v>
      </c>
      <c r="AY103" s="261" t="s">
        <v>197</v>
      </c>
    </row>
    <row r="104" s="13" customFormat="1">
      <c r="A104" s="13"/>
      <c r="B104" s="229"/>
      <c r="C104" s="230"/>
      <c r="D104" s="231" t="s">
        <v>202</v>
      </c>
      <c r="E104" s="232" t="s">
        <v>19</v>
      </c>
      <c r="F104" s="233" t="s">
        <v>207</v>
      </c>
      <c r="G104" s="230"/>
      <c r="H104" s="232" t="s">
        <v>19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202</v>
      </c>
      <c r="AU104" s="239" t="s">
        <v>76</v>
      </c>
      <c r="AV104" s="13" t="s">
        <v>76</v>
      </c>
      <c r="AW104" s="13" t="s">
        <v>31</v>
      </c>
      <c r="AX104" s="13" t="s">
        <v>69</v>
      </c>
      <c r="AY104" s="239" t="s">
        <v>197</v>
      </c>
    </row>
    <row r="105" s="14" customFormat="1">
      <c r="A105" s="14"/>
      <c r="B105" s="240"/>
      <c r="C105" s="241"/>
      <c r="D105" s="231" t="s">
        <v>202</v>
      </c>
      <c r="E105" s="242" t="s">
        <v>19</v>
      </c>
      <c r="F105" s="243" t="s">
        <v>208</v>
      </c>
      <c r="G105" s="241"/>
      <c r="H105" s="244">
        <v>5.0999999999999996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202</v>
      </c>
      <c r="AU105" s="250" t="s">
        <v>76</v>
      </c>
      <c r="AV105" s="14" t="s">
        <v>78</v>
      </c>
      <c r="AW105" s="14" t="s">
        <v>31</v>
      </c>
      <c r="AX105" s="14" t="s">
        <v>69</v>
      </c>
      <c r="AY105" s="250" t="s">
        <v>197</v>
      </c>
    </row>
    <row r="106" s="15" customFormat="1">
      <c r="A106" s="15"/>
      <c r="B106" s="251"/>
      <c r="C106" s="252"/>
      <c r="D106" s="231" t="s">
        <v>202</v>
      </c>
      <c r="E106" s="253" t="s">
        <v>161</v>
      </c>
      <c r="F106" s="254" t="s">
        <v>206</v>
      </c>
      <c r="G106" s="252"/>
      <c r="H106" s="255">
        <v>5.0999999999999996</v>
      </c>
      <c r="I106" s="256"/>
      <c r="J106" s="252"/>
      <c r="K106" s="252"/>
      <c r="L106" s="257"/>
      <c r="M106" s="258"/>
      <c r="N106" s="259"/>
      <c r="O106" s="259"/>
      <c r="P106" s="259"/>
      <c r="Q106" s="259"/>
      <c r="R106" s="259"/>
      <c r="S106" s="259"/>
      <c r="T106" s="26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1" t="s">
        <v>202</v>
      </c>
      <c r="AU106" s="261" t="s">
        <v>76</v>
      </c>
      <c r="AV106" s="15" t="s">
        <v>95</v>
      </c>
      <c r="AW106" s="15" t="s">
        <v>31</v>
      </c>
      <c r="AX106" s="15" t="s">
        <v>69</v>
      </c>
      <c r="AY106" s="261" t="s">
        <v>197</v>
      </c>
    </row>
    <row r="107" s="13" customFormat="1">
      <c r="A107" s="13"/>
      <c r="B107" s="229"/>
      <c r="C107" s="230"/>
      <c r="D107" s="231" t="s">
        <v>202</v>
      </c>
      <c r="E107" s="232" t="s">
        <v>19</v>
      </c>
      <c r="F107" s="233" t="s">
        <v>209</v>
      </c>
      <c r="G107" s="230"/>
      <c r="H107" s="232" t="s">
        <v>19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202</v>
      </c>
      <c r="AU107" s="239" t="s">
        <v>76</v>
      </c>
      <c r="AV107" s="13" t="s">
        <v>76</v>
      </c>
      <c r="AW107" s="13" t="s">
        <v>31</v>
      </c>
      <c r="AX107" s="13" t="s">
        <v>69</v>
      </c>
      <c r="AY107" s="239" t="s">
        <v>197</v>
      </c>
    </row>
    <row r="108" s="14" customFormat="1">
      <c r="A108" s="14"/>
      <c r="B108" s="240"/>
      <c r="C108" s="241"/>
      <c r="D108" s="231" t="s">
        <v>202</v>
      </c>
      <c r="E108" s="242" t="s">
        <v>19</v>
      </c>
      <c r="F108" s="243" t="s">
        <v>69</v>
      </c>
      <c r="G108" s="241"/>
      <c r="H108" s="244">
        <v>0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202</v>
      </c>
      <c r="AU108" s="250" t="s">
        <v>76</v>
      </c>
      <c r="AV108" s="14" t="s">
        <v>78</v>
      </c>
      <c r="AW108" s="14" t="s">
        <v>31</v>
      </c>
      <c r="AX108" s="14" t="s">
        <v>69</v>
      </c>
      <c r="AY108" s="250" t="s">
        <v>197</v>
      </c>
    </row>
    <row r="109" s="15" customFormat="1">
      <c r="A109" s="15"/>
      <c r="B109" s="251"/>
      <c r="C109" s="252"/>
      <c r="D109" s="231" t="s">
        <v>202</v>
      </c>
      <c r="E109" s="253" t="s">
        <v>210</v>
      </c>
      <c r="F109" s="254" t="s">
        <v>206</v>
      </c>
      <c r="G109" s="252"/>
      <c r="H109" s="255">
        <v>0</v>
      </c>
      <c r="I109" s="256"/>
      <c r="J109" s="252"/>
      <c r="K109" s="252"/>
      <c r="L109" s="257"/>
      <c r="M109" s="258"/>
      <c r="N109" s="259"/>
      <c r="O109" s="259"/>
      <c r="P109" s="259"/>
      <c r="Q109" s="259"/>
      <c r="R109" s="259"/>
      <c r="S109" s="259"/>
      <c r="T109" s="260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1" t="s">
        <v>202</v>
      </c>
      <c r="AU109" s="261" t="s">
        <v>76</v>
      </c>
      <c r="AV109" s="15" t="s">
        <v>95</v>
      </c>
      <c r="AW109" s="15" t="s">
        <v>31</v>
      </c>
      <c r="AX109" s="15" t="s">
        <v>69</v>
      </c>
      <c r="AY109" s="261" t="s">
        <v>197</v>
      </c>
    </row>
    <row r="110" s="13" customFormat="1">
      <c r="A110" s="13"/>
      <c r="B110" s="229"/>
      <c r="C110" s="230"/>
      <c r="D110" s="231" t="s">
        <v>202</v>
      </c>
      <c r="E110" s="232" t="s">
        <v>19</v>
      </c>
      <c r="F110" s="233" t="s">
        <v>211</v>
      </c>
      <c r="G110" s="230"/>
      <c r="H110" s="232" t="s">
        <v>19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202</v>
      </c>
      <c r="AU110" s="239" t="s">
        <v>76</v>
      </c>
      <c r="AV110" s="13" t="s">
        <v>76</v>
      </c>
      <c r="AW110" s="13" t="s">
        <v>31</v>
      </c>
      <c r="AX110" s="13" t="s">
        <v>69</v>
      </c>
      <c r="AY110" s="239" t="s">
        <v>197</v>
      </c>
    </row>
    <row r="111" s="14" customFormat="1">
      <c r="A111" s="14"/>
      <c r="B111" s="240"/>
      <c r="C111" s="241"/>
      <c r="D111" s="231" t="s">
        <v>202</v>
      </c>
      <c r="E111" s="242" t="s">
        <v>19</v>
      </c>
      <c r="F111" s="243" t="s">
        <v>212</v>
      </c>
      <c r="G111" s="241"/>
      <c r="H111" s="244">
        <v>3.5</v>
      </c>
      <c r="I111" s="245"/>
      <c r="J111" s="241"/>
      <c r="K111" s="241"/>
      <c r="L111" s="246"/>
      <c r="M111" s="247"/>
      <c r="N111" s="248"/>
      <c r="O111" s="248"/>
      <c r="P111" s="248"/>
      <c r="Q111" s="248"/>
      <c r="R111" s="248"/>
      <c r="S111" s="248"/>
      <c r="T111" s="24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0" t="s">
        <v>202</v>
      </c>
      <c r="AU111" s="250" t="s">
        <v>76</v>
      </c>
      <c r="AV111" s="14" t="s">
        <v>78</v>
      </c>
      <c r="AW111" s="14" t="s">
        <v>31</v>
      </c>
      <c r="AX111" s="14" t="s">
        <v>69</v>
      </c>
      <c r="AY111" s="250" t="s">
        <v>197</v>
      </c>
    </row>
    <row r="112" s="15" customFormat="1">
      <c r="A112" s="15"/>
      <c r="B112" s="251"/>
      <c r="C112" s="252"/>
      <c r="D112" s="231" t="s">
        <v>202</v>
      </c>
      <c r="E112" s="253" t="s">
        <v>153</v>
      </c>
      <c r="F112" s="254" t="s">
        <v>206</v>
      </c>
      <c r="G112" s="252"/>
      <c r="H112" s="255">
        <v>3.5</v>
      </c>
      <c r="I112" s="256"/>
      <c r="J112" s="252"/>
      <c r="K112" s="252"/>
      <c r="L112" s="257"/>
      <c r="M112" s="258"/>
      <c r="N112" s="259"/>
      <c r="O112" s="259"/>
      <c r="P112" s="259"/>
      <c r="Q112" s="259"/>
      <c r="R112" s="259"/>
      <c r="S112" s="259"/>
      <c r="T112" s="260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1" t="s">
        <v>202</v>
      </c>
      <c r="AU112" s="261" t="s">
        <v>76</v>
      </c>
      <c r="AV112" s="15" t="s">
        <v>95</v>
      </c>
      <c r="AW112" s="15" t="s">
        <v>31</v>
      </c>
      <c r="AX112" s="15" t="s">
        <v>69</v>
      </c>
      <c r="AY112" s="261" t="s">
        <v>197</v>
      </c>
    </row>
    <row r="113" s="13" customFormat="1">
      <c r="A113" s="13"/>
      <c r="B113" s="229"/>
      <c r="C113" s="230"/>
      <c r="D113" s="231" t="s">
        <v>202</v>
      </c>
      <c r="E113" s="232" t="s">
        <v>19</v>
      </c>
      <c r="F113" s="233" t="s">
        <v>213</v>
      </c>
      <c r="G113" s="230"/>
      <c r="H113" s="232" t="s">
        <v>19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202</v>
      </c>
      <c r="AU113" s="239" t="s">
        <v>76</v>
      </c>
      <c r="AV113" s="13" t="s">
        <v>76</v>
      </c>
      <c r="AW113" s="13" t="s">
        <v>31</v>
      </c>
      <c r="AX113" s="13" t="s">
        <v>69</v>
      </c>
      <c r="AY113" s="239" t="s">
        <v>197</v>
      </c>
    </row>
    <row r="114" s="14" customFormat="1">
      <c r="A114" s="14"/>
      <c r="B114" s="240"/>
      <c r="C114" s="241"/>
      <c r="D114" s="231" t="s">
        <v>202</v>
      </c>
      <c r="E114" s="242" t="s">
        <v>19</v>
      </c>
      <c r="F114" s="243" t="s">
        <v>214</v>
      </c>
      <c r="G114" s="241"/>
      <c r="H114" s="244">
        <v>60.100000000000001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202</v>
      </c>
      <c r="AU114" s="250" t="s">
        <v>76</v>
      </c>
      <c r="AV114" s="14" t="s">
        <v>78</v>
      </c>
      <c r="AW114" s="14" t="s">
        <v>31</v>
      </c>
      <c r="AX114" s="14" t="s">
        <v>69</v>
      </c>
      <c r="AY114" s="250" t="s">
        <v>197</v>
      </c>
    </row>
    <row r="115" s="15" customFormat="1">
      <c r="A115" s="15"/>
      <c r="B115" s="251"/>
      <c r="C115" s="252"/>
      <c r="D115" s="231" t="s">
        <v>202</v>
      </c>
      <c r="E115" s="253" t="s">
        <v>151</v>
      </c>
      <c r="F115" s="254" t="s">
        <v>206</v>
      </c>
      <c r="G115" s="252"/>
      <c r="H115" s="255">
        <v>60.100000000000001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1" t="s">
        <v>202</v>
      </c>
      <c r="AU115" s="261" t="s">
        <v>76</v>
      </c>
      <c r="AV115" s="15" t="s">
        <v>95</v>
      </c>
      <c r="AW115" s="15" t="s">
        <v>31</v>
      </c>
      <c r="AX115" s="15" t="s">
        <v>69</v>
      </c>
      <c r="AY115" s="261" t="s">
        <v>197</v>
      </c>
    </row>
    <row r="116" s="16" customFormat="1">
      <c r="A116" s="16"/>
      <c r="B116" s="262"/>
      <c r="C116" s="263"/>
      <c r="D116" s="231" t="s">
        <v>202</v>
      </c>
      <c r="E116" s="264" t="s">
        <v>157</v>
      </c>
      <c r="F116" s="265" t="s">
        <v>215</v>
      </c>
      <c r="G116" s="263"/>
      <c r="H116" s="266">
        <v>145.80000000000001</v>
      </c>
      <c r="I116" s="267"/>
      <c r="J116" s="263"/>
      <c r="K116" s="263"/>
      <c r="L116" s="268"/>
      <c r="M116" s="269"/>
      <c r="N116" s="270"/>
      <c r="O116" s="270"/>
      <c r="P116" s="270"/>
      <c r="Q116" s="270"/>
      <c r="R116" s="270"/>
      <c r="S116" s="270"/>
      <c r="T116" s="271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2" t="s">
        <v>202</v>
      </c>
      <c r="AU116" s="272" t="s">
        <v>76</v>
      </c>
      <c r="AV116" s="16" t="s">
        <v>148</v>
      </c>
      <c r="AW116" s="16" t="s">
        <v>31</v>
      </c>
      <c r="AX116" s="16" t="s">
        <v>69</v>
      </c>
      <c r="AY116" s="272" t="s">
        <v>197</v>
      </c>
    </row>
    <row r="117" s="13" customFormat="1">
      <c r="A117" s="13"/>
      <c r="B117" s="229"/>
      <c r="C117" s="230"/>
      <c r="D117" s="231" t="s">
        <v>202</v>
      </c>
      <c r="E117" s="232" t="s">
        <v>19</v>
      </c>
      <c r="F117" s="233" t="s">
        <v>216</v>
      </c>
      <c r="G117" s="230"/>
      <c r="H117" s="232" t="s">
        <v>19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202</v>
      </c>
      <c r="AU117" s="239" t="s">
        <v>76</v>
      </c>
      <c r="AV117" s="13" t="s">
        <v>76</v>
      </c>
      <c r="AW117" s="13" t="s">
        <v>31</v>
      </c>
      <c r="AX117" s="13" t="s">
        <v>69</v>
      </c>
      <c r="AY117" s="239" t="s">
        <v>197</v>
      </c>
    </row>
    <row r="118" s="14" customFormat="1">
      <c r="A118" s="14"/>
      <c r="B118" s="240"/>
      <c r="C118" s="241"/>
      <c r="D118" s="231" t="s">
        <v>202</v>
      </c>
      <c r="E118" s="242" t="s">
        <v>19</v>
      </c>
      <c r="F118" s="243" t="s">
        <v>217</v>
      </c>
      <c r="G118" s="241"/>
      <c r="H118" s="244">
        <v>76.799999999999997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202</v>
      </c>
      <c r="AU118" s="250" t="s">
        <v>76</v>
      </c>
      <c r="AV118" s="14" t="s">
        <v>78</v>
      </c>
      <c r="AW118" s="14" t="s">
        <v>31</v>
      </c>
      <c r="AX118" s="14" t="s">
        <v>69</v>
      </c>
      <c r="AY118" s="250" t="s">
        <v>197</v>
      </c>
    </row>
    <row r="119" s="15" customFormat="1">
      <c r="A119" s="15"/>
      <c r="B119" s="251"/>
      <c r="C119" s="252"/>
      <c r="D119" s="231" t="s">
        <v>202</v>
      </c>
      <c r="E119" s="253" t="s">
        <v>218</v>
      </c>
      <c r="F119" s="254" t="s">
        <v>206</v>
      </c>
      <c r="G119" s="252"/>
      <c r="H119" s="255">
        <v>76.799999999999997</v>
      </c>
      <c r="I119" s="256"/>
      <c r="J119" s="252"/>
      <c r="K119" s="252"/>
      <c r="L119" s="257"/>
      <c r="M119" s="258"/>
      <c r="N119" s="259"/>
      <c r="O119" s="259"/>
      <c r="P119" s="259"/>
      <c r="Q119" s="259"/>
      <c r="R119" s="259"/>
      <c r="S119" s="259"/>
      <c r="T119" s="26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1" t="s">
        <v>202</v>
      </c>
      <c r="AU119" s="261" t="s">
        <v>76</v>
      </c>
      <c r="AV119" s="15" t="s">
        <v>95</v>
      </c>
      <c r="AW119" s="15" t="s">
        <v>31</v>
      </c>
      <c r="AX119" s="15" t="s">
        <v>69</v>
      </c>
      <c r="AY119" s="261" t="s">
        <v>197</v>
      </c>
    </row>
    <row r="120" s="13" customFormat="1">
      <c r="A120" s="13"/>
      <c r="B120" s="229"/>
      <c r="C120" s="230"/>
      <c r="D120" s="231" t="s">
        <v>202</v>
      </c>
      <c r="E120" s="232" t="s">
        <v>19</v>
      </c>
      <c r="F120" s="233" t="s">
        <v>219</v>
      </c>
      <c r="G120" s="230"/>
      <c r="H120" s="232" t="s">
        <v>19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202</v>
      </c>
      <c r="AU120" s="239" t="s">
        <v>76</v>
      </c>
      <c r="AV120" s="13" t="s">
        <v>76</v>
      </c>
      <c r="AW120" s="13" t="s">
        <v>31</v>
      </c>
      <c r="AX120" s="13" t="s">
        <v>69</v>
      </c>
      <c r="AY120" s="239" t="s">
        <v>197</v>
      </c>
    </row>
    <row r="121" s="14" customFormat="1">
      <c r="A121" s="14"/>
      <c r="B121" s="240"/>
      <c r="C121" s="241"/>
      <c r="D121" s="231" t="s">
        <v>202</v>
      </c>
      <c r="E121" s="242" t="s">
        <v>19</v>
      </c>
      <c r="F121" s="243" t="s">
        <v>69</v>
      </c>
      <c r="G121" s="241"/>
      <c r="H121" s="244">
        <v>0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0" t="s">
        <v>202</v>
      </c>
      <c r="AU121" s="250" t="s">
        <v>76</v>
      </c>
      <c r="AV121" s="14" t="s">
        <v>78</v>
      </c>
      <c r="AW121" s="14" t="s">
        <v>31</v>
      </c>
      <c r="AX121" s="14" t="s">
        <v>69</v>
      </c>
      <c r="AY121" s="250" t="s">
        <v>197</v>
      </c>
    </row>
    <row r="122" s="15" customFormat="1">
      <c r="A122" s="15"/>
      <c r="B122" s="251"/>
      <c r="C122" s="252"/>
      <c r="D122" s="231" t="s">
        <v>202</v>
      </c>
      <c r="E122" s="253" t="s">
        <v>150</v>
      </c>
      <c r="F122" s="254" t="s">
        <v>206</v>
      </c>
      <c r="G122" s="252"/>
      <c r="H122" s="255">
        <v>0</v>
      </c>
      <c r="I122" s="256"/>
      <c r="J122" s="252"/>
      <c r="K122" s="252"/>
      <c r="L122" s="257"/>
      <c r="M122" s="258"/>
      <c r="N122" s="259"/>
      <c r="O122" s="259"/>
      <c r="P122" s="259"/>
      <c r="Q122" s="259"/>
      <c r="R122" s="259"/>
      <c r="S122" s="259"/>
      <c r="T122" s="26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1" t="s">
        <v>202</v>
      </c>
      <c r="AU122" s="261" t="s">
        <v>76</v>
      </c>
      <c r="AV122" s="15" t="s">
        <v>95</v>
      </c>
      <c r="AW122" s="15" t="s">
        <v>31</v>
      </c>
      <c r="AX122" s="15" t="s">
        <v>69</v>
      </c>
      <c r="AY122" s="261" t="s">
        <v>197</v>
      </c>
    </row>
    <row r="123" s="13" customFormat="1">
      <c r="A123" s="13"/>
      <c r="B123" s="229"/>
      <c r="C123" s="230"/>
      <c r="D123" s="231" t="s">
        <v>202</v>
      </c>
      <c r="E123" s="232" t="s">
        <v>19</v>
      </c>
      <c r="F123" s="233" t="s">
        <v>220</v>
      </c>
      <c r="G123" s="230"/>
      <c r="H123" s="232" t="s">
        <v>19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202</v>
      </c>
      <c r="AU123" s="239" t="s">
        <v>76</v>
      </c>
      <c r="AV123" s="13" t="s">
        <v>76</v>
      </c>
      <c r="AW123" s="13" t="s">
        <v>31</v>
      </c>
      <c r="AX123" s="13" t="s">
        <v>69</v>
      </c>
      <c r="AY123" s="239" t="s">
        <v>197</v>
      </c>
    </row>
    <row r="124" s="14" customFormat="1">
      <c r="A124" s="14"/>
      <c r="B124" s="240"/>
      <c r="C124" s="241"/>
      <c r="D124" s="231" t="s">
        <v>202</v>
      </c>
      <c r="E124" s="242" t="s">
        <v>19</v>
      </c>
      <c r="F124" s="243" t="s">
        <v>156</v>
      </c>
      <c r="G124" s="241"/>
      <c r="H124" s="244">
        <v>3.7000000000000002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202</v>
      </c>
      <c r="AU124" s="250" t="s">
        <v>76</v>
      </c>
      <c r="AV124" s="14" t="s">
        <v>78</v>
      </c>
      <c r="AW124" s="14" t="s">
        <v>31</v>
      </c>
      <c r="AX124" s="14" t="s">
        <v>69</v>
      </c>
      <c r="AY124" s="250" t="s">
        <v>197</v>
      </c>
    </row>
    <row r="125" s="15" customFormat="1">
      <c r="A125" s="15"/>
      <c r="B125" s="251"/>
      <c r="C125" s="252"/>
      <c r="D125" s="231" t="s">
        <v>202</v>
      </c>
      <c r="E125" s="253" t="s">
        <v>155</v>
      </c>
      <c r="F125" s="254" t="s">
        <v>206</v>
      </c>
      <c r="G125" s="252"/>
      <c r="H125" s="255">
        <v>3.7000000000000002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1" t="s">
        <v>202</v>
      </c>
      <c r="AU125" s="261" t="s">
        <v>76</v>
      </c>
      <c r="AV125" s="15" t="s">
        <v>95</v>
      </c>
      <c r="AW125" s="15" t="s">
        <v>31</v>
      </c>
      <c r="AX125" s="15" t="s">
        <v>69</v>
      </c>
      <c r="AY125" s="261" t="s">
        <v>197</v>
      </c>
    </row>
    <row r="126" s="13" customFormat="1">
      <c r="A126" s="13"/>
      <c r="B126" s="229"/>
      <c r="C126" s="230"/>
      <c r="D126" s="231" t="s">
        <v>202</v>
      </c>
      <c r="E126" s="232" t="s">
        <v>19</v>
      </c>
      <c r="F126" s="233" t="s">
        <v>221</v>
      </c>
      <c r="G126" s="230"/>
      <c r="H126" s="232" t="s">
        <v>19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202</v>
      </c>
      <c r="AU126" s="239" t="s">
        <v>76</v>
      </c>
      <c r="AV126" s="13" t="s">
        <v>76</v>
      </c>
      <c r="AW126" s="13" t="s">
        <v>31</v>
      </c>
      <c r="AX126" s="13" t="s">
        <v>69</v>
      </c>
      <c r="AY126" s="239" t="s">
        <v>197</v>
      </c>
    </row>
    <row r="127" s="14" customFormat="1">
      <c r="A127" s="14"/>
      <c r="B127" s="240"/>
      <c r="C127" s="241"/>
      <c r="D127" s="231" t="s">
        <v>202</v>
      </c>
      <c r="E127" s="242" t="s">
        <v>19</v>
      </c>
      <c r="F127" s="243" t="s">
        <v>69</v>
      </c>
      <c r="G127" s="241"/>
      <c r="H127" s="244">
        <v>0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202</v>
      </c>
      <c r="AU127" s="250" t="s">
        <v>76</v>
      </c>
      <c r="AV127" s="14" t="s">
        <v>78</v>
      </c>
      <c r="AW127" s="14" t="s">
        <v>31</v>
      </c>
      <c r="AX127" s="14" t="s">
        <v>69</v>
      </c>
      <c r="AY127" s="250" t="s">
        <v>197</v>
      </c>
    </row>
    <row r="128" s="15" customFormat="1">
      <c r="A128" s="15"/>
      <c r="B128" s="251"/>
      <c r="C128" s="252"/>
      <c r="D128" s="231" t="s">
        <v>202</v>
      </c>
      <c r="E128" s="253" t="s">
        <v>222</v>
      </c>
      <c r="F128" s="254" t="s">
        <v>206</v>
      </c>
      <c r="G128" s="252"/>
      <c r="H128" s="255">
        <v>0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1" t="s">
        <v>202</v>
      </c>
      <c r="AU128" s="261" t="s">
        <v>76</v>
      </c>
      <c r="AV128" s="15" t="s">
        <v>95</v>
      </c>
      <c r="AW128" s="15" t="s">
        <v>31</v>
      </c>
      <c r="AX128" s="15" t="s">
        <v>69</v>
      </c>
      <c r="AY128" s="261" t="s">
        <v>197</v>
      </c>
    </row>
    <row r="129" s="13" customFormat="1">
      <c r="A129" s="13"/>
      <c r="B129" s="229"/>
      <c r="C129" s="230"/>
      <c r="D129" s="231" t="s">
        <v>202</v>
      </c>
      <c r="E129" s="232" t="s">
        <v>19</v>
      </c>
      <c r="F129" s="233" t="s">
        <v>223</v>
      </c>
      <c r="G129" s="230"/>
      <c r="H129" s="232" t="s">
        <v>19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202</v>
      </c>
      <c r="AU129" s="239" t="s">
        <v>76</v>
      </c>
      <c r="AV129" s="13" t="s">
        <v>76</v>
      </c>
      <c r="AW129" s="13" t="s">
        <v>31</v>
      </c>
      <c r="AX129" s="13" t="s">
        <v>69</v>
      </c>
      <c r="AY129" s="239" t="s">
        <v>197</v>
      </c>
    </row>
    <row r="130" s="14" customFormat="1">
      <c r="A130" s="14"/>
      <c r="B130" s="240"/>
      <c r="C130" s="241"/>
      <c r="D130" s="231" t="s">
        <v>202</v>
      </c>
      <c r="E130" s="242" t="s">
        <v>19</v>
      </c>
      <c r="F130" s="243" t="s">
        <v>224</v>
      </c>
      <c r="G130" s="241"/>
      <c r="H130" s="244">
        <v>65.599999999999994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202</v>
      </c>
      <c r="AU130" s="250" t="s">
        <v>76</v>
      </c>
      <c r="AV130" s="14" t="s">
        <v>78</v>
      </c>
      <c r="AW130" s="14" t="s">
        <v>31</v>
      </c>
      <c r="AX130" s="14" t="s">
        <v>69</v>
      </c>
      <c r="AY130" s="250" t="s">
        <v>197</v>
      </c>
    </row>
    <row r="131" s="15" customFormat="1">
      <c r="A131" s="15"/>
      <c r="B131" s="251"/>
      <c r="C131" s="252"/>
      <c r="D131" s="231" t="s">
        <v>202</v>
      </c>
      <c r="E131" s="253" t="s">
        <v>225</v>
      </c>
      <c r="F131" s="254" t="s">
        <v>206</v>
      </c>
      <c r="G131" s="252"/>
      <c r="H131" s="255">
        <v>65.599999999999994</v>
      </c>
      <c r="I131" s="256"/>
      <c r="J131" s="252"/>
      <c r="K131" s="252"/>
      <c r="L131" s="257"/>
      <c r="M131" s="258"/>
      <c r="N131" s="259"/>
      <c r="O131" s="259"/>
      <c r="P131" s="259"/>
      <c r="Q131" s="259"/>
      <c r="R131" s="259"/>
      <c r="S131" s="259"/>
      <c r="T131" s="26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1" t="s">
        <v>202</v>
      </c>
      <c r="AU131" s="261" t="s">
        <v>76</v>
      </c>
      <c r="AV131" s="15" t="s">
        <v>95</v>
      </c>
      <c r="AW131" s="15" t="s">
        <v>31</v>
      </c>
      <c r="AX131" s="15" t="s">
        <v>69</v>
      </c>
      <c r="AY131" s="261" t="s">
        <v>197</v>
      </c>
    </row>
    <row r="132" s="13" customFormat="1">
      <c r="A132" s="13"/>
      <c r="B132" s="229"/>
      <c r="C132" s="230"/>
      <c r="D132" s="231" t="s">
        <v>202</v>
      </c>
      <c r="E132" s="232" t="s">
        <v>19</v>
      </c>
      <c r="F132" s="233" t="s">
        <v>226</v>
      </c>
      <c r="G132" s="230"/>
      <c r="H132" s="232" t="s">
        <v>19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202</v>
      </c>
      <c r="AU132" s="239" t="s">
        <v>76</v>
      </c>
      <c r="AV132" s="13" t="s">
        <v>76</v>
      </c>
      <c r="AW132" s="13" t="s">
        <v>31</v>
      </c>
      <c r="AX132" s="13" t="s">
        <v>69</v>
      </c>
      <c r="AY132" s="239" t="s">
        <v>197</v>
      </c>
    </row>
    <row r="133" s="14" customFormat="1">
      <c r="A133" s="14"/>
      <c r="B133" s="240"/>
      <c r="C133" s="241"/>
      <c r="D133" s="231" t="s">
        <v>202</v>
      </c>
      <c r="E133" s="242" t="s">
        <v>19</v>
      </c>
      <c r="F133" s="243" t="s">
        <v>227</v>
      </c>
      <c r="G133" s="241"/>
      <c r="H133" s="244">
        <v>1.5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202</v>
      </c>
      <c r="AU133" s="250" t="s">
        <v>76</v>
      </c>
      <c r="AV133" s="14" t="s">
        <v>78</v>
      </c>
      <c r="AW133" s="14" t="s">
        <v>31</v>
      </c>
      <c r="AX133" s="14" t="s">
        <v>69</v>
      </c>
      <c r="AY133" s="250" t="s">
        <v>197</v>
      </c>
    </row>
    <row r="134" s="15" customFormat="1">
      <c r="A134" s="15"/>
      <c r="B134" s="251"/>
      <c r="C134" s="252"/>
      <c r="D134" s="231" t="s">
        <v>202</v>
      </c>
      <c r="E134" s="253" t="s">
        <v>228</v>
      </c>
      <c r="F134" s="254" t="s">
        <v>206</v>
      </c>
      <c r="G134" s="252"/>
      <c r="H134" s="255">
        <v>1.5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1" t="s">
        <v>202</v>
      </c>
      <c r="AU134" s="261" t="s">
        <v>76</v>
      </c>
      <c r="AV134" s="15" t="s">
        <v>95</v>
      </c>
      <c r="AW134" s="15" t="s">
        <v>31</v>
      </c>
      <c r="AX134" s="15" t="s">
        <v>69</v>
      </c>
      <c r="AY134" s="261" t="s">
        <v>197</v>
      </c>
    </row>
    <row r="135" s="16" customFormat="1">
      <c r="A135" s="16"/>
      <c r="B135" s="262"/>
      <c r="C135" s="263"/>
      <c r="D135" s="231" t="s">
        <v>202</v>
      </c>
      <c r="E135" s="264" t="s">
        <v>19</v>
      </c>
      <c r="F135" s="265" t="s">
        <v>215</v>
      </c>
      <c r="G135" s="263"/>
      <c r="H135" s="266">
        <v>147.59999999999999</v>
      </c>
      <c r="I135" s="267"/>
      <c r="J135" s="263"/>
      <c r="K135" s="263"/>
      <c r="L135" s="268"/>
      <c r="M135" s="269"/>
      <c r="N135" s="270"/>
      <c r="O135" s="270"/>
      <c r="P135" s="270"/>
      <c r="Q135" s="270"/>
      <c r="R135" s="270"/>
      <c r="S135" s="270"/>
      <c r="T135" s="27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72" t="s">
        <v>202</v>
      </c>
      <c r="AU135" s="272" t="s">
        <v>76</v>
      </c>
      <c r="AV135" s="16" t="s">
        <v>148</v>
      </c>
      <c r="AW135" s="16" t="s">
        <v>31</v>
      </c>
      <c r="AX135" s="16" t="s">
        <v>69</v>
      </c>
      <c r="AY135" s="272" t="s">
        <v>197</v>
      </c>
    </row>
    <row r="136" s="14" customFormat="1">
      <c r="A136" s="14"/>
      <c r="B136" s="240"/>
      <c r="C136" s="241"/>
      <c r="D136" s="231" t="s">
        <v>202</v>
      </c>
      <c r="E136" s="242" t="s">
        <v>19</v>
      </c>
      <c r="F136" s="243" t="s">
        <v>69</v>
      </c>
      <c r="G136" s="241"/>
      <c r="H136" s="244">
        <v>0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202</v>
      </c>
      <c r="AU136" s="250" t="s">
        <v>76</v>
      </c>
      <c r="AV136" s="14" t="s">
        <v>78</v>
      </c>
      <c r="AW136" s="14" t="s">
        <v>31</v>
      </c>
      <c r="AX136" s="14" t="s">
        <v>76</v>
      </c>
      <c r="AY136" s="250" t="s">
        <v>197</v>
      </c>
    </row>
    <row r="137" s="12" customFormat="1" ht="22.8" customHeight="1">
      <c r="A137" s="12"/>
      <c r="B137" s="201"/>
      <c r="C137" s="202"/>
      <c r="D137" s="203" t="s">
        <v>68</v>
      </c>
      <c r="E137" s="273" t="s">
        <v>76</v>
      </c>
      <c r="F137" s="273" t="s">
        <v>229</v>
      </c>
      <c r="G137" s="202"/>
      <c r="H137" s="202"/>
      <c r="I137" s="205"/>
      <c r="J137" s="274">
        <f>BK137</f>
        <v>0</v>
      </c>
      <c r="K137" s="202"/>
      <c r="L137" s="207"/>
      <c r="M137" s="208"/>
      <c r="N137" s="209"/>
      <c r="O137" s="209"/>
      <c r="P137" s="210">
        <f>SUM(P138:P222)</f>
        <v>0</v>
      </c>
      <c r="Q137" s="209"/>
      <c r="R137" s="210">
        <f>SUM(R138:R222)</f>
        <v>128.57231184</v>
      </c>
      <c r="S137" s="209"/>
      <c r="T137" s="211">
        <f>SUM(T138:T222)</f>
        <v>22.868450000000003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76</v>
      </c>
      <c r="AT137" s="213" t="s">
        <v>68</v>
      </c>
      <c r="AU137" s="213" t="s">
        <v>76</v>
      </c>
      <c r="AY137" s="212" t="s">
        <v>197</v>
      </c>
      <c r="BK137" s="214">
        <f>SUM(BK138:BK222)</f>
        <v>0</v>
      </c>
    </row>
    <row r="138" s="2" customFormat="1" ht="66.75" customHeight="1">
      <c r="A138" s="40"/>
      <c r="B138" s="41"/>
      <c r="C138" s="215" t="s">
        <v>78</v>
      </c>
      <c r="D138" s="215" t="s">
        <v>198</v>
      </c>
      <c r="E138" s="216" t="s">
        <v>230</v>
      </c>
      <c r="F138" s="217" t="s">
        <v>231</v>
      </c>
      <c r="G138" s="218" t="s">
        <v>232</v>
      </c>
      <c r="H138" s="219">
        <v>66.109999999999999</v>
      </c>
      <c r="I138" s="220"/>
      <c r="J138" s="221">
        <f>ROUND(I138*H138,2)</f>
        <v>0</v>
      </c>
      <c r="K138" s="222"/>
      <c r="L138" s="46"/>
      <c r="M138" s="223" t="s">
        <v>19</v>
      </c>
      <c r="N138" s="224" t="s">
        <v>42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0.26000000000000001</v>
      </c>
      <c r="T138" s="226">
        <f>S138*H138</f>
        <v>17.188600000000001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148</v>
      </c>
      <c r="AT138" s="227" t="s">
        <v>198</v>
      </c>
      <c r="AU138" s="227" t="s">
        <v>78</v>
      </c>
      <c r="AY138" s="19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148</v>
      </c>
      <c r="BK138" s="228">
        <f>ROUND(I138*H138,2)</f>
        <v>0</v>
      </c>
      <c r="BL138" s="19" t="s">
        <v>148</v>
      </c>
      <c r="BM138" s="227" t="s">
        <v>233</v>
      </c>
    </row>
    <row r="139" s="14" customFormat="1">
      <c r="A139" s="14"/>
      <c r="B139" s="240"/>
      <c r="C139" s="241"/>
      <c r="D139" s="231" t="s">
        <v>202</v>
      </c>
      <c r="E139" s="242" t="s">
        <v>19</v>
      </c>
      <c r="F139" s="243" t="s">
        <v>234</v>
      </c>
      <c r="G139" s="241"/>
      <c r="H139" s="244">
        <v>66.109999999999999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202</v>
      </c>
      <c r="AU139" s="250" t="s">
        <v>78</v>
      </c>
      <c r="AV139" s="14" t="s">
        <v>78</v>
      </c>
      <c r="AW139" s="14" t="s">
        <v>31</v>
      </c>
      <c r="AX139" s="14" t="s">
        <v>69</v>
      </c>
      <c r="AY139" s="250" t="s">
        <v>197</v>
      </c>
    </row>
    <row r="140" s="15" customFormat="1">
      <c r="A140" s="15"/>
      <c r="B140" s="251"/>
      <c r="C140" s="252"/>
      <c r="D140" s="231" t="s">
        <v>202</v>
      </c>
      <c r="E140" s="253" t="s">
        <v>235</v>
      </c>
      <c r="F140" s="254" t="s">
        <v>206</v>
      </c>
      <c r="G140" s="252"/>
      <c r="H140" s="255">
        <v>66.109999999999999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1" t="s">
        <v>202</v>
      </c>
      <c r="AU140" s="261" t="s">
        <v>78</v>
      </c>
      <c r="AV140" s="15" t="s">
        <v>95</v>
      </c>
      <c r="AW140" s="15" t="s">
        <v>31</v>
      </c>
      <c r="AX140" s="15" t="s">
        <v>76</v>
      </c>
      <c r="AY140" s="261" t="s">
        <v>197</v>
      </c>
    </row>
    <row r="141" s="2" customFormat="1" ht="66.75" customHeight="1">
      <c r="A141" s="40"/>
      <c r="B141" s="41"/>
      <c r="C141" s="215" t="s">
        <v>95</v>
      </c>
      <c r="D141" s="215" t="s">
        <v>198</v>
      </c>
      <c r="E141" s="216" t="s">
        <v>236</v>
      </c>
      <c r="F141" s="217" t="s">
        <v>237</v>
      </c>
      <c r="G141" s="218" t="s">
        <v>232</v>
      </c>
      <c r="H141" s="219">
        <v>3.8500000000000001</v>
      </c>
      <c r="I141" s="220"/>
      <c r="J141" s="221">
        <f>ROUND(I141*H141,2)</f>
        <v>0</v>
      </c>
      <c r="K141" s="222"/>
      <c r="L141" s="46"/>
      <c r="M141" s="223" t="s">
        <v>19</v>
      </c>
      <c r="N141" s="224" t="s">
        <v>42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0.29499999999999998</v>
      </c>
      <c r="T141" s="226">
        <f>S141*H141</f>
        <v>1.13575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148</v>
      </c>
      <c r="AT141" s="227" t="s">
        <v>198</v>
      </c>
      <c r="AU141" s="227" t="s">
        <v>78</v>
      </c>
      <c r="AY141" s="19" t="s">
        <v>197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148</v>
      </c>
      <c r="BK141" s="228">
        <f>ROUND(I141*H141,2)</f>
        <v>0</v>
      </c>
      <c r="BL141" s="19" t="s">
        <v>148</v>
      </c>
      <c r="BM141" s="227" t="s">
        <v>238</v>
      </c>
    </row>
    <row r="142" s="14" customFormat="1">
      <c r="A142" s="14"/>
      <c r="B142" s="240"/>
      <c r="C142" s="241"/>
      <c r="D142" s="231" t="s">
        <v>202</v>
      </c>
      <c r="E142" s="242" t="s">
        <v>19</v>
      </c>
      <c r="F142" s="243" t="s">
        <v>239</v>
      </c>
      <c r="G142" s="241"/>
      <c r="H142" s="244">
        <v>3.8500000000000001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0" t="s">
        <v>202</v>
      </c>
      <c r="AU142" s="250" t="s">
        <v>78</v>
      </c>
      <c r="AV142" s="14" t="s">
        <v>78</v>
      </c>
      <c r="AW142" s="14" t="s">
        <v>31</v>
      </c>
      <c r="AX142" s="14" t="s">
        <v>69</v>
      </c>
      <c r="AY142" s="250" t="s">
        <v>197</v>
      </c>
    </row>
    <row r="143" s="15" customFormat="1">
      <c r="A143" s="15"/>
      <c r="B143" s="251"/>
      <c r="C143" s="252"/>
      <c r="D143" s="231" t="s">
        <v>202</v>
      </c>
      <c r="E143" s="253" t="s">
        <v>240</v>
      </c>
      <c r="F143" s="254" t="s">
        <v>206</v>
      </c>
      <c r="G143" s="252"/>
      <c r="H143" s="255">
        <v>3.8500000000000001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1" t="s">
        <v>202</v>
      </c>
      <c r="AU143" s="261" t="s">
        <v>78</v>
      </c>
      <c r="AV143" s="15" t="s">
        <v>95</v>
      </c>
      <c r="AW143" s="15" t="s">
        <v>31</v>
      </c>
      <c r="AX143" s="15" t="s">
        <v>76</v>
      </c>
      <c r="AY143" s="261" t="s">
        <v>197</v>
      </c>
    </row>
    <row r="144" s="2" customFormat="1" ht="66.75" customHeight="1">
      <c r="A144" s="40"/>
      <c r="B144" s="41"/>
      <c r="C144" s="215" t="s">
        <v>148</v>
      </c>
      <c r="D144" s="215" t="s">
        <v>198</v>
      </c>
      <c r="E144" s="216" t="s">
        <v>241</v>
      </c>
      <c r="F144" s="217" t="s">
        <v>242</v>
      </c>
      <c r="G144" s="218" t="s">
        <v>232</v>
      </c>
      <c r="H144" s="219">
        <v>5.6100000000000003</v>
      </c>
      <c r="I144" s="220"/>
      <c r="J144" s="221">
        <f>ROUND(I144*H144,2)</f>
        <v>0</v>
      </c>
      <c r="K144" s="222"/>
      <c r="L144" s="46"/>
      <c r="M144" s="223" t="s">
        <v>19</v>
      </c>
      <c r="N144" s="224" t="s">
        <v>42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0.57999999999999996</v>
      </c>
      <c r="T144" s="226">
        <f>S144*H144</f>
        <v>3.2538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148</v>
      </c>
      <c r="AT144" s="227" t="s">
        <v>198</v>
      </c>
      <c r="AU144" s="227" t="s">
        <v>78</v>
      </c>
      <c r="AY144" s="19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148</v>
      </c>
      <c r="BK144" s="228">
        <f>ROUND(I144*H144,2)</f>
        <v>0</v>
      </c>
      <c r="BL144" s="19" t="s">
        <v>148</v>
      </c>
      <c r="BM144" s="227" t="s">
        <v>243</v>
      </c>
    </row>
    <row r="145" s="14" customFormat="1">
      <c r="A145" s="14"/>
      <c r="B145" s="240"/>
      <c r="C145" s="241"/>
      <c r="D145" s="231" t="s">
        <v>202</v>
      </c>
      <c r="E145" s="242" t="s">
        <v>19</v>
      </c>
      <c r="F145" s="243" t="s">
        <v>244</v>
      </c>
      <c r="G145" s="241"/>
      <c r="H145" s="244">
        <v>5.6100000000000003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202</v>
      </c>
      <c r="AU145" s="250" t="s">
        <v>78</v>
      </c>
      <c r="AV145" s="14" t="s">
        <v>78</v>
      </c>
      <c r="AW145" s="14" t="s">
        <v>31</v>
      </c>
      <c r="AX145" s="14" t="s">
        <v>69</v>
      </c>
      <c r="AY145" s="250" t="s">
        <v>197</v>
      </c>
    </row>
    <row r="146" s="15" customFormat="1">
      <c r="A146" s="15"/>
      <c r="B146" s="251"/>
      <c r="C146" s="252"/>
      <c r="D146" s="231" t="s">
        <v>202</v>
      </c>
      <c r="E146" s="253" t="s">
        <v>19</v>
      </c>
      <c r="F146" s="254" t="s">
        <v>206</v>
      </c>
      <c r="G146" s="252"/>
      <c r="H146" s="255">
        <v>5.6100000000000003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1" t="s">
        <v>202</v>
      </c>
      <c r="AU146" s="261" t="s">
        <v>78</v>
      </c>
      <c r="AV146" s="15" t="s">
        <v>95</v>
      </c>
      <c r="AW146" s="15" t="s">
        <v>31</v>
      </c>
      <c r="AX146" s="15" t="s">
        <v>76</v>
      </c>
      <c r="AY146" s="261" t="s">
        <v>197</v>
      </c>
    </row>
    <row r="147" s="2" customFormat="1" ht="55.5" customHeight="1">
      <c r="A147" s="40"/>
      <c r="B147" s="41"/>
      <c r="C147" s="215" t="s">
        <v>245</v>
      </c>
      <c r="D147" s="215" t="s">
        <v>198</v>
      </c>
      <c r="E147" s="216" t="s">
        <v>246</v>
      </c>
      <c r="F147" s="217" t="s">
        <v>247</v>
      </c>
      <c r="G147" s="218" t="s">
        <v>232</v>
      </c>
      <c r="H147" s="219">
        <v>5.6100000000000003</v>
      </c>
      <c r="I147" s="220"/>
      <c r="J147" s="221">
        <f>ROUND(I147*H147,2)</f>
        <v>0</v>
      </c>
      <c r="K147" s="222"/>
      <c r="L147" s="46"/>
      <c r="M147" s="223" t="s">
        <v>19</v>
      </c>
      <c r="N147" s="224" t="s">
        <v>42</v>
      </c>
      <c r="O147" s="86"/>
      <c r="P147" s="225">
        <f>O147*H147</f>
        <v>0</v>
      </c>
      <c r="Q147" s="225">
        <v>0.00016000000000000001</v>
      </c>
      <c r="R147" s="225">
        <f>Q147*H147</f>
        <v>0.00089760000000000013</v>
      </c>
      <c r="S147" s="225">
        <v>0.23000000000000001</v>
      </c>
      <c r="T147" s="226">
        <f>S147*H147</f>
        <v>1.2903000000000002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148</v>
      </c>
      <c r="AT147" s="227" t="s">
        <v>198</v>
      </c>
      <c r="AU147" s="227" t="s">
        <v>78</v>
      </c>
      <c r="AY147" s="19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148</v>
      </c>
      <c r="BK147" s="228">
        <f>ROUND(I147*H147,2)</f>
        <v>0</v>
      </c>
      <c r="BL147" s="19" t="s">
        <v>148</v>
      </c>
      <c r="BM147" s="227" t="s">
        <v>248</v>
      </c>
    </row>
    <row r="148" s="14" customFormat="1">
      <c r="A148" s="14"/>
      <c r="B148" s="240"/>
      <c r="C148" s="241"/>
      <c r="D148" s="231" t="s">
        <v>202</v>
      </c>
      <c r="E148" s="242" t="s">
        <v>19</v>
      </c>
      <c r="F148" s="243" t="s">
        <v>244</v>
      </c>
      <c r="G148" s="241"/>
      <c r="H148" s="244">
        <v>5.6100000000000003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202</v>
      </c>
      <c r="AU148" s="250" t="s">
        <v>78</v>
      </c>
      <c r="AV148" s="14" t="s">
        <v>78</v>
      </c>
      <c r="AW148" s="14" t="s">
        <v>31</v>
      </c>
      <c r="AX148" s="14" t="s">
        <v>76</v>
      </c>
      <c r="AY148" s="250" t="s">
        <v>197</v>
      </c>
    </row>
    <row r="149" s="2" customFormat="1" ht="90" customHeight="1">
      <c r="A149" s="40"/>
      <c r="B149" s="41"/>
      <c r="C149" s="215" t="s">
        <v>249</v>
      </c>
      <c r="D149" s="215" t="s">
        <v>198</v>
      </c>
      <c r="E149" s="216" t="s">
        <v>250</v>
      </c>
      <c r="F149" s="217" t="s">
        <v>251</v>
      </c>
      <c r="G149" s="218" t="s">
        <v>252</v>
      </c>
      <c r="H149" s="219">
        <v>4.4000000000000004</v>
      </c>
      <c r="I149" s="220"/>
      <c r="J149" s="221">
        <f>ROUND(I149*H149,2)</f>
        <v>0</v>
      </c>
      <c r="K149" s="222"/>
      <c r="L149" s="46"/>
      <c r="M149" s="223" t="s">
        <v>19</v>
      </c>
      <c r="N149" s="224" t="s">
        <v>42</v>
      </c>
      <c r="O149" s="86"/>
      <c r="P149" s="225">
        <f>O149*H149</f>
        <v>0</v>
      </c>
      <c r="Q149" s="225">
        <v>0.036900000000000002</v>
      </c>
      <c r="R149" s="225">
        <f>Q149*H149</f>
        <v>0.16236000000000003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148</v>
      </c>
      <c r="AT149" s="227" t="s">
        <v>198</v>
      </c>
      <c r="AU149" s="227" t="s">
        <v>78</v>
      </c>
      <c r="AY149" s="19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148</v>
      </c>
      <c r="BK149" s="228">
        <f>ROUND(I149*H149,2)</f>
        <v>0</v>
      </c>
      <c r="BL149" s="19" t="s">
        <v>148</v>
      </c>
      <c r="BM149" s="227" t="s">
        <v>253</v>
      </c>
    </row>
    <row r="150" s="13" customFormat="1">
      <c r="A150" s="13"/>
      <c r="B150" s="229"/>
      <c r="C150" s="230"/>
      <c r="D150" s="231" t="s">
        <v>202</v>
      </c>
      <c r="E150" s="232" t="s">
        <v>19</v>
      </c>
      <c r="F150" s="233" t="s">
        <v>254</v>
      </c>
      <c r="G150" s="230"/>
      <c r="H150" s="232" t="s">
        <v>19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202</v>
      </c>
      <c r="AU150" s="239" t="s">
        <v>78</v>
      </c>
      <c r="AV150" s="13" t="s">
        <v>76</v>
      </c>
      <c r="AW150" s="13" t="s">
        <v>31</v>
      </c>
      <c r="AX150" s="13" t="s">
        <v>69</v>
      </c>
      <c r="AY150" s="239" t="s">
        <v>197</v>
      </c>
    </row>
    <row r="151" s="14" customFormat="1">
      <c r="A151" s="14"/>
      <c r="B151" s="240"/>
      <c r="C151" s="241"/>
      <c r="D151" s="231" t="s">
        <v>202</v>
      </c>
      <c r="E151" s="242" t="s">
        <v>19</v>
      </c>
      <c r="F151" s="243" t="s">
        <v>255</v>
      </c>
      <c r="G151" s="241"/>
      <c r="H151" s="244">
        <v>2.2000000000000002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202</v>
      </c>
      <c r="AU151" s="250" t="s">
        <v>78</v>
      </c>
      <c r="AV151" s="14" t="s">
        <v>78</v>
      </c>
      <c r="AW151" s="14" t="s">
        <v>31</v>
      </c>
      <c r="AX151" s="14" t="s">
        <v>69</v>
      </c>
      <c r="AY151" s="250" t="s">
        <v>197</v>
      </c>
    </row>
    <row r="152" s="13" customFormat="1">
      <c r="A152" s="13"/>
      <c r="B152" s="229"/>
      <c r="C152" s="230"/>
      <c r="D152" s="231" t="s">
        <v>202</v>
      </c>
      <c r="E152" s="232" t="s">
        <v>19</v>
      </c>
      <c r="F152" s="233" t="s">
        <v>256</v>
      </c>
      <c r="G152" s="230"/>
      <c r="H152" s="232" t="s">
        <v>19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202</v>
      </c>
      <c r="AU152" s="239" t="s">
        <v>78</v>
      </c>
      <c r="AV152" s="13" t="s">
        <v>76</v>
      </c>
      <c r="AW152" s="13" t="s">
        <v>31</v>
      </c>
      <c r="AX152" s="13" t="s">
        <v>69</v>
      </c>
      <c r="AY152" s="239" t="s">
        <v>197</v>
      </c>
    </row>
    <row r="153" s="14" customFormat="1">
      <c r="A153" s="14"/>
      <c r="B153" s="240"/>
      <c r="C153" s="241"/>
      <c r="D153" s="231" t="s">
        <v>202</v>
      </c>
      <c r="E153" s="242" t="s">
        <v>19</v>
      </c>
      <c r="F153" s="243" t="s">
        <v>255</v>
      </c>
      <c r="G153" s="241"/>
      <c r="H153" s="244">
        <v>2.2000000000000002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202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197</v>
      </c>
    </row>
    <row r="154" s="15" customFormat="1">
      <c r="A154" s="15"/>
      <c r="B154" s="251"/>
      <c r="C154" s="252"/>
      <c r="D154" s="231" t="s">
        <v>202</v>
      </c>
      <c r="E154" s="253" t="s">
        <v>19</v>
      </c>
      <c r="F154" s="254" t="s">
        <v>206</v>
      </c>
      <c r="G154" s="252"/>
      <c r="H154" s="255">
        <v>4.4000000000000004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202</v>
      </c>
      <c r="AU154" s="261" t="s">
        <v>78</v>
      </c>
      <c r="AV154" s="15" t="s">
        <v>95</v>
      </c>
      <c r="AW154" s="15" t="s">
        <v>31</v>
      </c>
      <c r="AX154" s="15" t="s">
        <v>76</v>
      </c>
      <c r="AY154" s="261" t="s">
        <v>197</v>
      </c>
    </row>
    <row r="155" s="2" customFormat="1" ht="90" customHeight="1">
      <c r="A155" s="40"/>
      <c r="B155" s="41"/>
      <c r="C155" s="215" t="s">
        <v>257</v>
      </c>
      <c r="D155" s="215" t="s">
        <v>198</v>
      </c>
      <c r="E155" s="216" t="s">
        <v>258</v>
      </c>
      <c r="F155" s="217" t="s">
        <v>259</v>
      </c>
      <c r="G155" s="218" t="s">
        <v>252</v>
      </c>
      <c r="H155" s="219">
        <v>5.5</v>
      </c>
      <c r="I155" s="220"/>
      <c r="J155" s="221">
        <f>ROUND(I155*H155,2)</f>
        <v>0</v>
      </c>
      <c r="K155" s="222"/>
      <c r="L155" s="46"/>
      <c r="M155" s="223" t="s">
        <v>19</v>
      </c>
      <c r="N155" s="224" t="s">
        <v>42</v>
      </c>
      <c r="O155" s="86"/>
      <c r="P155" s="225">
        <f>O155*H155</f>
        <v>0</v>
      </c>
      <c r="Q155" s="225">
        <v>0.0086800000000000002</v>
      </c>
      <c r="R155" s="225">
        <f>Q155*H155</f>
        <v>0.047740000000000005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148</v>
      </c>
      <c r="AT155" s="227" t="s">
        <v>198</v>
      </c>
      <c r="AU155" s="227" t="s">
        <v>78</v>
      </c>
      <c r="AY155" s="19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148</v>
      </c>
      <c r="BK155" s="228">
        <f>ROUND(I155*H155,2)</f>
        <v>0</v>
      </c>
      <c r="BL155" s="19" t="s">
        <v>148</v>
      </c>
      <c r="BM155" s="227" t="s">
        <v>260</v>
      </c>
    </row>
    <row r="156" s="13" customFormat="1">
      <c r="A156" s="13"/>
      <c r="B156" s="229"/>
      <c r="C156" s="230"/>
      <c r="D156" s="231" t="s">
        <v>202</v>
      </c>
      <c r="E156" s="232" t="s">
        <v>19</v>
      </c>
      <c r="F156" s="233" t="s">
        <v>261</v>
      </c>
      <c r="G156" s="230"/>
      <c r="H156" s="232" t="s">
        <v>19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202</v>
      </c>
      <c r="AU156" s="239" t="s">
        <v>78</v>
      </c>
      <c r="AV156" s="13" t="s">
        <v>76</v>
      </c>
      <c r="AW156" s="13" t="s">
        <v>31</v>
      </c>
      <c r="AX156" s="13" t="s">
        <v>69</v>
      </c>
      <c r="AY156" s="239" t="s">
        <v>197</v>
      </c>
    </row>
    <row r="157" s="14" customFormat="1">
      <c r="A157" s="14"/>
      <c r="B157" s="240"/>
      <c r="C157" s="241"/>
      <c r="D157" s="231" t="s">
        <v>202</v>
      </c>
      <c r="E157" s="242" t="s">
        <v>19</v>
      </c>
      <c r="F157" s="243" t="s">
        <v>262</v>
      </c>
      <c r="G157" s="241"/>
      <c r="H157" s="244">
        <v>1.1000000000000001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202</v>
      </c>
      <c r="AU157" s="250" t="s">
        <v>78</v>
      </c>
      <c r="AV157" s="14" t="s">
        <v>78</v>
      </c>
      <c r="AW157" s="14" t="s">
        <v>31</v>
      </c>
      <c r="AX157" s="14" t="s">
        <v>69</v>
      </c>
      <c r="AY157" s="250" t="s">
        <v>197</v>
      </c>
    </row>
    <row r="158" s="13" customFormat="1">
      <c r="A158" s="13"/>
      <c r="B158" s="229"/>
      <c r="C158" s="230"/>
      <c r="D158" s="231" t="s">
        <v>202</v>
      </c>
      <c r="E158" s="232" t="s">
        <v>19</v>
      </c>
      <c r="F158" s="233" t="s">
        <v>263</v>
      </c>
      <c r="G158" s="230"/>
      <c r="H158" s="232" t="s">
        <v>19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202</v>
      </c>
      <c r="AU158" s="239" t="s">
        <v>78</v>
      </c>
      <c r="AV158" s="13" t="s">
        <v>76</v>
      </c>
      <c r="AW158" s="13" t="s">
        <v>31</v>
      </c>
      <c r="AX158" s="13" t="s">
        <v>69</v>
      </c>
      <c r="AY158" s="239" t="s">
        <v>197</v>
      </c>
    </row>
    <row r="159" s="14" customFormat="1">
      <c r="A159" s="14"/>
      <c r="B159" s="240"/>
      <c r="C159" s="241"/>
      <c r="D159" s="231" t="s">
        <v>202</v>
      </c>
      <c r="E159" s="242" t="s">
        <v>19</v>
      </c>
      <c r="F159" s="243" t="s">
        <v>264</v>
      </c>
      <c r="G159" s="241"/>
      <c r="H159" s="244">
        <v>4.4000000000000004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202</v>
      </c>
      <c r="AU159" s="250" t="s">
        <v>78</v>
      </c>
      <c r="AV159" s="14" t="s">
        <v>78</v>
      </c>
      <c r="AW159" s="14" t="s">
        <v>31</v>
      </c>
      <c r="AX159" s="14" t="s">
        <v>69</v>
      </c>
      <c r="AY159" s="250" t="s">
        <v>197</v>
      </c>
    </row>
    <row r="160" s="16" customFormat="1">
      <c r="A160" s="16"/>
      <c r="B160" s="262"/>
      <c r="C160" s="263"/>
      <c r="D160" s="231" t="s">
        <v>202</v>
      </c>
      <c r="E160" s="264" t="s">
        <v>19</v>
      </c>
      <c r="F160" s="265" t="s">
        <v>215</v>
      </c>
      <c r="G160" s="263"/>
      <c r="H160" s="266">
        <v>5.5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2" t="s">
        <v>202</v>
      </c>
      <c r="AU160" s="272" t="s">
        <v>78</v>
      </c>
      <c r="AV160" s="16" t="s">
        <v>148</v>
      </c>
      <c r="AW160" s="16" t="s">
        <v>31</v>
      </c>
      <c r="AX160" s="16" t="s">
        <v>76</v>
      </c>
      <c r="AY160" s="272" t="s">
        <v>197</v>
      </c>
    </row>
    <row r="161" s="2" customFormat="1" ht="90" customHeight="1">
      <c r="A161" s="40"/>
      <c r="B161" s="41"/>
      <c r="C161" s="215" t="s">
        <v>265</v>
      </c>
      <c r="D161" s="215" t="s">
        <v>198</v>
      </c>
      <c r="E161" s="216" t="s">
        <v>266</v>
      </c>
      <c r="F161" s="217" t="s">
        <v>267</v>
      </c>
      <c r="G161" s="218" t="s">
        <v>252</v>
      </c>
      <c r="H161" s="219">
        <v>6.5999999999999996</v>
      </c>
      <c r="I161" s="220"/>
      <c r="J161" s="221">
        <f>ROUND(I161*H161,2)</f>
        <v>0</v>
      </c>
      <c r="K161" s="222"/>
      <c r="L161" s="46"/>
      <c r="M161" s="223" t="s">
        <v>19</v>
      </c>
      <c r="N161" s="224" t="s">
        <v>42</v>
      </c>
      <c r="O161" s="86"/>
      <c r="P161" s="225">
        <f>O161*H161</f>
        <v>0</v>
      </c>
      <c r="Q161" s="225">
        <v>0.036900000000000002</v>
      </c>
      <c r="R161" s="225">
        <f>Q161*H161</f>
        <v>0.24354000000000001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148</v>
      </c>
      <c r="AT161" s="227" t="s">
        <v>198</v>
      </c>
      <c r="AU161" s="227" t="s">
        <v>78</v>
      </c>
      <c r="AY161" s="19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148</v>
      </c>
      <c r="BK161" s="228">
        <f>ROUND(I161*H161,2)</f>
        <v>0</v>
      </c>
      <c r="BL161" s="19" t="s">
        <v>148</v>
      </c>
      <c r="BM161" s="227" t="s">
        <v>268</v>
      </c>
    </row>
    <row r="162" s="13" customFormat="1">
      <c r="A162" s="13"/>
      <c r="B162" s="229"/>
      <c r="C162" s="230"/>
      <c r="D162" s="231" t="s">
        <v>202</v>
      </c>
      <c r="E162" s="232" t="s">
        <v>19</v>
      </c>
      <c r="F162" s="233" t="s">
        <v>269</v>
      </c>
      <c r="G162" s="230"/>
      <c r="H162" s="232" t="s">
        <v>19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202</v>
      </c>
      <c r="AU162" s="239" t="s">
        <v>78</v>
      </c>
      <c r="AV162" s="13" t="s">
        <v>76</v>
      </c>
      <c r="AW162" s="13" t="s">
        <v>31</v>
      </c>
      <c r="AX162" s="13" t="s">
        <v>69</v>
      </c>
      <c r="AY162" s="239" t="s">
        <v>197</v>
      </c>
    </row>
    <row r="163" s="14" customFormat="1">
      <c r="A163" s="14"/>
      <c r="B163" s="240"/>
      <c r="C163" s="241"/>
      <c r="D163" s="231" t="s">
        <v>202</v>
      </c>
      <c r="E163" s="242" t="s">
        <v>19</v>
      </c>
      <c r="F163" s="243" t="s">
        <v>270</v>
      </c>
      <c r="G163" s="241"/>
      <c r="H163" s="244">
        <v>6.5999999999999996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202</v>
      </c>
      <c r="AU163" s="250" t="s">
        <v>78</v>
      </c>
      <c r="AV163" s="14" t="s">
        <v>78</v>
      </c>
      <c r="AW163" s="14" t="s">
        <v>31</v>
      </c>
      <c r="AX163" s="14" t="s">
        <v>76</v>
      </c>
      <c r="AY163" s="250" t="s">
        <v>197</v>
      </c>
    </row>
    <row r="164" s="2" customFormat="1" ht="24.15" customHeight="1">
      <c r="A164" s="40"/>
      <c r="B164" s="41"/>
      <c r="C164" s="215" t="s">
        <v>271</v>
      </c>
      <c r="D164" s="215" t="s">
        <v>198</v>
      </c>
      <c r="E164" s="216" t="s">
        <v>272</v>
      </c>
      <c r="F164" s="217" t="s">
        <v>273</v>
      </c>
      <c r="G164" s="218" t="s">
        <v>232</v>
      </c>
      <c r="H164" s="219">
        <v>84.810000000000002</v>
      </c>
      <c r="I164" s="220"/>
      <c r="J164" s="221">
        <f>ROUND(I164*H164,2)</f>
        <v>0</v>
      </c>
      <c r="K164" s="222"/>
      <c r="L164" s="46"/>
      <c r="M164" s="223" t="s">
        <v>19</v>
      </c>
      <c r="N164" s="224" t="s">
        <v>42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148</v>
      </c>
      <c r="AT164" s="227" t="s">
        <v>198</v>
      </c>
      <c r="AU164" s="227" t="s">
        <v>78</v>
      </c>
      <c r="AY164" s="19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148</v>
      </c>
      <c r="BK164" s="228">
        <f>ROUND(I164*H164,2)</f>
        <v>0</v>
      </c>
      <c r="BL164" s="19" t="s">
        <v>148</v>
      </c>
      <c r="BM164" s="227" t="s">
        <v>274</v>
      </c>
    </row>
    <row r="165" s="14" customFormat="1">
      <c r="A165" s="14"/>
      <c r="B165" s="240"/>
      <c r="C165" s="241"/>
      <c r="D165" s="231" t="s">
        <v>202</v>
      </c>
      <c r="E165" s="242" t="s">
        <v>19</v>
      </c>
      <c r="F165" s="243" t="s">
        <v>275</v>
      </c>
      <c r="G165" s="241"/>
      <c r="H165" s="244">
        <v>84.810000000000002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202</v>
      </c>
      <c r="AU165" s="250" t="s">
        <v>78</v>
      </c>
      <c r="AV165" s="14" t="s">
        <v>78</v>
      </c>
      <c r="AW165" s="14" t="s">
        <v>31</v>
      </c>
      <c r="AX165" s="14" t="s">
        <v>69</v>
      </c>
      <c r="AY165" s="250" t="s">
        <v>197</v>
      </c>
    </row>
    <row r="166" s="15" customFormat="1">
      <c r="A166" s="15"/>
      <c r="B166" s="251"/>
      <c r="C166" s="252"/>
      <c r="D166" s="231" t="s">
        <v>202</v>
      </c>
      <c r="E166" s="253" t="s">
        <v>136</v>
      </c>
      <c r="F166" s="254" t="s">
        <v>206</v>
      </c>
      <c r="G166" s="252"/>
      <c r="H166" s="255">
        <v>84.810000000000002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1" t="s">
        <v>202</v>
      </c>
      <c r="AU166" s="261" t="s">
        <v>78</v>
      </c>
      <c r="AV166" s="15" t="s">
        <v>95</v>
      </c>
      <c r="AW166" s="15" t="s">
        <v>31</v>
      </c>
      <c r="AX166" s="15" t="s">
        <v>76</v>
      </c>
      <c r="AY166" s="261" t="s">
        <v>197</v>
      </c>
    </row>
    <row r="167" s="2" customFormat="1" ht="44.25" customHeight="1">
      <c r="A167" s="40"/>
      <c r="B167" s="41"/>
      <c r="C167" s="215" t="s">
        <v>276</v>
      </c>
      <c r="D167" s="215" t="s">
        <v>198</v>
      </c>
      <c r="E167" s="216" t="s">
        <v>277</v>
      </c>
      <c r="F167" s="217" t="s">
        <v>278</v>
      </c>
      <c r="G167" s="218" t="s">
        <v>279</v>
      </c>
      <c r="H167" s="219">
        <v>2.835</v>
      </c>
      <c r="I167" s="220"/>
      <c r="J167" s="221">
        <f>ROUND(I167*H167,2)</f>
        <v>0</v>
      </c>
      <c r="K167" s="222"/>
      <c r="L167" s="46"/>
      <c r="M167" s="223" t="s">
        <v>19</v>
      </c>
      <c r="N167" s="224" t="s">
        <v>42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148</v>
      </c>
      <c r="AT167" s="227" t="s">
        <v>198</v>
      </c>
      <c r="AU167" s="227" t="s">
        <v>78</v>
      </c>
      <c r="AY167" s="19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148</v>
      </c>
      <c r="BK167" s="228">
        <f>ROUND(I167*H167,2)</f>
        <v>0</v>
      </c>
      <c r="BL167" s="19" t="s">
        <v>148</v>
      </c>
      <c r="BM167" s="227" t="s">
        <v>280</v>
      </c>
    </row>
    <row r="168" s="14" customFormat="1">
      <c r="A168" s="14"/>
      <c r="B168" s="240"/>
      <c r="C168" s="241"/>
      <c r="D168" s="231" t="s">
        <v>202</v>
      </c>
      <c r="E168" s="242" t="s">
        <v>142</v>
      </c>
      <c r="F168" s="243" t="s">
        <v>281</v>
      </c>
      <c r="G168" s="241"/>
      <c r="H168" s="244">
        <v>4.7249999999999996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202</v>
      </c>
      <c r="AU168" s="250" t="s">
        <v>78</v>
      </c>
      <c r="AV168" s="14" t="s">
        <v>78</v>
      </c>
      <c r="AW168" s="14" t="s">
        <v>31</v>
      </c>
      <c r="AX168" s="14" t="s">
        <v>69</v>
      </c>
      <c r="AY168" s="250" t="s">
        <v>197</v>
      </c>
    </row>
    <row r="169" s="14" customFormat="1">
      <c r="A169" s="14"/>
      <c r="B169" s="240"/>
      <c r="C169" s="241"/>
      <c r="D169" s="231" t="s">
        <v>202</v>
      </c>
      <c r="E169" s="242" t="s">
        <v>282</v>
      </c>
      <c r="F169" s="243" t="s">
        <v>283</v>
      </c>
      <c r="G169" s="241"/>
      <c r="H169" s="244">
        <v>2.835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202</v>
      </c>
      <c r="AU169" s="250" t="s">
        <v>78</v>
      </c>
      <c r="AV169" s="14" t="s">
        <v>78</v>
      </c>
      <c r="AW169" s="14" t="s">
        <v>31</v>
      </c>
      <c r="AX169" s="14" t="s">
        <v>76</v>
      </c>
      <c r="AY169" s="250" t="s">
        <v>197</v>
      </c>
    </row>
    <row r="170" s="2" customFormat="1" ht="49.05" customHeight="1">
      <c r="A170" s="40"/>
      <c r="B170" s="41"/>
      <c r="C170" s="215" t="s">
        <v>284</v>
      </c>
      <c r="D170" s="215" t="s">
        <v>198</v>
      </c>
      <c r="E170" s="216" t="s">
        <v>285</v>
      </c>
      <c r="F170" s="217" t="s">
        <v>286</v>
      </c>
      <c r="G170" s="218" t="s">
        <v>279</v>
      </c>
      <c r="H170" s="219">
        <v>131.09700000000001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42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148</v>
      </c>
      <c r="AT170" s="227" t="s">
        <v>198</v>
      </c>
      <c r="AU170" s="227" t="s">
        <v>78</v>
      </c>
      <c r="AY170" s="19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148</v>
      </c>
      <c r="BK170" s="228">
        <f>ROUND(I170*H170,2)</f>
        <v>0</v>
      </c>
      <c r="BL170" s="19" t="s">
        <v>148</v>
      </c>
      <c r="BM170" s="227" t="s">
        <v>287</v>
      </c>
    </row>
    <row r="171" s="14" customFormat="1">
      <c r="A171" s="14"/>
      <c r="B171" s="240"/>
      <c r="C171" s="241"/>
      <c r="D171" s="231" t="s">
        <v>202</v>
      </c>
      <c r="E171" s="242" t="s">
        <v>19</v>
      </c>
      <c r="F171" s="243" t="s">
        <v>288</v>
      </c>
      <c r="G171" s="241"/>
      <c r="H171" s="244">
        <v>26.713999999999999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202</v>
      </c>
      <c r="AU171" s="250" t="s">
        <v>78</v>
      </c>
      <c r="AV171" s="14" t="s">
        <v>78</v>
      </c>
      <c r="AW171" s="14" t="s">
        <v>31</v>
      </c>
      <c r="AX171" s="14" t="s">
        <v>69</v>
      </c>
      <c r="AY171" s="250" t="s">
        <v>197</v>
      </c>
    </row>
    <row r="172" s="14" customFormat="1">
      <c r="A172" s="14"/>
      <c r="B172" s="240"/>
      <c r="C172" s="241"/>
      <c r="D172" s="231" t="s">
        <v>202</v>
      </c>
      <c r="E172" s="242" t="s">
        <v>19</v>
      </c>
      <c r="F172" s="243" t="s">
        <v>289</v>
      </c>
      <c r="G172" s="241"/>
      <c r="H172" s="244">
        <v>16.606000000000002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202</v>
      </c>
      <c r="AU172" s="250" t="s">
        <v>78</v>
      </c>
      <c r="AV172" s="14" t="s">
        <v>78</v>
      </c>
      <c r="AW172" s="14" t="s">
        <v>31</v>
      </c>
      <c r="AX172" s="14" t="s">
        <v>69</v>
      </c>
      <c r="AY172" s="250" t="s">
        <v>197</v>
      </c>
    </row>
    <row r="173" s="14" customFormat="1">
      <c r="A173" s="14"/>
      <c r="B173" s="240"/>
      <c r="C173" s="241"/>
      <c r="D173" s="231" t="s">
        <v>202</v>
      </c>
      <c r="E173" s="242" t="s">
        <v>19</v>
      </c>
      <c r="F173" s="243" t="s">
        <v>290</v>
      </c>
      <c r="G173" s="241"/>
      <c r="H173" s="244">
        <v>32.305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202</v>
      </c>
      <c r="AU173" s="250" t="s">
        <v>78</v>
      </c>
      <c r="AV173" s="14" t="s">
        <v>78</v>
      </c>
      <c r="AW173" s="14" t="s">
        <v>31</v>
      </c>
      <c r="AX173" s="14" t="s">
        <v>69</v>
      </c>
      <c r="AY173" s="250" t="s">
        <v>197</v>
      </c>
    </row>
    <row r="174" s="14" customFormat="1">
      <c r="A174" s="14"/>
      <c r="B174" s="240"/>
      <c r="C174" s="241"/>
      <c r="D174" s="231" t="s">
        <v>202</v>
      </c>
      <c r="E174" s="242" t="s">
        <v>19</v>
      </c>
      <c r="F174" s="243" t="s">
        <v>291</v>
      </c>
      <c r="G174" s="241"/>
      <c r="H174" s="244">
        <v>31.648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0" t="s">
        <v>202</v>
      </c>
      <c r="AU174" s="250" t="s">
        <v>78</v>
      </c>
      <c r="AV174" s="14" t="s">
        <v>78</v>
      </c>
      <c r="AW174" s="14" t="s">
        <v>31</v>
      </c>
      <c r="AX174" s="14" t="s">
        <v>69</v>
      </c>
      <c r="AY174" s="250" t="s">
        <v>197</v>
      </c>
    </row>
    <row r="175" s="14" customFormat="1">
      <c r="A175" s="14"/>
      <c r="B175" s="240"/>
      <c r="C175" s="241"/>
      <c r="D175" s="231" t="s">
        <v>202</v>
      </c>
      <c r="E175" s="242" t="s">
        <v>19</v>
      </c>
      <c r="F175" s="243" t="s">
        <v>292</v>
      </c>
      <c r="G175" s="241"/>
      <c r="H175" s="244">
        <v>30.341000000000001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202</v>
      </c>
      <c r="AU175" s="250" t="s">
        <v>78</v>
      </c>
      <c r="AV175" s="14" t="s">
        <v>78</v>
      </c>
      <c r="AW175" s="14" t="s">
        <v>31</v>
      </c>
      <c r="AX175" s="14" t="s">
        <v>69</v>
      </c>
      <c r="AY175" s="250" t="s">
        <v>197</v>
      </c>
    </row>
    <row r="176" s="14" customFormat="1">
      <c r="A176" s="14"/>
      <c r="B176" s="240"/>
      <c r="C176" s="241"/>
      <c r="D176" s="231" t="s">
        <v>202</v>
      </c>
      <c r="E176" s="242" t="s">
        <v>19</v>
      </c>
      <c r="F176" s="243" t="s">
        <v>293</v>
      </c>
      <c r="G176" s="241"/>
      <c r="H176" s="244">
        <v>23.881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202</v>
      </c>
      <c r="AU176" s="250" t="s">
        <v>78</v>
      </c>
      <c r="AV176" s="14" t="s">
        <v>78</v>
      </c>
      <c r="AW176" s="14" t="s">
        <v>31</v>
      </c>
      <c r="AX176" s="14" t="s">
        <v>69</v>
      </c>
      <c r="AY176" s="250" t="s">
        <v>197</v>
      </c>
    </row>
    <row r="177" s="14" customFormat="1">
      <c r="A177" s="14"/>
      <c r="B177" s="240"/>
      <c r="C177" s="241"/>
      <c r="D177" s="231" t="s">
        <v>202</v>
      </c>
      <c r="E177" s="242" t="s">
        <v>19</v>
      </c>
      <c r="F177" s="243" t="s">
        <v>294</v>
      </c>
      <c r="G177" s="241"/>
      <c r="H177" s="244">
        <v>53.439999999999998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0" t="s">
        <v>202</v>
      </c>
      <c r="AU177" s="250" t="s">
        <v>78</v>
      </c>
      <c r="AV177" s="14" t="s">
        <v>78</v>
      </c>
      <c r="AW177" s="14" t="s">
        <v>31</v>
      </c>
      <c r="AX177" s="14" t="s">
        <v>69</v>
      </c>
      <c r="AY177" s="250" t="s">
        <v>197</v>
      </c>
    </row>
    <row r="178" s="14" customFormat="1">
      <c r="A178" s="14"/>
      <c r="B178" s="240"/>
      <c r="C178" s="241"/>
      <c r="D178" s="231" t="s">
        <v>202</v>
      </c>
      <c r="E178" s="242" t="s">
        <v>19</v>
      </c>
      <c r="F178" s="243" t="s">
        <v>295</v>
      </c>
      <c r="G178" s="241"/>
      <c r="H178" s="244">
        <v>17.616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202</v>
      </c>
      <c r="AU178" s="250" t="s">
        <v>78</v>
      </c>
      <c r="AV178" s="14" t="s">
        <v>78</v>
      </c>
      <c r="AW178" s="14" t="s">
        <v>31</v>
      </c>
      <c r="AX178" s="14" t="s">
        <v>69</v>
      </c>
      <c r="AY178" s="250" t="s">
        <v>197</v>
      </c>
    </row>
    <row r="179" s="14" customFormat="1">
      <c r="A179" s="14"/>
      <c r="B179" s="240"/>
      <c r="C179" s="241"/>
      <c r="D179" s="231" t="s">
        <v>202</v>
      </c>
      <c r="E179" s="242" t="s">
        <v>19</v>
      </c>
      <c r="F179" s="243" t="s">
        <v>296</v>
      </c>
      <c r="G179" s="241"/>
      <c r="H179" s="244">
        <v>12.695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202</v>
      </c>
      <c r="AU179" s="250" t="s">
        <v>78</v>
      </c>
      <c r="AV179" s="14" t="s">
        <v>78</v>
      </c>
      <c r="AW179" s="14" t="s">
        <v>31</v>
      </c>
      <c r="AX179" s="14" t="s">
        <v>69</v>
      </c>
      <c r="AY179" s="250" t="s">
        <v>197</v>
      </c>
    </row>
    <row r="180" s="14" customFormat="1">
      <c r="A180" s="14"/>
      <c r="B180" s="240"/>
      <c r="C180" s="241"/>
      <c r="D180" s="231" t="s">
        <v>202</v>
      </c>
      <c r="E180" s="242" t="s">
        <v>19</v>
      </c>
      <c r="F180" s="243" t="s">
        <v>297</v>
      </c>
      <c r="G180" s="241"/>
      <c r="H180" s="244">
        <v>10.571999999999999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0" t="s">
        <v>202</v>
      </c>
      <c r="AU180" s="250" t="s">
        <v>78</v>
      </c>
      <c r="AV180" s="14" t="s">
        <v>78</v>
      </c>
      <c r="AW180" s="14" t="s">
        <v>31</v>
      </c>
      <c r="AX180" s="14" t="s">
        <v>69</v>
      </c>
      <c r="AY180" s="250" t="s">
        <v>197</v>
      </c>
    </row>
    <row r="181" s="15" customFormat="1">
      <c r="A181" s="15"/>
      <c r="B181" s="251"/>
      <c r="C181" s="252"/>
      <c r="D181" s="231" t="s">
        <v>202</v>
      </c>
      <c r="E181" s="253" t="s">
        <v>144</v>
      </c>
      <c r="F181" s="254" t="s">
        <v>206</v>
      </c>
      <c r="G181" s="252"/>
      <c r="H181" s="255">
        <v>255.81800000000001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1" t="s">
        <v>202</v>
      </c>
      <c r="AU181" s="261" t="s">
        <v>78</v>
      </c>
      <c r="AV181" s="15" t="s">
        <v>95</v>
      </c>
      <c r="AW181" s="15" t="s">
        <v>31</v>
      </c>
      <c r="AX181" s="15" t="s">
        <v>69</v>
      </c>
      <c r="AY181" s="261" t="s">
        <v>197</v>
      </c>
    </row>
    <row r="182" s="14" customFormat="1">
      <c r="A182" s="14"/>
      <c r="B182" s="240"/>
      <c r="C182" s="241"/>
      <c r="D182" s="231" t="s">
        <v>202</v>
      </c>
      <c r="E182" s="242" t="s">
        <v>298</v>
      </c>
      <c r="F182" s="243" t="s">
        <v>299</v>
      </c>
      <c r="G182" s="241"/>
      <c r="H182" s="244">
        <v>281.39999999999998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202</v>
      </c>
      <c r="AU182" s="250" t="s">
        <v>78</v>
      </c>
      <c r="AV182" s="14" t="s">
        <v>78</v>
      </c>
      <c r="AW182" s="14" t="s">
        <v>31</v>
      </c>
      <c r="AX182" s="14" t="s">
        <v>69</v>
      </c>
      <c r="AY182" s="250" t="s">
        <v>197</v>
      </c>
    </row>
    <row r="183" s="14" customFormat="1">
      <c r="A183" s="14"/>
      <c r="B183" s="240"/>
      <c r="C183" s="241"/>
      <c r="D183" s="231" t="s">
        <v>202</v>
      </c>
      <c r="E183" s="242" t="s">
        <v>19</v>
      </c>
      <c r="F183" s="243" t="s">
        <v>300</v>
      </c>
      <c r="G183" s="241"/>
      <c r="H183" s="244">
        <v>-16.962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202</v>
      </c>
      <c r="AU183" s="250" t="s">
        <v>78</v>
      </c>
      <c r="AV183" s="14" t="s">
        <v>78</v>
      </c>
      <c r="AW183" s="14" t="s">
        <v>31</v>
      </c>
      <c r="AX183" s="14" t="s">
        <v>69</v>
      </c>
      <c r="AY183" s="250" t="s">
        <v>197</v>
      </c>
    </row>
    <row r="184" s="14" customFormat="1">
      <c r="A184" s="14"/>
      <c r="B184" s="240"/>
      <c r="C184" s="241"/>
      <c r="D184" s="231" t="s">
        <v>202</v>
      </c>
      <c r="E184" s="242" t="s">
        <v>19</v>
      </c>
      <c r="F184" s="243" t="s">
        <v>301</v>
      </c>
      <c r="G184" s="241"/>
      <c r="H184" s="244">
        <v>-2.2440000000000002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202</v>
      </c>
      <c r="AU184" s="250" t="s">
        <v>78</v>
      </c>
      <c r="AV184" s="14" t="s">
        <v>78</v>
      </c>
      <c r="AW184" s="14" t="s">
        <v>31</v>
      </c>
      <c r="AX184" s="14" t="s">
        <v>69</v>
      </c>
      <c r="AY184" s="250" t="s">
        <v>197</v>
      </c>
    </row>
    <row r="185" s="15" customFormat="1">
      <c r="A185" s="15"/>
      <c r="B185" s="251"/>
      <c r="C185" s="252"/>
      <c r="D185" s="231" t="s">
        <v>202</v>
      </c>
      <c r="E185" s="253" t="s">
        <v>140</v>
      </c>
      <c r="F185" s="254" t="s">
        <v>206</v>
      </c>
      <c r="G185" s="252"/>
      <c r="H185" s="255">
        <v>262.19400000000002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1" t="s">
        <v>202</v>
      </c>
      <c r="AU185" s="261" t="s">
        <v>78</v>
      </c>
      <c r="AV185" s="15" t="s">
        <v>95</v>
      </c>
      <c r="AW185" s="15" t="s">
        <v>31</v>
      </c>
      <c r="AX185" s="15" t="s">
        <v>69</v>
      </c>
      <c r="AY185" s="261" t="s">
        <v>197</v>
      </c>
    </row>
    <row r="186" s="14" customFormat="1">
      <c r="A186" s="14"/>
      <c r="B186" s="240"/>
      <c r="C186" s="241"/>
      <c r="D186" s="231" t="s">
        <v>202</v>
      </c>
      <c r="E186" s="242" t="s">
        <v>302</v>
      </c>
      <c r="F186" s="243" t="s">
        <v>303</v>
      </c>
      <c r="G186" s="241"/>
      <c r="H186" s="244">
        <v>131.09700000000001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0" t="s">
        <v>202</v>
      </c>
      <c r="AU186" s="250" t="s">
        <v>78</v>
      </c>
      <c r="AV186" s="14" t="s">
        <v>78</v>
      </c>
      <c r="AW186" s="14" t="s">
        <v>31</v>
      </c>
      <c r="AX186" s="14" t="s">
        <v>76</v>
      </c>
      <c r="AY186" s="250" t="s">
        <v>197</v>
      </c>
    </row>
    <row r="187" s="2" customFormat="1" ht="44.25" customHeight="1">
      <c r="A187" s="40"/>
      <c r="B187" s="41"/>
      <c r="C187" s="215" t="s">
        <v>304</v>
      </c>
      <c r="D187" s="215" t="s">
        <v>198</v>
      </c>
      <c r="E187" s="216" t="s">
        <v>305</v>
      </c>
      <c r="F187" s="217" t="s">
        <v>306</v>
      </c>
      <c r="G187" s="218" t="s">
        <v>279</v>
      </c>
      <c r="H187" s="219">
        <v>1.8899999999999999</v>
      </c>
      <c r="I187" s="220"/>
      <c r="J187" s="221">
        <f>ROUND(I187*H187,2)</f>
        <v>0</v>
      </c>
      <c r="K187" s="222"/>
      <c r="L187" s="46"/>
      <c r="M187" s="223" t="s">
        <v>19</v>
      </c>
      <c r="N187" s="224" t="s">
        <v>42</v>
      </c>
      <c r="O187" s="8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148</v>
      </c>
      <c r="AT187" s="227" t="s">
        <v>198</v>
      </c>
      <c r="AU187" s="227" t="s">
        <v>78</v>
      </c>
      <c r="AY187" s="19" t="s">
        <v>197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148</v>
      </c>
      <c r="BK187" s="228">
        <f>ROUND(I187*H187,2)</f>
        <v>0</v>
      </c>
      <c r="BL187" s="19" t="s">
        <v>148</v>
      </c>
      <c r="BM187" s="227" t="s">
        <v>307</v>
      </c>
    </row>
    <row r="188" s="14" customFormat="1">
      <c r="A188" s="14"/>
      <c r="B188" s="240"/>
      <c r="C188" s="241"/>
      <c r="D188" s="231" t="s">
        <v>202</v>
      </c>
      <c r="E188" s="242" t="s">
        <v>308</v>
      </c>
      <c r="F188" s="243" t="s">
        <v>309</v>
      </c>
      <c r="G188" s="241"/>
      <c r="H188" s="244">
        <v>1.8899999999999999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202</v>
      </c>
      <c r="AU188" s="250" t="s">
        <v>78</v>
      </c>
      <c r="AV188" s="14" t="s">
        <v>78</v>
      </c>
      <c r="AW188" s="14" t="s">
        <v>31</v>
      </c>
      <c r="AX188" s="14" t="s">
        <v>76</v>
      </c>
      <c r="AY188" s="250" t="s">
        <v>197</v>
      </c>
    </row>
    <row r="189" s="2" customFormat="1" ht="49.05" customHeight="1">
      <c r="A189" s="40"/>
      <c r="B189" s="41"/>
      <c r="C189" s="215" t="s">
        <v>310</v>
      </c>
      <c r="D189" s="215" t="s">
        <v>198</v>
      </c>
      <c r="E189" s="216" t="s">
        <v>311</v>
      </c>
      <c r="F189" s="217" t="s">
        <v>312</v>
      </c>
      <c r="G189" s="218" t="s">
        <v>279</v>
      </c>
      <c r="H189" s="219">
        <v>131.09700000000001</v>
      </c>
      <c r="I189" s="220"/>
      <c r="J189" s="221">
        <f>ROUND(I189*H189,2)</f>
        <v>0</v>
      </c>
      <c r="K189" s="222"/>
      <c r="L189" s="46"/>
      <c r="M189" s="223" t="s">
        <v>19</v>
      </c>
      <c r="N189" s="224" t="s">
        <v>42</v>
      </c>
      <c r="O189" s="8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148</v>
      </c>
      <c r="AT189" s="227" t="s">
        <v>198</v>
      </c>
      <c r="AU189" s="227" t="s">
        <v>78</v>
      </c>
      <c r="AY189" s="19" t="s">
        <v>197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148</v>
      </c>
      <c r="BK189" s="228">
        <f>ROUND(I189*H189,2)</f>
        <v>0</v>
      </c>
      <c r="BL189" s="19" t="s">
        <v>148</v>
      </c>
      <c r="BM189" s="227" t="s">
        <v>313</v>
      </c>
    </row>
    <row r="190" s="14" customFormat="1">
      <c r="A190" s="14"/>
      <c r="B190" s="240"/>
      <c r="C190" s="241"/>
      <c r="D190" s="231" t="s">
        <v>202</v>
      </c>
      <c r="E190" s="242" t="s">
        <v>314</v>
      </c>
      <c r="F190" s="243" t="s">
        <v>303</v>
      </c>
      <c r="G190" s="241"/>
      <c r="H190" s="244">
        <v>131.09700000000001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202</v>
      </c>
      <c r="AU190" s="250" t="s">
        <v>78</v>
      </c>
      <c r="AV190" s="14" t="s">
        <v>78</v>
      </c>
      <c r="AW190" s="14" t="s">
        <v>31</v>
      </c>
      <c r="AX190" s="14" t="s">
        <v>76</v>
      </c>
      <c r="AY190" s="250" t="s">
        <v>197</v>
      </c>
    </row>
    <row r="191" s="2" customFormat="1" ht="37.8" customHeight="1">
      <c r="A191" s="40"/>
      <c r="B191" s="41"/>
      <c r="C191" s="215" t="s">
        <v>315</v>
      </c>
      <c r="D191" s="215" t="s">
        <v>198</v>
      </c>
      <c r="E191" s="216" t="s">
        <v>316</v>
      </c>
      <c r="F191" s="217" t="s">
        <v>317</v>
      </c>
      <c r="G191" s="218" t="s">
        <v>279</v>
      </c>
      <c r="H191" s="219">
        <v>64.358999999999995</v>
      </c>
      <c r="I191" s="220"/>
      <c r="J191" s="221">
        <f>ROUND(I191*H191,2)</f>
        <v>0</v>
      </c>
      <c r="K191" s="222"/>
      <c r="L191" s="46"/>
      <c r="M191" s="223" t="s">
        <v>19</v>
      </c>
      <c r="N191" s="224" t="s">
        <v>42</v>
      </c>
      <c r="O191" s="8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148</v>
      </c>
      <c r="AT191" s="227" t="s">
        <v>198</v>
      </c>
      <c r="AU191" s="227" t="s">
        <v>78</v>
      </c>
      <c r="AY191" s="19" t="s">
        <v>197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148</v>
      </c>
      <c r="BK191" s="228">
        <f>ROUND(I191*H191,2)</f>
        <v>0</v>
      </c>
      <c r="BL191" s="19" t="s">
        <v>148</v>
      </c>
      <c r="BM191" s="227" t="s">
        <v>318</v>
      </c>
    </row>
    <row r="192" s="13" customFormat="1">
      <c r="A192" s="13"/>
      <c r="B192" s="229"/>
      <c r="C192" s="230"/>
      <c r="D192" s="231" t="s">
        <v>202</v>
      </c>
      <c r="E192" s="232" t="s">
        <v>19</v>
      </c>
      <c r="F192" s="233" t="s">
        <v>319</v>
      </c>
      <c r="G192" s="230"/>
      <c r="H192" s="232" t="s">
        <v>19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202</v>
      </c>
      <c r="AU192" s="239" t="s">
        <v>78</v>
      </c>
      <c r="AV192" s="13" t="s">
        <v>76</v>
      </c>
      <c r="AW192" s="13" t="s">
        <v>31</v>
      </c>
      <c r="AX192" s="13" t="s">
        <v>69</v>
      </c>
      <c r="AY192" s="239" t="s">
        <v>197</v>
      </c>
    </row>
    <row r="193" s="14" customFormat="1">
      <c r="A193" s="14"/>
      <c r="B193" s="240"/>
      <c r="C193" s="241"/>
      <c r="D193" s="231" t="s">
        <v>202</v>
      </c>
      <c r="E193" s="242" t="s">
        <v>19</v>
      </c>
      <c r="F193" s="243" t="s">
        <v>320</v>
      </c>
      <c r="G193" s="241"/>
      <c r="H193" s="244">
        <v>30.974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202</v>
      </c>
      <c r="AU193" s="250" t="s">
        <v>78</v>
      </c>
      <c r="AV193" s="14" t="s">
        <v>78</v>
      </c>
      <c r="AW193" s="14" t="s">
        <v>31</v>
      </c>
      <c r="AX193" s="14" t="s">
        <v>69</v>
      </c>
      <c r="AY193" s="250" t="s">
        <v>197</v>
      </c>
    </row>
    <row r="194" s="13" customFormat="1">
      <c r="A194" s="13"/>
      <c r="B194" s="229"/>
      <c r="C194" s="230"/>
      <c r="D194" s="231" t="s">
        <v>202</v>
      </c>
      <c r="E194" s="232" t="s">
        <v>19</v>
      </c>
      <c r="F194" s="233" t="s">
        <v>321</v>
      </c>
      <c r="G194" s="230"/>
      <c r="H194" s="232" t="s">
        <v>19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202</v>
      </c>
      <c r="AU194" s="239" t="s">
        <v>78</v>
      </c>
      <c r="AV194" s="13" t="s">
        <v>76</v>
      </c>
      <c r="AW194" s="13" t="s">
        <v>31</v>
      </c>
      <c r="AX194" s="13" t="s">
        <v>69</v>
      </c>
      <c r="AY194" s="239" t="s">
        <v>197</v>
      </c>
    </row>
    <row r="195" s="14" customFormat="1">
      <c r="A195" s="14"/>
      <c r="B195" s="240"/>
      <c r="C195" s="241"/>
      <c r="D195" s="231" t="s">
        <v>202</v>
      </c>
      <c r="E195" s="242" t="s">
        <v>19</v>
      </c>
      <c r="F195" s="243" t="s">
        <v>322</v>
      </c>
      <c r="G195" s="241"/>
      <c r="H195" s="244">
        <v>18.864999999999998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202</v>
      </c>
      <c r="AU195" s="250" t="s">
        <v>78</v>
      </c>
      <c r="AV195" s="14" t="s">
        <v>78</v>
      </c>
      <c r="AW195" s="14" t="s">
        <v>31</v>
      </c>
      <c r="AX195" s="14" t="s">
        <v>69</v>
      </c>
      <c r="AY195" s="250" t="s">
        <v>197</v>
      </c>
    </row>
    <row r="196" s="13" customFormat="1">
      <c r="A196" s="13"/>
      <c r="B196" s="229"/>
      <c r="C196" s="230"/>
      <c r="D196" s="231" t="s">
        <v>202</v>
      </c>
      <c r="E196" s="232" t="s">
        <v>19</v>
      </c>
      <c r="F196" s="233" t="s">
        <v>323</v>
      </c>
      <c r="G196" s="230"/>
      <c r="H196" s="232" t="s">
        <v>19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202</v>
      </c>
      <c r="AU196" s="239" t="s">
        <v>78</v>
      </c>
      <c r="AV196" s="13" t="s">
        <v>76</v>
      </c>
      <c r="AW196" s="13" t="s">
        <v>31</v>
      </c>
      <c r="AX196" s="13" t="s">
        <v>69</v>
      </c>
      <c r="AY196" s="239" t="s">
        <v>197</v>
      </c>
    </row>
    <row r="197" s="14" customFormat="1">
      <c r="A197" s="14"/>
      <c r="B197" s="240"/>
      <c r="C197" s="241"/>
      <c r="D197" s="231" t="s">
        <v>202</v>
      </c>
      <c r="E197" s="242" t="s">
        <v>19</v>
      </c>
      <c r="F197" s="243" t="s">
        <v>324</v>
      </c>
      <c r="G197" s="241"/>
      <c r="H197" s="244">
        <v>14.52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202</v>
      </c>
      <c r="AU197" s="250" t="s">
        <v>78</v>
      </c>
      <c r="AV197" s="14" t="s">
        <v>78</v>
      </c>
      <c r="AW197" s="14" t="s">
        <v>31</v>
      </c>
      <c r="AX197" s="14" t="s">
        <v>69</v>
      </c>
      <c r="AY197" s="250" t="s">
        <v>197</v>
      </c>
    </row>
    <row r="198" s="15" customFormat="1">
      <c r="A198" s="15"/>
      <c r="B198" s="251"/>
      <c r="C198" s="252"/>
      <c r="D198" s="231" t="s">
        <v>202</v>
      </c>
      <c r="E198" s="253" t="s">
        <v>19</v>
      </c>
      <c r="F198" s="254" t="s">
        <v>206</v>
      </c>
      <c r="G198" s="252"/>
      <c r="H198" s="255">
        <v>64.358999999999995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1" t="s">
        <v>202</v>
      </c>
      <c r="AU198" s="261" t="s">
        <v>78</v>
      </c>
      <c r="AV198" s="15" t="s">
        <v>95</v>
      </c>
      <c r="AW198" s="15" t="s">
        <v>31</v>
      </c>
      <c r="AX198" s="15" t="s">
        <v>69</v>
      </c>
      <c r="AY198" s="261" t="s">
        <v>197</v>
      </c>
    </row>
    <row r="199" s="16" customFormat="1">
      <c r="A199" s="16"/>
      <c r="B199" s="262"/>
      <c r="C199" s="263"/>
      <c r="D199" s="231" t="s">
        <v>202</v>
      </c>
      <c r="E199" s="264" t="s">
        <v>19</v>
      </c>
      <c r="F199" s="265" t="s">
        <v>215</v>
      </c>
      <c r="G199" s="263"/>
      <c r="H199" s="266">
        <v>64.358999999999995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72" t="s">
        <v>202</v>
      </c>
      <c r="AU199" s="272" t="s">
        <v>78</v>
      </c>
      <c r="AV199" s="16" t="s">
        <v>148</v>
      </c>
      <c r="AW199" s="16" t="s">
        <v>31</v>
      </c>
      <c r="AX199" s="16" t="s">
        <v>76</v>
      </c>
      <c r="AY199" s="272" t="s">
        <v>197</v>
      </c>
    </row>
    <row r="200" s="2" customFormat="1" ht="37.8" customHeight="1">
      <c r="A200" s="40"/>
      <c r="B200" s="41"/>
      <c r="C200" s="215" t="s">
        <v>8</v>
      </c>
      <c r="D200" s="215" t="s">
        <v>198</v>
      </c>
      <c r="E200" s="216" t="s">
        <v>325</v>
      </c>
      <c r="F200" s="217" t="s">
        <v>326</v>
      </c>
      <c r="G200" s="218" t="s">
        <v>232</v>
      </c>
      <c r="H200" s="219">
        <v>511.63600000000002</v>
      </c>
      <c r="I200" s="220"/>
      <c r="J200" s="221">
        <f>ROUND(I200*H200,2)</f>
        <v>0</v>
      </c>
      <c r="K200" s="222"/>
      <c r="L200" s="46"/>
      <c r="M200" s="223" t="s">
        <v>19</v>
      </c>
      <c r="N200" s="224" t="s">
        <v>42</v>
      </c>
      <c r="O200" s="86"/>
      <c r="P200" s="225">
        <f>O200*H200</f>
        <v>0</v>
      </c>
      <c r="Q200" s="225">
        <v>0.00084000000000000003</v>
      </c>
      <c r="R200" s="225">
        <f>Q200*H200</f>
        <v>0.42977424000000003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148</v>
      </c>
      <c r="AT200" s="227" t="s">
        <v>198</v>
      </c>
      <c r="AU200" s="227" t="s">
        <v>78</v>
      </c>
      <c r="AY200" s="19" t="s">
        <v>197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148</v>
      </c>
      <c r="BK200" s="228">
        <f>ROUND(I200*H200,2)</f>
        <v>0</v>
      </c>
      <c r="BL200" s="19" t="s">
        <v>148</v>
      </c>
      <c r="BM200" s="227" t="s">
        <v>327</v>
      </c>
    </row>
    <row r="201" s="14" customFormat="1">
      <c r="A201" s="14"/>
      <c r="B201" s="240"/>
      <c r="C201" s="241"/>
      <c r="D201" s="231" t="s">
        <v>202</v>
      </c>
      <c r="E201" s="242" t="s">
        <v>19</v>
      </c>
      <c r="F201" s="243" t="s">
        <v>328</v>
      </c>
      <c r="G201" s="241"/>
      <c r="H201" s="244">
        <v>511.63600000000002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202</v>
      </c>
      <c r="AU201" s="250" t="s">
        <v>78</v>
      </c>
      <c r="AV201" s="14" t="s">
        <v>78</v>
      </c>
      <c r="AW201" s="14" t="s">
        <v>31</v>
      </c>
      <c r="AX201" s="14" t="s">
        <v>69</v>
      </c>
      <c r="AY201" s="250" t="s">
        <v>197</v>
      </c>
    </row>
    <row r="202" s="15" customFormat="1">
      <c r="A202" s="15"/>
      <c r="B202" s="251"/>
      <c r="C202" s="252"/>
      <c r="D202" s="231" t="s">
        <v>202</v>
      </c>
      <c r="E202" s="253" t="s">
        <v>138</v>
      </c>
      <c r="F202" s="254" t="s">
        <v>206</v>
      </c>
      <c r="G202" s="252"/>
      <c r="H202" s="255">
        <v>511.63600000000002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1" t="s">
        <v>202</v>
      </c>
      <c r="AU202" s="261" t="s">
        <v>78</v>
      </c>
      <c r="AV202" s="15" t="s">
        <v>95</v>
      </c>
      <c r="AW202" s="15" t="s">
        <v>31</v>
      </c>
      <c r="AX202" s="15" t="s">
        <v>76</v>
      </c>
      <c r="AY202" s="261" t="s">
        <v>197</v>
      </c>
    </row>
    <row r="203" s="2" customFormat="1" ht="44.25" customHeight="1">
      <c r="A203" s="40"/>
      <c r="B203" s="41"/>
      <c r="C203" s="215" t="s">
        <v>329</v>
      </c>
      <c r="D203" s="215" t="s">
        <v>198</v>
      </c>
      <c r="E203" s="216" t="s">
        <v>330</v>
      </c>
      <c r="F203" s="217" t="s">
        <v>331</v>
      </c>
      <c r="G203" s="218" t="s">
        <v>232</v>
      </c>
      <c r="H203" s="219">
        <v>511.63600000000002</v>
      </c>
      <c r="I203" s="220"/>
      <c r="J203" s="221">
        <f>ROUND(I203*H203,2)</f>
        <v>0</v>
      </c>
      <c r="K203" s="222"/>
      <c r="L203" s="46"/>
      <c r="M203" s="223" t="s">
        <v>19</v>
      </c>
      <c r="N203" s="224" t="s">
        <v>42</v>
      </c>
      <c r="O203" s="86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148</v>
      </c>
      <c r="AT203" s="227" t="s">
        <v>198</v>
      </c>
      <c r="AU203" s="227" t="s">
        <v>78</v>
      </c>
      <c r="AY203" s="19" t="s">
        <v>197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148</v>
      </c>
      <c r="BK203" s="228">
        <f>ROUND(I203*H203,2)</f>
        <v>0</v>
      </c>
      <c r="BL203" s="19" t="s">
        <v>148</v>
      </c>
      <c r="BM203" s="227" t="s">
        <v>332</v>
      </c>
    </row>
    <row r="204" s="14" customFormat="1">
      <c r="A204" s="14"/>
      <c r="B204" s="240"/>
      <c r="C204" s="241"/>
      <c r="D204" s="231" t="s">
        <v>202</v>
      </c>
      <c r="E204" s="242" t="s">
        <v>19</v>
      </c>
      <c r="F204" s="243" t="s">
        <v>138</v>
      </c>
      <c r="G204" s="241"/>
      <c r="H204" s="244">
        <v>511.63600000000002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202</v>
      </c>
      <c r="AU204" s="250" t="s">
        <v>78</v>
      </c>
      <c r="AV204" s="14" t="s">
        <v>78</v>
      </c>
      <c r="AW204" s="14" t="s">
        <v>31</v>
      </c>
      <c r="AX204" s="14" t="s">
        <v>76</v>
      </c>
      <c r="AY204" s="250" t="s">
        <v>197</v>
      </c>
    </row>
    <row r="205" s="2" customFormat="1" ht="66.75" customHeight="1">
      <c r="A205" s="40"/>
      <c r="B205" s="41"/>
      <c r="C205" s="215" t="s">
        <v>333</v>
      </c>
      <c r="D205" s="215" t="s">
        <v>198</v>
      </c>
      <c r="E205" s="216" t="s">
        <v>334</v>
      </c>
      <c r="F205" s="217" t="s">
        <v>335</v>
      </c>
      <c r="G205" s="218" t="s">
        <v>279</v>
      </c>
      <c r="H205" s="219">
        <v>78.694000000000003</v>
      </c>
      <c r="I205" s="220"/>
      <c r="J205" s="221">
        <f>ROUND(I205*H205,2)</f>
        <v>0</v>
      </c>
      <c r="K205" s="222"/>
      <c r="L205" s="46"/>
      <c r="M205" s="223" t="s">
        <v>19</v>
      </c>
      <c r="N205" s="224" t="s">
        <v>42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148</v>
      </c>
      <c r="AT205" s="227" t="s">
        <v>198</v>
      </c>
      <c r="AU205" s="227" t="s">
        <v>78</v>
      </c>
      <c r="AY205" s="19" t="s">
        <v>197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148</v>
      </c>
      <c r="BK205" s="228">
        <f>ROUND(I205*H205,2)</f>
        <v>0</v>
      </c>
      <c r="BL205" s="19" t="s">
        <v>148</v>
      </c>
      <c r="BM205" s="227" t="s">
        <v>336</v>
      </c>
    </row>
    <row r="206" s="14" customFormat="1">
      <c r="A206" s="14"/>
      <c r="B206" s="240"/>
      <c r="C206" s="241"/>
      <c r="D206" s="231" t="s">
        <v>202</v>
      </c>
      <c r="E206" s="242" t="s">
        <v>133</v>
      </c>
      <c r="F206" s="243" t="s">
        <v>337</v>
      </c>
      <c r="G206" s="241"/>
      <c r="H206" s="244">
        <v>78.694000000000003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0" t="s">
        <v>202</v>
      </c>
      <c r="AU206" s="250" t="s">
        <v>78</v>
      </c>
      <c r="AV206" s="14" t="s">
        <v>78</v>
      </c>
      <c r="AW206" s="14" t="s">
        <v>31</v>
      </c>
      <c r="AX206" s="14" t="s">
        <v>76</v>
      </c>
      <c r="AY206" s="250" t="s">
        <v>197</v>
      </c>
    </row>
    <row r="207" s="2" customFormat="1" ht="44.25" customHeight="1">
      <c r="A207" s="40"/>
      <c r="B207" s="41"/>
      <c r="C207" s="215" t="s">
        <v>338</v>
      </c>
      <c r="D207" s="215" t="s">
        <v>198</v>
      </c>
      <c r="E207" s="216" t="s">
        <v>339</v>
      </c>
      <c r="F207" s="217" t="s">
        <v>340</v>
      </c>
      <c r="G207" s="218" t="s">
        <v>341</v>
      </c>
      <c r="H207" s="219">
        <v>157.38800000000001</v>
      </c>
      <c r="I207" s="220"/>
      <c r="J207" s="221">
        <f>ROUND(I207*H207,2)</f>
        <v>0</v>
      </c>
      <c r="K207" s="222"/>
      <c r="L207" s="46"/>
      <c r="M207" s="223" t="s">
        <v>19</v>
      </c>
      <c r="N207" s="224" t="s">
        <v>42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148</v>
      </c>
      <c r="AT207" s="227" t="s">
        <v>198</v>
      </c>
      <c r="AU207" s="227" t="s">
        <v>78</v>
      </c>
      <c r="AY207" s="19" t="s">
        <v>197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148</v>
      </c>
      <c r="BK207" s="228">
        <f>ROUND(I207*H207,2)</f>
        <v>0</v>
      </c>
      <c r="BL207" s="19" t="s">
        <v>148</v>
      </c>
      <c r="BM207" s="227" t="s">
        <v>342</v>
      </c>
    </row>
    <row r="208" s="14" customFormat="1">
      <c r="A208" s="14"/>
      <c r="B208" s="240"/>
      <c r="C208" s="241"/>
      <c r="D208" s="231" t="s">
        <v>202</v>
      </c>
      <c r="E208" s="242" t="s">
        <v>19</v>
      </c>
      <c r="F208" s="243" t="s">
        <v>133</v>
      </c>
      <c r="G208" s="241"/>
      <c r="H208" s="244">
        <v>78.694000000000003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202</v>
      </c>
      <c r="AU208" s="250" t="s">
        <v>78</v>
      </c>
      <c r="AV208" s="14" t="s">
        <v>78</v>
      </c>
      <c r="AW208" s="14" t="s">
        <v>31</v>
      </c>
      <c r="AX208" s="14" t="s">
        <v>76</v>
      </c>
      <c r="AY208" s="250" t="s">
        <v>197</v>
      </c>
    </row>
    <row r="209" s="14" customFormat="1">
      <c r="A209" s="14"/>
      <c r="B209" s="240"/>
      <c r="C209" s="241"/>
      <c r="D209" s="231" t="s">
        <v>202</v>
      </c>
      <c r="E209" s="241"/>
      <c r="F209" s="243" t="s">
        <v>343</v>
      </c>
      <c r="G209" s="241"/>
      <c r="H209" s="244">
        <v>157.38800000000001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0" t="s">
        <v>202</v>
      </c>
      <c r="AU209" s="250" t="s">
        <v>78</v>
      </c>
      <c r="AV209" s="14" t="s">
        <v>78</v>
      </c>
      <c r="AW209" s="14" t="s">
        <v>4</v>
      </c>
      <c r="AX209" s="14" t="s">
        <v>76</v>
      </c>
      <c r="AY209" s="250" t="s">
        <v>197</v>
      </c>
    </row>
    <row r="210" s="2" customFormat="1" ht="37.8" customHeight="1">
      <c r="A210" s="40"/>
      <c r="B210" s="41"/>
      <c r="C210" s="215" t="s">
        <v>344</v>
      </c>
      <c r="D210" s="215" t="s">
        <v>198</v>
      </c>
      <c r="E210" s="216" t="s">
        <v>345</v>
      </c>
      <c r="F210" s="217" t="s">
        <v>346</v>
      </c>
      <c r="G210" s="218" t="s">
        <v>279</v>
      </c>
      <c r="H210" s="219">
        <v>78.694000000000003</v>
      </c>
      <c r="I210" s="220"/>
      <c r="J210" s="221">
        <f>ROUND(I210*H210,2)</f>
        <v>0</v>
      </c>
      <c r="K210" s="222"/>
      <c r="L210" s="46"/>
      <c r="M210" s="223" t="s">
        <v>19</v>
      </c>
      <c r="N210" s="224" t="s">
        <v>42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148</v>
      </c>
      <c r="AT210" s="227" t="s">
        <v>198</v>
      </c>
      <c r="AU210" s="227" t="s">
        <v>78</v>
      </c>
      <c r="AY210" s="19" t="s">
        <v>197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148</v>
      </c>
      <c r="BK210" s="228">
        <f>ROUND(I210*H210,2)</f>
        <v>0</v>
      </c>
      <c r="BL210" s="19" t="s">
        <v>148</v>
      </c>
      <c r="BM210" s="227" t="s">
        <v>347</v>
      </c>
    </row>
    <row r="211" s="14" customFormat="1">
      <c r="A211" s="14"/>
      <c r="B211" s="240"/>
      <c r="C211" s="241"/>
      <c r="D211" s="231" t="s">
        <v>202</v>
      </c>
      <c r="E211" s="242" t="s">
        <v>19</v>
      </c>
      <c r="F211" s="243" t="s">
        <v>133</v>
      </c>
      <c r="G211" s="241"/>
      <c r="H211" s="244">
        <v>78.694000000000003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0" t="s">
        <v>202</v>
      </c>
      <c r="AU211" s="250" t="s">
        <v>78</v>
      </c>
      <c r="AV211" s="14" t="s">
        <v>78</v>
      </c>
      <c r="AW211" s="14" t="s">
        <v>31</v>
      </c>
      <c r="AX211" s="14" t="s">
        <v>76</v>
      </c>
      <c r="AY211" s="250" t="s">
        <v>197</v>
      </c>
    </row>
    <row r="212" s="2" customFormat="1" ht="44.25" customHeight="1">
      <c r="A212" s="40"/>
      <c r="B212" s="41"/>
      <c r="C212" s="215" t="s">
        <v>348</v>
      </c>
      <c r="D212" s="215" t="s">
        <v>198</v>
      </c>
      <c r="E212" s="216" t="s">
        <v>349</v>
      </c>
      <c r="F212" s="217" t="s">
        <v>350</v>
      </c>
      <c r="G212" s="218" t="s">
        <v>279</v>
      </c>
      <c r="H212" s="219">
        <v>188.22499999999999</v>
      </c>
      <c r="I212" s="220"/>
      <c r="J212" s="221">
        <f>ROUND(I212*H212,2)</f>
        <v>0</v>
      </c>
      <c r="K212" s="222"/>
      <c r="L212" s="46"/>
      <c r="M212" s="223" t="s">
        <v>19</v>
      </c>
      <c r="N212" s="224" t="s">
        <v>42</v>
      </c>
      <c r="O212" s="86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148</v>
      </c>
      <c r="AT212" s="227" t="s">
        <v>198</v>
      </c>
      <c r="AU212" s="227" t="s">
        <v>78</v>
      </c>
      <c r="AY212" s="19" t="s">
        <v>197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148</v>
      </c>
      <c r="BK212" s="228">
        <f>ROUND(I212*H212,2)</f>
        <v>0</v>
      </c>
      <c r="BL212" s="19" t="s">
        <v>148</v>
      </c>
      <c r="BM212" s="227" t="s">
        <v>351</v>
      </c>
    </row>
    <row r="213" s="14" customFormat="1">
      <c r="A213" s="14"/>
      <c r="B213" s="240"/>
      <c r="C213" s="241"/>
      <c r="D213" s="231" t="s">
        <v>202</v>
      </c>
      <c r="E213" s="242" t="s">
        <v>352</v>
      </c>
      <c r="F213" s="243" t="s">
        <v>353</v>
      </c>
      <c r="G213" s="241"/>
      <c r="H213" s="244">
        <v>184.58000000000001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0" t="s">
        <v>202</v>
      </c>
      <c r="AU213" s="250" t="s">
        <v>78</v>
      </c>
      <c r="AV213" s="14" t="s">
        <v>78</v>
      </c>
      <c r="AW213" s="14" t="s">
        <v>31</v>
      </c>
      <c r="AX213" s="14" t="s">
        <v>69</v>
      </c>
      <c r="AY213" s="250" t="s">
        <v>197</v>
      </c>
    </row>
    <row r="214" s="14" customFormat="1">
      <c r="A214" s="14"/>
      <c r="B214" s="240"/>
      <c r="C214" s="241"/>
      <c r="D214" s="231" t="s">
        <v>202</v>
      </c>
      <c r="E214" s="242" t="s">
        <v>354</v>
      </c>
      <c r="F214" s="243" t="s">
        <v>355</v>
      </c>
      <c r="G214" s="241"/>
      <c r="H214" s="244">
        <v>3.645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0" t="s">
        <v>202</v>
      </c>
      <c r="AU214" s="250" t="s">
        <v>78</v>
      </c>
      <c r="AV214" s="14" t="s">
        <v>78</v>
      </c>
      <c r="AW214" s="14" t="s">
        <v>31</v>
      </c>
      <c r="AX214" s="14" t="s">
        <v>69</v>
      </c>
      <c r="AY214" s="250" t="s">
        <v>197</v>
      </c>
    </row>
    <row r="215" s="16" customFormat="1">
      <c r="A215" s="16"/>
      <c r="B215" s="262"/>
      <c r="C215" s="263"/>
      <c r="D215" s="231" t="s">
        <v>202</v>
      </c>
      <c r="E215" s="264" t="s">
        <v>356</v>
      </c>
      <c r="F215" s="265" t="s">
        <v>215</v>
      </c>
      <c r="G215" s="263"/>
      <c r="H215" s="266">
        <v>188.22499999999999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72" t="s">
        <v>202</v>
      </c>
      <c r="AU215" s="272" t="s">
        <v>78</v>
      </c>
      <c r="AV215" s="16" t="s">
        <v>148</v>
      </c>
      <c r="AW215" s="16" t="s">
        <v>31</v>
      </c>
      <c r="AX215" s="16" t="s">
        <v>76</v>
      </c>
      <c r="AY215" s="272" t="s">
        <v>197</v>
      </c>
    </row>
    <row r="216" s="2" customFormat="1" ht="66.75" customHeight="1">
      <c r="A216" s="40"/>
      <c r="B216" s="41"/>
      <c r="C216" s="215" t="s">
        <v>7</v>
      </c>
      <c r="D216" s="215" t="s">
        <v>198</v>
      </c>
      <c r="E216" s="216" t="s">
        <v>357</v>
      </c>
      <c r="F216" s="217" t="s">
        <v>358</v>
      </c>
      <c r="G216" s="218" t="s">
        <v>279</v>
      </c>
      <c r="H216" s="219">
        <v>63.844000000000001</v>
      </c>
      <c r="I216" s="220"/>
      <c r="J216" s="221">
        <f>ROUND(I216*H216,2)</f>
        <v>0</v>
      </c>
      <c r="K216" s="222"/>
      <c r="L216" s="46"/>
      <c r="M216" s="223" t="s">
        <v>19</v>
      </c>
      <c r="N216" s="224" t="s">
        <v>42</v>
      </c>
      <c r="O216" s="86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148</v>
      </c>
      <c r="AT216" s="227" t="s">
        <v>198</v>
      </c>
      <c r="AU216" s="227" t="s">
        <v>78</v>
      </c>
      <c r="AY216" s="19" t="s">
        <v>197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148</v>
      </c>
      <c r="BK216" s="228">
        <f>ROUND(I216*H216,2)</f>
        <v>0</v>
      </c>
      <c r="BL216" s="19" t="s">
        <v>148</v>
      </c>
      <c r="BM216" s="227" t="s">
        <v>359</v>
      </c>
    </row>
    <row r="217" s="14" customFormat="1">
      <c r="A217" s="14"/>
      <c r="B217" s="240"/>
      <c r="C217" s="241"/>
      <c r="D217" s="231" t="s">
        <v>202</v>
      </c>
      <c r="E217" s="242" t="s">
        <v>127</v>
      </c>
      <c r="F217" s="243" t="s">
        <v>360</v>
      </c>
      <c r="G217" s="241"/>
      <c r="H217" s="244">
        <v>63.033999999999999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202</v>
      </c>
      <c r="AU217" s="250" t="s">
        <v>78</v>
      </c>
      <c r="AV217" s="14" t="s">
        <v>78</v>
      </c>
      <c r="AW217" s="14" t="s">
        <v>31</v>
      </c>
      <c r="AX217" s="14" t="s">
        <v>69</v>
      </c>
      <c r="AY217" s="250" t="s">
        <v>197</v>
      </c>
    </row>
    <row r="218" s="14" customFormat="1">
      <c r="A218" s="14"/>
      <c r="B218" s="240"/>
      <c r="C218" s="241"/>
      <c r="D218" s="231" t="s">
        <v>202</v>
      </c>
      <c r="E218" s="242" t="s">
        <v>130</v>
      </c>
      <c r="F218" s="243" t="s">
        <v>361</v>
      </c>
      <c r="G218" s="241"/>
      <c r="H218" s="244">
        <v>0.81000000000000005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0" t="s">
        <v>202</v>
      </c>
      <c r="AU218" s="250" t="s">
        <v>78</v>
      </c>
      <c r="AV218" s="14" t="s">
        <v>78</v>
      </c>
      <c r="AW218" s="14" t="s">
        <v>31</v>
      </c>
      <c r="AX218" s="14" t="s">
        <v>69</v>
      </c>
      <c r="AY218" s="250" t="s">
        <v>197</v>
      </c>
    </row>
    <row r="219" s="16" customFormat="1">
      <c r="A219" s="16"/>
      <c r="B219" s="262"/>
      <c r="C219" s="263"/>
      <c r="D219" s="231" t="s">
        <v>202</v>
      </c>
      <c r="E219" s="264" t="s">
        <v>124</v>
      </c>
      <c r="F219" s="265" t="s">
        <v>215</v>
      </c>
      <c r="G219" s="263"/>
      <c r="H219" s="266">
        <v>63.844000000000001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2" t="s">
        <v>202</v>
      </c>
      <c r="AU219" s="272" t="s">
        <v>78</v>
      </c>
      <c r="AV219" s="16" t="s">
        <v>148</v>
      </c>
      <c r="AW219" s="16" t="s">
        <v>31</v>
      </c>
      <c r="AX219" s="16" t="s">
        <v>76</v>
      </c>
      <c r="AY219" s="272" t="s">
        <v>197</v>
      </c>
    </row>
    <row r="220" s="2" customFormat="1" ht="16.5" customHeight="1">
      <c r="A220" s="40"/>
      <c r="B220" s="41"/>
      <c r="C220" s="275" t="s">
        <v>362</v>
      </c>
      <c r="D220" s="275" t="s">
        <v>363</v>
      </c>
      <c r="E220" s="276" t="s">
        <v>364</v>
      </c>
      <c r="F220" s="277" t="s">
        <v>365</v>
      </c>
      <c r="G220" s="278" t="s">
        <v>341</v>
      </c>
      <c r="H220" s="279">
        <v>127.688</v>
      </c>
      <c r="I220" s="280"/>
      <c r="J220" s="281">
        <f>ROUND(I220*H220,2)</f>
        <v>0</v>
      </c>
      <c r="K220" s="282"/>
      <c r="L220" s="283"/>
      <c r="M220" s="284" t="s">
        <v>19</v>
      </c>
      <c r="N220" s="285" t="s">
        <v>42</v>
      </c>
      <c r="O220" s="86"/>
      <c r="P220" s="225">
        <f>O220*H220</f>
        <v>0</v>
      </c>
      <c r="Q220" s="225">
        <v>1</v>
      </c>
      <c r="R220" s="225">
        <f>Q220*H220</f>
        <v>127.688</v>
      </c>
      <c r="S220" s="225">
        <v>0</v>
      </c>
      <c r="T220" s="22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7" t="s">
        <v>265</v>
      </c>
      <c r="AT220" s="227" t="s">
        <v>363</v>
      </c>
      <c r="AU220" s="227" t="s">
        <v>78</v>
      </c>
      <c r="AY220" s="19" t="s">
        <v>197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148</v>
      </c>
      <c r="BK220" s="228">
        <f>ROUND(I220*H220,2)</f>
        <v>0</v>
      </c>
      <c r="BL220" s="19" t="s">
        <v>148</v>
      </c>
      <c r="BM220" s="227" t="s">
        <v>366</v>
      </c>
    </row>
    <row r="221" s="14" customFormat="1">
      <c r="A221" s="14"/>
      <c r="B221" s="240"/>
      <c r="C221" s="241"/>
      <c r="D221" s="231" t="s">
        <v>202</v>
      </c>
      <c r="E221" s="242" t="s">
        <v>19</v>
      </c>
      <c r="F221" s="243" t="s">
        <v>124</v>
      </c>
      <c r="G221" s="241"/>
      <c r="H221" s="244">
        <v>63.844000000000001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202</v>
      </c>
      <c r="AU221" s="250" t="s">
        <v>78</v>
      </c>
      <c r="AV221" s="14" t="s">
        <v>78</v>
      </c>
      <c r="AW221" s="14" t="s">
        <v>31</v>
      </c>
      <c r="AX221" s="14" t="s">
        <v>76</v>
      </c>
      <c r="AY221" s="250" t="s">
        <v>197</v>
      </c>
    </row>
    <row r="222" s="14" customFormat="1">
      <c r="A222" s="14"/>
      <c r="B222" s="240"/>
      <c r="C222" s="241"/>
      <c r="D222" s="231" t="s">
        <v>202</v>
      </c>
      <c r="E222" s="241"/>
      <c r="F222" s="243" t="s">
        <v>367</v>
      </c>
      <c r="G222" s="241"/>
      <c r="H222" s="244">
        <v>127.688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0" t="s">
        <v>202</v>
      </c>
      <c r="AU222" s="250" t="s">
        <v>78</v>
      </c>
      <c r="AV222" s="14" t="s">
        <v>78</v>
      </c>
      <c r="AW222" s="14" t="s">
        <v>4</v>
      </c>
      <c r="AX222" s="14" t="s">
        <v>76</v>
      </c>
      <c r="AY222" s="250" t="s">
        <v>197</v>
      </c>
    </row>
    <row r="223" s="12" customFormat="1" ht="22.8" customHeight="1">
      <c r="A223" s="12"/>
      <c r="B223" s="201"/>
      <c r="C223" s="202"/>
      <c r="D223" s="203" t="s">
        <v>68</v>
      </c>
      <c r="E223" s="273" t="s">
        <v>148</v>
      </c>
      <c r="F223" s="273" t="s">
        <v>368</v>
      </c>
      <c r="G223" s="202"/>
      <c r="H223" s="202"/>
      <c r="I223" s="205"/>
      <c r="J223" s="274">
        <f>BK223</f>
        <v>0</v>
      </c>
      <c r="K223" s="202"/>
      <c r="L223" s="207"/>
      <c r="M223" s="208"/>
      <c r="N223" s="209"/>
      <c r="O223" s="209"/>
      <c r="P223" s="210">
        <f>SUM(P224:P263)</f>
        <v>0</v>
      </c>
      <c r="Q223" s="209"/>
      <c r="R223" s="210">
        <f>SUM(R224:R263)</f>
        <v>0.034218450000000004</v>
      </c>
      <c r="S223" s="209"/>
      <c r="T223" s="211">
        <f>SUM(T224:T263)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2" t="s">
        <v>76</v>
      </c>
      <c r="AT223" s="213" t="s">
        <v>68</v>
      </c>
      <c r="AU223" s="213" t="s">
        <v>76</v>
      </c>
      <c r="AY223" s="212" t="s">
        <v>197</v>
      </c>
      <c r="BK223" s="214">
        <f>SUM(BK224:BK263)</f>
        <v>0</v>
      </c>
    </row>
    <row r="224" s="2" customFormat="1" ht="33" customHeight="1">
      <c r="A224" s="40"/>
      <c r="B224" s="41"/>
      <c r="C224" s="215" t="s">
        <v>369</v>
      </c>
      <c r="D224" s="215" t="s">
        <v>198</v>
      </c>
      <c r="E224" s="216" t="s">
        <v>370</v>
      </c>
      <c r="F224" s="217" t="s">
        <v>371</v>
      </c>
      <c r="G224" s="218" t="s">
        <v>279</v>
      </c>
      <c r="H224" s="219">
        <v>14.85</v>
      </c>
      <c r="I224" s="220"/>
      <c r="J224" s="221">
        <f>ROUND(I224*H224,2)</f>
        <v>0</v>
      </c>
      <c r="K224" s="222"/>
      <c r="L224" s="46"/>
      <c r="M224" s="223" t="s">
        <v>19</v>
      </c>
      <c r="N224" s="224" t="s">
        <v>42</v>
      </c>
      <c r="O224" s="86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148</v>
      </c>
      <c r="AT224" s="227" t="s">
        <v>198</v>
      </c>
      <c r="AU224" s="227" t="s">
        <v>78</v>
      </c>
      <c r="AY224" s="19" t="s">
        <v>197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148</v>
      </c>
      <c r="BK224" s="228">
        <f>ROUND(I224*H224,2)</f>
        <v>0</v>
      </c>
      <c r="BL224" s="19" t="s">
        <v>148</v>
      </c>
      <c r="BM224" s="227" t="s">
        <v>372</v>
      </c>
    </row>
    <row r="225" s="14" customFormat="1">
      <c r="A225" s="14"/>
      <c r="B225" s="240"/>
      <c r="C225" s="241"/>
      <c r="D225" s="231" t="s">
        <v>202</v>
      </c>
      <c r="E225" s="242" t="s">
        <v>120</v>
      </c>
      <c r="F225" s="243" t="s">
        <v>373</v>
      </c>
      <c r="G225" s="241"/>
      <c r="H225" s="244">
        <v>14.58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202</v>
      </c>
      <c r="AU225" s="250" t="s">
        <v>78</v>
      </c>
      <c r="AV225" s="14" t="s">
        <v>78</v>
      </c>
      <c r="AW225" s="14" t="s">
        <v>31</v>
      </c>
      <c r="AX225" s="14" t="s">
        <v>69</v>
      </c>
      <c r="AY225" s="250" t="s">
        <v>197</v>
      </c>
    </row>
    <row r="226" s="14" customFormat="1">
      <c r="A226" s="14"/>
      <c r="B226" s="240"/>
      <c r="C226" s="241"/>
      <c r="D226" s="231" t="s">
        <v>202</v>
      </c>
      <c r="E226" s="242" t="s">
        <v>122</v>
      </c>
      <c r="F226" s="243" t="s">
        <v>374</v>
      </c>
      <c r="G226" s="241"/>
      <c r="H226" s="244">
        <v>0.27000000000000002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202</v>
      </c>
      <c r="AU226" s="250" t="s">
        <v>78</v>
      </c>
      <c r="AV226" s="14" t="s">
        <v>78</v>
      </c>
      <c r="AW226" s="14" t="s">
        <v>31</v>
      </c>
      <c r="AX226" s="14" t="s">
        <v>69</v>
      </c>
      <c r="AY226" s="250" t="s">
        <v>197</v>
      </c>
    </row>
    <row r="227" s="16" customFormat="1">
      <c r="A227" s="16"/>
      <c r="B227" s="262"/>
      <c r="C227" s="263"/>
      <c r="D227" s="231" t="s">
        <v>202</v>
      </c>
      <c r="E227" s="264" t="s">
        <v>118</v>
      </c>
      <c r="F227" s="265" t="s">
        <v>215</v>
      </c>
      <c r="G227" s="263"/>
      <c r="H227" s="266">
        <v>14.85</v>
      </c>
      <c r="I227" s="267"/>
      <c r="J227" s="263"/>
      <c r="K227" s="263"/>
      <c r="L227" s="268"/>
      <c r="M227" s="269"/>
      <c r="N227" s="270"/>
      <c r="O227" s="270"/>
      <c r="P227" s="270"/>
      <c r="Q227" s="270"/>
      <c r="R227" s="270"/>
      <c r="S227" s="270"/>
      <c r="T227" s="271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72" t="s">
        <v>202</v>
      </c>
      <c r="AU227" s="272" t="s">
        <v>78</v>
      </c>
      <c r="AV227" s="16" t="s">
        <v>148</v>
      </c>
      <c r="AW227" s="16" t="s">
        <v>31</v>
      </c>
      <c r="AX227" s="16" t="s">
        <v>76</v>
      </c>
      <c r="AY227" s="272" t="s">
        <v>197</v>
      </c>
    </row>
    <row r="228" s="2" customFormat="1" ht="33" customHeight="1">
      <c r="A228" s="40"/>
      <c r="B228" s="41"/>
      <c r="C228" s="215" t="s">
        <v>375</v>
      </c>
      <c r="D228" s="215" t="s">
        <v>198</v>
      </c>
      <c r="E228" s="216" t="s">
        <v>376</v>
      </c>
      <c r="F228" s="217" t="s">
        <v>377</v>
      </c>
      <c r="G228" s="218" t="s">
        <v>279</v>
      </c>
      <c r="H228" s="219">
        <v>0.80500000000000005</v>
      </c>
      <c r="I228" s="220"/>
      <c r="J228" s="221">
        <f>ROUND(I228*H228,2)</f>
        <v>0</v>
      </c>
      <c r="K228" s="222"/>
      <c r="L228" s="46"/>
      <c r="M228" s="223" t="s">
        <v>19</v>
      </c>
      <c r="N228" s="224" t="s">
        <v>42</v>
      </c>
      <c r="O228" s="86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7" t="s">
        <v>148</v>
      </c>
      <c r="AT228" s="227" t="s">
        <v>198</v>
      </c>
      <c r="AU228" s="227" t="s">
        <v>78</v>
      </c>
      <c r="AY228" s="19" t="s">
        <v>197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9" t="s">
        <v>148</v>
      </c>
      <c r="BK228" s="228">
        <f>ROUND(I228*H228,2)</f>
        <v>0</v>
      </c>
      <c r="BL228" s="19" t="s">
        <v>148</v>
      </c>
      <c r="BM228" s="227" t="s">
        <v>378</v>
      </c>
    </row>
    <row r="229" s="13" customFormat="1">
      <c r="A229" s="13"/>
      <c r="B229" s="229"/>
      <c r="C229" s="230"/>
      <c r="D229" s="231" t="s">
        <v>202</v>
      </c>
      <c r="E229" s="232" t="s">
        <v>19</v>
      </c>
      <c r="F229" s="233" t="s">
        <v>379</v>
      </c>
      <c r="G229" s="230"/>
      <c r="H229" s="232" t="s">
        <v>19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202</v>
      </c>
      <c r="AU229" s="239" t="s">
        <v>78</v>
      </c>
      <c r="AV229" s="13" t="s">
        <v>76</v>
      </c>
      <c r="AW229" s="13" t="s">
        <v>31</v>
      </c>
      <c r="AX229" s="13" t="s">
        <v>69</v>
      </c>
      <c r="AY229" s="239" t="s">
        <v>197</v>
      </c>
    </row>
    <row r="230" s="14" customFormat="1">
      <c r="A230" s="14"/>
      <c r="B230" s="240"/>
      <c r="C230" s="241"/>
      <c r="D230" s="231" t="s">
        <v>202</v>
      </c>
      <c r="E230" s="242" t="s">
        <v>19</v>
      </c>
      <c r="F230" s="243" t="s">
        <v>380</v>
      </c>
      <c r="G230" s="241"/>
      <c r="H230" s="244">
        <v>0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202</v>
      </c>
      <c r="AU230" s="250" t="s">
        <v>78</v>
      </c>
      <c r="AV230" s="14" t="s">
        <v>78</v>
      </c>
      <c r="AW230" s="14" t="s">
        <v>31</v>
      </c>
      <c r="AX230" s="14" t="s">
        <v>69</v>
      </c>
      <c r="AY230" s="250" t="s">
        <v>197</v>
      </c>
    </row>
    <row r="231" s="13" customFormat="1">
      <c r="A231" s="13"/>
      <c r="B231" s="229"/>
      <c r="C231" s="230"/>
      <c r="D231" s="231" t="s">
        <v>202</v>
      </c>
      <c r="E231" s="232" t="s">
        <v>19</v>
      </c>
      <c r="F231" s="233" t="s">
        <v>381</v>
      </c>
      <c r="G231" s="230"/>
      <c r="H231" s="232" t="s">
        <v>19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202</v>
      </c>
      <c r="AU231" s="239" t="s">
        <v>78</v>
      </c>
      <c r="AV231" s="13" t="s">
        <v>76</v>
      </c>
      <c r="AW231" s="13" t="s">
        <v>31</v>
      </c>
      <c r="AX231" s="13" t="s">
        <v>69</v>
      </c>
      <c r="AY231" s="239" t="s">
        <v>197</v>
      </c>
    </row>
    <row r="232" s="14" customFormat="1">
      <c r="A232" s="14"/>
      <c r="B232" s="240"/>
      <c r="C232" s="241"/>
      <c r="D232" s="231" t="s">
        <v>202</v>
      </c>
      <c r="E232" s="242" t="s">
        <v>19</v>
      </c>
      <c r="F232" s="243" t="s">
        <v>382</v>
      </c>
      <c r="G232" s="241"/>
      <c r="H232" s="244">
        <v>0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202</v>
      </c>
      <c r="AU232" s="250" t="s">
        <v>78</v>
      </c>
      <c r="AV232" s="14" t="s">
        <v>78</v>
      </c>
      <c r="AW232" s="14" t="s">
        <v>31</v>
      </c>
      <c r="AX232" s="14" t="s">
        <v>69</v>
      </c>
      <c r="AY232" s="250" t="s">
        <v>197</v>
      </c>
    </row>
    <row r="233" s="13" customFormat="1">
      <c r="A233" s="13"/>
      <c r="B233" s="229"/>
      <c r="C233" s="230"/>
      <c r="D233" s="231" t="s">
        <v>202</v>
      </c>
      <c r="E233" s="232" t="s">
        <v>19</v>
      </c>
      <c r="F233" s="233" t="s">
        <v>383</v>
      </c>
      <c r="G233" s="230"/>
      <c r="H233" s="232" t="s">
        <v>19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202</v>
      </c>
      <c r="AU233" s="239" t="s">
        <v>78</v>
      </c>
      <c r="AV233" s="13" t="s">
        <v>76</v>
      </c>
      <c r="AW233" s="13" t="s">
        <v>31</v>
      </c>
      <c r="AX233" s="13" t="s">
        <v>69</v>
      </c>
      <c r="AY233" s="239" t="s">
        <v>197</v>
      </c>
    </row>
    <row r="234" s="14" customFormat="1">
      <c r="A234" s="14"/>
      <c r="B234" s="240"/>
      <c r="C234" s="241"/>
      <c r="D234" s="231" t="s">
        <v>202</v>
      </c>
      <c r="E234" s="242" t="s">
        <v>19</v>
      </c>
      <c r="F234" s="243" t="s">
        <v>384</v>
      </c>
      <c r="G234" s="241"/>
      <c r="H234" s="244">
        <v>0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202</v>
      </c>
      <c r="AU234" s="250" t="s">
        <v>78</v>
      </c>
      <c r="AV234" s="14" t="s">
        <v>78</v>
      </c>
      <c r="AW234" s="14" t="s">
        <v>31</v>
      </c>
      <c r="AX234" s="14" t="s">
        <v>69</v>
      </c>
      <c r="AY234" s="250" t="s">
        <v>197</v>
      </c>
    </row>
    <row r="235" s="13" customFormat="1">
      <c r="A235" s="13"/>
      <c r="B235" s="229"/>
      <c r="C235" s="230"/>
      <c r="D235" s="231" t="s">
        <v>202</v>
      </c>
      <c r="E235" s="232" t="s">
        <v>19</v>
      </c>
      <c r="F235" s="233" t="s">
        <v>385</v>
      </c>
      <c r="G235" s="230"/>
      <c r="H235" s="232" t="s">
        <v>19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202</v>
      </c>
      <c r="AU235" s="239" t="s">
        <v>78</v>
      </c>
      <c r="AV235" s="13" t="s">
        <v>76</v>
      </c>
      <c r="AW235" s="13" t="s">
        <v>31</v>
      </c>
      <c r="AX235" s="13" t="s">
        <v>69</v>
      </c>
      <c r="AY235" s="239" t="s">
        <v>197</v>
      </c>
    </row>
    <row r="236" s="14" customFormat="1">
      <c r="A236" s="14"/>
      <c r="B236" s="240"/>
      <c r="C236" s="241"/>
      <c r="D236" s="231" t="s">
        <v>202</v>
      </c>
      <c r="E236" s="242" t="s">
        <v>19</v>
      </c>
      <c r="F236" s="243" t="s">
        <v>386</v>
      </c>
      <c r="G236" s="241"/>
      <c r="H236" s="244">
        <v>0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202</v>
      </c>
      <c r="AU236" s="250" t="s">
        <v>78</v>
      </c>
      <c r="AV236" s="14" t="s">
        <v>78</v>
      </c>
      <c r="AW236" s="14" t="s">
        <v>31</v>
      </c>
      <c r="AX236" s="14" t="s">
        <v>69</v>
      </c>
      <c r="AY236" s="250" t="s">
        <v>197</v>
      </c>
    </row>
    <row r="237" s="13" customFormat="1">
      <c r="A237" s="13"/>
      <c r="B237" s="229"/>
      <c r="C237" s="230"/>
      <c r="D237" s="231" t="s">
        <v>202</v>
      </c>
      <c r="E237" s="232" t="s">
        <v>19</v>
      </c>
      <c r="F237" s="233" t="s">
        <v>387</v>
      </c>
      <c r="G237" s="230"/>
      <c r="H237" s="232" t="s">
        <v>19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202</v>
      </c>
      <c r="AU237" s="239" t="s">
        <v>78</v>
      </c>
      <c r="AV237" s="13" t="s">
        <v>76</v>
      </c>
      <c r="AW237" s="13" t="s">
        <v>31</v>
      </c>
      <c r="AX237" s="13" t="s">
        <v>69</v>
      </c>
      <c r="AY237" s="239" t="s">
        <v>197</v>
      </c>
    </row>
    <row r="238" s="14" customFormat="1">
      <c r="A238" s="14"/>
      <c r="B238" s="240"/>
      <c r="C238" s="241"/>
      <c r="D238" s="231" t="s">
        <v>202</v>
      </c>
      <c r="E238" s="242" t="s">
        <v>19</v>
      </c>
      <c r="F238" s="243" t="s">
        <v>388</v>
      </c>
      <c r="G238" s="241"/>
      <c r="H238" s="244">
        <v>0.53200000000000003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202</v>
      </c>
      <c r="AU238" s="250" t="s">
        <v>78</v>
      </c>
      <c r="AV238" s="14" t="s">
        <v>78</v>
      </c>
      <c r="AW238" s="14" t="s">
        <v>31</v>
      </c>
      <c r="AX238" s="14" t="s">
        <v>69</v>
      </c>
      <c r="AY238" s="250" t="s">
        <v>197</v>
      </c>
    </row>
    <row r="239" s="13" customFormat="1">
      <c r="A239" s="13"/>
      <c r="B239" s="229"/>
      <c r="C239" s="230"/>
      <c r="D239" s="231" t="s">
        <v>202</v>
      </c>
      <c r="E239" s="232" t="s">
        <v>19</v>
      </c>
      <c r="F239" s="233" t="s">
        <v>389</v>
      </c>
      <c r="G239" s="230"/>
      <c r="H239" s="232" t="s">
        <v>19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202</v>
      </c>
      <c r="AU239" s="239" t="s">
        <v>78</v>
      </c>
      <c r="AV239" s="13" t="s">
        <v>76</v>
      </c>
      <c r="AW239" s="13" t="s">
        <v>31</v>
      </c>
      <c r="AX239" s="13" t="s">
        <v>69</v>
      </c>
      <c r="AY239" s="239" t="s">
        <v>197</v>
      </c>
    </row>
    <row r="240" s="14" customFormat="1">
      <c r="A240" s="14"/>
      <c r="B240" s="240"/>
      <c r="C240" s="241"/>
      <c r="D240" s="231" t="s">
        <v>202</v>
      </c>
      <c r="E240" s="242" t="s">
        <v>19</v>
      </c>
      <c r="F240" s="243" t="s">
        <v>390</v>
      </c>
      <c r="G240" s="241"/>
      <c r="H240" s="244">
        <v>0.025999999999999999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202</v>
      </c>
      <c r="AU240" s="250" t="s">
        <v>78</v>
      </c>
      <c r="AV240" s="14" t="s">
        <v>78</v>
      </c>
      <c r="AW240" s="14" t="s">
        <v>31</v>
      </c>
      <c r="AX240" s="14" t="s">
        <v>69</v>
      </c>
      <c r="AY240" s="250" t="s">
        <v>197</v>
      </c>
    </row>
    <row r="241" s="13" customFormat="1">
      <c r="A241" s="13"/>
      <c r="B241" s="229"/>
      <c r="C241" s="230"/>
      <c r="D241" s="231" t="s">
        <v>202</v>
      </c>
      <c r="E241" s="232" t="s">
        <v>19</v>
      </c>
      <c r="F241" s="233" t="s">
        <v>391</v>
      </c>
      <c r="G241" s="230"/>
      <c r="H241" s="232" t="s">
        <v>19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202</v>
      </c>
      <c r="AU241" s="239" t="s">
        <v>78</v>
      </c>
      <c r="AV241" s="13" t="s">
        <v>76</v>
      </c>
      <c r="AW241" s="13" t="s">
        <v>31</v>
      </c>
      <c r="AX241" s="13" t="s">
        <v>69</v>
      </c>
      <c r="AY241" s="239" t="s">
        <v>197</v>
      </c>
    </row>
    <row r="242" s="14" customFormat="1">
      <c r="A242" s="14"/>
      <c r="B242" s="240"/>
      <c r="C242" s="241"/>
      <c r="D242" s="231" t="s">
        <v>202</v>
      </c>
      <c r="E242" s="242" t="s">
        <v>19</v>
      </c>
      <c r="F242" s="243" t="s">
        <v>392</v>
      </c>
      <c r="G242" s="241"/>
      <c r="H242" s="244">
        <v>0.047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202</v>
      </c>
      <c r="AU242" s="250" t="s">
        <v>78</v>
      </c>
      <c r="AV242" s="14" t="s">
        <v>78</v>
      </c>
      <c r="AW242" s="14" t="s">
        <v>31</v>
      </c>
      <c r="AX242" s="14" t="s">
        <v>69</v>
      </c>
      <c r="AY242" s="250" t="s">
        <v>197</v>
      </c>
    </row>
    <row r="243" s="13" customFormat="1">
      <c r="A243" s="13"/>
      <c r="B243" s="229"/>
      <c r="C243" s="230"/>
      <c r="D243" s="231" t="s">
        <v>202</v>
      </c>
      <c r="E243" s="232" t="s">
        <v>19</v>
      </c>
      <c r="F243" s="233" t="s">
        <v>393</v>
      </c>
      <c r="G243" s="230"/>
      <c r="H243" s="232" t="s">
        <v>19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202</v>
      </c>
      <c r="AU243" s="239" t="s">
        <v>78</v>
      </c>
      <c r="AV243" s="13" t="s">
        <v>76</v>
      </c>
      <c r="AW243" s="13" t="s">
        <v>31</v>
      </c>
      <c r="AX243" s="13" t="s">
        <v>69</v>
      </c>
      <c r="AY243" s="239" t="s">
        <v>197</v>
      </c>
    </row>
    <row r="244" s="14" customFormat="1">
      <c r="A244" s="14"/>
      <c r="B244" s="240"/>
      <c r="C244" s="241"/>
      <c r="D244" s="231" t="s">
        <v>202</v>
      </c>
      <c r="E244" s="242" t="s">
        <v>19</v>
      </c>
      <c r="F244" s="243" t="s">
        <v>394</v>
      </c>
      <c r="G244" s="241"/>
      <c r="H244" s="244">
        <v>0.20000000000000001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202</v>
      </c>
      <c r="AU244" s="250" t="s">
        <v>78</v>
      </c>
      <c r="AV244" s="14" t="s">
        <v>78</v>
      </c>
      <c r="AW244" s="14" t="s">
        <v>31</v>
      </c>
      <c r="AX244" s="14" t="s">
        <v>69</v>
      </c>
      <c r="AY244" s="250" t="s">
        <v>197</v>
      </c>
    </row>
    <row r="245" s="15" customFormat="1">
      <c r="A245" s="15"/>
      <c r="B245" s="251"/>
      <c r="C245" s="252"/>
      <c r="D245" s="231" t="s">
        <v>202</v>
      </c>
      <c r="E245" s="253" t="s">
        <v>19</v>
      </c>
      <c r="F245" s="254" t="s">
        <v>206</v>
      </c>
      <c r="G245" s="252"/>
      <c r="H245" s="255">
        <v>0.80500000000000016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1" t="s">
        <v>202</v>
      </c>
      <c r="AU245" s="261" t="s">
        <v>78</v>
      </c>
      <c r="AV245" s="15" t="s">
        <v>95</v>
      </c>
      <c r="AW245" s="15" t="s">
        <v>31</v>
      </c>
      <c r="AX245" s="15" t="s">
        <v>76</v>
      </c>
      <c r="AY245" s="261" t="s">
        <v>197</v>
      </c>
    </row>
    <row r="246" s="2" customFormat="1" ht="24.15" customHeight="1">
      <c r="A246" s="40"/>
      <c r="B246" s="41"/>
      <c r="C246" s="215" t="s">
        <v>395</v>
      </c>
      <c r="D246" s="215" t="s">
        <v>198</v>
      </c>
      <c r="E246" s="216" t="s">
        <v>396</v>
      </c>
      <c r="F246" s="217" t="s">
        <v>397</v>
      </c>
      <c r="G246" s="218" t="s">
        <v>232</v>
      </c>
      <c r="H246" s="219">
        <v>5.3550000000000004</v>
      </c>
      <c r="I246" s="220"/>
      <c r="J246" s="221">
        <f>ROUND(I246*H246,2)</f>
        <v>0</v>
      </c>
      <c r="K246" s="222"/>
      <c r="L246" s="46"/>
      <c r="M246" s="223" t="s">
        <v>19</v>
      </c>
      <c r="N246" s="224" t="s">
        <v>42</v>
      </c>
      <c r="O246" s="86"/>
      <c r="P246" s="225">
        <f>O246*H246</f>
        <v>0</v>
      </c>
      <c r="Q246" s="225">
        <v>0.0063899999999999998</v>
      </c>
      <c r="R246" s="225">
        <f>Q246*H246</f>
        <v>0.034218450000000004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148</v>
      </c>
      <c r="AT246" s="227" t="s">
        <v>198</v>
      </c>
      <c r="AU246" s="227" t="s">
        <v>78</v>
      </c>
      <c r="AY246" s="19" t="s">
        <v>197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148</v>
      </c>
      <c r="BK246" s="228">
        <f>ROUND(I246*H246,2)</f>
        <v>0</v>
      </c>
      <c r="BL246" s="19" t="s">
        <v>148</v>
      </c>
      <c r="BM246" s="227" t="s">
        <v>398</v>
      </c>
    </row>
    <row r="247" s="13" customFormat="1">
      <c r="A247" s="13"/>
      <c r="B247" s="229"/>
      <c r="C247" s="230"/>
      <c r="D247" s="231" t="s">
        <v>202</v>
      </c>
      <c r="E247" s="232" t="s">
        <v>19</v>
      </c>
      <c r="F247" s="233" t="s">
        <v>379</v>
      </c>
      <c r="G247" s="230"/>
      <c r="H247" s="232" t="s">
        <v>19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202</v>
      </c>
      <c r="AU247" s="239" t="s">
        <v>78</v>
      </c>
      <c r="AV247" s="13" t="s">
        <v>76</v>
      </c>
      <c r="AW247" s="13" t="s">
        <v>31</v>
      </c>
      <c r="AX247" s="13" t="s">
        <v>69</v>
      </c>
      <c r="AY247" s="239" t="s">
        <v>197</v>
      </c>
    </row>
    <row r="248" s="14" customFormat="1">
      <c r="A248" s="14"/>
      <c r="B248" s="240"/>
      <c r="C248" s="241"/>
      <c r="D248" s="231" t="s">
        <v>202</v>
      </c>
      <c r="E248" s="242" t="s">
        <v>19</v>
      </c>
      <c r="F248" s="243" t="s">
        <v>399</v>
      </c>
      <c r="G248" s="241"/>
      <c r="H248" s="244">
        <v>0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202</v>
      </c>
      <c r="AU248" s="250" t="s">
        <v>78</v>
      </c>
      <c r="AV248" s="14" t="s">
        <v>78</v>
      </c>
      <c r="AW248" s="14" t="s">
        <v>31</v>
      </c>
      <c r="AX248" s="14" t="s">
        <v>69</v>
      </c>
      <c r="AY248" s="250" t="s">
        <v>197</v>
      </c>
    </row>
    <row r="249" s="13" customFormat="1">
      <c r="A249" s="13"/>
      <c r="B249" s="229"/>
      <c r="C249" s="230"/>
      <c r="D249" s="231" t="s">
        <v>202</v>
      </c>
      <c r="E249" s="232" t="s">
        <v>19</v>
      </c>
      <c r="F249" s="233" t="s">
        <v>381</v>
      </c>
      <c r="G249" s="230"/>
      <c r="H249" s="232" t="s">
        <v>19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202</v>
      </c>
      <c r="AU249" s="239" t="s">
        <v>78</v>
      </c>
      <c r="AV249" s="13" t="s">
        <v>76</v>
      </c>
      <c r="AW249" s="13" t="s">
        <v>31</v>
      </c>
      <c r="AX249" s="13" t="s">
        <v>69</v>
      </c>
      <c r="AY249" s="239" t="s">
        <v>197</v>
      </c>
    </row>
    <row r="250" s="14" customFormat="1">
      <c r="A250" s="14"/>
      <c r="B250" s="240"/>
      <c r="C250" s="241"/>
      <c r="D250" s="231" t="s">
        <v>202</v>
      </c>
      <c r="E250" s="242" t="s">
        <v>19</v>
      </c>
      <c r="F250" s="243" t="s">
        <v>400</v>
      </c>
      <c r="G250" s="241"/>
      <c r="H250" s="244">
        <v>0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0" t="s">
        <v>202</v>
      </c>
      <c r="AU250" s="250" t="s">
        <v>78</v>
      </c>
      <c r="AV250" s="14" t="s">
        <v>78</v>
      </c>
      <c r="AW250" s="14" t="s">
        <v>31</v>
      </c>
      <c r="AX250" s="14" t="s">
        <v>69</v>
      </c>
      <c r="AY250" s="250" t="s">
        <v>197</v>
      </c>
    </row>
    <row r="251" s="13" customFormat="1">
      <c r="A251" s="13"/>
      <c r="B251" s="229"/>
      <c r="C251" s="230"/>
      <c r="D251" s="231" t="s">
        <v>202</v>
      </c>
      <c r="E251" s="232" t="s">
        <v>19</v>
      </c>
      <c r="F251" s="233" t="s">
        <v>383</v>
      </c>
      <c r="G251" s="230"/>
      <c r="H251" s="232" t="s">
        <v>19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202</v>
      </c>
      <c r="AU251" s="239" t="s">
        <v>78</v>
      </c>
      <c r="AV251" s="13" t="s">
        <v>76</v>
      </c>
      <c r="AW251" s="13" t="s">
        <v>31</v>
      </c>
      <c r="AX251" s="13" t="s">
        <v>69</v>
      </c>
      <c r="AY251" s="239" t="s">
        <v>197</v>
      </c>
    </row>
    <row r="252" s="14" customFormat="1">
      <c r="A252" s="14"/>
      <c r="B252" s="240"/>
      <c r="C252" s="241"/>
      <c r="D252" s="231" t="s">
        <v>202</v>
      </c>
      <c r="E252" s="242" t="s">
        <v>19</v>
      </c>
      <c r="F252" s="243" t="s">
        <v>401</v>
      </c>
      <c r="G252" s="241"/>
      <c r="H252" s="244">
        <v>0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0" t="s">
        <v>202</v>
      </c>
      <c r="AU252" s="250" t="s">
        <v>78</v>
      </c>
      <c r="AV252" s="14" t="s">
        <v>78</v>
      </c>
      <c r="AW252" s="14" t="s">
        <v>31</v>
      </c>
      <c r="AX252" s="14" t="s">
        <v>69</v>
      </c>
      <c r="AY252" s="250" t="s">
        <v>197</v>
      </c>
    </row>
    <row r="253" s="13" customFormat="1">
      <c r="A253" s="13"/>
      <c r="B253" s="229"/>
      <c r="C253" s="230"/>
      <c r="D253" s="231" t="s">
        <v>202</v>
      </c>
      <c r="E253" s="232" t="s">
        <v>19</v>
      </c>
      <c r="F253" s="233" t="s">
        <v>385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202</v>
      </c>
      <c r="AU253" s="239" t="s">
        <v>78</v>
      </c>
      <c r="AV253" s="13" t="s">
        <v>76</v>
      </c>
      <c r="AW253" s="13" t="s">
        <v>31</v>
      </c>
      <c r="AX253" s="13" t="s">
        <v>69</v>
      </c>
      <c r="AY253" s="239" t="s">
        <v>197</v>
      </c>
    </row>
    <row r="254" s="14" customFormat="1">
      <c r="A254" s="14"/>
      <c r="B254" s="240"/>
      <c r="C254" s="241"/>
      <c r="D254" s="231" t="s">
        <v>202</v>
      </c>
      <c r="E254" s="242" t="s">
        <v>19</v>
      </c>
      <c r="F254" s="243" t="s">
        <v>402</v>
      </c>
      <c r="G254" s="241"/>
      <c r="H254" s="244">
        <v>0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202</v>
      </c>
      <c r="AU254" s="250" t="s">
        <v>78</v>
      </c>
      <c r="AV254" s="14" t="s">
        <v>78</v>
      </c>
      <c r="AW254" s="14" t="s">
        <v>31</v>
      </c>
      <c r="AX254" s="14" t="s">
        <v>69</v>
      </c>
      <c r="AY254" s="250" t="s">
        <v>197</v>
      </c>
    </row>
    <row r="255" s="13" customFormat="1">
      <c r="A255" s="13"/>
      <c r="B255" s="229"/>
      <c r="C255" s="230"/>
      <c r="D255" s="231" t="s">
        <v>202</v>
      </c>
      <c r="E255" s="232" t="s">
        <v>19</v>
      </c>
      <c r="F255" s="233" t="s">
        <v>387</v>
      </c>
      <c r="G255" s="230"/>
      <c r="H255" s="232" t="s">
        <v>19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202</v>
      </c>
      <c r="AU255" s="239" t="s">
        <v>78</v>
      </c>
      <c r="AV255" s="13" t="s">
        <v>76</v>
      </c>
      <c r="AW255" s="13" t="s">
        <v>31</v>
      </c>
      <c r="AX255" s="13" t="s">
        <v>69</v>
      </c>
      <c r="AY255" s="239" t="s">
        <v>197</v>
      </c>
    </row>
    <row r="256" s="14" customFormat="1">
      <c r="A256" s="14"/>
      <c r="B256" s="240"/>
      <c r="C256" s="241"/>
      <c r="D256" s="231" t="s">
        <v>202</v>
      </c>
      <c r="E256" s="242" t="s">
        <v>19</v>
      </c>
      <c r="F256" s="243" t="s">
        <v>403</v>
      </c>
      <c r="G256" s="241"/>
      <c r="H256" s="244">
        <v>3.7200000000000002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202</v>
      </c>
      <c r="AU256" s="250" t="s">
        <v>78</v>
      </c>
      <c r="AV256" s="14" t="s">
        <v>78</v>
      </c>
      <c r="AW256" s="14" t="s">
        <v>31</v>
      </c>
      <c r="AX256" s="14" t="s">
        <v>69</v>
      </c>
      <c r="AY256" s="250" t="s">
        <v>197</v>
      </c>
    </row>
    <row r="257" s="13" customFormat="1">
      <c r="A257" s="13"/>
      <c r="B257" s="229"/>
      <c r="C257" s="230"/>
      <c r="D257" s="231" t="s">
        <v>202</v>
      </c>
      <c r="E257" s="232" t="s">
        <v>19</v>
      </c>
      <c r="F257" s="233" t="s">
        <v>389</v>
      </c>
      <c r="G257" s="230"/>
      <c r="H257" s="232" t="s">
        <v>19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202</v>
      </c>
      <c r="AU257" s="239" t="s">
        <v>78</v>
      </c>
      <c r="AV257" s="13" t="s">
        <v>76</v>
      </c>
      <c r="AW257" s="13" t="s">
        <v>31</v>
      </c>
      <c r="AX257" s="13" t="s">
        <v>69</v>
      </c>
      <c r="AY257" s="239" t="s">
        <v>197</v>
      </c>
    </row>
    <row r="258" s="14" customFormat="1">
      <c r="A258" s="14"/>
      <c r="B258" s="240"/>
      <c r="C258" s="241"/>
      <c r="D258" s="231" t="s">
        <v>202</v>
      </c>
      <c r="E258" s="242" t="s">
        <v>19</v>
      </c>
      <c r="F258" s="243" t="s">
        <v>404</v>
      </c>
      <c r="G258" s="241"/>
      <c r="H258" s="244">
        <v>0.375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202</v>
      </c>
      <c r="AU258" s="250" t="s">
        <v>78</v>
      </c>
      <c r="AV258" s="14" t="s">
        <v>78</v>
      </c>
      <c r="AW258" s="14" t="s">
        <v>31</v>
      </c>
      <c r="AX258" s="14" t="s">
        <v>69</v>
      </c>
      <c r="AY258" s="250" t="s">
        <v>197</v>
      </c>
    </row>
    <row r="259" s="13" customFormat="1">
      <c r="A259" s="13"/>
      <c r="B259" s="229"/>
      <c r="C259" s="230"/>
      <c r="D259" s="231" t="s">
        <v>202</v>
      </c>
      <c r="E259" s="232" t="s">
        <v>19</v>
      </c>
      <c r="F259" s="233" t="s">
        <v>391</v>
      </c>
      <c r="G259" s="230"/>
      <c r="H259" s="232" t="s">
        <v>19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202</v>
      </c>
      <c r="AU259" s="239" t="s">
        <v>78</v>
      </c>
      <c r="AV259" s="13" t="s">
        <v>76</v>
      </c>
      <c r="AW259" s="13" t="s">
        <v>31</v>
      </c>
      <c r="AX259" s="13" t="s">
        <v>69</v>
      </c>
      <c r="AY259" s="239" t="s">
        <v>197</v>
      </c>
    </row>
    <row r="260" s="14" customFormat="1">
      <c r="A260" s="14"/>
      <c r="B260" s="240"/>
      <c r="C260" s="241"/>
      <c r="D260" s="231" t="s">
        <v>202</v>
      </c>
      <c r="E260" s="242" t="s">
        <v>19</v>
      </c>
      <c r="F260" s="243" t="s">
        <v>405</v>
      </c>
      <c r="G260" s="241"/>
      <c r="H260" s="244">
        <v>0.46000000000000002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0" t="s">
        <v>202</v>
      </c>
      <c r="AU260" s="250" t="s">
        <v>78</v>
      </c>
      <c r="AV260" s="14" t="s">
        <v>78</v>
      </c>
      <c r="AW260" s="14" t="s">
        <v>31</v>
      </c>
      <c r="AX260" s="14" t="s">
        <v>69</v>
      </c>
      <c r="AY260" s="250" t="s">
        <v>197</v>
      </c>
    </row>
    <row r="261" s="13" customFormat="1">
      <c r="A261" s="13"/>
      <c r="B261" s="229"/>
      <c r="C261" s="230"/>
      <c r="D261" s="231" t="s">
        <v>202</v>
      </c>
      <c r="E261" s="232" t="s">
        <v>19</v>
      </c>
      <c r="F261" s="233" t="s">
        <v>393</v>
      </c>
      <c r="G261" s="230"/>
      <c r="H261" s="232" t="s">
        <v>19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202</v>
      </c>
      <c r="AU261" s="239" t="s">
        <v>78</v>
      </c>
      <c r="AV261" s="13" t="s">
        <v>76</v>
      </c>
      <c r="AW261" s="13" t="s">
        <v>31</v>
      </c>
      <c r="AX261" s="13" t="s">
        <v>69</v>
      </c>
      <c r="AY261" s="239" t="s">
        <v>197</v>
      </c>
    </row>
    <row r="262" s="14" customFormat="1">
      <c r="A262" s="14"/>
      <c r="B262" s="240"/>
      <c r="C262" s="241"/>
      <c r="D262" s="231" t="s">
        <v>202</v>
      </c>
      <c r="E262" s="242" t="s">
        <v>19</v>
      </c>
      <c r="F262" s="243" t="s">
        <v>406</v>
      </c>
      <c r="G262" s="241"/>
      <c r="H262" s="244">
        <v>0.80000000000000004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0" t="s">
        <v>202</v>
      </c>
      <c r="AU262" s="250" t="s">
        <v>78</v>
      </c>
      <c r="AV262" s="14" t="s">
        <v>78</v>
      </c>
      <c r="AW262" s="14" t="s">
        <v>31</v>
      </c>
      <c r="AX262" s="14" t="s">
        <v>69</v>
      </c>
      <c r="AY262" s="250" t="s">
        <v>197</v>
      </c>
    </row>
    <row r="263" s="15" customFormat="1">
      <c r="A263" s="15"/>
      <c r="B263" s="251"/>
      <c r="C263" s="252"/>
      <c r="D263" s="231" t="s">
        <v>202</v>
      </c>
      <c r="E263" s="253" t="s">
        <v>19</v>
      </c>
      <c r="F263" s="254" t="s">
        <v>206</v>
      </c>
      <c r="G263" s="252"/>
      <c r="H263" s="255">
        <v>5.3550000000000004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1" t="s">
        <v>202</v>
      </c>
      <c r="AU263" s="261" t="s">
        <v>78</v>
      </c>
      <c r="AV263" s="15" t="s">
        <v>95</v>
      </c>
      <c r="AW263" s="15" t="s">
        <v>31</v>
      </c>
      <c r="AX263" s="15" t="s">
        <v>76</v>
      </c>
      <c r="AY263" s="261" t="s">
        <v>197</v>
      </c>
    </row>
    <row r="264" s="12" customFormat="1" ht="22.8" customHeight="1">
      <c r="A264" s="12"/>
      <c r="B264" s="201"/>
      <c r="C264" s="202"/>
      <c r="D264" s="203" t="s">
        <v>68</v>
      </c>
      <c r="E264" s="273" t="s">
        <v>245</v>
      </c>
      <c r="F264" s="273" t="s">
        <v>407</v>
      </c>
      <c r="G264" s="202"/>
      <c r="H264" s="202"/>
      <c r="I264" s="205"/>
      <c r="J264" s="274">
        <f>BK264</f>
        <v>0</v>
      </c>
      <c r="K264" s="202"/>
      <c r="L264" s="207"/>
      <c r="M264" s="208"/>
      <c r="N264" s="209"/>
      <c r="O264" s="209"/>
      <c r="P264" s="210">
        <f>SUM(P265:P282)</f>
        <v>0</v>
      </c>
      <c r="Q264" s="209"/>
      <c r="R264" s="210">
        <f>SUM(R265:R282)</f>
        <v>3.9190844</v>
      </c>
      <c r="S264" s="209"/>
      <c r="T264" s="211">
        <f>SUM(T265:T282)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2" t="s">
        <v>76</v>
      </c>
      <c r="AT264" s="213" t="s">
        <v>68</v>
      </c>
      <c r="AU264" s="213" t="s">
        <v>76</v>
      </c>
      <c r="AY264" s="212" t="s">
        <v>197</v>
      </c>
      <c r="BK264" s="214">
        <f>SUM(BK265:BK282)</f>
        <v>0</v>
      </c>
    </row>
    <row r="265" s="2" customFormat="1" ht="37.8" customHeight="1">
      <c r="A265" s="40"/>
      <c r="B265" s="41"/>
      <c r="C265" s="215" t="s">
        <v>408</v>
      </c>
      <c r="D265" s="215" t="s">
        <v>198</v>
      </c>
      <c r="E265" s="216" t="s">
        <v>409</v>
      </c>
      <c r="F265" s="217" t="s">
        <v>410</v>
      </c>
      <c r="G265" s="218" t="s">
        <v>232</v>
      </c>
      <c r="H265" s="219">
        <v>4.0700000000000003</v>
      </c>
      <c r="I265" s="220"/>
      <c r="J265" s="221">
        <f>ROUND(I265*H265,2)</f>
        <v>0</v>
      </c>
      <c r="K265" s="222"/>
      <c r="L265" s="46"/>
      <c r="M265" s="223" t="s">
        <v>19</v>
      </c>
      <c r="N265" s="224" t="s">
        <v>42</v>
      </c>
      <c r="O265" s="86"/>
      <c r="P265" s="225">
        <f>O265*H265</f>
        <v>0</v>
      </c>
      <c r="Q265" s="225">
        <v>0.34499999999999997</v>
      </c>
      <c r="R265" s="225">
        <f>Q265*H265</f>
        <v>1.40415</v>
      </c>
      <c r="S265" s="225">
        <v>0</v>
      </c>
      <c r="T265" s="22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7" t="s">
        <v>148</v>
      </c>
      <c r="AT265" s="227" t="s">
        <v>198</v>
      </c>
      <c r="AU265" s="227" t="s">
        <v>78</v>
      </c>
      <c r="AY265" s="19" t="s">
        <v>197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148</v>
      </c>
      <c r="BK265" s="228">
        <f>ROUND(I265*H265,2)</f>
        <v>0</v>
      </c>
      <c r="BL265" s="19" t="s">
        <v>148</v>
      </c>
      <c r="BM265" s="227" t="s">
        <v>411</v>
      </c>
    </row>
    <row r="266" s="14" customFormat="1">
      <c r="A266" s="14"/>
      <c r="B266" s="240"/>
      <c r="C266" s="241"/>
      <c r="D266" s="231" t="s">
        <v>202</v>
      </c>
      <c r="E266" s="242" t="s">
        <v>19</v>
      </c>
      <c r="F266" s="243" t="s">
        <v>412</v>
      </c>
      <c r="G266" s="241"/>
      <c r="H266" s="244">
        <v>0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202</v>
      </c>
      <c r="AU266" s="250" t="s">
        <v>78</v>
      </c>
      <c r="AV266" s="14" t="s">
        <v>78</v>
      </c>
      <c r="AW266" s="14" t="s">
        <v>31</v>
      </c>
      <c r="AX266" s="14" t="s">
        <v>69</v>
      </c>
      <c r="AY266" s="250" t="s">
        <v>197</v>
      </c>
    </row>
    <row r="267" s="14" customFormat="1">
      <c r="A267" s="14"/>
      <c r="B267" s="240"/>
      <c r="C267" s="241"/>
      <c r="D267" s="231" t="s">
        <v>202</v>
      </c>
      <c r="E267" s="242" t="s">
        <v>19</v>
      </c>
      <c r="F267" s="243" t="s">
        <v>413</v>
      </c>
      <c r="G267" s="241"/>
      <c r="H267" s="244">
        <v>4.0700000000000003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202</v>
      </c>
      <c r="AU267" s="250" t="s">
        <v>78</v>
      </c>
      <c r="AV267" s="14" t="s">
        <v>78</v>
      </c>
      <c r="AW267" s="14" t="s">
        <v>31</v>
      </c>
      <c r="AX267" s="14" t="s">
        <v>69</v>
      </c>
      <c r="AY267" s="250" t="s">
        <v>197</v>
      </c>
    </row>
    <row r="268" s="16" customFormat="1">
      <c r="A268" s="16"/>
      <c r="B268" s="262"/>
      <c r="C268" s="263"/>
      <c r="D268" s="231" t="s">
        <v>202</v>
      </c>
      <c r="E268" s="264" t="s">
        <v>19</v>
      </c>
      <c r="F268" s="265" t="s">
        <v>215</v>
      </c>
      <c r="G268" s="263"/>
      <c r="H268" s="266">
        <v>4.0700000000000003</v>
      </c>
      <c r="I268" s="267"/>
      <c r="J268" s="263"/>
      <c r="K268" s="263"/>
      <c r="L268" s="268"/>
      <c r="M268" s="269"/>
      <c r="N268" s="270"/>
      <c r="O268" s="270"/>
      <c r="P268" s="270"/>
      <c r="Q268" s="270"/>
      <c r="R268" s="270"/>
      <c r="S268" s="270"/>
      <c r="T268" s="271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T268" s="272" t="s">
        <v>202</v>
      </c>
      <c r="AU268" s="272" t="s">
        <v>78</v>
      </c>
      <c r="AV268" s="16" t="s">
        <v>148</v>
      </c>
      <c r="AW268" s="16" t="s">
        <v>31</v>
      </c>
      <c r="AX268" s="16" t="s">
        <v>76</v>
      </c>
      <c r="AY268" s="272" t="s">
        <v>197</v>
      </c>
    </row>
    <row r="269" s="2" customFormat="1" ht="44.25" customHeight="1">
      <c r="A269" s="40"/>
      <c r="B269" s="41"/>
      <c r="C269" s="215" t="s">
        <v>414</v>
      </c>
      <c r="D269" s="215" t="s">
        <v>198</v>
      </c>
      <c r="E269" s="216" t="s">
        <v>415</v>
      </c>
      <c r="F269" s="217" t="s">
        <v>416</v>
      </c>
      <c r="G269" s="218" t="s">
        <v>232</v>
      </c>
      <c r="H269" s="219">
        <v>4.0700000000000003</v>
      </c>
      <c r="I269" s="220"/>
      <c r="J269" s="221">
        <f>ROUND(I269*H269,2)</f>
        <v>0</v>
      </c>
      <c r="K269" s="222"/>
      <c r="L269" s="46"/>
      <c r="M269" s="223" t="s">
        <v>19</v>
      </c>
      <c r="N269" s="224" t="s">
        <v>42</v>
      </c>
      <c r="O269" s="86"/>
      <c r="P269" s="225">
        <f>O269*H269</f>
        <v>0</v>
      </c>
      <c r="Q269" s="225">
        <v>0.28081</v>
      </c>
      <c r="R269" s="225">
        <f>Q269*H269</f>
        <v>1.1428967000000001</v>
      </c>
      <c r="S269" s="225">
        <v>0</v>
      </c>
      <c r="T269" s="22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7" t="s">
        <v>148</v>
      </c>
      <c r="AT269" s="227" t="s">
        <v>198</v>
      </c>
      <c r="AU269" s="227" t="s">
        <v>78</v>
      </c>
      <c r="AY269" s="19" t="s">
        <v>197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9" t="s">
        <v>148</v>
      </c>
      <c r="BK269" s="228">
        <f>ROUND(I269*H269,2)</f>
        <v>0</v>
      </c>
      <c r="BL269" s="19" t="s">
        <v>148</v>
      </c>
      <c r="BM269" s="227" t="s">
        <v>417</v>
      </c>
    </row>
    <row r="270" s="14" customFormat="1">
      <c r="A270" s="14"/>
      <c r="B270" s="240"/>
      <c r="C270" s="241"/>
      <c r="D270" s="231" t="s">
        <v>202</v>
      </c>
      <c r="E270" s="242" t="s">
        <v>19</v>
      </c>
      <c r="F270" s="243" t="s">
        <v>412</v>
      </c>
      <c r="G270" s="241"/>
      <c r="H270" s="244">
        <v>0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202</v>
      </c>
      <c r="AU270" s="250" t="s">
        <v>78</v>
      </c>
      <c r="AV270" s="14" t="s">
        <v>78</v>
      </c>
      <c r="AW270" s="14" t="s">
        <v>31</v>
      </c>
      <c r="AX270" s="14" t="s">
        <v>69</v>
      </c>
      <c r="AY270" s="250" t="s">
        <v>197</v>
      </c>
    </row>
    <row r="271" s="14" customFormat="1">
      <c r="A271" s="14"/>
      <c r="B271" s="240"/>
      <c r="C271" s="241"/>
      <c r="D271" s="231" t="s">
        <v>202</v>
      </c>
      <c r="E271" s="242" t="s">
        <v>19</v>
      </c>
      <c r="F271" s="243" t="s">
        <v>413</v>
      </c>
      <c r="G271" s="241"/>
      <c r="H271" s="244">
        <v>4.0700000000000003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0" t="s">
        <v>202</v>
      </c>
      <c r="AU271" s="250" t="s">
        <v>78</v>
      </c>
      <c r="AV271" s="14" t="s">
        <v>78</v>
      </c>
      <c r="AW271" s="14" t="s">
        <v>31</v>
      </c>
      <c r="AX271" s="14" t="s">
        <v>69</v>
      </c>
      <c r="AY271" s="250" t="s">
        <v>197</v>
      </c>
    </row>
    <row r="272" s="16" customFormat="1">
      <c r="A272" s="16"/>
      <c r="B272" s="262"/>
      <c r="C272" s="263"/>
      <c r="D272" s="231" t="s">
        <v>202</v>
      </c>
      <c r="E272" s="264" t="s">
        <v>19</v>
      </c>
      <c r="F272" s="265" t="s">
        <v>215</v>
      </c>
      <c r="G272" s="263"/>
      <c r="H272" s="266">
        <v>4.0700000000000003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72" t="s">
        <v>202</v>
      </c>
      <c r="AU272" s="272" t="s">
        <v>78</v>
      </c>
      <c r="AV272" s="16" t="s">
        <v>148</v>
      </c>
      <c r="AW272" s="16" t="s">
        <v>31</v>
      </c>
      <c r="AX272" s="16" t="s">
        <v>76</v>
      </c>
      <c r="AY272" s="272" t="s">
        <v>197</v>
      </c>
    </row>
    <row r="273" s="2" customFormat="1" ht="44.25" customHeight="1">
      <c r="A273" s="40"/>
      <c r="B273" s="41"/>
      <c r="C273" s="215" t="s">
        <v>418</v>
      </c>
      <c r="D273" s="215" t="s">
        <v>198</v>
      </c>
      <c r="E273" s="216" t="s">
        <v>419</v>
      </c>
      <c r="F273" s="217" t="s">
        <v>420</v>
      </c>
      <c r="G273" s="218" t="s">
        <v>232</v>
      </c>
      <c r="H273" s="219">
        <v>4.0700000000000003</v>
      </c>
      <c r="I273" s="220"/>
      <c r="J273" s="221">
        <f>ROUND(I273*H273,2)</f>
        <v>0</v>
      </c>
      <c r="K273" s="222"/>
      <c r="L273" s="46"/>
      <c r="M273" s="223" t="s">
        <v>19</v>
      </c>
      <c r="N273" s="224" t="s">
        <v>42</v>
      </c>
      <c r="O273" s="86"/>
      <c r="P273" s="225">
        <f>O273*H273</f>
        <v>0</v>
      </c>
      <c r="Q273" s="225">
        <v>0.12966</v>
      </c>
      <c r="R273" s="225">
        <f>Q273*H273</f>
        <v>0.52771620000000008</v>
      </c>
      <c r="S273" s="225">
        <v>0</v>
      </c>
      <c r="T273" s="2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7" t="s">
        <v>148</v>
      </c>
      <c r="AT273" s="227" t="s">
        <v>198</v>
      </c>
      <c r="AU273" s="227" t="s">
        <v>78</v>
      </c>
      <c r="AY273" s="19" t="s">
        <v>197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148</v>
      </c>
      <c r="BK273" s="228">
        <f>ROUND(I273*H273,2)</f>
        <v>0</v>
      </c>
      <c r="BL273" s="19" t="s">
        <v>148</v>
      </c>
      <c r="BM273" s="227" t="s">
        <v>421</v>
      </c>
    </row>
    <row r="274" s="13" customFormat="1">
      <c r="A274" s="13"/>
      <c r="B274" s="229"/>
      <c r="C274" s="230"/>
      <c r="D274" s="231" t="s">
        <v>202</v>
      </c>
      <c r="E274" s="232" t="s">
        <v>19</v>
      </c>
      <c r="F274" s="233" t="s">
        <v>422</v>
      </c>
      <c r="G274" s="230"/>
      <c r="H274" s="232" t="s">
        <v>19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202</v>
      </c>
      <c r="AU274" s="239" t="s">
        <v>78</v>
      </c>
      <c r="AV274" s="13" t="s">
        <v>76</v>
      </c>
      <c r="AW274" s="13" t="s">
        <v>31</v>
      </c>
      <c r="AX274" s="13" t="s">
        <v>69</v>
      </c>
      <c r="AY274" s="239" t="s">
        <v>197</v>
      </c>
    </row>
    <row r="275" s="14" customFormat="1">
      <c r="A275" s="14"/>
      <c r="B275" s="240"/>
      <c r="C275" s="241"/>
      <c r="D275" s="231" t="s">
        <v>202</v>
      </c>
      <c r="E275" s="242" t="s">
        <v>19</v>
      </c>
      <c r="F275" s="243" t="s">
        <v>412</v>
      </c>
      <c r="G275" s="241"/>
      <c r="H275" s="244">
        <v>0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202</v>
      </c>
      <c r="AU275" s="250" t="s">
        <v>78</v>
      </c>
      <c r="AV275" s="14" t="s">
        <v>78</v>
      </c>
      <c r="AW275" s="14" t="s">
        <v>31</v>
      </c>
      <c r="AX275" s="14" t="s">
        <v>69</v>
      </c>
      <c r="AY275" s="250" t="s">
        <v>197</v>
      </c>
    </row>
    <row r="276" s="14" customFormat="1">
      <c r="A276" s="14"/>
      <c r="B276" s="240"/>
      <c r="C276" s="241"/>
      <c r="D276" s="231" t="s">
        <v>202</v>
      </c>
      <c r="E276" s="242" t="s">
        <v>19</v>
      </c>
      <c r="F276" s="243" t="s">
        <v>413</v>
      </c>
      <c r="G276" s="241"/>
      <c r="H276" s="244">
        <v>4.0700000000000003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0" t="s">
        <v>202</v>
      </c>
      <c r="AU276" s="250" t="s">
        <v>78</v>
      </c>
      <c r="AV276" s="14" t="s">
        <v>78</v>
      </c>
      <c r="AW276" s="14" t="s">
        <v>31</v>
      </c>
      <c r="AX276" s="14" t="s">
        <v>69</v>
      </c>
      <c r="AY276" s="250" t="s">
        <v>197</v>
      </c>
    </row>
    <row r="277" s="16" customFormat="1">
      <c r="A277" s="16"/>
      <c r="B277" s="262"/>
      <c r="C277" s="263"/>
      <c r="D277" s="231" t="s">
        <v>202</v>
      </c>
      <c r="E277" s="264" t="s">
        <v>19</v>
      </c>
      <c r="F277" s="265" t="s">
        <v>215</v>
      </c>
      <c r="G277" s="263"/>
      <c r="H277" s="266">
        <v>4.0700000000000003</v>
      </c>
      <c r="I277" s="267"/>
      <c r="J277" s="263"/>
      <c r="K277" s="263"/>
      <c r="L277" s="268"/>
      <c r="M277" s="269"/>
      <c r="N277" s="270"/>
      <c r="O277" s="270"/>
      <c r="P277" s="270"/>
      <c r="Q277" s="270"/>
      <c r="R277" s="270"/>
      <c r="S277" s="270"/>
      <c r="T277" s="271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72" t="s">
        <v>202</v>
      </c>
      <c r="AU277" s="272" t="s">
        <v>78</v>
      </c>
      <c r="AV277" s="16" t="s">
        <v>148</v>
      </c>
      <c r="AW277" s="16" t="s">
        <v>31</v>
      </c>
      <c r="AX277" s="16" t="s">
        <v>76</v>
      </c>
      <c r="AY277" s="272" t="s">
        <v>197</v>
      </c>
    </row>
    <row r="278" s="2" customFormat="1" ht="44.25" customHeight="1">
      <c r="A278" s="40"/>
      <c r="B278" s="41"/>
      <c r="C278" s="215" t="s">
        <v>423</v>
      </c>
      <c r="D278" s="215" t="s">
        <v>198</v>
      </c>
      <c r="E278" s="216" t="s">
        <v>424</v>
      </c>
      <c r="F278" s="217" t="s">
        <v>425</v>
      </c>
      <c r="G278" s="218" t="s">
        <v>232</v>
      </c>
      <c r="H278" s="219">
        <v>4.0700000000000003</v>
      </c>
      <c r="I278" s="220"/>
      <c r="J278" s="221">
        <f>ROUND(I278*H278,2)</f>
        <v>0</v>
      </c>
      <c r="K278" s="222"/>
      <c r="L278" s="46"/>
      <c r="M278" s="223" t="s">
        <v>19</v>
      </c>
      <c r="N278" s="224" t="s">
        <v>42</v>
      </c>
      <c r="O278" s="86"/>
      <c r="P278" s="225">
        <f>O278*H278</f>
        <v>0</v>
      </c>
      <c r="Q278" s="225">
        <v>0.20745</v>
      </c>
      <c r="R278" s="225">
        <f>Q278*H278</f>
        <v>0.84432150000000006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148</v>
      </c>
      <c r="AT278" s="227" t="s">
        <v>198</v>
      </c>
      <c r="AU278" s="227" t="s">
        <v>78</v>
      </c>
      <c r="AY278" s="19" t="s">
        <v>197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148</v>
      </c>
      <c r="BK278" s="228">
        <f>ROUND(I278*H278,2)</f>
        <v>0</v>
      </c>
      <c r="BL278" s="19" t="s">
        <v>148</v>
      </c>
      <c r="BM278" s="227" t="s">
        <v>426</v>
      </c>
    </row>
    <row r="279" s="13" customFormat="1">
      <c r="A279" s="13"/>
      <c r="B279" s="229"/>
      <c r="C279" s="230"/>
      <c r="D279" s="231" t="s">
        <v>202</v>
      </c>
      <c r="E279" s="232" t="s">
        <v>19</v>
      </c>
      <c r="F279" s="233" t="s">
        <v>427</v>
      </c>
      <c r="G279" s="230"/>
      <c r="H279" s="232" t="s">
        <v>19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202</v>
      </c>
      <c r="AU279" s="239" t="s">
        <v>78</v>
      </c>
      <c r="AV279" s="13" t="s">
        <v>76</v>
      </c>
      <c r="AW279" s="13" t="s">
        <v>31</v>
      </c>
      <c r="AX279" s="13" t="s">
        <v>69</v>
      </c>
      <c r="AY279" s="239" t="s">
        <v>197</v>
      </c>
    </row>
    <row r="280" s="14" customFormat="1">
      <c r="A280" s="14"/>
      <c r="B280" s="240"/>
      <c r="C280" s="241"/>
      <c r="D280" s="231" t="s">
        <v>202</v>
      </c>
      <c r="E280" s="242" t="s">
        <v>19</v>
      </c>
      <c r="F280" s="243" t="s">
        <v>412</v>
      </c>
      <c r="G280" s="241"/>
      <c r="H280" s="244">
        <v>0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0" t="s">
        <v>202</v>
      </c>
      <c r="AU280" s="250" t="s">
        <v>78</v>
      </c>
      <c r="AV280" s="14" t="s">
        <v>78</v>
      </c>
      <c r="AW280" s="14" t="s">
        <v>31</v>
      </c>
      <c r="AX280" s="14" t="s">
        <v>69</v>
      </c>
      <c r="AY280" s="250" t="s">
        <v>197</v>
      </c>
    </row>
    <row r="281" s="14" customFormat="1">
      <c r="A281" s="14"/>
      <c r="B281" s="240"/>
      <c r="C281" s="241"/>
      <c r="D281" s="231" t="s">
        <v>202</v>
      </c>
      <c r="E281" s="242" t="s">
        <v>19</v>
      </c>
      <c r="F281" s="243" t="s">
        <v>413</v>
      </c>
      <c r="G281" s="241"/>
      <c r="H281" s="244">
        <v>4.0700000000000003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202</v>
      </c>
      <c r="AU281" s="250" t="s">
        <v>78</v>
      </c>
      <c r="AV281" s="14" t="s">
        <v>78</v>
      </c>
      <c r="AW281" s="14" t="s">
        <v>31</v>
      </c>
      <c r="AX281" s="14" t="s">
        <v>69</v>
      </c>
      <c r="AY281" s="250" t="s">
        <v>197</v>
      </c>
    </row>
    <row r="282" s="16" customFormat="1">
      <c r="A282" s="16"/>
      <c r="B282" s="262"/>
      <c r="C282" s="263"/>
      <c r="D282" s="231" t="s">
        <v>202</v>
      </c>
      <c r="E282" s="264" t="s">
        <v>19</v>
      </c>
      <c r="F282" s="265" t="s">
        <v>215</v>
      </c>
      <c r="G282" s="263"/>
      <c r="H282" s="266">
        <v>4.0700000000000003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2" t="s">
        <v>202</v>
      </c>
      <c r="AU282" s="272" t="s">
        <v>78</v>
      </c>
      <c r="AV282" s="16" t="s">
        <v>148</v>
      </c>
      <c r="AW282" s="16" t="s">
        <v>31</v>
      </c>
      <c r="AX282" s="16" t="s">
        <v>76</v>
      </c>
      <c r="AY282" s="272" t="s">
        <v>197</v>
      </c>
    </row>
    <row r="283" s="12" customFormat="1" ht="22.8" customHeight="1">
      <c r="A283" s="12"/>
      <c r="B283" s="201"/>
      <c r="C283" s="202"/>
      <c r="D283" s="203" t="s">
        <v>68</v>
      </c>
      <c r="E283" s="273" t="s">
        <v>265</v>
      </c>
      <c r="F283" s="273" t="s">
        <v>428</v>
      </c>
      <c r="G283" s="202"/>
      <c r="H283" s="202"/>
      <c r="I283" s="205"/>
      <c r="J283" s="274">
        <f>BK283</f>
        <v>0</v>
      </c>
      <c r="K283" s="202"/>
      <c r="L283" s="207"/>
      <c r="M283" s="208"/>
      <c r="N283" s="209"/>
      <c r="O283" s="209"/>
      <c r="P283" s="210">
        <f>SUM(P284:P377)</f>
        <v>0</v>
      </c>
      <c r="Q283" s="209"/>
      <c r="R283" s="210">
        <f>SUM(R284:R377)</f>
        <v>6.5797378999999996</v>
      </c>
      <c r="S283" s="209"/>
      <c r="T283" s="211">
        <f>SUM(T284:T377)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2" t="s">
        <v>76</v>
      </c>
      <c r="AT283" s="213" t="s">
        <v>68</v>
      </c>
      <c r="AU283" s="213" t="s">
        <v>76</v>
      </c>
      <c r="AY283" s="212" t="s">
        <v>197</v>
      </c>
      <c r="BK283" s="214">
        <f>SUM(BK284:BK377)</f>
        <v>0</v>
      </c>
    </row>
    <row r="284" s="2" customFormat="1" ht="33" customHeight="1">
      <c r="A284" s="40"/>
      <c r="B284" s="41"/>
      <c r="C284" s="215" t="s">
        <v>429</v>
      </c>
      <c r="D284" s="215" t="s">
        <v>198</v>
      </c>
      <c r="E284" s="216" t="s">
        <v>430</v>
      </c>
      <c r="F284" s="217" t="s">
        <v>431</v>
      </c>
      <c r="G284" s="218" t="s">
        <v>252</v>
      </c>
      <c r="H284" s="219">
        <v>145.80000000000001</v>
      </c>
      <c r="I284" s="220"/>
      <c r="J284" s="221">
        <f>ROUND(I284*H284,2)</f>
        <v>0</v>
      </c>
      <c r="K284" s="222"/>
      <c r="L284" s="46"/>
      <c r="M284" s="223" t="s">
        <v>19</v>
      </c>
      <c r="N284" s="224" t="s">
        <v>42</v>
      </c>
      <c r="O284" s="86"/>
      <c r="P284" s="225">
        <f>O284*H284</f>
        <v>0</v>
      </c>
      <c r="Q284" s="225">
        <v>0</v>
      </c>
      <c r="R284" s="225">
        <f>Q284*H284</f>
        <v>0</v>
      </c>
      <c r="S284" s="225">
        <v>0</v>
      </c>
      <c r="T284" s="22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7" t="s">
        <v>148</v>
      </c>
      <c r="AT284" s="227" t="s">
        <v>198</v>
      </c>
      <c r="AU284" s="227" t="s">
        <v>78</v>
      </c>
      <c r="AY284" s="19" t="s">
        <v>197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148</v>
      </c>
      <c r="BK284" s="228">
        <f>ROUND(I284*H284,2)</f>
        <v>0</v>
      </c>
      <c r="BL284" s="19" t="s">
        <v>148</v>
      </c>
      <c r="BM284" s="227" t="s">
        <v>432</v>
      </c>
    </row>
    <row r="285" s="14" customFormat="1">
      <c r="A285" s="14"/>
      <c r="B285" s="240"/>
      <c r="C285" s="241"/>
      <c r="D285" s="231" t="s">
        <v>202</v>
      </c>
      <c r="E285" s="242" t="s">
        <v>19</v>
      </c>
      <c r="F285" s="243" t="s">
        <v>157</v>
      </c>
      <c r="G285" s="241"/>
      <c r="H285" s="244">
        <v>145.80000000000001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0" t="s">
        <v>202</v>
      </c>
      <c r="AU285" s="250" t="s">
        <v>78</v>
      </c>
      <c r="AV285" s="14" t="s">
        <v>78</v>
      </c>
      <c r="AW285" s="14" t="s">
        <v>31</v>
      </c>
      <c r="AX285" s="14" t="s">
        <v>76</v>
      </c>
      <c r="AY285" s="250" t="s">
        <v>197</v>
      </c>
    </row>
    <row r="286" s="2" customFormat="1" ht="33" customHeight="1">
      <c r="A286" s="40"/>
      <c r="B286" s="41"/>
      <c r="C286" s="275" t="s">
        <v>433</v>
      </c>
      <c r="D286" s="275" t="s">
        <v>363</v>
      </c>
      <c r="E286" s="276" t="s">
        <v>434</v>
      </c>
      <c r="F286" s="277" t="s">
        <v>435</v>
      </c>
      <c r="G286" s="278" t="s">
        <v>252</v>
      </c>
      <c r="H286" s="279">
        <v>147.25800000000001</v>
      </c>
      <c r="I286" s="280"/>
      <c r="J286" s="281">
        <f>ROUND(I286*H286,2)</f>
        <v>0</v>
      </c>
      <c r="K286" s="282"/>
      <c r="L286" s="283"/>
      <c r="M286" s="284" t="s">
        <v>19</v>
      </c>
      <c r="N286" s="285" t="s">
        <v>42</v>
      </c>
      <c r="O286" s="86"/>
      <c r="P286" s="225">
        <f>O286*H286</f>
        <v>0</v>
      </c>
      <c r="Q286" s="225">
        <v>0.033500000000000002</v>
      </c>
      <c r="R286" s="225">
        <f>Q286*H286</f>
        <v>4.9331430000000003</v>
      </c>
      <c r="S286" s="225">
        <v>0</v>
      </c>
      <c r="T286" s="22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7" t="s">
        <v>265</v>
      </c>
      <c r="AT286" s="227" t="s">
        <v>363</v>
      </c>
      <c r="AU286" s="227" t="s">
        <v>78</v>
      </c>
      <c r="AY286" s="19" t="s">
        <v>197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9" t="s">
        <v>148</v>
      </c>
      <c r="BK286" s="228">
        <f>ROUND(I286*H286,2)</f>
        <v>0</v>
      </c>
      <c r="BL286" s="19" t="s">
        <v>148</v>
      </c>
      <c r="BM286" s="227" t="s">
        <v>436</v>
      </c>
    </row>
    <row r="287" s="14" customFormat="1">
      <c r="A287" s="14"/>
      <c r="B287" s="240"/>
      <c r="C287" s="241"/>
      <c r="D287" s="231" t="s">
        <v>202</v>
      </c>
      <c r="E287" s="241"/>
      <c r="F287" s="243" t="s">
        <v>437</v>
      </c>
      <c r="G287" s="241"/>
      <c r="H287" s="244">
        <v>147.25800000000001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202</v>
      </c>
      <c r="AU287" s="250" t="s">
        <v>78</v>
      </c>
      <c r="AV287" s="14" t="s">
        <v>78</v>
      </c>
      <c r="AW287" s="14" t="s">
        <v>4</v>
      </c>
      <c r="AX287" s="14" t="s">
        <v>76</v>
      </c>
      <c r="AY287" s="250" t="s">
        <v>197</v>
      </c>
    </row>
    <row r="288" s="2" customFormat="1" ht="37.8" customHeight="1">
      <c r="A288" s="40"/>
      <c r="B288" s="41"/>
      <c r="C288" s="215" t="s">
        <v>438</v>
      </c>
      <c r="D288" s="215" t="s">
        <v>198</v>
      </c>
      <c r="E288" s="216" t="s">
        <v>439</v>
      </c>
      <c r="F288" s="217" t="s">
        <v>440</v>
      </c>
      <c r="G288" s="218" t="s">
        <v>441</v>
      </c>
      <c r="H288" s="219">
        <v>5</v>
      </c>
      <c r="I288" s="220"/>
      <c r="J288" s="221">
        <f>ROUND(I288*H288,2)</f>
        <v>0</v>
      </c>
      <c r="K288" s="222"/>
      <c r="L288" s="46"/>
      <c r="M288" s="223" t="s">
        <v>19</v>
      </c>
      <c r="N288" s="224" t="s">
        <v>42</v>
      </c>
      <c r="O288" s="86"/>
      <c r="P288" s="225">
        <f>O288*H288</f>
        <v>0</v>
      </c>
      <c r="Q288" s="225">
        <v>2.0000000000000002E-05</v>
      </c>
      <c r="R288" s="225">
        <f>Q288*H288</f>
        <v>0.00010000000000000001</v>
      </c>
      <c r="S288" s="225">
        <v>0</v>
      </c>
      <c r="T288" s="22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7" t="s">
        <v>148</v>
      </c>
      <c r="AT288" s="227" t="s">
        <v>198</v>
      </c>
      <c r="AU288" s="227" t="s">
        <v>78</v>
      </c>
      <c r="AY288" s="19" t="s">
        <v>197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9" t="s">
        <v>148</v>
      </c>
      <c r="BK288" s="228">
        <f>ROUND(I288*H288,2)</f>
        <v>0</v>
      </c>
      <c r="BL288" s="19" t="s">
        <v>148</v>
      </c>
      <c r="BM288" s="227" t="s">
        <v>442</v>
      </c>
    </row>
    <row r="289" s="2" customFormat="1" ht="44.25" customHeight="1">
      <c r="A289" s="40"/>
      <c r="B289" s="41"/>
      <c r="C289" s="215" t="s">
        <v>443</v>
      </c>
      <c r="D289" s="215" t="s">
        <v>198</v>
      </c>
      <c r="E289" s="216" t="s">
        <v>444</v>
      </c>
      <c r="F289" s="217" t="s">
        <v>445</v>
      </c>
      <c r="G289" s="218" t="s">
        <v>441</v>
      </c>
      <c r="H289" s="219">
        <v>4</v>
      </c>
      <c r="I289" s="220"/>
      <c r="J289" s="221">
        <f>ROUND(I289*H289,2)</f>
        <v>0</v>
      </c>
      <c r="K289" s="222"/>
      <c r="L289" s="46"/>
      <c r="M289" s="223" t="s">
        <v>19</v>
      </c>
      <c r="N289" s="224" t="s">
        <v>42</v>
      </c>
      <c r="O289" s="86"/>
      <c r="P289" s="225">
        <f>O289*H289</f>
        <v>0</v>
      </c>
      <c r="Q289" s="225">
        <v>0.00167</v>
      </c>
      <c r="R289" s="225">
        <f>Q289*H289</f>
        <v>0.0066800000000000002</v>
      </c>
      <c r="S289" s="225">
        <v>0</v>
      </c>
      <c r="T289" s="22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7" t="s">
        <v>148</v>
      </c>
      <c r="AT289" s="227" t="s">
        <v>198</v>
      </c>
      <c r="AU289" s="227" t="s">
        <v>78</v>
      </c>
      <c r="AY289" s="19" t="s">
        <v>197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148</v>
      </c>
      <c r="BK289" s="228">
        <f>ROUND(I289*H289,2)</f>
        <v>0</v>
      </c>
      <c r="BL289" s="19" t="s">
        <v>148</v>
      </c>
      <c r="BM289" s="227" t="s">
        <v>446</v>
      </c>
    </row>
    <row r="290" s="14" customFormat="1">
      <c r="A290" s="14"/>
      <c r="B290" s="240"/>
      <c r="C290" s="241"/>
      <c r="D290" s="231" t="s">
        <v>202</v>
      </c>
      <c r="E290" s="242" t="s">
        <v>19</v>
      </c>
      <c r="F290" s="243" t="s">
        <v>95</v>
      </c>
      <c r="G290" s="241"/>
      <c r="H290" s="244">
        <v>3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202</v>
      </c>
      <c r="AU290" s="250" t="s">
        <v>78</v>
      </c>
      <c r="AV290" s="14" t="s">
        <v>78</v>
      </c>
      <c r="AW290" s="14" t="s">
        <v>31</v>
      </c>
      <c r="AX290" s="14" t="s">
        <v>69</v>
      </c>
      <c r="AY290" s="250" t="s">
        <v>197</v>
      </c>
    </row>
    <row r="291" s="15" customFormat="1">
      <c r="A291" s="15"/>
      <c r="B291" s="251"/>
      <c r="C291" s="252"/>
      <c r="D291" s="231" t="s">
        <v>202</v>
      </c>
      <c r="E291" s="253" t="s">
        <v>164</v>
      </c>
      <c r="F291" s="254" t="s">
        <v>206</v>
      </c>
      <c r="G291" s="252"/>
      <c r="H291" s="255">
        <v>3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1" t="s">
        <v>202</v>
      </c>
      <c r="AU291" s="261" t="s">
        <v>78</v>
      </c>
      <c r="AV291" s="15" t="s">
        <v>95</v>
      </c>
      <c r="AW291" s="15" t="s">
        <v>31</v>
      </c>
      <c r="AX291" s="15" t="s">
        <v>69</v>
      </c>
      <c r="AY291" s="261" t="s">
        <v>197</v>
      </c>
    </row>
    <row r="292" s="14" customFormat="1">
      <c r="A292" s="14"/>
      <c r="B292" s="240"/>
      <c r="C292" s="241"/>
      <c r="D292" s="231" t="s">
        <v>202</v>
      </c>
      <c r="E292" s="242" t="s">
        <v>19</v>
      </c>
      <c r="F292" s="243" t="s">
        <v>76</v>
      </c>
      <c r="G292" s="241"/>
      <c r="H292" s="244">
        <v>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0" t="s">
        <v>202</v>
      </c>
      <c r="AU292" s="250" t="s">
        <v>78</v>
      </c>
      <c r="AV292" s="14" t="s">
        <v>78</v>
      </c>
      <c r="AW292" s="14" t="s">
        <v>31</v>
      </c>
      <c r="AX292" s="14" t="s">
        <v>69</v>
      </c>
      <c r="AY292" s="250" t="s">
        <v>197</v>
      </c>
    </row>
    <row r="293" s="15" customFormat="1">
      <c r="A293" s="15"/>
      <c r="B293" s="251"/>
      <c r="C293" s="252"/>
      <c r="D293" s="231" t="s">
        <v>202</v>
      </c>
      <c r="E293" s="253" t="s">
        <v>447</v>
      </c>
      <c r="F293" s="254" t="s">
        <v>206</v>
      </c>
      <c r="G293" s="252"/>
      <c r="H293" s="255">
        <v>1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1" t="s">
        <v>202</v>
      </c>
      <c r="AU293" s="261" t="s">
        <v>78</v>
      </c>
      <c r="AV293" s="15" t="s">
        <v>95</v>
      </c>
      <c r="AW293" s="15" t="s">
        <v>31</v>
      </c>
      <c r="AX293" s="15" t="s">
        <v>69</v>
      </c>
      <c r="AY293" s="261" t="s">
        <v>197</v>
      </c>
    </row>
    <row r="294" s="16" customFormat="1">
      <c r="A294" s="16"/>
      <c r="B294" s="262"/>
      <c r="C294" s="263"/>
      <c r="D294" s="231" t="s">
        <v>202</v>
      </c>
      <c r="E294" s="264" t="s">
        <v>19</v>
      </c>
      <c r="F294" s="265" t="s">
        <v>215</v>
      </c>
      <c r="G294" s="263"/>
      <c r="H294" s="266">
        <v>4</v>
      </c>
      <c r="I294" s="267"/>
      <c r="J294" s="263"/>
      <c r="K294" s="263"/>
      <c r="L294" s="268"/>
      <c r="M294" s="269"/>
      <c r="N294" s="270"/>
      <c r="O294" s="270"/>
      <c r="P294" s="270"/>
      <c r="Q294" s="270"/>
      <c r="R294" s="270"/>
      <c r="S294" s="270"/>
      <c r="T294" s="271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72" t="s">
        <v>202</v>
      </c>
      <c r="AU294" s="272" t="s">
        <v>78</v>
      </c>
      <c r="AV294" s="16" t="s">
        <v>148</v>
      </c>
      <c r="AW294" s="16" t="s">
        <v>31</v>
      </c>
      <c r="AX294" s="16" t="s">
        <v>76</v>
      </c>
      <c r="AY294" s="272" t="s">
        <v>197</v>
      </c>
    </row>
    <row r="295" s="2" customFormat="1" ht="24.15" customHeight="1">
      <c r="A295" s="40"/>
      <c r="B295" s="41"/>
      <c r="C295" s="275" t="s">
        <v>448</v>
      </c>
      <c r="D295" s="275" t="s">
        <v>363</v>
      </c>
      <c r="E295" s="276" t="s">
        <v>449</v>
      </c>
      <c r="F295" s="277" t="s">
        <v>450</v>
      </c>
      <c r="G295" s="278" t="s">
        <v>441</v>
      </c>
      <c r="H295" s="279">
        <v>1.01</v>
      </c>
      <c r="I295" s="280"/>
      <c r="J295" s="281">
        <f>ROUND(I295*H295,2)</f>
        <v>0</v>
      </c>
      <c r="K295" s="282"/>
      <c r="L295" s="283"/>
      <c r="M295" s="284" t="s">
        <v>19</v>
      </c>
      <c r="N295" s="285" t="s">
        <v>42</v>
      </c>
      <c r="O295" s="86"/>
      <c r="P295" s="225">
        <f>O295*H295</f>
        <v>0</v>
      </c>
      <c r="Q295" s="225">
        <v>0.012200000000000001</v>
      </c>
      <c r="R295" s="225">
        <f>Q295*H295</f>
        <v>0.012322000000000001</v>
      </c>
      <c r="S295" s="225">
        <v>0</v>
      </c>
      <c r="T295" s="22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7" t="s">
        <v>265</v>
      </c>
      <c r="AT295" s="227" t="s">
        <v>363</v>
      </c>
      <c r="AU295" s="227" t="s">
        <v>78</v>
      </c>
      <c r="AY295" s="19" t="s">
        <v>197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9" t="s">
        <v>148</v>
      </c>
      <c r="BK295" s="228">
        <f>ROUND(I295*H295,2)</f>
        <v>0</v>
      </c>
      <c r="BL295" s="19" t="s">
        <v>148</v>
      </c>
      <c r="BM295" s="227" t="s">
        <v>451</v>
      </c>
    </row>
    <row r="296" s="14" customFormat="1">
      <c r="A296" s="14"/>
      <c r="B296" s="240"/>
      <c r="C296" s="241"/>
      <c r="D296" s="231" t="s">
        <v>202</v>
      </c>
      <c r="E296" s="241"/>
      <c r="F296" s="243" t="s">
        <v>452</v>
      </c>
      <c r="G296" s="241"/>
      <c r="H296" s="244">
        <v>1.01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0" t="s">
        <v>202</v>
      </c>
      <c r="AU296" s="250" t="s">
        <v>78</v>
      </c>
      <c r="AV296" s="14" t="s">
        <v>78</v>
      </c>
      <c r="AW296" s="14" t="s">
        <v>4</v>
      </c>
      <c r="AX296" s="14" t="s">
        <v>76</v>
      </c>
      <c r="AY296" s="250" t="s">
        <v>197</v>
      </c>
    </row>
    <row r="297" s="2" customFormat="1" ht="24.15" customHeight="1">
      <c r="A297" s="40"/>
      <c r="B297" s="41"/>
      <c r="C297" s="275" t="s">
        <v>453</v>
      </c>
      <c r="D297" s="275" t="s">
        <v>363</v>
      </c>
      <c r="E297" s="276" t="s">
        <v>454</v>
      </c>
      <c r="F297" s="277" t="s">
        <v>455</v>
      </c>
      <c r="G297" s="278" t="s">
        <v>441</v>
      </c>
      <c r="H297" s="279">
        <v>3</v>
      </c>
      <c r="I297" s="280"/>
      <c r="J297" s="281">
        <f>ROUND(I297*H297,2)</f>
        <v>0</v>
      </c>
      <c r="K297" s="282"/>
      <c r="L297" s="283"/>
      <c r="M297" s="284" t="s">
        <v>19</v>
      </c>
      <c r="N297" s="285" t="s">
        <v>42</v>
      </c>
      <c r="O297" s="86"/>
      <c r="P297" s="225">
        <f>O297*H297</f>
        <v>0</v>
      </c>
      <c r="Q297" s="225">
        <v>0.0070400000000000003</v>
      </c>
      <c r="R297" s="225">
        <f>Q297*H297</f>
        <v>0.02112</v>
      </c>
      <c r="S297" s="225">
        <v>0</v>
      </c>
      <c r="T297" s="22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7" t="s">
        <v>265</v>
      </c>
      <c r="AT297" s="227" t="s">
        <v>363</v>
      </c>
      <c r="AU297" s="227" t="s">
        <v>78</v>
      </c>
      <c r="AY297" s="19" t="s">
        <v>197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148</v>
      </c>
      <c r="BK297" s="228">
        <f>ROUND(I297*H297,2)</f>
        <v>0</v>
      </c>
      <c r="BL297" s="19" t="s">
        <v>148</v>
      </c>
      <c r="BM297" s="227" t="s">
        <v>456</v>
      </c>
    </row>
    <row r="298" s="14" customFormat="1">
      <c r="A298" s="14"/>
      <c r="B298" s="240"/>
      <c r="C298" s="241"/>
      <c r="D298" s="231" t="s">
        <v>202</v>
      </c>
      <c r="E298" s="242" t="s">
        <v>19</v>
      </c>
      <c r="F298" s="243" t="s">
        <v>164</v>
      </c>
      <c r="G298" s="241"/>
      <c r="H298" s="244">
        <v>3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0" t="s">
        <v>202</v>
      </c>
      <c r="AU298" s="250" t="s">
        <v>78</v>
      </c>
      <c r="AV298" s="14" t="s">
        <v>78</v>
      </c>
      <c r="AW298" s="14" t="s">
        <v>31</v>
      </c>
      <c r="AX298" s="14" t="s">
        <v>76</v>
      </c>
      <c r="AY298" s="250" t="s">
        <v>197</v>
      </c>
    </row>
    <row r="299" s="2" customFormat="1" ht="49.05" customHeight="1">
      <c r="A299" s="40"/>
      <c r="B299" s="41"/>
      <c r="C299" s="215" t="s">
        <v>457</v>
      </c>
      <c r="D299" s="215" t="s">
        <v>198</v>
      </c>
      <c r="E299" s="216" t="s">
        <v>458</v>
      </c>
      <c r="F299" s="217" t="s">
        <v>459</v>
      </c>
      <c r="G299" s="218" t="s">
        <v>441</v>
      </c>
      <c r="H299" s="219">
        <v>2</v>
      </c>
      <c r="I299" s="220"/>
      <c r="J299" s="221">
        <f>ROUND(I299*H299,2)</f>
        <v>0</v>
      </c>
      <c r="K299" s="222"/>
      <c r="L299" s="46"/>
      <c r="M299" s="223" t="s">
        <v>19</v>
      </c>
      <c r="N299" s="224" t="s">
        <v>42</v>
      </c>
      <c r="O299" s="86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7" t="s">
        <v>148</v>
      </c>
      <c r="AT299" s="227" t="s">
        <v>198</v>
      </c>
      <c r="AU299" s="227" t="s">
        <v>78</v>
      </c>
      <c r="AY299" s="19" t="s">
        <v>197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148</v>
      </c>
      <c r="BK299" s="228">
        <f>ROUND(I299*H299,2)</f>
        <v>0</v>
      </c>
      <c r="BL299" s="19" t="s">
        <v>148</v>
      </c>
      <c r="BM299" s="227" t="s">
        <v>460</v>
      </c>
    </row>
    <row r="300" s="13" customFormat="1">
      <c r="A300" s="13"/>
      <c r="B300" s="229"/>
      <c r="C300" s="230"/>
      <c r="D300" s="231" t="s">
        <v>202</v>
      </c>
      <c r="E300" s="232" t="s">
        <v>19</v>
      </c>
      <c r="F300" s="233" t="s">
        <v>461</v>
      </c>
      <c r="G300" s="230"/>
      <c r="H300" s="232" t="s">
        <v>19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202</v>
      </c>
      <c r="AU300" s="239" t="s">
        <v>78</v>
      </c>
      <c r="AV300" s="13" t="s">
        <v>76</v>
      </c>
      <c r="AW300" s="13" t="s">
        <v>31</v>
      </c>
      <c r="AX300" s="13" t="s">
        <v>69</v>
      </c>
      <c r="AY300" s="239" t="s">
        <v>197</v>
      </c>
    </row>
    <row r="301" s="14" customFormat="1">
      <c r="A301" s="14"/>
      <c r="B301" s="240"/>
      <c r="C301" s="241"/>
      <c r="D301" s="231" t="s">
        <v>202</v>
      </c>
      <c r="E301" s="242" t="s">
        <v>462</v>
      </c>
      <c r="F301" s="243" t="s">
        <v>69</v>
      </c>
      <c r="G301" s="241"/>
      <c r="H301" s="244">
        <v>0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202</v>
      </c>
      <c r="AU301" s="250" t="s">
        <v>78</v>
      </c>
      <c r="AV301" s="14" t="s">
        <v>78</v>
      </c>
      <c r="AW301" s="14" t="s">
        <v>31</v>
      </c>
      <c r="AX301" s="14" t="s">
        <v>69</v>
      </c>
      <c r="AY301" s="250" t="s">
        <v>197</v>
      </c>
    </row>
    <row r="302" s="13" customFormat="1">
      <c r="A302" s="13"/>
      <c r="B302" s="229"/>
      <c r="C302" s="230"/>
      <c r="D302" s="231" t="s">
        <v>202</v>
      </c>
      <c r="E302" s="232" t="s">
        <v>19</v>
      </c>
      <c r="F302" s="233" t="s">
        <v>463</v>
      </c>
      <c r="G302" s="230"/>
      <c r="H302" s="232" t="s">
        <v>19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202</v>
      </c>
      <c r="AU302" s="239" t="s">
        <v>78</v>
      </c>
      <c r="AV302" s="13" t="s">
        <v>76</v>
      </c>
      <c r="AW302" s="13" t="s">
        <v>31</v>
      </c>
      <c r="AX302" s="13" t="s">
        <v>69</v>
      </c>
      <c r="AY302" s="239" t="s">
        <v>197</v>
      </c>
    </row>
    <row r="303" s="14" customFormat="1">
      <c r="A303" s="14"/>
      <c r="B303" s="240"/>
      <c r="C303" s="241"/>
      <c r="D303" s="231" t="s">
        <v>202</v>
      </c>
      <c r="E303" s="242" t="s">
        <v>464</v>
      </c>
      <c r="F303" s="243" t="s">
        <v>69</v>
      </c>
      <c r="G303" s="241"/>
      <c r="H303" s="244">
        <v>0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202</v>
      </c>
      <c r="AU303" s="250" t="s">
        <v>78</v>
      </c>
      <c r="AV303" s="14" t="s">
        <v>78</v>
      </c>
      <c r="AW303" s="14" t="s">
        <v>31</v>
      </c>
      <c r="AX303" s="14" t="s">
        <v>69</v>
      </c>
      <c r="AY303" s="250" t="s">
        <v>197</v>
      </c>
    </row>
    <row r="304" s="13" customFormat="1">
      <c r="A304" s="13"/>
      <c r="B304" s="229"/>
      <c r="C304" s="230"/>
      <c r="D304" s="231" t="s">
        <v>202</v>
      </c>
      <c r="E304" s="232" t="s">
        <v>19</v>
      </c>
      <c r="F304" s="233" t="s">
        <v>465</v>
      </c>
      <c r="G304" s="230"/>
      <c r="H304" s="232" t="s">
        <v>19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9" t="s">
        <v>202</v>
      </c>
      <c r="AU304" s="239" t="s">
        <v>78</v>
      </c>
      <c r="AV304" s="13" t="s">
        <v>76</v>
      </c>
      <c r="AW304" s="13" t="s">
        <v>31</v>
      </c>
      <c r="AX304" s="13" t="s">
        <v>69</v>
      </c>
      <c r="AY304" s="239" t="s">
        <v>197</v>
      </c>
    </row>
    <row r="305" s="14" customFormat="1">
      <c r="A305" s="14"/>
      <c r="B305" s="240"/>
      <c r="C305" s="241"/>
      <c r="D305" s="231" t="s">
        <v>202</v>
      </c>
      <c r="E305" s="242" t="s">
        <v>466</v>
      </c>
      <c r="F305" s="243" t="s">
        <v>69</v>
      </c>
      <c r="G305" s="241"/>
      <c r="H305" s="244">
        <v>0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0" t="s">
        <v>202</v>
      </c>
      <c r="AU305" s="250" t="s">
        <v>78</v>
      </c>
      <c r="AV305" s="14" t="s">
        <v>78</v>
      </c>
      <c r="AW305" s="14" t="s">
        <v>31</v>
      </c>
      <c r="AX305" s="14" t="s">
        <v>69</v>
      </c>
      <c r="AY305" s="250" t="s">
        <v>197</v>
      </c>
    </row>
    <row r="306" s="13" customFormat="1">
      <c r="A306" s="13"/>
      <c r="B306" s="229"/>
      <c r="C306" s="230"/>
      <c r="D306" s="231" t="s">
        <v>202</v>
      </c>
      <c r="E306" s="232" t="s">
        <v>19</v>
      </c>
      <c r="F306" s="233" t="s">
        <v>467</v>
      </c>
      <c r="G306" s="230"/>
      <c r="H306" s="232" t="s">
        <v>19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202</v>
      </c>
      <c r="AU306" s="239" t="s">
        <v>78</v>
      </c>
      <c r="AV306" s="13" t="s">
        <v>76</v>
      </c>
      <c r="AW306" s="13" t="s">
        <v>31</v>
      </c>
      <c r="AX306" s="13" t="s">
        <v>69</v>
      </c>
      <c r="AY306" s="239" t="s">
        <v>197</v>
      </c>
    </row>
    <row r="307" s="14" customFormat="1">
      <c r="A307" s="14"/>
      <c r="B307" s="240"/>
      <c r="C307" s="241"/>
      <c r="D307" s="231" t="s">
        <v>202</v>
      </c>
      <c r="E307" s="242" t="s">
        <v>468</v>
      </c>
      <c r="F307" s="243" t="s">
        <v>69</v>
      </c>
      <c r="G307" s="241"/>
      <c r="H307" s="244">
        <v>0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202</v>
      </c>
      <c r="AU307" s="250" t="s">
        <v>78</v>
      </c>
      <c r="AV307" s="14" t="s">
        <v>78</v>
      </c>
      <c r="AW307" s="14" t="s">
        <v>31</v>
      </c>
      <c r="AX307" s="14" t="s">
        <v>69</v>
      </c>
      <c r="AY307" s="250" t="s">
        <v>197</v>
      </c>
    </row>
    <row r="308" s="13" customFormat="1">
      <c r="A308" s="13"/>
      <c r="B308" s="229"/>
      <c r="C308" s="230"/>
      <c r="D308" s="231" t="s">
        <v>202</v>
      </c>
      <c r="E308" s="232" t="s">
        <v>19</v>
      </c>
      <c r="F308" s="233" t="s">
        <v>469</v>
      </c>
      <c r="G308" s="230"/>
      <c r="H308" s="232" t="s">
        <v>19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202</v>
      </c>
      <c r="AU308" s="239" t="s">
        <v>78</v>
      </c>
      <c r="AV308" s="13" t="s">
        <v>76</v>
      </c>
      <c r="AW308" s="13" t="s">
        <v>31</v>
      </c>
      <c r="AX308" s="13" t="s">
        <v>69</v>
      </c>
      <c r="AY308" s="239" t="s">
        <v>197</v>
      </c>
    </row>
    <row r="309" s="14" customFormat="1">
      <c r="A309" s="14"/>
      <c r="B309" s="240"/>
      <c r="C309" s="241"/>
      <c r="D309" s="231" t="s">
        <v>202</v>
      </c>
      <c r="E309" s="242" t="s">
        <v>470</v>
      </c>
      <c r="F309" s="243" t="s">
        <v>76</v>
      </c>
      <c r="G309" s="241"/>
      <c r="H309" s="244">
        <v>1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0" t="s">
        <v>202</v>
      </c>
      <c r="AU309" s="250" t="s">
        <v>78</v>
      </c>
      <c r="AV309" s="14" t="s">
        <v>78</v>
      </c>
      <c r="AW309" s="14" t="s">
        <v>31</v>
      </c>
      <c r="AX309" s="14" t="s">
        <v>69</v>
      </c>
      <c r="AY309" s="250" t="s">
        <v>197</v>
      </c>
    </row>
    <row r="310" s="15" customFormat="1">
      <c r="A310" s="15"/>
      <c r="B310" s="251"/>
      <c r="C310" s="252"/>
      <c r="D310" s="231" t="s">
        <v>202</v>
      </c>
      <c r="E310" s="253" t="s">
        <v>471</v>
      </c>
      <c r="F310" s="254" t="s">
        <v>206</v>
      </c>
      <c r="G310" s="252"/>
      <c r="H310" s="255">
        <v>1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1" t="s">
        <v>202</v>
      </c>
      <c r="AU310" s="261" t="s">
        <v>78</v>
      </c>
      <c r="AV310" s="15" t="s">
        <v>95</v>
      </c>
      <c r="AW310" s="15" t="s">
        <v>31</v>
      </c>
      <c r="AX310" s="15" t="s">
        <v>69</v>
      </c>
      <c r="AY310" s="261" t="s">
        <v>197</v>
      </c>
    </row>
    <row r="311" s="13" customFormat="1">
      <c r="A311" s="13"/>
      <c r="B311" s="229"/>
      <c r="C311" s="230"/>
      <c r="D311" s="231" t="s">
        <v>202</v>
      </c>
      <c r="E311" s="232" t="s">
        <v>19</v>
      </c>
      <c r="F311" s="233" t="s">
        <v>472</v>
      </c>
      <c r="G311" s="230"/>
      <c r="H311" s="232" t="s">
        <v>19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202</v>
      </c>
      <c r="AU311" s="239" t="s">
        <v>78</v>
      </c>
      <c r="AV311" s="13" t="s">
        <v>76</v>
      </c>
      <c r="AW311" s="13" t="s">
        <v>31</v>
      </c>
      <c r="AX311" s="13" t="s">
        <v>69</v>
      </c>
      <c r="AY311" s="239" t="s">
        <v>197</v>
      </c>
    </row>
    <row r="312" s="14" customFormat="1">
      <c r="A312" s="14"/>
      <c r="B312" s="240"/>
      <c r="C312" s="241"/>
      <c r="D312" s="231" t="s">
        <v>202</v>
      </c>
      <c r="E312" s="242" t="s">
        <v>163</v>
      </c>
      <c r="F312" s="243" t="s">
        <v>76</v>
      </c>
      <c r="G312" s="241"/>
      <c r="H312" s="244">
        <v>1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0" t="s">
        <v>202</v>
      </c>
      <c r="AU312" s="250" t="s">
        <v>78</v>
      </c>
      <c r="AV312" s="14" t="s">
        <v>78</v>
      </c>
      <c r="AW312" s="14" t="s">
        <v>31</v>
      </c>
      <c r="AX312" s="14" t="s">
        <v>69</v>
      </c>
      <c r="AY312" s="250" t="s">
        <v>197</v>
      </c>
    </row>
    <row r="313" s="15" customFormat="1">
      <c r="A313" s="15"/>
      <c r="B313" s="251"/>
      <c r="C313" s="252"/>
      <c r="D313" s="231" t="s">
        <v>202</v>
      </c>
      <c r="E313" s="253" t="s">
        <v>19</v>
      </c>
      <c r="F313" s="254" t="s">
        <v>206</v>
      </c>
      <c r="G313" s="252"/>
      <c r="H313" s="255">
        <v>1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1" t="s">
        <v>202</v>
      </c>
      <c r="AU313" s="261" t="s">
        <v>78</v>
      </c>
      <c r="AV313" s="15" t="s">
        <v>95</v>
      </c>
      <c r="AW313" s="15" t="s">
        <v>31</v>
      </c>
      <c r="AX313" s="15" t="s">
        <v>69</v>
      </c>
      <c r="AY313" s="261" t="s">
        <v>197</v>
      </c>
    </row>
    <row r="314" s="16" customFormat="1">
      <c r="A314" s="16"/>
      <c r="B314" s="262"/>
      <c r="C314" s="263"/>
      <c r="D314" s="231" t="s">
        <v>202</v>
      </c>
      <c r="E314" s="264" t="s">
        <v>19</v>
      </c>
      <c r="F314" s="265" t="s">
        <v>215</v>
      </c>
      <c r="G314" s="263"/>
      <c r="H314" s="266">
        <v>2</v>
      </c>
      <c r="I314" s="267"/>
      <c r="J314" s="263"/>
      <c r="K314" s="263"/>
      <c r="L314" s="268"/>
      <c r="M314" s="269"/>
      <c r="N314" s="270"/>
      <c r="O314" s="270"/>
      <c r="P314" s="270"/>
      <c r="Q314" s="270"/>
      <c r="R314" s="270"/>
      <c r="S314" s="270"/>
      <c r="T314" s="271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72" t="s">
        <v>202</v>
      </c>
      <c r="AU314" s="272" t="s">
        <v>78</v>
      </c>
      <c r="AV314" s="16" t="s">
        <v>148</v>
      </c>
      <c r="AW314" s="16" t="s">
        <v>31</v>
      </c>
      <c r="AX314" s="16" t="s">
        <v>76</v>
      </c>
      <c r="AY314" s="272" t="s">
        <v>197</v>
      </c>
    </row>
    <row r="315" s="2" customFormat="1" ht="24.15" customHeight="1">
      <c r="A315" s="40"/>
      <c r="B315" s="41"/>
      <c r="C315" s="275" t="s">
        <v>473</v>
      </c>
      <c r="D315" s="275" t="s">
        <v>363</v>
      </c>
      <c r="E315" s="276" t="s">
        <v>474</v>
      </c>
      <c r="F315" s="277" t="s">
        <v>475</v>
      </c>
      <c r="G315" s="278" t="s">
        <v>441</v>
      </c>
      <c r="H315" s="279">
        <v>1</v>
      </c>
      <c r="I315" s="280"/>
      <c r="J315" s="281">
        <f>ROUND(I315*H315,2)</f>
        <v>0</v>
      </c>
      <c r="K315" s="282"/>
      <c r="L315" s="283"/>
      <c r="M315" s="284" t="s">
        <v>19</v>
      </c>
      <c r="N315" s="285" t="s">
        <v>42</v>
      </c>
      <c r="O315" s="86"/>
      <c r="P315" s="225">
        <f>O315*H315</f>
        <v>0</v>
      </c>
      <c r="Q315" s="225">
        <v>0.019259999999999999</v>
      </c>
      <c r="R315" s="225">
        <f>Q315*H315</f>
        <v>0.019259999999999999</v>
      </c>
      <c r="S315" s="225">
        <v>0</v>
      </c>
      <c r="T315" s="22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7" t="s">
        <v>265</v>
      </c>
      <c r="AT315" s="227" t="s">
        <v>363</v>
      </c>
      <c r="AU315" s="227" t="s">
        <v>78</v>
      </c>
      <c r="AY315" s="19" t="s">
        <v>197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9" t="s">
        <v>148</v>
      </c>
      <c r="BK315" s="228">
        <f>ROUND(I315*H315,2)</f>
        <v>0</v>
      </c>
      <c r="BL315" s="19" t="s">
        <v>148</v>
      </c>
      <c r="BM315" s="227" t="s">
        <v>476</v>
      </c>
    </row>
    <row r="316" s="14" customFormat="1">
      <c r="A316" s="14"/>
      <c r="B316" s="240"/>
      <c r="C316" s="241"/>
      <c r="D316" s="231" t="s">
        <v>202</v>
      </c>
      <c r="E316" s="242" t="s">
        <v>19</v>
      </c>
      <c r="F316" s="243" t="s">
        <v>163</v>
      </c>
      <c r="G316" s="241"/>
      <c r="H316" s="244">
        <v>1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0" t="s">
        <v>202</v>
      </c>
      <c r="AU316" s="250" t="s">
        <v>78</v>
      </c>
      <c r="AV316" s="14" t="s">
        <v>78</v>
      </c>
      <c r="AW316" s="14" t="s">
        <v>31</v>
      </c>
      <c r="AX316" s="14" t="s">
        <v>76</v>
      </c>
      <c r="AY316" s="250" t="s">
        <v>197</v>
      </c>
    </row>
    <row r="317" s="2" customFormat="1" ht="21.75" customHeight="1">
      <c r="A317" s="40"/>
      <c r="B317" s="41"/>
      <c r="C317" s="275" t="s">
        <v>477</v>
      </c>
      <c r="D317" s="275" t="s">
        <v>363</v>
      </c>
      <c r="E317" s="276" t="s">
        <v>478</v>
      </c>
      <c r="F317" s="277" t="s">
        <v>479</v>
      </c>
      <c r="G317" s="278" t="s">
        <v>441</v>
      </c>
      <c r="H317" s="279">
        <v>1.01</v>
      </c>
      <c r="I317" s="280"/>
      <c r="J317" s="281">
        <f>ROUND(I317*H317,2)</f>
        <v>0</v>
      </c>
      <c r="K317" s="282"/>
      <c r="L317" s="283"/>
      <c r="M317" s="284" t="s">
        <v>19</v>
      </c>
      <c r="N317" s="285" t="s">
        <v>42</v>
      </c>
      <c r="O317" s="86"/>
      <c r="P317" s="225">
        <f>O317*H317</f>
        <v>0</v>
      </c>
      <c r="Q317" s="225">
        <v>0.018100000000000002</v>
      </c>
      <c r="R317" s="225">
        <f>Q317*H317</f>
        <v>0.018281000000000002</v>
      </c>
      <c r="S317" s="225">
        <v>0</v>
      </c>
      <c r="T317" s="22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7" t="s">
        <v>265</v>
      </c>
      <c r="AT317" s="227" t="s">
        <v>363</v>
      </c>
      <c r="AU317" s="227" t="s">
        <v>78</v>
      </c>
      <c r="AY317" s="19" t="s">
        <v>197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9" t="s">
        <v>148</v>
      </c>
      <c r="BK317" s="228">
        <f>ROUND(I317*H317,2)</f>
        <v>0</v>
      </c>
      <c r="BL317" s="19" t="s">
        <v>148</v>
      </c>
      <c r="BM317" s="227" t="s">
        <v>480</v>
      </c>
    </row>
    <row r="318" s="14" customFormat="1">
      <c r="A318" s="14"/>
      <c r="B318" s="240"/>
      <c r="C318" s="241"/>
      <c r="D318" s="231" t="s">
        <v>202</v>
      </c>
      <c r="E318" s="241"/>
      <c r="F318" s="243" t="s">
        <v>452</v>
      </c>
      <c r="G318" s="241"/>
      <c r="H318" s="244">
        <v>1.01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0" t="s">
        <v>202</v>
      </c>
      <c r="AU318" s="250" t="s">
        <v>78</v>
      </c>
      <c r="AV318" s="14" t="s">
        <v>78</v>
      </c>
      <c r="AW318" s="14" t="s">
        <v>4</v>
      </c>
      <c r="AX318" s="14" t="s">
        <v>76</v>
      </c>
      <c r="AY318" s="250" t="s">
        <v>197</v>
      </c>
    </row>
    <row r="319" s="2" customFormat="1" ht="44.25" customHeight="1">
      <c r="A319" s="40"/>
      <c r="B319" s="41"/>
      <c r="C319" s="215" t="s">
        <v>481</v>
      </c>
      <c r="D319" s="215" t="s">
        <v>198</v>
      </c>
      <c r="E319" s="216" t="s">
        <v>482</v>
      </c>
      <c r="F319" s="217" t="s">
        <v>483</v>
      </c>
      <c r="G319" s="218" t="s">
        <v>441</v>
      </c>
      <c r="H319" s="219">
        <v>3</v>
      </c>
      <c r="I319" s="220"/>
      <c r="J319" s="221">
        <f>ROUND(I319*H319,2)</f>
        <v>0</v>
      </c>
      <c r="K319" s="222"/>
      <c r="L319" s="46"/>
      <c r="M319" s="223" t="s">
        <v>19</v>
      </c>
      <c r="N319" s="224" t="s">
        <v>42</v>
      </c>
      <c r="O319" s="86"/>
      <c r="P319" s="225">
        <f>O319*H319</f>
        <v>0</v>
      </c>
      <c r="Q319" s="225">
        <v>0.00296</v>
      </c>
      <c r="R319" s="225">
        <f>Q319*H319</f>
        <v>0.008879999999999999</v>
      </c>
      <c r="S319" s="225">
        <v>0</v>
      </c>
      <c r="T319" s="22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7" t="s">
        <v>148</v>
      </c>
      <c r="AT319" s="227" t="s">
        <v>198</v>
      </c>
      <c r="AU319" s="227" t="s">
        <v>78</v>
      </c>
      <c r="AY319" s="19" t="s">
        <v>197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148</v>
      </c>
      <c r="BK319" s="228">
        <f>ROUND(I319*H319,2)</f>
        <v>0</v>
      </c>
      <c r="BL319" s="19" t="s">
        <v>148</v>
      </c>
      <c r="BM319" s="227" t="s">
        <v>484</v>
      </c>
    </row>
    <row r="320" s="13" customFormat="1">
      <c r="A320" s="13"/>
      <c r="B320" s="229"/>
      <c r="C320" s="230"/>
      <c r="D320" s="231" t="s">
        <v>202</v>
      </c>
      <c r="E320" s="232" t="s">
        <v>19</v>
      </c>
      <c r="F320" s="233" t="s">
        <v>485</v>
      </c>
      <c r="G320" s="230"/>
      <c r="H320" s="232" t="s">
        <v>19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202</v>
      </c>
      <c r="AU320" s="239" t="s">
        <v>78</v>
      </c>
      <c r="AV320" s="13" t="s">
        <v>76</v>
      </c>
      <c r="AW320" s="13" t="s">
        <v>31</v>
      </c>
      <c r="AX320" s="13" t="s">
        <v>69</v>
      </c>
      <c r="AY320" s="239" t="s">
        <v>197</v>
      </c>
    </row>
    <row r="321" s="14" customFormat="1">
      <c r="A321" s="14"/>
      <c r="B321" s="240"/>
      <c r="C321" s="241"/>
      <c r="D321" s="231" t="s">
        <v>202</v>
      </c>
      <c r="E321" s="242" t="s">
        <v>115</v>
      </c>
      <c r="F321" s="243" t="s">
        <v>95</v>
      </c>
      <c r="G321" s="241"/>
      <c r="H321" s="244">
        <v>3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202</v>
      </c>
      <c r="AU321" s="250" t="s">
        <v>78</v>
      </c>
      <c r="AV321" s="14" t="s">
        <v>78</v>
      </c>
      <c r="AW321" s="14" t="s">
        <v>31</v>
      </c>
      <c r="AX321" s="14" t="s">
        <v>69</v>
      </c>
      <c r="AY321" s="250" t="s">
        <v>197</v>
      </c>
    </row>
    <row r="322" s="15" customFormat="1">
      <c r="A322" s="15"/>
      <c r="B322" s="251"/>
      <c r="C322" s="252"/>
      <c r="D322" s="231" t="s">
        <v>202</v>
      </c>
      <c r="E322" s="253" t="s">
        <v>19</v>
      </c>
      <c r="F322" s="254" t="s">
        <v>206</v>
      </c>
      <c r="G322" s="252"/>
      <c r="H322" s="255">
        <v>3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1" t="s">
        <v>202</v>
      </c>
      <c r="AU322" s="261" t="s">
        <v>78</v>
      </c>
      <c r="AV322" s="15" t="s">
        <v>95</v>
      </c>
      <c r="AW322" s="15" t="s">
        <v>31</v>
      </c>
      <c r="AX322" s="15" t="s">
        <v>76</v>
      </c>
      <c r="AY322" s="261" t="s">
        <v>197</v>
      </c>
    </row>
    <row r="323" s="2" customFormat="1" ht="24.15" customHeight="1">
      <c r="A323" s="40"/>
      <c r="B323" s="41"/>
      <c r="C323" s="275" t="s">
        <v>486</v>
      </c>
      <c r="D323" s="275" t="s">
        <v>363</v>
      </c>
      <c r="E323" s="276" t="s">
        <v>487</v>
      </c>
      <c r="F323" s="277" t="s">
        <v>488</v>
      </c>
      <c r="G323" s="278" t="s">
        <v>441</v>
      </c>
      <c r="H323" s="279">
        <v>3.0299999999999998</v>
      </c>
      <c r="I323" s="280"/>
      <c r="J323" s="281">
        <f>ROUND(I323*H323,2)</f>
        <v>0</v>
      </c>
      <c r="K323" s="282"/>
      <c r="L323" s="283"/>
      <c r="M323" s="284" t="s">
        <v>19</v>
      </c>
      <c r="N323" s="285" t="s">
        <v>42</v>
      </c>
      <c r="O323" s="86"/>
      <c r="P323" s="225">
        <f>O323*H323</f>
        <v>0</v>
      </c>
      <c r="Q323" s="225">
        <v>0.015599999999999999</v>
      </c>
      <c r="R323" s="225">
        <f>Q323*H323</f>
        <v>0.047267999999999998</v>
      </c>
      <c r="S323" s="225">
        <v>0</v>
      </c>
      <c r="T323" s="22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7" t="s">
        <v>265</v>
      </c>
      <c r="AT323" s="227" t="s">
        <v>363</v>
      </c>
      <c r="AU323" s="227" t="s">
        <v>78</v>
      </c>
      <c r="AY323" s="19" t="s">
        <v>197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9" t="s">
        <v>148</v>
      </c>
      <c r="BK323" s="228">
        <f>ROUND(I323*H323,2)</f>
        <v>0</v>
      </c>
      <c r="BL323" s="19" t="s">
        <v>148</v>
      </c>
      <c r="BM323" s="227" t="s">
        <v>489</v>
      </c>
    </row>
    <row r="324" s="14" customFormat="1">
      <c r="A324" s="14"/>
      <c r="B324" s="240"/>
      <c r="C324" s="241"/>
      <c r="D324" s="231" t="s">
        <v>202</v>
      </c>
      <c r="E324" s="242" t="s">
        <v>19</v>
      </c>
      <c r="F324" s="243" t="s">
        <v>115</v>
      </c>
      <c r="G324" s="241"/>
      <c r="H324" s="244">
        <v>3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0" t="s">
        <v>202</v>
      </c>
      <c r="AU324" s="250" t="s">
        <v>78</v>
      </c>
      <c r="AV324" s="14" t="s">
        <v>78</v>
      </c>
      <c r="AW324" s="14" t="s">
        <v>31</v>
      </c>
      <c r="AX324" s="14" t="s">
        <v>76</v>
      </c>
      <c r="AY324" s="250" t="s">
        <v>197</v>
      </c>
    </row>
    <row r="325" s="14" customFormat="1">
      <c r="A325" s="14"/>
      <c r="B325" s="240"/>
      <c r="C325" s="241"/>
      <c r="D325" s="231" t="s">
        <v>202</v>
      </c>
      <c r="E325" s="241"/>
      <c r="F325" s="243" t="s">
        <v>490</v>
      </c>
      <c r="G325" s="241"/>
      <c r="H325" s="244">
        <v>3.0299999999999998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202</v>
      </c>
      <c r="AU325" s="250" t="s">
        <v>78</v>
      </c>
      <c r="AV325" s="14" t="s">
        <v>78</v>
      </c>
      <c r="AW325" s="14" t="s">
        <v>4</v>
      </c>
      <c r="AX325" s="14" t="s">
        <v>76</v>
      </c>
      <c r="AY325" s="250" t="s">
        <v>197</v>
      </c>
    </row>
    <row r="326" s="2" customFormat="1" ht="49.05" customHeight="1">
      <c r="A326" s="40"/>
      <c r="B326" s="41"/>
      <c r="C326" s="215" t="s">
        <v>491</v>
      </c>
      <c r="D326" s="215" t="s">
        <v>198</v>
      </c>
      <c r="E326" s="216" t="s">
        <v>492</v>
      </c>
      <c r="F326" s="217" t="s">
        <v>493</v>
      </c>
      <c r="G326" s="218" t="s">
        <v>441</v>
      </c>
      <c r="H326" s="219">
        <v>4</v>
      </c>
      <c r="I326" s="220"/>
      <c r="J326" s="221">
        <f>ROUND(I326*H326,2)</f>
        <v>0</v>
      </c>
      <c r="K326" s="222"/>
      <c r="L326" s="46"/>
      <c r="M326" s="223" t="s">
        <v>19</v>
      </c>
      <c r="N326" s="224" t="s">
        <v>42</v>
      </c>
      <c r="O326" s="86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7" t="s">
        <v>148</v>
      </c>
      <c r="AT326" s="227" t="s">
        <v>198</v>
      </c>
      <c r="AU326" s="227" t="s">
        <v>78</v>
      </c>
      <c r="AY326" s="19" t="s">
        <v>197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9" t="s">
        <v>148</v>
      </c>
      <c r="BK326" s="228">
        <f>ROUND(I326*H326,2)</f>
        <v>0</v>
      </c>
      <c r="BL326" s="19" t="s">
        <v>148</v>
      </c>
      <c r="BM326" s="227" t="s">
        <v>494</v>
      </c>
    </row>
    <row r="327" s="14" customFormat="1">
      <c r="A327" s="14"/>
      <c r="B327" s="240"/>
      <c r="C327" s="241"/>
      <c r="D327" s="231" t="s">
        <v>202</v>
      </c>
      <c r="E327" s="242" t="s">
        <v>19</v>
      </c>
      <c r="F327" s="243" t="s">
        <v>148</v>
      </c>
      <c r="G327" s="241"/>
      <c r="H327" s="244">
        <v>4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202</v>
      </c>
      <c r="AU327" s="250" t="s">
        <v>78</v>
      </c>
      <c r="AV327" s="14" t="s">
        <v>78</v>
      </c>
      <c r="AW327" s="14" t="s">
        <v>31</v>
      </c>
      <c r="AX327" s="14" t="s">
        <v>69</v>
      </c>
      <c r="AY327" s="250" t="s">
        <v>197</v>
      </c>
    </row>
    <row r="328" s="15" customFormat="1">
      <c r="A328" s="15"/>
      <c r="B328" s="251"/>
      <c r="C328" s="252"/>
      <c r="D328" s="231" t="s">
        <v>202</v>
      </c>
      <c r="E328" s="253" t="s">
        <v>149</v>
      </c>
      <c r="F328" s="254" t="s">
        <v>206</v>
      </c>
      <c r="G328" s="252"/>
      <c r="H328" s="255">
        <v>4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1" t="s">
        <v>202</v>
      </c>
      <c r="AU328" s="261" t="s">
        <v>78</v>
      </c>
      <c r="AV328" s="15" t="s">
        <v>95</v>
      </c>
      <c r="AW328" s="15" t="s">
        <v>31</v>
      </c>
      <c r="AX328" s="15" t="s">
        <v>76</v>
      </c>
      <c r="AY328" s="261" t="s">
        <v>197</v>
      </c>
    </row>
    <row r="329" s="2" customFormat="1" ht="33" customHeight="1">
      <c r="A329" s="40"/>
      <c r="B329" s="41"/>
      <c r="C329" s="275" t="s">
        <v>495</v>
      </c>
      <c r="D329" s="275" t="s">
        <v>363</v>
      </c>
      <c r="E329" s="276" t="s">
        <v>496</v>
      </c>
      <c r="F329" s="277" t="s">
        <v>497</v>
      </c>
      <c r="G329" s="278" t="s">
        <v>441</v>
      </c>
      <c r="H329" s="279">
        <v>4.04</v>
      </c>
      <c r="I329" s="280"/>
      <c r="J329" s="281">
        <f>ROUND(I329*H329,2)</f>
        <v>0</v>
      </c>
      <c r="K329" s="282"/>
      <c r="L329" s="283"/>
      <c r="M329" s="284" t="s">
        <v>19</v>
      </c>
      <c r="N329" s="285" t="s">
        <v>42</v>
      </c>
      <c r="O329" s="86"/>
      <c r="P329" s="225">
        <f>O329*H329</f>
        <v>0</v>
      </c>
      <c r="Q329" s="225">
        <v>0.0212</v>
      </c>
      <c r="R329" s="225">
        <f>Q329*H329</f>
        <v>0.085648000000000002</v>
      </c>
      <c r="S329" s="225">
        <v>0</v>
      </c>
      <c r="T329" s="22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7" t="s">
        <v>265</v>
      </c>
      <c r="AT329" s="227" t="s">
        <v>363</v>
      </c>
      <c r="AU329" s="227" t="s">
        <v>78</v>
      </c>
      <c r="AY329" s="19" t="s">
        <v>197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148</v>
      </c>
      <c r="BK329" s="228">
        <f>ROUND(I329*H329,2)</f>
        <v>0</v>
      </c>
      <c r="BL329" s="19" t="s">
        <v>148</v>
      </c>
      <c r="BM329" s="227" t="s">
        <v>498</v>
      </c>
    </row>
    <row r="330" s="14" customFormat="1">
      <c r="A330" s="14"/>
      <c r="B330" s="240"/>
      <c r="C330" s="241"/>
      <c r="D330" s="231" t="s">
        <v>202</v>
      </c>
      <c r="E330" s="242" t="s">
        <v>19</v>
      </c>
      <c r="F330" s="243" t="s">
        <v>149</v>
      </c>
      <c r="G330" s="241"/>
      <c r="H330" s="244">
        <v>4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0" t="s">
        <v>202</v>
      </c>
      <c r="AU330" s="250" t="s">
        <v>78</v>
      </c>
      <c r="AV330" s="14" t="s">
        <v>78</v>
      </c>
      <c r="AW330" s="14" t="s">
        <v>31</v>
      </c>
      <c r="AX330" s="14" t="s">
        <v>76</v>
      </c>
      <c r="AY330" s="250" t="s">
        <v>197</v>
      </c>
    </row>
    <row r="331" s="14" customFormat="1">
      <c r="A331" s="14"/>
      <c r="B331" s="240"/>
      <c r="C331" s="241"/>
      <c r="D331" s="231" t="s">
        <v>202</v>
      </c>
      <c r="E331" s="241"/>
      <c r="F331" s="243" t="s">
        <v>499</v>
      </c>
      <c r="G331" s="241"/>
      <c r="H331" s="244">
        <v>4.04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0" t="s">
        <v>202</v>
      </c>
      <c r="AU331" s="250" t="s">
        <v>78</v>
      </c>
      <c r="AV331" s="14" t="s">
        <v>78</v>
      </c>
      <c r="AW331" s="14" t="s">
        <v>4</v>
      </c>
      <c r="AX331" s="14" t="s">
        <v>76</v>
      </c>
      <c r="AY331" s="250" t="s">
        <v>197</v>
      </c>
    </row>
    <row r="332" s="2" customFormat="1" ht="49.05" customHeight="1">
      <c r="A332" s="40"/>
      <c r="B332" s="41"/>
      <c r="C332" s="215" t="s">
        <v>500</v>
      </c>
      <c r="D332" s="215" t="s">
        <v>198</v>
      </c>
      <c r="E332" s="216" t="s">
        <v>501</v>
      </c>
      <c r="F332" s="217" t="s">
        <v>502</v>
      </c>
      <c r="G332" s="218" t="s">
        <v>441</v>
      </c>
      <c r="H332" s="219">
        <v>4</v>
      </c>
      <c r="I332" s="220"/>
      <c r="J332" s="221">
        <f>ROUND(I332*H332,2)</f>
        <v>0</v>
      </c>
      <c r="K332" s="222"/>
      <c r="L332" s="46"/>
      <c r="M332" s="223" t="s">
        <v>19</v>
      </c>
      <c r="N332" s="224" t="s">
        <v>42</v>
      </c>
      <c r="O332" s="86"/>
      <c r="P332" s="225">
        <f>O332*H332</f>
        <v>0</v>
      </c>
      <c r="Q332" s="225">
        <v>0.0016199999999999999</v>
      </c>
      <c r="R332" s="225">
        <f>Q332*H332</f>
        <v>0.0064799999999999996</v>
      </c>
      <c r="S332" s="225">
        <v>0</v>
      </c>
      <c r="T332" s="22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7" t="s">
        <v>148</v>
      </c>
      <c r="AT332" s="227" t="s">
        <v>198</v>
      </c>
      <c r="AU332" s="227" t="s">
        <v>78</v>
      </c>
      <c r="AY332" s="19" t="s">
        <v>197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148</v>
      </c>
      <c r="BK332" s="228">
        <f>ROUND(I332*H332,2)</f>
        <v>0</v>
      </c>
      <c r="BL332" s="19" t="s">
        <v>148</v>
      </c>
      <c r="BM332" s="227" t="s">
        <v>503</v>
      </c>
    </row>
    <row r="333" s="14" customFormat="1">
      <c r="A333" s="14"/>
      <c r="B333" s="240"/>
      <c r="C333" s="241"/>
      <c r="D333" s="231" t="s">
        <v>202</v>
      </c>
      <c r="E333" s="242" t="s">
        <v>19</v>
      </c>
      <c r="F333" s="243" t="s">
        <v>148</v>
      </c>
      <c r="G333" s="241"/>
      <c r="H333" s="244">
        <v>4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0" t="s">
        <v>202</v>
      </c>
      <c r="AU333" s="250" t="s">
        <v>78</v>
      </c>
      <c r="AV333" s="14" t="s">
        <v>78</v>
      </c>
      <c r="AW333" s="14" t="s">
        <v>31</v>
      </c>
      <c r="AX333" s="14" t="s">
        <v>69</v>
      </c>
      <c r="AY333" s="250" t="s">
        <v>197</v>
      </c>
    </row>
    <row r="334" s="15" customFormat="1">
      <c r="A334" s="15"/>
      <c r="B334" s="251"/>
      <c r="C334" s="252"/>
      <c r="D334" s="231" t="s">
        <v>202</v>
      </c>
      <c r="E334" s="253" t="s">
        <v>147</v>
      </c>
      <c r="F334" s="254" t="s">
        <v>206</v>
      </c>
      <c r="G334" s="252"/>
      <c r="H334" s="255">
        <v>4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1" t="s">
        <v>202</v>
      </c>
      <c r="AU334" s="261" t="s">
        <v>78</v>
      </c>
      <c r="AV334" s="15" t="s">
        <v>95</v>
      </c>
      <c r="AW334" s="15" t="s">
        <v>31</v>
      </c>
      <c r="AX334" s="15" t="s">
        <v>76</v>
      </c>
      <c r="AY334" s="261" t="s">
        <v>197</v>
      </c>
    </row>
    <row r="335" s="2" customFormat="1" ht="24.15" customHeight="1">
      <c r="A335" s="40"/>
      <c r="B335" s="41"/>
      <c r="C335" s="275" t="s">
        <v>504</v>
      </c>
      <c r="D335" s="275" t="s">
        <v>363</v>
      </c>
      <c r="E335" s="276" t="s">
        <v>505</v>
      </c>
      <c r="F335" s="277" t="s">
        <v>506</v>
      </c>
      <c r="G335" s="278" t="s">
        <v>441</v>
      </c>
      <c r="H335" s="279">
        <v>4.04</v>
      </c>
      <c r="I335" s="280"/>
      <c r="J335" s="281">
        <f>ROUND(I335*H335,2)</f>
        <v>0</v>
      </c>
      <c r="K335" s="282"/>
      <c r="L335" s="283"/>
      <c r="M335" s="284" t="s">
        <v>19</v>
      </c>
      <c r="N335" s="285" t="s">
        <v>42</v>
      </c>
      <c r="O335" s="86"/>
      <c r="P335" s="225">
        <f>O335*H335</f>
        <v>0</v>
      </c>
      <c r="Q335" s="225">
        <v>0.018499999999999999</v>
      </c>
      <c r="R335" s="225">
        <f>Q335*H335</f>
        <v>0.074740000000000001</v>
      </c>
      <c r="S335" s="225">
        <v>0</v>
      </c>
      <c r="T335" s="22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7" t="s">
        <v>265</v>
      </c>
      <c r="AT335" s="227" t="s">
        <v>363</v>
      </c>
      <c r="AU335" s="227" t="s">
        <v>78</v>
      </c>
      <c r="AY335" s="19" t="s">
        <v>197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148</v>
      </c>
      <c r="BK335" s="228">
        <f>ROUND(I335*H335,2)</f>
        <v>0</v>
      </c>
      <c r="BL335" s="19" t="s">
        <v>148</v>
      </c>
      <c r="BM335" s="227" t="s">
        <v>507</v>
      </c>
    </row>
    <row r="336" s="14" customFormat="1">
      <c r="A336" s="14"/>
      <c r="B336" s="240"/>
      <c r="C336" s="241"/>
      <c r="D336" s="231" t="s">
        <v>202</v>
      </c>
      <c r="E336" s="242" t="s">
        <v>19</v>
      </c>
      <c r="F336" s="243" t="s">
        <v>147</v>
      </c>
      <c r="G336" s="241"/>
      <c r="H336" s="244">
        <v>4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0" t="s">
        <v>202</v>
      </c>
      <c r="AU336" s="250" t="s">
        <v>78</v>
      </c>
      <c r="AV336" s="14" t="s">
        <v>78</v>
      </c>
      <c r="AW336" s="14" t="s">
        <v>31</v>
      </c>
      <c r="AX336" s="14" t="s">
        <v>76</v>
      </c>
      <c r="AY336" s="250" t="s">
        <v>197</v>
      </c>
    </row>
    <row r="337" s="14" customFormat="1">
      <c r="A337" s="14"/>
      <c r="B337" s="240"/>
      <c r="C337" s="241"/>
      <c r="D337" s="231" t="s">
        <v>202</v>
      </c>
      <c r="E337" s="241"/>
      <c r="F337" s="243" t="s">
        <v>499</v>
      </c>
      <c r="G337" s="241"/>
      <c r="H337" s="244">
        <v>4.04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202</v>
      </c>
      <c r="AU337" s="250" t="s">
        <v>78</v>
      </c>
      <c r="AV337" s="14" t="s">
        <v>78</v>
      </c>
      <c r="AW337" s="14" t="s">
        <v>4</v>
      </c>
      <c r="AX337" s="14" t="s">
        <v>76</v>
      </c>
      <c r="AY337" s="250" t="s">
        <v>197</v>
      </c>
    </row>
    <row r="338" s="2" customFormat="1" ht="24.15" customHeight="1">
      <c r="A338" s="40"/>
      <c r="B338" s="41"/>
      <c r="C338" s="275" t="s">
        <v>508</v>
      </c>
      <c r="D338" s="275" t="s">
        <v>363</v>
      </c>
      <c r="E338" s="276" t="s">
        <v>509</v>
      </c>
      <c r="F338" s="277" t="s">
        <v>510</v>
      </c>
      <c r="G338" s="278" t="s">
        <v>441</v>
      </c>
      <c r="H338" s="279">
        <v>4</v>
      </c>
      <c r="I338" s="280"/>
      <c r="J338" s="281">
        <f>ROUND(I338*H338,2)</f>
        <v>0</v>
      </c>
      <c r="K338" s="282"/>
      <c r="L338" s="283"/>
      <c r="M338" s="284" t="s">
        <v>19</v>
      </c>
      <c r="N338" s="285" t="s">
        <v>42</v>
      </c>
      <c r="O338" s="86"/>
      <c r="P338" s="225">
        <f>O338*H338</f>
        <v>0</v>
      </c>
      <c r="Q338" s="225">
        <v>0.0073000000000000001</v>
      </c>
      <c r="R338" s="225">
        <f>Q338*H338</f>
        <v>0.0292</v>
      </c>
      <c r="S338" s="225">
        <v>0</v>
      </c>
      <c r="T338" s="22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7" t="s">
        <v>265</v>
      </c>
      <c r="AT338" s="227" t="s">
        <v>363</v>
      </c>
      <c r="AU338" s="227" t="s">
        <v>78</v>
      </c>
      <c r="AY338" s="19" t="s">
        <v>197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148</v>
      </c>
      <c r="BK338" s="228">
        <f>ROUND(I338*H338,2)</f>
        <v>0</v>
      </c>
      <c r="BL338" s="19" t="s">
        <v>148</v>
      </c>
      <c r="BM338" s="227" t="s">
        <v>511</v>
      </c>
    </row>
    <row r="339" s="14" customFormat="1">
      <c r="A339" s="14"/>
      <c r="B339" s="240"/>
      <c r="C339" s="241"/>
      <c r="D339" s="231" t="s">
        <v>202</v>
      </c>
      <c r="E339" s="242" t="s">
        <v>19</v>
      </c>
      <c r="F339" s="243" t="s">
        <v>147</v>
      </c>
      <c r="G339" s="241"/>
      <c r="H339" s="244">
        <v>4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0" t="s">
        <v>202</v>
      </c>
      <c r="AU339" s="250" t="s">
        <v>78</v>
      </c>
      <c r="AV339" s="14" t="s">
        <v>78</v>
      </c>
      <c r="AW339" s="14" t="s">
        <v>31</v>
      </c>
      <c r="AX339" s="14" t="s">
        <v>76</v>
      </c>
      <c r="AY339" s="250" t="s">
        <v>197</v>
      </c>
    </row>
    <row r="340" s="2" customFormat="1" ht="24.15" customHeight="1">
      <c r="A340" s="40"/>
      <c r="B340" s="41"/>
      <c r="C340" s="215" t="s">
        <v>512</v>
      </c>
      <c r="D340" s="215" t="s">
        <v>198</v>
      </c>
      <c r="E340" s="216" t="s">
        <v>513</v>
      </c>
      <c r="F340" s="217" t="s">
        <v>514</v>
      </c>
      <c r="G340" s="218" t="s">
        <v>441</v>
      </c>
      <c r="H340" s="219">
        <v>1</v>
      </c>
      <c r="I340" s="220"/>
      <c r="J340" s="221">
        <f>ROUND(I340*H340,2)</f>
        <v>0</v>
      </c>
      <c r="K340" s="222"/>
      <c r="L340" s="46"/>
      <c r="M340" s="223" t="s">
        <v>19</v>
      </c>
      <c r="N340" s="224" t="s">
        <v>42</v>
      </c>
      <c r="O340" s="86"/>
      <c r="P340" s="225">
        <f>O340*H340</f>
        <v>0</v>
      </c>
      <c r="Q340" s="225">
        <v>0.00034000000000000002</v>
      </c>
      <c r="R340" s="225">
        <f>Q340*H340</f>
        <v>0.00034000000000000002</v>
      </c>
      <c r="S340" s="225">
        <v>0</v>
      </c>
      <c r="T340" s="22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7" t="s">
        <v>148</v>
      </c>
      <c r="AT340" s="227" t="s">
        <v>198</v>
      </c>
      <c r="AU340" s="227" t="s">
        <v>78</v>
      </c>
      <c r="AY340" s="19" t="s">
        <v>197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148</v>
      </c>
      <c r="BK340" s="228">
        <f>ROUND(I340*H340,2)</f>
        <v>0</v>
      </c>
      <c r="BL340" s="19" t="s">
        <v>148</v>
      </c>
      <c r="BM340" s="227" t="s">
        <v>515</v>
      </c>
    </row>
    <row r="341" s="14" customFormat="1">
      <c r="A341" s="14"/>
      <c r="B341" s="240"/>
      <c r="C341" s="241"/>
      <c r="D341" s="231" t="s">
        <v>202</v>
      </c>
      <c r="E341" s="242" t="s">
        <v>116</v>
      </c>
      <c r="F341" s="243" t="s">
        <v>76</v>
      </c>
      <c r="G341" s="241"/>
      <c r="H341" s="244">
        <v>1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0" t="s">
        <v>202</v>
      </c>
      <c r="AU341" s="250" t="s">
        <v>78</v>
      </c>
      <c r="AV341" s="14" t="s">
        <v>78</v>
      </c>
      <c r="AW341" s="14" t="s">
        <v>31</v>
      </c>
      <c r="AX341" s="14" t="s">
        <v>76</v>
      </c>
      <c r="AY341" s="250" t="s">
        <v>197</v>
      </c>
    </row>
    <row r="342" s="2" customFormat="1" ht="24.15" customHeight="1">
      <c r="A342" s="40"/>
      <c r="B342" s="41"/>
      <c r="C342" s="275" t="s">
        <v>516</v>
      </c>
      <c r="D342" s="275" t="s">
        <v>363</v>
      </c>
      <c r="E342" s="276" t="s">
        <v>517</v>
      </c>
      <c r="F342" s="277" t="s">
        <v>518</v>
      </c>
      <c r="G342" s="278" t="s">
        <v>441</v>
      </c>
      <c r="H342" s="279">
        <v>1</v>
      </c>
      <c r="I342" s="280"/>
      <c r="J342" s="281">
        <f>ROUND(I342*H342,2)</f>
        <v>0</v>
      </c>
      <c r="K342" s="282"/>
      <c r="L342" s="283"/>
      <c r="M342" s="284" t="s">
        <v>19</v>
      </c>
      <c r="N342" s="285" t="s">
        <v>42</v>
      </c>
      <c r="O342" s="86"/>
      <c r="P342" s="225">
        <f>O342*H342</f>
        <v>0</v>
      </c>
      <c r="Q342" s="225">
        <v>0.078</v>
      </c>
      <c r="R342" s="225">
        <f>Q342*H342</f>
        <v>0.078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265</v>
      </c>
      <c r="AT342" s="227" t="s">
        <v>363</v>
      </c>
      <c r="AU342" s="227" t="s">
        <v>78</v>
      </c>
      <c r="AY342" s="19" t="s">
        <v>197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148</v>
      </c>
      <c r="BK342" s="228">
        <f>ROUND(I342*H342,2)</f>
        <v>0</v>
      </c>
      <c r="BL342" s="19" t="s">
        <v>148</v>
      </c>
      <c r="BM342" s="227" t="s">
        <v>519</v>
      </c>
    </row>
    <row r="343" s="14" customFormat="1">
      <c r="A343" s="14"/>
      <c r="B343" s="240"/>
      <c r="C343" s="241"/>
      <c r="D343" s="231" t="s">
        <v>202</v>
      </c>
      <c r="E343" s="242" t="s">
        <v>19</v>
      </c>
      <c r="F343" s="243" t="s">
        <v>116</v>
      </c>
      <c r="G343" s="241"/>
      <c r="H343" s="244">
        <v>1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0" t="s">
        <v>202</v>
      </c>
      <c r="AU343" s="250" t="s">
        <v>78</v>
      </c>
      <c r="AV343" s="14" t="s">
        <v>78</v>
      </c>
      <c r="AW343" s="14" t="s">
        <v>31</v>
      </c>
      <c r="AX343" s="14" t="s">
        <v>76</v>
      </c>
      <c r="AY343" s="250" t="s">
        <v>197</v>
      </c>
    </row>
    <row r="344" s="2" customFormat="1" ht="49.05" customHeight="1">
      <c r="A344" s="40"/>
      <c r="B344" s="41"/>
      <c r="C344" s="215" t="s">
        <v>520</v>
      </c>
      <c r="D344" s="215" t="s">
        <v>198</v>
      </c>
      <c r="E344" s="216" t="s">
        <v>521</v>
      </c>
      <c r="F344" s="217" t="s">
        <v>522</v>
      </c>
      <c r="G344" s="218" t="s">
        <v>441</v>
      </c>
      <c r="H344" s="219">
        <v>2</v>
      </c>
      <c r="I344" s="220"/>
      <c r="J344" s="221">
        <f>ROUND(I344*H344,2)</f>
        <v>0</v>
      </c>
      <c r="K344" s="222"/>
      <c r="L344" s="46"/>
      <c r="M344" s="223" t="s">
        <v>19</v>
      </c>
      <c r="N344" s="224" t="s">
        <v>42</v>
      </c>
      <c r="O344" s="86"/>
      <c r="P344" s="225">
        <f>O344*H344</f>
        <v>0</v>
      </c>
      <c r="Q344" s="225">
        <v>0.00296</v>
      </c>
      <c r="R344" s="225">
        <f>Q344*H344</f>
        <v>0.0059199999999999999</v>
      </c>
      <c r="S344" s="225">
        <v>0</v>
      </c>
      <c r="T344" s="22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7" t="s">
        <v>148</v>
      </c>
      <c r="AT344" s="227" t="s">
        <v>198</v>
      </c>
      <c r="AU344" s="227" t="s">
        <v>78</v>
      </c>
      <c r="AY344" s="19" t="s">
        <v>197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9" t="s">
        <v>148</v>
      </c>
      <c r="BK344" s="228">
        <f>ROUND(I344*H344,2)</f>
        <v>0</v>
      </c>
      <c r="BL344" s="19" t="s">
        <v>148</v>
      </c>
      <c r="BM344" s="227" t="s">
        <v>523</v>
      </c>
    </row>
    <row r="345" s="14" customFormat="1">
      <c r="A345" s="14"/>
      <c r="B345" s="240"/>
      <c r="C345" s="241"/>
      <c r="D345" s="231" t="s">
        <v>202</v>
      </c>
      <c r="E345" s="242" t="s">
        <v>19</v>
      </c>
      <c r="F345" s="243" t="s">
        <v>78</v>
      </c>
      <c r="G345" s="241"/>
      <c r="H345" s="244">
        <v>2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202</v>
      </c>
      <c r="AU345" s="250" t="s">
        <v>78</v>
      </c>
      <c r="AV345" s="14" t="s">
        <v>78</v>
      </c>
      <c r="AW345" s="14" t="s">
        <v>31</v>
      </c>
      <c r="AX345" s="14" t="s">
        <v>69</v>
      </c>
      <c r="AY345" s="250" t="s">
        <v>197</v>
      </c>
    </row>
    <row r="346" s="15" customFormat="1">
      <c r="A346" s="15"/>
      <c r="B346" s="251"/>
      <c r="C346" s="252"/>
      <c r="D346" s="231" t="s">
        <v>202</v>
      </c>
      <c r="E346" s="253" t="s">
        <v>146</v>
      </c>
      <c r="F346" s="254" t="s">
        <v>206</v>
      </c>
      <c r="G346" s="252"/>
      <c r="H346" s="255">
        <v>2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1" t="s">
        <v>202</v>
      </c>
      <c r="AU346" s="261" t="s">
        <v>78</v>
      </c>
      <c r="AV346" s="15" t="s">
        <v>95</v>
      </c>
      <c r="AW346" s="15" t="s">
        <v>31</v>
      </c>
      <c r="AX346" s="15" t="s">
        <v>76</v>
      </c>
      <c r="AY346" s="261" t="s">
        <v>197</v>
      </c>
    </row>
    <row r="347" s="2" customFormat="1" ht="24.15" customHeight="1">
      <c r="A347" s="40"/>
      <c r="B347" s="41"/>
      <c r="C347" s="275" t="s">
        <v>524</v>
      </c>
      <c r="D347" s="275" t="s">
        <v>363</v>
      </c>
      <c r="E347" s="276" t="s">
        <v>525</v>
      </c>
      <c r="F347" s="277" t="s">
        <v>526</v>
      </c>
      <c r="G347" s="278" t="s">
        <v>441</v>
      </c>
      <c r="H347" s="279">
        <v>2.02</v>
      </c>
      <c r="I347" s="280"/>
      <c r="J347" s="281">
        <f>ROUND(I347*H347,2)</f>
        <v>0</v>
      </c>
      <c r="K347" s="282"/>
      <c r="L347" s="283"/>
      <c r="M347" s="284" t="s">
        <v>19</v>
      </c>
      <c r="N347" s="285" t="s">
        <v>42</v>
      </c>
      <c r="O347" s="86"/>
      <c r="P347" s="225">
        <f>O347*H347</f>
        <v>0</v>
      </c>
      <c r="Q347" s="225">
        <v>0.040500000000000001</v>
      </c>
      <c r="R347" s="225">
        <f>Q347*H347</f>
        <v>0.081810000000000008</v>
      </c>
      <c r="S347" s="225">
        <v>0</v>
      </c>
      <c r="T347" s="22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7" t="s">
        <v>265</v>
      </c>
      <c r="AT347" s="227" t="s">
        <v>363</v>
      </c>
      <c r="AU347" s="227" t="s">
        <v>78</v>
      </c>
      <c r="AY347" s="19" t="s">
        <v>197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9" t="s">
        <v>148</v>
      </c>
      <c r="BK347" s="228">
        <f>ROUND(I347*H347,2)</f>
        <v>0</v>
      </c>
      <c r="BL347" s="19" t="s">
        <v>148</v>
      </c>
      <c r="BM347" s="227" t="s">
        <v>527</v>
      </c>
    </row>
    <row r="348" s="14" customFormat="1">
      <c r="A348" s="14"/>
      <c r="B348" s="240"/>
      <c r="C348" s="241"/>
      <c r="D348" s="231" t="s">
        <v>202</v>
      </c>
      <c r="E348" s="242" t="s">
        <v>19</v>
      </c>
      <c r="F348" s="243" t="s">
        <v>146</v>
      </c>
      <c r="G348" s="241"/>
      <c r="H348" s="244">
        <v>2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0" t="s">
        <v>202</v>
      </c>
      <c r="AU348" s="250" t="s">
        <v>78</v>
      </c>
      <c r="AV348" s="14" t="s">
        <v>78</v>
      </c>
      <c r="AW348" s="14" t="s">
        <v>31</v>
      </c>
      <c r="AX348" s="14" t="s">
        <v>76</v>
      </c>
      <c r="AY348" s="250" t="s">
        <v>197</v>
      </c>
    </row>
    <row r="349" s="14" customFormat="1">
      <c r="A349" s="14"/>
      <c r="B349" s="240"/>
      <c r="C349" s="241"/>
      <c r="D349" s="231" t="s">
        <v>202</v>
      </c>
      <c r="E349" s="241"/>
      <c r="F349" s="243" t="s">
        <v>528</v>
      </c>
      <c r="G349" s="241"/>
      <c r="H349" s="244">
        <v>2.02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202</v>
      </c>
      <c r="AU349" s="250" t="s">
        <v>78</v>
      </c>
      <c r="AV349" s="14" t="s">
        <v>78</v>
      </c>
      <c r="AW349" s="14" t="s">
        <v>4</v>
      </c>
      <c r="AX349" s="14" t="s">
        <v>76</v>
      </c>
      <c r="AY349" s="250" t="s">
        <v>197</v>
      </c>
    </row>
    <row r="350" s="2" customFormat="1" ht="24.15" customHeight="1">
      <c r="A350" s="40"/>
      <c r="B350" s="41"/>
      <c r="C350" s="275" t="s">
        <v>529</v>
      </c>
      <c r="D350" s="275" t="s">
        <v>363</v>
      </c>
      <c r="E350" s="276" t="s">
        <v>530</v>
      </c>
      <c r="F350" s="277" t="s">
        <v>531</v>
      </c>
      <c r="G350" s="278" t="s">
        <v>441</v>
      </c>
      <c r="H350" s="279">
        <v>2.02</v>
      </c>
      <c r="I350" s="280"/>
      <c r="J350" s="281">
        <f>ROUND(I350*H350,2)</f>
        <v>0</v>
      </c>
      <c r="K350" s="282"/>
      <c r="L350" s="283"/>
      <c r="M350" s="284" t="s">
        <v>19</v>
      </c>
      <c r="N350" s="285" t="s">
        <v>42</v>
      </c>
      <c r="O350" s="86"/>
      <c r="P350" s="225">
        <f>O350*H350</f>
        <v>0</v>
      </c>
      <c r="Q350" s="225">
        <v>0.0073000000000000001</v>
      </c>
      <c r="R350" s="225">
        <f>Q350*H350</f>
        <v>0.014746</v>
      </c>
      <c r="S350" s="225">
        <v>0</v>
      </c>
      <c r="T350" s="22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7" t="s">
        <v>265</v>
      </c>
      <c r="AT350" s="227" t="s">
        <v>363</v>
      </c>
      <c r="AU350" s="227" t="s">
        <v>78</v>
      </c>
      <c r="AY350" s="19" t="s">
        <v>197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9" t="s">
        <v>148</v>
      </c>
      <c r="BK350" s="228">
        <f>ROUND(I350*H350,2)</f>
        <v>0</v>
      </c>
      <c r="BL350" s="19" t="s">
        <v>148</v>
      </c>
      <c r="BM350" s="227" t="s">
        <v>532</v>
      </c>
    </row>
    <row r="351" s="14" customFormat="1">
      <c r="A351" s="14"/>
      <c r="B351" s="240"/>
      <c r="C351" s="241"/>
      <c r="D351" s="231" t="s">
        <v>202</v>
      </c>
      <c r="E351" s="241"/>
      <c r="F351" s="243" t="s">
        <v>528</v>
      </c>
      <c r="G351" s="241"/>
      <c r="H351" s="244">
        <v>2.02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202</v>
      </c>
      <c r="AU351" s="250" t="s">
        <v>78</v>
      </c>
      <c r="AV351" s="14" t="s">
        <v>78</v>
      </c>
      <c r="AW351" s="14" t="s">
        <v>4</v>
      </c>
      <c r="AX351" s="14" t="s">
        <v>76</v>
      </c>
      <c r="AY351" s="250" t="s">
        <v>197</v>
      </c>
    </row>
    <row r="352" s="2" customFormat="1" ht="16.5" customHeight="1">
      <c r="A352" s="40"/>
      <c r="B352" s="41"/>
      <c r="C352" s="215" t="s">
        <v>533</v>
      </c>
      <c r="D352" s="215" t="s">
        <v>198</v>
      </c>
      <c r="E352" s="216" t="s">
        <v>534</v>
      </c>
      <c r="F352" s="217" t="s">
        <v>535</v>
      </c>
      <c r="G352" s="218" t="s">
        <v>252</v>
      </c>
      <c r="H352" s="219">
        <v>145.80000000000001</v>
      </c>
      <c r="I352" s="220"/>
      <c r="J352" s="221">
        <f>ROUND(I352*H352,2)</f>
        <v>0</v>
      </c>
      <c r="K352" s="222"/>
      <c r="L352" s="46"/>
      <c r="M352" s="223" t="s">
        <v>19</v>
      </c>
      <c r="N352" s="224" t="s">
        <v>42</v>
      </c>
      <c r="O352" s="86"/>
      <c r="P352" s="225">
        <f>O352*H352</f>
        <v>0</v>
      </c>
      <c r="Q352" s="225">
        <v>0</v>
      </c>
      <c r="R352" s="225">
        <f>Q352*H352</f>
        <v>0</v>
      </c>
      <c r="S352" s="225">
        <v>0</v>
      </c>
      <c r="T352" s="22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7" t="s">
        <v>148</v>
      </c>
      <c r="AT352" s="227" t="s">
        <v>198</v>
      </c>
      <c r="AU352" s="227" t="s">
        <v>78</v>
      </c>
      <c r="AY352" s="19" t="s">
        <v>197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148</v>
      </c>
      <c r="BK352" s="228">
        <f>ROUND(I352*H352,2)</f>
        <v>0</v>
      </c>
      <c r="BL352" s="19" t="s">
        <v>148</v>
      </c>
      <c r="BM352" s="227" t="s">
        <v>536</v>
      </c>
    </row>
    <row r="353" s="14" customFormat="1">
      <c r="A353" s="14"/>
      <c r="B353" s="240"/>
      <c r="C353" s="241"/>
      <c r="D353" s="231" t="s">
        <v>202</v>
      </c>
      <c r="E353" s="242" t="s">
        <v>19</v>
      </c>
      <c r="F353" s="243" t="s">
        <v>157</v>
      </c>
      <c r="G353" s="241"/>
      <c r="H353" s="244">
        <v>145.80000000000001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202</v>
      </c>
      <c r="AU353" s="250" t="s">
        <v>78</v>
      </c>
      <c r="AV353" s="14" t="s">
        <v>78</v>
      </c>
      <c r="AW353" s="14" t="s">
        <v>31</v>
      </c>
      <c r="AX353" s="14" t="s">
        <v>76</v>
      </c>
      <c r="AY353" s="250" t="s">
        <v>197</v>
      </c>
    </row>
    <row r="354" s="2" customFormat="1" ht="24.15" customHeight="1">
      <c r="A354" s="40"/>
      <c r="B354" s="41"/>
      <c r="C354" s="215" t="s">
        <v>537</v>
      </c>
      <c r="D354" s="215" t="s">
        <v>198</v>
      </c>
      <c r="E354" s="216" t="s">
        <v>538</v>
      </c>
      <c r="F354" s="217" t="s">
        <v>539</v>
      </c>
      <c r="G354" s="218" t="s">
        <v>252</v>
      </c>
      <c r="H354" s="219">
        <v>145.80000000000001</v>
      </c>
      <c r="I354" s="220"/>
      <c r="J354" s="221">
        <f>ROUND(I354*H354,2)</f>
        <v>0</v>
      </c>
      <c r="K354" s="222"/>
      <c r="L354" s="46"/>
      <c r="M354" s="223" t="s">
        <v>19</v>
      </c>
      <c r="N354" s="224" t="s">
        <v>42</v>
      </c>
      <c r="O354" s="86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7" t="s">
        <v>148</v>
      </c>
      <c r="AT354" s="227" t="s">
        <v>198</v>
      </c>
      <c r="AU354" s="227" t="s">
        <v>78</v>
      </c>
      <c r="AY354" s="19" t="s">
        <v>197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9" t="s">
        <v>148</v>
      </c>
      <c r="BK354" s="228">
        <f>ROUND(I354*H354,2)</f>
        <v>0</v>
      </c>
      <c r="BL354" s="19" t="s">
        <v>148</v>
      </c>
      <c r="BM354" s="227" t="s">
        <v>540</v>
      </c>
    </row>
    <row r="355" s="14" customFormat="1">
      <c r="A355" s="14"/>
      <c r="B355" s="240"/>
      <c r="C355" s="241"/>
      <c r="D355" s="231" t="s">
        <v>202</v>
      </c>
      <c r="E355" s="242" t="s">
        <v>19</v>
      </c>
      <c r="F355" s="243" t="s">
        <v>157</v>
      </c>
      <c r="G355" s="241"/>
      <c r="H355" s="244">
        <v>145.80000000000001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0" t="s">
        <v>202</v>
      </c>
      <c r="AU355" s="250" t="s">
        <v>78</v>
      </c>
      <c r="AV355" s="14" t="s">
        <v>78</v>
      </c>
      <c r="AW355" s="14" t="s">
        <v>31</v>
      </c>
      <c r="AX355" s="14" t="s">
        <v>76</v>
      </c>
      <c r="AY355" s="250" t="s">
        <v>197</v>
      </c>
    </row>
    <row r="356" s="2" customFormat="1" ht="16.5" customHeight="1">
      <c r="A356" s="40"/>
      <c r="B356" s="41"/>
      <c r="C356" s="215" t="s">
        <v>541</v>
      </c>
      <c r="D356" s="215" t="s">
        <v>198</v>
      </c>
      <c r="E356" s="216" t="s">
        <v>542</v>
      </c>
      <c r="F356" s="217" t="s">
        <v>543</v>
      </c>
      <c r="G356" s="218" t="s">
        <v>441</v>
      </c>
      <c r="H356" s="219">
        <v>1</v>
      </c>
      <c r="I356" s="220"/>
      <c r="J356" s="221">
        <f>ROUND(I356*H356,2)</f>
        <v>0</v>
      </c>
      <c r="K356" s="222"/>
      <c r="L356" s="46"/>
      <c r="M356" s="223" t="s">
        <v>19</v>
      </c>
      <c r="N356" s="224" t="s">
        <v>42</v>
      </c>
      <c r="O356" s="86"/>
      <c r="P356" s="225">
        <f>O356*H356</f>
        <v>0</v>
      </c>
      <c r="Q356" s="225">
        <v>0.32906000000000002</v>
      </c>
      <c r="R356" s="225">
        <f>Q356*H356</f>
        <v>0.32906000000000002</v>
      </c>
      <c r="S356" s="225">
        <v>0</v>
      </c>
      <c r="T356" s="22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7" t="s">
        <v>148</v>
      </c>
      <c r="AT356" s="227" t="s">
        <v>198</v>
      </c>
      <c r="AU356" s="227" t="s">
        <v>78</v>
      </c>
      <c r="AY356" s="19" t="s">
        <v>197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9" t="s">
        <v>148</v>
      </c>
      <c r="BK356" s="228">
        <f>ROUND(I356*H356,2)</f>
        <v>0</v>
      </c>
      <c r="BL356" s="19" t="s">
        <v>148</v>
      </c>
      <c r="BM356" s="227" t="s">
        <v>544</v>
      </c>
    </row>
    <row r="357" s="14" customFormat="1">
      <c r="A357" s="14"/>
      <c r="B357" s="240"/>
      <c r="C357" s="241"/>
      <c r="D357" s="231" t="s">
        <v>202</v>
      </c>
      <c r="E357" s="242" t="s">
        <v>19</v>
      </c>
      <c r="F357" s="243" t="s">
        <v>116</v>
      </c>
      <c r="G357" s="241"/>
      <c r="H357" s="244">
        <v>1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0" t="s">
        <v>202</v>
      </c>
      <c r="AU357" s="250" t="s">
        <v>78</v>
      </c>
      <c r="AV357" s="14" t="s">
        <v>78</v>
      </c>
      <c r="AW357" s="14" t="s">
        <v>31</v>
      </c>
      <c r="AX357" s="14" t="s">
        <v>76</v>
      </c>
      <c r="AY357" s="250" t="s">
        <v>197</v>
      </c>
    </row>
    <row r="358" s="2" customFormat="1" ht="16.5" customHeight="1">
      <c r="A358" s="40"/>
      <c r="B358" s="41"/>
      <c r="C358" s="275" t="s">
        <v>545</v>
      </c>
      <c r="D358" s="275" t="s">
        <v>363</v>
      </c>
      <c r="E358" s="276" t="s">
        <v>546</v>
      </c>
      <c r="F358" s="277" t="s">
        <v>547</v>
      </c>
      <c r="G358" s="278" t="s">
        <v>441</v>
      </c>
      <c r="H358" s="279">
        <v>1</v>
      </c>
      <c r="I358" s="280"/>
      <c r="J358" s="281">
        <f>ROUND(I358*H358,2)</f>
        <v>0</v>
      </c>
      <c r="K358" s="282"/>
      <c r="L358" s="283"/>
      <c r="M358" s="284" t="s">
        <v>19</v>
      </c>
      <c r="N358" s="285" t="s">
        <v>42</v>
      </c>
      <c r="O358" s="86"/>
      <c r="P358" s="225">
        <f>O358*H358</f>
        <v>0</v>
      </c>
      <c r="Q358" s="225">
        <v>0.029499999999999998</v>
      </c>
      <c r="R358" s="225">
        <f>Q358*H358</f>
        <v>0.029499999999999998</v>
      </c>
      <c r="S358" s="225">
        <v>0</v>
      </c>
      <c r="T358" s="22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7" t="s">
        <v>265</v>
      </c>
      <c r="AT358" s="227" t="s">
        <v>363</v>
      </c>
      <c r="AU358" s="227" t="s">
        <v>78</v>
      </c>
      <c r="AY358" s="19" t="s">
        <v>197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9" t="s">
        <v>148</v>
      </c>
      <c r="BK358" s="228">
        <f>ROUND(I358*H358,2)</f>
        <v>0</v>
      </c>
      <c r="BL358" s="19" t="s">
        <v>148</v>
      </c>
      <c r="BM358" s="227" t="s">
        <v>548</v>
      </c>
    </row>
    <row r="359" s="2" customFormat="1" ht="16.5" customHeight="1">
      <c r="A359" s="40"/>
      <c r="B359" s="41"/>
      <c r="C359" s="215" t="s">
        <v>549</v>
      </c>
      <c r="D359" s="215" t="s">
        <v>198</v>
      </c>
      <c r="E359" s="216" t="s">
        <v>550</v>
      </c>
      <c r="F359" s="217" t="s">
        <v>551</v>
      </c>
      <c r="G359" s="218" t="s">
        <v>441</v>
      </c>
      <c r="H359" s="219">
        <v>6</v>
      </c>
      <c r="I359" s="220"/>
      <c r="J359" s="221">
        <f>ROUND(I359*H359,2)</f>
        <v>0</v>
      </c>
      <c r="K359" s="222"/>
      <c r="L359" s="46"/>
      <c r="M359" s="223" t="s">
        <v>19</v>
      </c>
      <c r="N359" s="224" t="s">
        <v>42</v>
      </c>
      <c r="O359" s="86"/>
      <c r="P359" s="225">
        <f>O359*H359</f>
        <v>0</v>
      </c>
      <c r="Q359" s="225">
        <v>0.12303160000000001</v>
      </c>
      <c r="R359" s="225">
        <f>Q359*H359</f>
        <v>0.7381896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148</v>
      </c>
      <c r="AT359" s="227" t="s">
        <v>198</v>
      </c>
      <c r="AU359" s="227" t="s">
        <v>78</v>
      </c>
      <c r="AY359" s="19" t="s">
        <v>197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148</v>
      </c>
      <c r="BK359" s="228">
        <f>ROUND(I359*H359,2)</f>
        <v>0</v>
      </c>
      <c r="BL359" s="19" t="s">
        <v>148</v>
      </c>
      <c r="BM359" s="227" t="s">
        <v>552</v>
      </c>
    </row>
    <row r="360" s="14" customFormat="1">
      <c r="A360" s="14"/>
      <c r="B360" s="240"/>
      <c r="C360" s="241"/>
      <c r="D360" s="231" t="s">
        <v>202</v>
      </c>
      <c r="E360" s="242" t="s">
        <v>19</v>
      </c>
      <c r="F360" s="243" t="s">
        <v>147</v>
      </c>
      <c r="G360" s="241"/>
      <c r="H360" s="244">
        <v>4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0" t="s">
        <v>202</v>
      </c>
      <c r="AU360" s="250" t="s">
        <v>78</v>
      </c>
      <c r="AV360" s="14" t="s">
        <v>78</v>
      </c>
      <c r="AW360" s="14" t="s">
        <v>31</v>
      </c>
      <c r="AX360" s="14" t="s">
        <v>69</v>
      </c>
      <c r="AY360" s="250" t="s">
        <v>197</v>
      </c>
    </row>
    <row r="361" s="14" customFormat="1">
      <c r="A361" s="14"/>
      <c r="B361" s="240"/>
      <c r="C361" s="241"/>
      <c r="D361" s="231" t="s">
        <v>202</v>
      </c>
      <c r="E361" s="242" t="s">
        <v>19</v>
      </c>
      <c r="F361" s="243" t="s">
        <v>146</v>
      </c>
      <c r="G361" s="241"/>
      <c r="H361" s="244">
        <v>2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0" t="s">
        <v>202</v>
      </c>
      <c r="AU361" s="250" t="s">
        <v>78</v>
      </c>
      <c r="AV361" s="14" t="s">
        <v>78</v>
      </c>
      <c r="AW361" s="14" t="s">
        <v>31</v>
      </c>
      <c r="AX361" s="14" t="s">
        <v>69</v>
      </c>
      <c r="AY361" s="250" t="s">
        <v>197</v>
      </c>
    </row>
    <row r="362" s="16" customFormat="1">
      <c r="A362" s="16"/>
      <c r="B362" s="262"/>
      <c r="C362" s="263"/>
      <c r="D362" s="231" t="s">
        <v>202</v>
      </c>
      <c r="E362" s="264" t="s">
        <v>19</v>
      </c>
      <c r="F362" s="265" t="s">
        <v>215</v>
      </c>
      <c r="G362" s="263"/>
      <c r="H362" s="266">
        <v>6</v>
      </c>
      <c r="I362" s="267"/>
      <c r="J362" s="263"/>
      <c r="K362" s="263"/>
      <c r="L362" s="268"/>
      <c r="M362" s="269"/>
      <c r="N362" s="270"/>
      <c r="O362" s="270"/>
      <c r="P362" s="270"/>
      <c r="Q362" s="270"/>
      <c r="R362" s="270"/>
      <c r="S362" s="270"/>
      <c r="T362" s="271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72" t="s">
        <v>202</v>
      </c>
      <c r="AU362" s="272" t="s">
        <v>78</v>
      </c>
      <c r="AV362" s="16" t="s">
        <v>148</v>
      </c>
      <c r="AW362" s="16" t="s">
        <v>31</v>
      </c>
      <c r="AX362" s="16" t="s">
        <v>76</v>
      </c>
      <c r="AY362" s="272" t="s">
        <v>197</v>
      </c>
    </row>
    <row r="363" s="2" customFormat="1" ht="16.5" customHeight="1">
      <c r="A363" s="40"/>
      <c r="B363" s="41"/>
      <c r="C363" s="275" t="s">
        <v>553</v>
      </c>
      <c r="D363" s="275" t="s">
        <v>363</v>
      </c>
      <c r="E363" s="276" t="s">
        <v>554</v>
      </c>
      <c r="F363" s="277" t="s">
        <v>555</v>
      </c>
      <c r="G363" s="278" t="s">
        <v>441</v>
      </c>
      <c r="H363" s="279">
        <v>6.0599999999999996</v>
      </c>
      <c r="I363" s="280"/>
      <c r="J363" s="281">
        <f>ROUND(I363*H363,2)</f>
        <v>0</v>
      </c>
      <c r="K363" s="282"/>
      <c r="L363" s="283"/>
      <c r="M363" s="284" t="s">
        <v>19</v>
      </c>
      <c r="N363" s="285" t="s">
        <v>42</v>
      </c>
      <c r="O363" s="86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7" t="s">
        <v>265</v>
      </c>
      <c r="AT363" s="227" t="s">
        <v>363</v>
      </c>
      <c r="AU363" s="227" t="s">
        <v>78</v>
      </c>
      <c r="AY363" s="19" t="s">
        <v>197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9" t="s">
        <v>148</v>
      </c>
      <c r="BK363" s="228">
        <f>ROUND(I363*H363,2)</f>
        <v>0</v>
      </c>
      <c r="BL363" s="19" t="s">
        <v>148</v>
      </c>
      <c r="BM363" s="227" t="s">
        <v>556</v>
      </c>
    </row>
    <row r="364" s="14" customFormat="1">
      <c r="A364" s="14"/>
      <c r="B364" s="240"/>
      <c r="C364" s="241"/>
      <c r="D364" s="231" t="s">
        <v>202</v>
      </c>
      <c r="E364" s="242" t="s">
        <v>19</v>
      </c>
      <c r="F364" s="243" t="s">
        <v>147</v>
      </c>
      <c r="G364" s="241"/>
      <c r="H364" s="244">
        <v>4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0" t="s">
        <v>202</v>
      </c>
      <c r="AU364" s="250" t="s">
        <v>78</v>
      </c>
      <c r="AV364" s="14" t="s">
        <v>78</v>
      </c>
      <c r="AW364" s="14" t="s">
        <v>31</v>
      </c>
      <c r="AX364" s="14" t="s">
        <v>69</v>
      </c>
      <c r="AY364" s="250" t="s">
        <v>197</v>
      </c>
    </row>
    <row r="365" s="14" customFormat="1">
      <c r="A365" s="14"/>
      <c r="B365" s="240"/>
      <c r="C365" s="241"/>
      <c r="D365" s="231" t="s">
        <v>202</v>
      </c>
      <c r="E365" s="242" t="s">
        <v>19</v>
      </c>
      <c r="F365" s="243" t="s">
        <v>146</v>
      </c>
      <c r="G365" s="241"/>
      <c r="H365" s="244">
        <v>2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0" t="s">
        <v>202</v>
      </c>
      <c r="AU365" s="250" t="s">
        <v>78</v>
      </c>
      <c r="AV365" s="14" t="s">
        <v>78</v>
      </c>
      <c r="AW365" s="14" t="s">
        <v>31</v>
      </c>
      <c r="AX365" s="14" t="s">
        <v>69</v>
      </c>
      <c r="AY365" s="250" t="s">
        <v>197</v>
      </c>
    </row>
    <row r="366" s="16" customFormat="1">
      <c r="A366" s="16"/>
      <c r="B366" s="262"/>
      <c r="C366" s="263"/>
      <c r="D366" s="231" t="s">
        <v>202</v>
      </c>
      <c r="E366" s="264" t="s">
        <v>19</v>
      </c>
      <c r="F366" s="265" t="s">
        <v>215</v>
      </c>
      <c r="G366" s="263"/>
      <c r="H366" s="266">
        <v>6</v>
      </c>
      <c r="I366" s="267"/>
      <c r="J366" s="263"/>
      <c r="K366" s="263"/>
      <c r="L366" s="268"/>
      <c r="M366" s="269"/>
      <c r="N366" s="270"/>
      <c r="O366" s="270"/>
      <c r="P366" s="270"/>
      <c r="Q366" s="270"/>
      <c r="R366" s="270"/>
      <c r="S366" s="270"/>
      <c r="T366" s="271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72" t="s">
        <v>202</v>
      </c>
      <c r="AU366" s="272" t="s">
        <v>78</v>
      </c>
      <c r="AV366" s="16" t="s">
        <v>148</v>
      </c>
      <c r="AW366" s="16" t="s">
        <v>31</v>
      </c>
      <c r="AX366" s="16" t="s">
        <v>76</v>
      </c>
      <c r="AY366" s="272" t="s">
        <v>197</v>
      </c>
    </row>
    <row r="367" s="14" customFormat="1">
      <c r="A367" s="14"/>
      <c r="B367" s="240"/>
      <c r="C367" s="241"/>
      <c r="D367" s="231" t="s">
        <v>202</v>
      </c>
      <c r="E367" s="241"/>
      <c r="F367" s="243" t="s">
        <v>557</v>
      </c>
      <c r="G367" s="241"/>
      <c r="H367" s="244">
        <v>6.0599999999999996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0" t="s">
        <v>202</v>
      </c>
      <c r="AU367" s="250" t="s">
        <v>78</v>
      </c>
      <c r="AV367" s="14" t="s">
        <v>78</v>
      </c>
      <c r="AW367" s="14" t="s">
        <v>4</v>
      </c>
      <c r="AX367" s="14" t="s">
        <v>76</v>
      </c>
      <c r="AY367" s="250" t="s">
        <v>197</v>
      </c>
    </row>
    <row r="368" s="2" customFormat="1" ht="16.5" customHeight="1">
      <c r="A368" s="40"/>
      <c r="B368" s="41"/>
      <c r="C368" s="275" t="s">
        <v>558</v>
      </c>
      <c r="D368" s="275" t="s">
        <v>363</v>
      </c>
      <c r="E368" s="276" t="s">
        <v>559</v>
      </c>
      <c r="F368" s="277" t="s">
        <v>560</v>
      </c>
      <c r="G368" s="278" t="s">
        <v>441</v>
      </c>
      <c r="H368" s="279">
        <v>6.0599999999999996</v>
      </c>
      <c r="I368" s="280"/>
      <c r="J368" s="281">
        <f>ROUND(I368*H368,2)</f>
        <v>0</v>
      </c>
      <c r="K368" s="282"/>
      <c r="L368" s="283"/>
      <c r="M368" s="284" t="s">
        <v>19</v>
      </c>
      <c r="N368" s="285" t="s">
        <v>42</v>
      </c>
      <c r="O368" s="86"/>
      <c r="P368" s="225">
        <f>O368*H368</f>
        <v>0</v>
      </c>
      <c r="Q368" s="225">
        <v>0</v>
      </c>
      <c r="R368" s="225">
        <f>Q368*H368</f>
        <v>0</v>
      </c>
      <c r="S368" s="225">
        <v>0</v>
      </c>
      <c r="T368" s="22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265</v>
      </c>
      <c r="AT368" s="227" t="s">
        <v>363</v>
      </c>
      <c r="AU368" s="227" t="s">
        <v>78</v>
      </c>
      <c r="AY368" s="19" t="s">
        <v>197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148</v>
      </c>
      <c r="BK368" s="228">
        <f>ROUND(I368*H368,2)</f>
        <v>0</v>
      </c>
      <c r="BL368" s="19" t="s">
        <v>148</v>
      </c>
      <c r="BM368" s="227" t="s">
        <v>561</v>
      </c>
    </row>
    <row r="369" s="14" customFormat="1">
      <c r="A369" s="14"/>
      <c r="B369" s="240"/>
      <c r="C369" s="241"/>
      <c r="D369" s="231" t="s">
        <v>202</v>
      </c>
      <c r="E369" s="242" t="s">
        <v>19</v>
      </c>
      <c r="F369" s="243" t="s">
        <v>147</v>
      </c>
      <c r="G369" s="241"/>
      <c r="H369" s="244">
        <v>4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0" t="s">
        <v>202</v>
      </c>
      <c r="AU369" s="250" t="s">
        <v>78</v>
      </c>
      <c r="AV369" s="14" t="s">
        <v>78</v>
      </c>
      <c r="AW369" s="14" t="s">
        <v>31</v>
      </c>
      <c r="AX369" s="14" t="s">
        <v>69</v>
      </c>
      <c r="AY369" s="250" t="s">
        <v>197</v>
      </c>
    </row>
    <row r="370" s="14" customFormat="1">
      <c r="A370" s="14"/>
      <c r="B370" s="240"/>
      <c r="C370" s="241"/>
      <c r="D370" s="231" t="s">
        <v>202</v>
      </c>
      <c r="E370" s="242" t="s">
        <v>19</v>
      </c>
      <c r="F370" s="243" t="s">
        <v>146</v>
      </c>
      <c r="G370" s="241"/>
      <c r="H370" s="244">
        <v>2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0" t="s">
        <v>202</v>
      </c>
      <c r="AU370" s="250" t="s">
        <v>78</v>
      </c>
      <c r="AV370" s="14" t="s">
        <v>78</v>
      </c>
      <c r="AW370" s="14" t="s">
        <v>31</v>
      </c>
      <c r="AX370" s="14" t="s">
        <v>69</v>
      </c>
      <c r="AY370" s="250" t="s">
        <v>197</v>
      </c>
    </row>
    <row r="371" s="16" customFormat="1">
      <c r="A371" s="16"/>
      <c r="B371" s="262"/>
      <c r="C371" s="263"/>
      <c r="D371" s="231" t="s">
        <v>202</v>
      </c>
      <c r="E371" s="264" t="s">
        <v>19</v>
      </c>
      <c r="F371" s="265" t="s">
        <v>215</v>
      </c>
      <c r="G371" s="263"/>
      <c r="H371" s="266">
        <v>6</v>
      </c>
      <c r="I371" s="267"/>
      <c r="J371" s="263"/>
      <c r="K371" s="263"/>
      <c r="L371" s="268"/>
      <c r="M371" s="269"/>
      <c r="N371" s="270"/>
      <c r="O371" s="270"/>
      <c r="P371" s="270"/>
      <c r="Q371" s="270"/>
      <c r="R371" s="270"/>
      <c r="S371" s="270"/>
      <c r="T371" s="271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72" t="s">
        <v>202</v>
      </c>
      <c r="AU371" s="272" t="s">
        <v>78</v>
      </c>
      <c r="AV371" s="16" t="s">
        <v>148</v>
      </c>
      <c r="AW371" s="16" t="s">
        <v>31</v>
      </c>
      <c r="AX371" s="16" t="s">
        <v>76</v>
      </c>
      <c r="AY371" s="272" t="s">
        <v>197</v>
      </c>
    </row>
    <row r="372" s="14" customFormat="1">
      <c r="A372" s="14"/>
      <c r="B372" s="240"/>
      <c r="C372" s="241"/>
      <c r="D372" s="231" t="s">
        <v>202</v>
      </c>
      <c r="E372" s="241"/>
      <c r="F372" s="243" t="s">
        <v>557</v>
      </c>
      <c r="G372" s="241"/>
      <c r="H372" s="244">
        <v>6.0599999999999996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202</v>
      </c>
      <c r="AU372" s="250" t="s">
        <v>78</v>
      </c>
      <c r="AV372" s="14" t="s">
        <v>78</v>
      </c>
      <c r="AW372" s="14" t="s">
        <v>4</v>
      </c>
      <c r="AX372" s="14" t="s">
        <v>76</v>
      </c>
      <c r="AY372" s="250" t="s">
        <v>197</v>
      </c>
    </row>
    <row r="373" s="2" customFormat="1" ht="33" customHeight="1">
      <c r="A373" s="40"/>
      <c r="B373" s="41"/>
      <c r="C373" s="215" t="s">
        <v>562</v>
      </c>
      <c r="D373" s="215" t="s">
        <v>198</v>
      </c>
      <c r="E373" s="216" t="s">
        <v>563</v>
      </c>
      <c r="F373" s="217" t="s">
        <v>564</v>
      </c>
      <c r="G373" s="218" t="s">
        <v>441</v>
      </c>
      <c r="H373" s="219">
        <v>4</v>
      </c>
      <c r="I373" s="220"/>
      <c r="J373" s="221">
        <f>ROUND(I373*H373,2)</f>
        <v>0</v>
      </c>
      <c r="K373" s="222"/>
      <c r="L373" s="46"/>
      <c r="M373" s="223" t="s">
        <v>19</v>
      </c>
      <c r="N373" s="224" t="s">
        <v>42</v>
      </c>
      <c r="O373" s="86"/>
      <c r="P373" s="225">
        <f>O373*H373</f>
        <v>0</v>
      </c>
      <c r="Q373" s="225">
        <v>0.00015799999999999999</v>
      </c>
      <c r="R373" s="225">
        <f>Q373*H373</f>
        <v>0.00063199999999999997</v>
      </c>
      <c r="S373" s="225">
        <v>0</v>
      </c>
      <c r="T373" s="22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7" t="s">
        <v>148</v>
      </c>
      <c r="AT373" s="227" t="s">
        <v>198</v>
      </c>
      <c r="AU373" s="227" t="s">
        <v>78</v>
      </c>
      <c r="AY373" s="19" t="s">
        <v>197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9" t="s">
        <v>148</v>
      </c>
      <c r="BK373" s="228">
        <f>ROUND(I373*H373,2)</f>
        <v>0</v>
      </c>
      <c r="BL373" s="19" t="s">
        <v>148</v>
      </c>
      <c r="BM373" s="227" t="s">
        <v>565</v>
      </c>
    </row>
    <row r="374" s="2" customFormat="1" ht="16.5" customHeight="1">
      <c r="A374" s="40"/>
      <c r="B374" s="41"/>
      <c r="C374" s="215" t="s">
        <v>566</v>
      </c>
      <c r="D374" s="215" t="s">
        <v>198</v>
      </c>
      <c r="E374" s="216" t="s">
        <v>567</v>
      </c>
      <c r="F374" s="217" t="s">
        <v>568</v>
      </c>
      <c r="G374" s="218" t="s">
        <v>252</v>
      </c>
      <c r="H374" s="219">
        <v>145.80000000000001</v>
      </c>
      <c r="I374" s="220"/>
      <c r="J374" s="221">
        <f>ROUND(I374*H374,2)</f>
        <v>0</v>
      </c>
      <c r="K374" s="222"/>
      <c r="L374" s="46"/>
      <c r="M374" s="223" t="s">
        <v>19</v>
      </c>
      <c r="N374" s="224" t="s">
        <v>42</v>
      </c>
      <c r="O374" s="86"/>
      <c r="P374" s="225">
        <f>O374*H374</f>
        <v>0</v>
      </c>
      <c r="Q374" s="225">
        <v>0.00019000000000000001</v>
      </c>
      <c r="R374" s="225">
        <f>Q374*H374</f>
        <v>0.027702000000000004</v>
      </c>
      <c r="S374" s="225">
        <v>0</v>
      </c>
      <c r="T374" s="22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7" t="s">
        <v>148</v>
      </c>
      <c r="AT374" s="227" t="s">
        <v>198</v>
      </c>
      <c r="AU374" s="227" t="s">
        <v>78</v>
      </c>
      <c r="AY374" s="19" t="s">
        <v>197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9" t="s">
        <v>148</v>
      </c>
      <c r="BK374" s="228">
        <f>ROUND(I374*H374,2)</f>
        <v>0</v>
      </c>
      <c r="BL374" s="19" t="s">
        <v>148</v>
      </c>
      <c r="BM374" s="227" t="s">
        <v>569</v>
      </c>
    </row>
    <row r="375" s="14" customFormat="1">
      <c r="A375" s="14"/>
      <c r="B375" s="240"/>
      <c r="C375" s="241"/>
      <c r="D375" s="231" t="s">
        <v>202</v>
      </c>
      <c r="E375" s="242" t="s">
        <v>19</v>
      </c>
      <c r="F375" s="243" t="s">
        <v>157</v>
      </c>
      <c r="G375" s="241"/>
      <c r="H375" s="244">
        <v>145.80000000000001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202</v>
      </c>
      <c r="AU375" s="250" t="s">
        <v>78</v>
      </c>
      <c r="AV375" s="14" t="s">
        <v>78</v>
      </c>
      <c r="AW375" s="14" t="s">
        <v>31</v>
      </c>
      <c r="AX375" s="14" t="s">
        <v>76</v>
      </c>
      <c r="AY375" s="250" t="s">
        <v>197</v>
      </c>
    </row>
    <row r="376" s="2" customFormat="1" ht="21.75" customHeight="1">
      <c r="A376" s="40"/>
      <c r="B376" s="41"/>
      <c r="C376" s="215" t="s">
        <v>570</v>
      </c>
      <c r="D376" s="215" t="s">
        <v>198</v>
      </c>
      <c r="E376" s="216" t="s">
        <v>571</v>
      </c>
      <c r="F376" s="217" t="s">
        <v>572</v>
      </c>
      <c r="G376" s="218" t="s">
        <v>252</v>
      </c>
      <c r="H376" s="219">
        <v>145.80000000000001</v>
      </c>
      <c r="I376" s="220"/>
      <c r="J376" s="221">
        <f>ROUND(I376*H376,2)</f>
        <v>0</v>
      </c>
      <c r="K376" s="222"/>
      <c r="L376" s="46"/>
      <c r="M376" s="223" t="s">
        <v>19</v>
      </c>
      <c r="N376" s="224" t="s">
        <v>42</v>
      </c>
      <c r="O376" s="86"/>
      <c r="P376" s="225">
        <f>O376*H376</f>
        <v>0</v>
      </c>
      <c r="Q376" s="225">
        <v>7.3499999999999998E-05</v>
      </c>
      <c r="R376" s="225">
        <f>Q376*H376</f>
        <v>0.0107163</v>
      </c>
      <c r="S376" s="225">
        <v>0</v>
      </c>
      <c r="T376" s="22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7" t="s">
        <v>148</v>
      </c>
      <c r="AT376" s="227" t="s">
        <v>198</v>
      </c>
      <c r="AU376" s="227" t="s">
        <v>78</v>
      </c>
      <c r="AY376" s="19" t="s">
        <v>197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9" t="s">
        <v>148</v>
      </c>
      <c r="BK376" s="228">
        <f>ROUND(I376*H376,2)</f>
        <v>0</v>
      </c>
      <c r="BL376" s="19" t="s">
        <v>148</v>
      </c>
      <c r="BM376" s="227" t="s">
        <v>573</v>
      </c>
    </row>
    <row r="377" s="14" customFormat="1">
      <c r="A377" s="14"/>
      <c r="B377" s="240"/>
      <c r="C377" s="241"/>
      <c r="D377" s="231" t="s">
        <v>202</v>
      </c>
      <c r="E377" s="242" t="s">
        <v>19</v>
      </c>
      <c r="F377" s="243" t="s">
        <v>157</v>
      </c>
      <c r="G377" s="241"/>
      <c r="H377" s="244">
        <v>145.80000000000001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0" t="s">
        <v>202</v>
      </c>
      <c r="AU377" s="250" t="s">
        <v>78</v>
      </c>
      <c r="AV377" s="14" t="s">
        <v>78</v>
      </c>
      <c r="AW377" s="14" t="s">
        <v>31</v>
      </c>
      <c r="AX377" s="14" t="s">
        <v>76</v>
      </c>
      <c r="AY377" s="250" t="s">
        <v>197</v>
      </c>
    </row>
    <row r="378" s="12" customFormat="1" ht="22.8" customHeight="1">
      <c r="A378" s="12"/>
      <c r="B378" s="201"/>
      <c r="C378" s="202"/>
      <c r="D378" s="203" t="s">
        <v>68</v>
      </c>
      <c r="E378" s="273" t="s">
        <v>271</v>
      </c>
      <c r="F378" s="273" t="s">
        <v>574</v>
      </c>
      <c r="G378" s="202"/>
      <c r="H378" s="202"/>
      <c r="I378" s="205"/>
      <c r="J378" s="274">
        <f>BK378</f>
        <v>0</v>
      </c>
      <c r="K378" s="202"/>
      <c r="L378" s="207"/>
      <c r="M378" s="208"/>
      <c r="N378" s="209"/>
      <c r="O378" s="209"/>
      <c r="P378" s="210">
        <f>SUM(P379:P384)</f>
        <v>0</v>
      </c>
      <c r="Q378" s="209"/>
      <c r="R378" s="210">
        <f>SUM(R379:R384)</f>
        <v>4.7848000000000006</v>
      </c>
      <c r="S378" s="209"/>
      <c r="T378" s="211">
        <f>SUM(T379:T384)</f>
        <v>5.5999999999999996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2" t="s">
        <v>76</v>
      </c>
      <c r="AT378" s="213" t="s">
        <v>68</v>
      </c>
      <c r="AU378" s="213" t="s">
        <v>76</v>
      </c>
      <c r="AY378" s="212" t="s">
        <v>197</v>
      </c>
      <c r="BK378" s="214">
        <f>SUM(BK379:BK384)</f>
        <v>0</v>
      </c>
    </row>
    <row r="379" s="2" customFormat="1" ht="24.15" customHeight="1">
      <c r="A379" s="40"/>
      <c r="B379" s="41"/>
      <c r="C379" s="215" t="s">
        <v>575</v>
      </c>
      <c r="D379" s="215" t="s">
        <v>198</v>
      </c>
      <c r="E379" s="216" t="s">
        <v>576</v>
      </c>
      <c r="F379" s="217" t="s">
        <v>577</v>
      </c>
      <c r="G379" s="218" t="s">
        <v>252</v>
      </c>
      <c r="H379" s="219">
        <v>10.199999999999999</v>
      </c>
      <c r="I379" s="220"/>
      <c r="J379" s="221">
        <f>ROUND(I379*H379,2)</f>
        <v>0</v>
      </c>
      <c r="K379" s="222"/>
      <c r="L379" s="46"/>
      <c r="M379" s="223" t="s">
        <v>19</v>
      </c>
      <c r="N379" s="224" t="s">
        <v>42</v>
      </c>
      <c r="O379" s="86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7" t="s">
        <v>148</v>
      </c>
      <c r="AT379" s="227" t="s">
        <v>198</v>
      </c>
      <c r="AU379" s="227" t="s">
        <v>78</v>
      </c>
      <c r="AY379" s="19" t="s">
        <v>197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9" t="s">
        <v>148</v>
      </c>
      <c r="BK379" s="228">
        <f>ROUND(I379*H379,2)</f>
        <v>0</v>
      </c>
      <c r="BL379" s="19" t="s">
        <v>148</v>
      </c>
      <c r="BM379" s="227" t="s">
        <v>578</v>
      </c>
    </row>
    <row r="380" s="14" customFormat="1">
      <c r="A380" s="14"/>
      <c r="B380" s="240"/>
      <c r="C380" s="241"/>
      <c r="D380" s="231" t="s">
        <v>202</v>
      </c>
      <c r="E380" s="242" t="s">
        <v>19</v>
      </c>
      <c r="F380" s="243" t="s">
        <v>579</v>
      </c>
      <c r="G380" s="241"/>
      <c r="H380" s="244">
        <v>10.199999999999999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0" t="s">
        <v>202</v>
      </c>
      <c r="AU380" s="250" t="s">
        <v>78</v>
      </c>
      <c r="AV380" s="14" t="s">
        <v>78</v>
      </c>
      <c r="AW380" s="14" t="s">
        <v>31</v>
      </c>
      <c r="AX380" s="14" t="s">
        <v>76</v>
      </c>
      <c r="AY380" s="250" t="s">
        <v>197</v>
      </c>
    </row>
    <row r="381" s="2" customFormat="1" ht="55.5" customHeight="1">
      <c r="A381" s="40"/>
      <c r="B381" s="41"/>
      <c r="C381" s="215" t="s">
        <v>580</v>
      </c>
      <c r="D381" s="215" t="s">
        <v>198</v>
      </c>
      <c r="E381" s="216" t="s">
        <v>581</v>
      </c>
      <c r="F381" s="217" t="s">
        <v>582</v>
      </c>
      <c r="G381" s="218" t="s">
        <v>252</v>
      </c>
      <c r="H381" s="219">
        <v>16</v>
      </c>
      <c r="I381" s="220"/>
      <c r="J381" s="221">
        <f>ROUND(I381*H381,2)</f>
        <v>0</v>
      </c>
      <c r="K381" s="222"/>
      <c r="L381" s="46"/>
      <c r="M381" s="223" t="s">
        <v>19</v>
      </c>
      <c r="N381" s="224" t="s">
        <v>42</v>
      </c>
      <c r="O381" s="86"/>
      <c r="P381" s="225">
        <f>O381*H381</f>
        <v>0</v>
      </c>
      <c r="Q381" s="225">
        <v>0.16370999999999999</v>
      </c>
      <c r="R381" s="225">
        <f>Q381*H381</f>
        <v>2.6193599999999999</v>
      </c>
      <c r="S381" s="225">
        <v>0</v>
      </c>
      <c r="T381" s="22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7" t="s">
        <v>148</v>
      </c>
      <c r="AT381" s="227" t="s">
        <v>198</v>
      </c>
      <c r="AU381" s="227" t="s">
        <v>78</v>
      </c>
      <c r="AY381" s="19" t="s">
        <v>197</v>
      </c>
      <c r="BE381" s="228">
        <f>IF(N381="základní",J381,0)</f>
        <v>0</v>
      </c>
      <c r="BF381" s="228">
        <f>IF(N381="snížená",J381,0)</f>
        <v>0</v>
      </c>
      <c r="BG381" s="228">
        <f>IF(N381="zákl. přenesená",J381,0)</f>
        <v>0</v>
      </c>
      <c r="BH381" s="228">
        <f>IF(N381="sníž. přenesená",J381,0)</f>
        <v>0</v>
      </c>
      <c r="BI381" s="228">
        <f>IF(N381="nulová",J381,0)</f>
        <v>0</v>
      </c>
      <c r="BJ381" s="19" t="s">
        <v>148</v>
      </c>
      <c r="BK381" s="228">
        <f>ROUND(I381*H381,2)</f>
        <v>0</v>
      </c>
      <c r="BL381" s="19" t="s">
        <v>148</v>
      </c>
      <c r="BM381" s="227" t="s">
        <v>583</v>
      </c>
    </row>
    <row r="382" s="2" customFormat="1" ht="24.15" customHeight="1">
      <c r="A382" s="40"/>
      <c r="B382" s="41"/>
      <c r="C382" s="275" t="s">
        <v>584</v>
      </c>
      <c r="D382" s="275" t="s">
        <v>363</v>
      </c>
      <c r="E382" s="276" t="s">
        <v>585</v>
      </c>
      <c r="F382" s="277" t="s">
        <v>586</v>
      </c>
      <c r="G382" s="278" t="s">
        <v>441</v>
      </c>
      <c r="H382" s="279">
        <v>32.32</v>
      </c>
      <c r="I382" s="280"/>
      <c r="J382" s="281">
        <f>ROUND(I382*H382,2)</f>
        <v>0</v>
      </c>
      <c r="K382" s="282"/>
      <c r="L382" s="283"/>
      <c r="M382" s="284" t="s">
        <v>19</v>
      </c>
      <c r="N382" s="285" t="s">
        <v>42</v>
      </c>
      <c r="O382" s="86"/>
      <c r="P382" s="225">
        <f>O382*H382</f>
        <v>0</v>
      </c>
      <c r="Q382" s="225">
        <v>0.067000000000000004</v>
      </c>
      <c r="R382" s="225">
        <f>Q382*H382</f>
        <v>2.1654400000000003</v>
      </c>
      <c r="S382" s="225">
        <v>0</v>
      </c>
      <c r="T382" s="22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7" t="s">
        <v>265</v>
      </c>
      <c r="AT382" s="227" t="s">
        <v>363</v>
      </c>
      <c r="AU382" s="227" t="s">
        <v>78</v>
      </c>
      <c r="AY382" s="19" t="s">
        <v>197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9" t="s">
        <v>148</v>
      </c>
      <c r="BK382" s="228">
        <f>ROUND(I382*H382,2)</f>
        <v>0</v>
      </c>
      <c r="BL382" s="19" t="s">
        <v>148</v>
      </c>
      <c r="BM382" s="227" t="s">
        <v>587</v>
      </c>
    </row>
    <row r="383" s="14" customFormat="1">
      <c r="A383" s="14"/>
      <c r="B383" s="240"/>
      <c r="C383" s="241"/>
      <c r="D383" s="231" t="s">
        <v>202</v>
      </c>
      <c r="E383" s="241"/>
      <c r="F383" s="243" t="s">
        <v>588</v>
      </c>
      <c r="G383" s="241"/>
      <c r="H383" s="244">
        <v>32.32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0" t="s">
        <v>202</v>
      </c>
      <c r="AU383" s="250" t="s">
        <v>78</v>
      </c>
      <c r="AV383" s="14" t="s">
        <v>78</v>
      </c>
      <c r="AW383" s="14" t="s">
        <v>4</v>
      </c>
      <c r="AX383" s="14" t="s">
        <v>76</v>
      </c>
      <c r="AY383" s="250" t="s">
        <v>197</v>
      </c>
    </row>
    <row r="384" s="2" customFormat="1" ht="62.7" customHeight="1">
      <c r="A384" s="40"/>
      <c r="B384" s="41"/>
      <c r="C384" s="215" t="s">
        <v>589</v>
      </c>
      <c r="D384" s="215" t="s">
        <v>198</v>
      </c>
      <c r="E384" s="216" t="s">
        <v>590</v>
      </c>
      <c r="F384" s="217" t="s">
        <v>591</v>
      </c>
      <c r="G384" s="218" t="s">
        <v>252</v>
      </c>
      <c r="H384" s="219">
        <v>16</v>
      </c>
      <c r="I384" s="220"/>
      <c r="J384" s="221">
        <f>ROUND(I384*H384,2)</f>
        <v>0</v>
      </c>
      <c r="K384" s="222"/>
      <c r="L384" s="46"/>
      <c r="M384" s="223" t="s">
        <v>19</v>
      </c>
      <c r="N384" s="224" t="s">
        <v>42</v>
      </c>
      <c r="O384" s="86"/>
      <c r="P384" s="225">
        <f>O384*H384</f>
        <v>0</v>
      </c>
      <c r="Q384" s="225">
        <v>0</v>
      </c>
      <c r="R384" s="225">
        <f>Q384*H384</f>
        <v>0</v>
      </c>
      <c r="S384" s="225">
        <v>0.34999999999999998</v>
      </c>
      <c r="T384" s="226">
        <f>S384*H384</f>
        <v>5.5999999999999996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7" t="s">
        <v>148</v>
      </c>
      <c r="AT384" s="227" t="s">
        <v>198</v>
      </c>
      <c r="AU384" s="227" t="s">
        <v>78</v>
      </c>
      <c r="AY384" s="19" t="s">
        <v>197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9" t="s">
        <v>148</v>
      </c>
      <c r="BK384" s="228">
        <f>ROUND(I384*H384,2)</f>
        <v>0</v>
      </c>
      <c r="BL384" s="19" t="s">
        <v>148</v>
      </c>
      <c r="BM384" s="227" t="s">
        <v>592</v>
      </c>
    </row>
    <row r="385" s="12" customFormat="1" ht="22.8" customHeight="1">
      <c r="A385" s="12"/>
      <c r="B385" s="201"/>
      <c r="C385" s="202"/>
      <c r="D385" s="203" t="s">
        <v>68</v>
      </c>
      <c r="E385" s="273" t="s">
        <v>593</v>
      </c>
      <c r="F385" s="273" t="s">
        <v>594</v>
      </c>
      <c r="G385" s="202"/>
      <c r="H385" s="202"/>
      <c r="I385" s="205"/>
      <c r="J385" s="274">
        <f>BK385</f>
        <v>0</v>
      </c>
      <c r="K385" s="202"/>
      <c r="L385" s="207"/>
      <c r="M385" s="208"/>
      <c r="N385" s="209"/>
      <c r="O385" s="209"/>
      <c r="P385" s="210">
        <f>SUM(P386:P389)</f>
        <v>0</v>
      </c>
      <c r="Q385" s="209"/>
      <c r="R385" s="210">
        <f>SUM(R386:R389)</f>
        <v>0</v>
      </c>
      <c r="S385" s="209"/>
      <c r="T385" s="211">
        <f>SUM(T386:T389)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12" t="s">
        <v>76</v>
      </c>
      <c r="AT385" s="213" t="s">
        <v>68</v>
      </c>
      <c r="AU385" s="213" t="s">
        <v>76</v>
      </c>
      <c r="AY385" s="212" t="s">
        <v>197</v>
      </c>
      <c r="BK385" s="214">
        <f>SUM(BK386:BK389)</f>
        <v>0</v>
      </c>
    </row>
    <row r="386" s="2" customFormat="1" ht="37.8" customHeight="1">
      <c r="A386" s="40"/>
      <c r="B386" s="41"/>
      <c r="C386" s="215" t="s">
        <v>595</v>
      </c>
      <c r="D386" s="215" t="s">
        <v>198</v>
      </c>
      <c r="E386" s="216" t="s">
        <v>596</v>
      </c>
      <c r="F386" s="217" t="s">
        <v>597</v>
      </c>
      <c r="G386" s="218" t="s">
        <v>341</v>
      </c>
      <c r="H386" s="219">
        <v>28.468</v>
      </c>
      <c r="I386" s="220"/>
      <c r="J386" s="221">
        <f>ROUND(I386*H386,2)</f>
        <v>0</v>
      </c>
      <c r="K386" s="222"/>
      <c r="L386" s="46"/>
      <c r="M386" s="223" t="s">
        <v>19</v>
      </c>
      <c r="N386" s="224" t="s">
        <v>42</v>
      </c>
      <c r="O386" s="86"/>
      <c r="P386" s="225">
        <f>O386*H386</f>
        <v>0</v>
      </c>
      <c r="Q386" s="225">
        <v>0</v>
      </c>
      <c r="R386" s="225">
        <f>Q386*H386</f>
        <v>0</v>
      </c>
      <c r="S386" s="225">
        <v>0</v>
      </c>
      <c r="T386" s="22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7" t="s">
        <v>148</v>
      </c>
      <c r="AT386" s="227" t="s">
        <v>198</v>
      </c>
      <c r="AU386" s="227" t="s">
        <v>78</v>
      </c>
      <c r="AY386" s="19" t="s">
        <v>197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9" t="s">
        <v>148</v>
      </c>
      <c r="BK386" s="228">
        <f>ROUND(I386*H386,2)</f>
        <v>0</v>
      </c>
      <c r="BL386" s="19" t="s">
        <v>148</v>
      </c>
      <c r="BM386" s="227" t="s">
        <v>598</v>
      </c>
    </row>
    <row r="387" s="2" customFormat="1" ht="37.8" customHeight="1">
      <c r="A387" s="40"/>
      <c r="B387" s="41"/>
      <c r="C387" s="215" t="s">
        <v>599</v>
      </c>
      <c r="D387" s="215" t="s">
        <v>198</v>
      </c>
      <c r="E387" s="216" t="s">
        <v>600</v>
      </c>
      <c r="F387" s="217" t="s">
        <v>601</v>
      </c>
      <c r="G387" s="218" t="s">
        <v>341</v>
      </c>
      <c r="H387" s="219">
        <v>199.27600000000001</v>
      </c>
      <c r="I387" s="220"/>
      <c r="J387" s="221">
        <f>ROUND(I387*H387,2)</f>
        <v>0</v>
      </c>
      <c r="K387" s="222"/>
      <c r="L387" s="46"/>
      <c r="M387" s="223" t="s">
        <v>19</v>
      </c>
      <c r="N387" s="224" t="s">
        <v>42</v>
      </c>
      <c r="O387" s="86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7" t="s">
        <v>148</v>
      </c>
      <c r="AT387" s="227" t="s">
        <v>198</v>
      </c>
      <c r="AU387" s="227" t="s">
        <v>78</v>
      </c>
      <c r="AY387" s="19" t="s">
        <v>197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9" t="s">
        <v>148</v>
      </c>
      <c r="BK387" s="228">
        <f>ROUND(I387*H387,2)</f>
        <v>0</v>
      </c>
      <c r="BL387" s="19" t="s">
        <v>148</v>
      </c>
      <c r="BM387" s="227" t="s">
        <v>602</v>
      </c>
    </row>
    <row r="388" s="14" customFormat="1">
      <c r="A388" s="14"/>
      <c r="B388" s="240"/>
      <c r="C388" s="241"/>
      <c r="D388" s="231" t="s">
        <v>202</v>
      </c>
      <c r="E388" s="241"/>
      <c r="F388" s="243" t="s">
        <v>603</v>
      </c>
      <c r="G388" s="241"/>
      <c r="H388" s="244">
        <v>199.27600000000001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0" t="s">
        <v>202</v>
      </c>
      <c r="AU388" s="250" t="s">
        <v>78</v>
      </c>
      <c r="AV388" s="14" t="s">
        <v>78</v>
      </c>
      <c r="AW388" s="14" t="s">
        <v>4</v>
      </c>
      <c r="AX388" s="14" t="s">
        <v>76</v>
      </c>
      <c r="AY388" s="250" t="s">
        <v>197</v>
      </c>
    </row>
    <row r="389" s="2" customFormat="1" ht="44.25" customHeight="1">
      <c r="A389" s="40"/>
      <c r="B389" s="41"/>
      <c r="C389" s="215" t="s">
        <v>604</v>
      </c>
      <c r="D389" s="215" t="s">
        <v>198</v>
      </c>
      <c r="E389" s="216" t="s">
        <v>605</v>
      </c>
      <c r="F389" s="217" t="s">
        <v>340</v>
      </c>
      <c r="G389" s="218" t="s">
        <v>341</v>
      </c>
      <c r="H389" s="219">
        <v>28.468</v>
      </c>
      <c r="I389" s="220"/>
      <c r="J389" s="221">
        <f>ROUND(I389*H389,2)</f>
        <v>0</v>
      </c>
      <c r="K389" s="222"/>
      <c r="L389" s="46"/>
      <c r="M389" s="223" t="s">
        <v>19</v>
      </c>
      <c r="N389" s="224" t="s">
        <v>42</v>
      </c>
      <c r="O389" s="86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7" t="s">
        <v>148</v>
      </c>
      <c r="AT389" s="227" t="s">
        <v>198</v>
      </c>
      <c r="AU389" s="227" t="s">
        <v>78</v>
      </c>
      <c r="AY389" s="19" t="s">
        <v>197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9" t="s">
        <v>148</v>
      </c>
      <c r="BK389" s="228">
        <f>ROUND(I389*H389,2)</f>
        <v>0</v>
      </c>
      <c r="BL389" s="19" t="s">
        <v>148</v>
      </c>
      <c r="BM389" s="227" t="s">
        <v>606</v>
      </c>
    </row>
    <row r="390" s="12" customFormat="1" ht="22.8" customHeight="1">
      <c r="A390" s="12"/>
      <c r="B390" s="201"/>
      <c r="C390" s="202"/>
      <c r="D390" s="203" t="s">
        <v>68</v>
      </c>
      <c r="E390" s="273" t="s">
        <v>607</v>
      </c>
      <c r="F390" s="273" t="s">
        <v>608</v>
      </c>
      <c r="G390" s="202"/>
      <c r="H390" s="202"/>
      <c r="I390" s="205"/>
      <c r="J390" s="274">
        <f>BK390</f>
        <v>0</v>
      </c>
      <c r="K390" s="202"/>
      <c r="L390" s="207"/>
      <c r="M390" s="208"/>
      <c r="N390" s="209"/>
      <c r="O390" s="209"/>
      <c r="P390" s="210">
        <f>P391</f>
        <v>0</v>
      </c>
      <c r="Q390" s="209"/>
      <c r="R390" s="210">
        <f>R391</f>
        <v>0</v>
      </c>
      <c r="S390" s="209"/>
      <c r="T390" s="211">
        <f>T391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12" t="s">
        <v>76</v>
      </c>
      <c r="AT390" s="213" t="s">
        <v>68</v>
      </c>
      <c r="AU390" s="213" t="s">
        <v>76</v>
      </c>
      <c r="AY390" s="212" t="s">
        <v>197</v>
      </c>
      <c r="BK390" s="214">
        <f>BK391</f>
        <v>0</v>
      </c>
    </row>
    <row r="391" s="2" customFormat="1" ht="37.8" customHeight="1">
      <c r="A391" s="40"/>
      <c r="B391" s="41"/>
      <c r="C391" s="215" t="s">
        <v>609</v>
      </c>
      <c r="D391" s="215" t="s">
        <v>198</v>
      </c>
      <c r="E391" s="216" t="s">
        <v>610</v>
      </c>
      <c r="F391" s="217" t="s">
        <v>611</v>
      </c>
      <c r="G391" s="218" t="s">
        <v>341</v>
      </c>
      <c r="H391" s="219">
        <v>143.88999999999999</v>
      </c>
      <c r="I391" s="220"/>
      <c r="J391" s="221">
        <f>ROUND(I391*H391,2)</f>
        <v>0</v>
      </c>
      <c r="K391" s="222"/>
      <c r="L391" s="46"/>
      <c r="M391" s="223" t="s">
        <v>19</v>
      </c>
      <c r="N391" s="224" t="s">
        <v>42</v>
      </c>
      <c r="O391" s="86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7" t="s">
        <v>148</v>
      </c>
      <c r="AT391" s="227" t="s">
        <v>198</v>
      </c>
      <c r="AU391" s="227" t="s">
        <v>78</v>
      </c>
      <c r="AY391" s="19" t="s">
        <v>197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9" t="s">
        <v>148</v>
      </c>
      <c r="BK391" s="228">
        <f>ROUND(I391*H391,2)</f>
        <v>0</v>
      </c>
      <c r="BL391" s="19" t="s">
        <v>148</v>
      </c>
      <c r="BM391" s="227" t="s">
        <v>612</v>
      </c>
    </row>
    <row r="392" s="12" customFormat="1" ht="25.92" customHeight="1">
      <c r="A392" s="12"/>
      <c r="B392" s="201"/>
      <c r="C392" s="202"/>
      <c r="D392" s="203" t="s">
        <v>68</v>
      </c>
      <c r="E392" s="204" t="s">
        <v>613</v>
      </c>
      <c r="F392" s="204" t="s">
        <v>614</v>
      </c>
      <c r="G392" s="202"/>
      <c r="H392" s="202"/>
      <c r="I392" s="205"/>
      <c r="J392" s="206">
        <f>BK392</f>
        <v>0</v>
      </c>
      <c r="K392" s="202"/>
      <c r="L392" s="207"/>
      <c r="M392" s="208"/>
      <c r="N392" s="209"/>
      <c r="O392" s="209"/>
      <c r="P392" s="210">
        <f>P393+P397+P402</f>
        <v>0</v>
      </c>
      <c r="Q392" s="209"/>
      <c r="R392" s="210">
        <f>R393+R397+R402</f>
        <v>0</v>
      </c>
      <c r="S392" s="209"/>
      <c r="T392" s="211">
        <f>T393+T397+T402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12" t="s">
        <v>245</v>
      </c>
      <c r="AT392" s="213" t="s">
        <v>68</v>
      </c>
      <c r="AU392" s="213" t="s">
        <v>69</v>
      </c>
      <c r="AY392" s="212" t="s">
        <v>197</v>
      </c>
      <c r="BK392" s="214">
        <f>BK393+BK397+BK402</f>
        <v>0</v>
      </c>
    </row>
    <row r="393" s="12" customFormat="1" ht="22.8" customHeight="1">
      <c r="A393" s="12"/>
      <c r="B393" s="201"/>
      <c r="C393" s="202"/>
      <c r="D393" s="203" t="s">
        <v>68</v>
      </c>
      <c r="E393" s="273" t="s">
        <v>615</v>
      </c>
      <c r="F393" s="273" t="s">
        <v>616</v>
      </c>
      <c r="G393" s="202"/>
      <c r="H393" s="202"/>
      <c r="I393" s="205"/>
      <c r="J393" s="274">
        <f>BK393</f>
        <v>0</v>
      </c>
      <c r="K393" s="202"/>
      <c r="L393" s="207"/>
      <c r="M393" s="208"/>
      <c r="N393" s="209"/>
      <c r="O393" s="209"/>
      <c r="P393" s="210">
        <f>SUM(P394:P396)</f>
        <v>0</v>
      </c>
      <c r="Q393" s="209"/>
      <c r="R393" s="210">
        <f>SUM(R394:R396)</f>
        <v>0</v>
      </c>
      <c r="S393" s="209"/>
      <c r="T393" s="211">
        <f>SUM(T394:T396)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2" t="s">
        <v>245</v>
      </c>
      <c r="AT393" s="213" t="s">
        <v>68</v>
      </c>
      <c r="AU393" s="213" t="s">
        <v>76</v>
      </c>
      <c r="AY393" s="212" t="s">
        <v>197</v>
      </c>
      <c r="BK393" s="214">
        <f>SUM(BK394:BK396)</f>
        <v>0</v>
      </c>
    </row>
    <row r="394" s="2" customFormat="1" ht="16.5" customHeight="1">
      <c r="A394" s="40"/>
      <c r="B394" s="41"/>
      <c r="C394" s="215" t="s">
        <v>617</v>
      </c>
      <c r="D394" s="215" t="s">
        <v>198</v>
      </c>
      <c r="E394" s="216" t="s">
        <v>618</v>
      </c>
      <c r="F394" s="217" t="s">
        <v>619</v>
      </c>
      <c r="G394" s="218" t="s">
        <v>620</v>
      </c>
      <c r="H394" s="219">
        <v>1</v>
      </c>
      <c r="I394" s="220"/>
      <c r="J394" s="221">
        <f>ROUND(I394*H394,2)</f>
        <v>0</v>
      </c>
      <c r="K394" s="222"/>
      <c r="L394" s="46"/>
      <c r="M394" s="223" t="s">
        <v>19</v>
      </c>
      <c r="N394" s="224" t="s">
        <v>42</v>
      </c>
      <c r="O394" s="86"/>
      <c r="P394" s="225">
        <f>O394*H394</f>
        <v>0</v>
      </c>
      <c r="Q394" s="225">
        <v>0</v>
      </c>
      <c r="R394" s="225">
        <f>Q394*H394</f>
        <v>0</v>
      </c>
      <c r="S394" s="225">
        <v>0</v>
      </c>
      <c r="T394" s="22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7" t="s">
        <v>621</v>
      </c>
      <c r="AT394" s="227" t="s">
        <v>198</v>
      </c>
      <c r="AU394" s="227" t="s">
        <v>78</v>
      </c>
      <c r="AY394" s="19" t="s">
        <v>197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9" t="s">
        <v>148</v>
      </c>
      <c r="BK394" s="228">
        <f>ROUND(I394*H394,2)</f>
        <v>0</v>
      </c>
      <c r="BL394" s="19" t="s">
        <v>621</v>
      </c>
      <c r="BM394" s="227" t="s">
        <v>622</v>
      </c>
    </row>
    <row r="395" s="2" customFormat="1" ht="16.5" customHeight="1">
      <c r="A395" s="40"/>
      <c r="B395" s="41"/>
      <c r="C395" s="215" t="s">
        <v>623</v>
      </c>
      <c r="D395" s="215" t="s">
        <v>198</v>
      </c>
      <c r="E395" s="216" t="s">
        <v>624</v>
      </c>
      <c r="F395" s="217" t="s">
        <v>625</v>
      </c>
      <c r="G395" s="218" t="s">
        <v>620</v>
      </c>
      <c r="H395" s="219">
        <v>1</v>
      </c>
      <c r="I395" s="220"/>
      <c r="J395" s="221">
        <f>ROUND(I395*H395,2)</f>
        <v>0</v>
      </c>
      <c r="K395" s="222"/>
      <c r="L395" s="46"/>
      <c r="M395" s="223" t="s">
        <v>19</v>
      </c>
      <c r="N395" s="224" t="s">
        <v>42</v>
      </c>
      <c r="O395" s="86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7" t="s">
        <v>621</v>
      </c>
      <c r="AT395" s="227" t="s">
        <v>198</v>
      </c>
      <c r="AU395" s="227" t="s">
        <v>78</v>
      </c>
      <c r="AY395" s="19" t="s">
        <v>197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9" t="s">
        <v>148</v>
      </c>
      <c r="BK395" s="228">
        <f>ROUND(I395*H395,2)</f>
        <v>0</v>
      </c>
      <c r="BL395" s="19" t="s">
        <v>621</v>
      </c>
      <c r="BM395" s="227" t="s">
        <v>626</v>
      </c>
    </row>
    <row r="396" s="2" customFormat="1" ht="16.5" customHeight="1">
      <c r="A396" s="40"/>
      <c r="B396" s="41"/>
      <c r="C396" s="215" t="s">
        <v>627</v>
      </c>
      <c r="D396" s="215" t="s">
        <v>198</v>
      </c>
      <c r="E396" s="216" t="s">
        <v>628</v>
      </c>
      <c r="F396" s="217" t="s">
        <v>629</v>
      </c>
      <c r="G396" s="218" t="s">
        <v>620</v>
      </c>
      <c r="H396" s="219">
        <v>1</v>
      </c>
      <c r="I396" s="220"/>
      <c r="J396" s="221">
        <f>ROUND(I396*H396,2)</f>
        <v>0</v>
      </c>
      <c r="K396" s="222"/>
      <c r="L396" s="46"/>
      <c r="M396" s="223" t="s">
        <v>19</v>
      </c>
      <c r="N396" s="224" t="s">
        <v>42</v>
      </c>
      <c r="O396" s="86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7" t="s">
        <v>621</v>
      </c>
      <c r="AT396" s="227" t="s">
        <v>198</v>
      </c>
      <c r="AU396" s="227" t="s">
        <v>78</v>
      </c>
      <c r="AY396" s="19" t="s">
        <v>197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9" t="s">
        <v>148</v>
      </c>
      <c r="BK396" s="228">
        <f>ROUND(I396*H396,2)</f>
        <v>0</v>
      </c>
      <c r="BL396" s="19" t="s">
        <v>621</v>
      </c>
      <c r="BM396" s="227" t="s">
        <v>630</v>
      </c>
    </row>
    <row r="397" s="12" customFormat="1" ht="22.8" customHeight="1">
      <c r="A397" s="12"/>
      <c r="B397" s="201"/>
      <c r="C397" s="202"/>
      <c r="D397" s="203" t="s">
        <v>68</v>
      </c>
      <c r="E397" s="273" t="s">
        <v>631</v>
      </c>
      <c r="F397" s="273" t="s">
        <v>632</v>
      </c>
      <c r="G397" s="202"/>
      <c r="H397" s="202"/>
      <c r="I397" s="205"/>
      <c r="J397" s="274">
        <f>BK397</f>
        <v>0</v>
      </c>
      <c r="K397" s="202"/>
      <c r="L397" s="207"/>
      <c r="M397" s="208"/>
      <c r="N397" s="209"/>
      <c r="O397" s="209"/>
      <c r="P397" s="210">
        <f>SUM(P398:P401)</f>
        <v>0</v>
      </c>
      <c r="Q397" s="209"/>
      <c r="R397" s="210">
        <f>SUM(R398:R401)</f>
        <v>0</v>
      </c>
      <c r="S397" s="209"/>
      <c r="T397" s="211">
        <f>SUM(T398:T401)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2" t="s">
        <v>245</v>
      </c>
      <c r="AT397" s="213" t="s">
        <v>68</v>
      </c>
      <c r="AU397" s="213" t="s">
        <v>76</v>
      </c>
      <c r="AY397" s="212" t="s">
        <v>197</v>
      </c>
      <c r="BK397" s="214">
        <f>SUM(BK398:BK401)</f>
        <v>0</v>
      </c>
    </row>
    <row r="398" s="2" customFormat="1" ht="16.5" customHeight="1">
      <c r="A398" s="40"/>
      <c r="B398" s="41"/>
      <c r="C398" s="215" t="s">
        <v>633</v>
      </c>
      <c r="D398" s="215" t="s">
        <v>198</v>
      </c>
      <c r="E398" s="216" t="s">
        <v>634</v>
      </c>
      <c r="F398" s="217" t="s">
        <v>632</v>
      </c>
      <c r="G398" s="218" t="s">
        <v>620</v>
      </c>
      <c r="H398" s="219">
        <v>1</v>
      </c>
      <c r="I398" s="220"/>
      <c r="J398" s="221">
        <f>ROUND(I398*H398,2)</f>
        <v>0</v>
      </c>
      <c r="K398" s="222"/>
      <c r="L398" s="46"/>
      <c r="M398" s="223" t="s">
        <v>19</v>
      </c>
      <c r="N398" s="224" t="s">
        <v>42</v>
      </c>
      <c r="O398" s="86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621</v>
      </c>
      <c r="AT398" s="227" t="s">
        <v>198</v>
      </c>
      <c r="AU398" s="227" t="s">
        <v>78</v>
      </c>
      <c r="AY398" s="19" t="s">
        <v>197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148</v>
      </c>
      <c r="BK398" s="228">
        <f>ROUND(I398*H398,2)</f>
        <v>0</v>
      </c>
      <c r="BL398" s="19" t="s">
        <v>621</v>
      </c>
      <c r="BM398" s="227" t="s">
        <v>635</v>
      </c>
    </row>
    <row r="399" s="2" customFormat="1" ht="24.15" customHeight="1">
      <c r="A399" s="40"/>
      <c r="B399" s="41"/>
      <c r="C399" s="215" t="s">
        <v>636</v>
      </c>
      <c r="D399" s="215" t="s">
        <v>198</v>
      </c>
      <c r="E399" s="216" t="s">
        <v>637</v>
      </c>
      <c r="F399" s="217" t="s">
        <v>638</v>
      </c>
      <c r="G399" s="218" t="s">
        <v>620</v>
      </c>
      <c r="H399" s="219">
        <v>1</v>
      </c>
      <c r="I399" s="220"/>
      <c r="J399" s="221">
        <f>ROUND(I399*H399,2)</f>
        <v>0</v>
      </c>
      <c r="K399" s="222"/>
      <c r="L399" s="46"/>
      <c r="M399" s="223" t="s">
        <v>19</v>
      </c>
      <c r="N399" s="224" t="s">
        <v>42</v>
      </c>
      <c r="O399" s="86"/>
      <c r="P399" s="225">
        <f>O399*H399</f>
        <v>0</v>
      </c>
      <c r="Q399" s="225">
        <v>0</v>
      </c>
      <c r="R399" s="225">
        <f>Q399*H399</f>
        <v>0</v>
      </c>
      <c r="S399" s="225">
        <v>0</v>
      </c>
      <c r="T399" s="22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7" t="s">
        <v>621</v>
      </c>
      <c r="AT399" s="227" t="s">
        <v>198</v>
      </c>
      <c r="AU399" s="227" t="s">
        <v>78</v>
      </c>
      <c r="AY399" s="19" t="s">
        <v>197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9" t="s">
        <v>148</v>
      </c>
      <c r="BK399" s="228">
        <f>ROUND(I399*H399,2)</f>
        <v>0</v>
      </c>
      <c r="BL399" s="19" t="s">
        <v>621</v>
      </c>
      <c r="BM399" s="227" t="s">
        <v>639</v>
      </c>
    </row>
    <row r="400" s="2" customFormat="1" ht="16.5" customHeight="1">
      <c r="A400" s="40"/>
      <c r="B400" s="41"/>
      <c r="C400" s="215" t="s">
        <v>640</v>
      </c>
      <c r="D400" s="215" t="s">
        <v>198</v>
      </c>
      <c r="E400" s="216" t="s">
        <v>641</v>
      </c>
      <c r="F400" s="217" t="s">
        <v>642</v>
      </c>
      <c r="G400" s="218" t="s">
        <v>620</v>
      </c>
      <c r="H400" s="219">
        <v>1</v>
      </c>
      <c r="I400" s="220"/>
      <c r="J400" s="221">
        <f>ROUND(I400*H400,2)</f>
        <v>0</v>
      </c>
      <c r="K400" s="222"/>
      <c r="L400" s="46"/>
      <c r="M400" s="223" t="s">
        <v>19</v>
      </c>
      <c r="N400" s="224" t="s">
        <v>42</v>
      </c>
      <c r="O400" s="86"/>
      <c r="P400" s="225">
        <f>O400*H400</f>
        <v>0</v>
      </c>
      <c r="Q400" s="225">
        <v>0</v>
      </c>
      <c r="R400" s="225">
        <f>Q400*H400</f>
        <v>0</v>
      </c>
      <c r="S400" s="225">
        <v>0</v>
      </c>
      <c r="T400" s="22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7" t="s">
        <v>621</v>
      </c>
      <c r="AT400" s="227" t="s">
        <v>198</v>
      </c>
      <c r="AU400" s="227" t="s">
        <v>78</v>
      </c>
      <c r="AY400" s="19" t="s">
        <v>197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9" t="s">
        <v>148</v>
      </c>
      <c r="BK400" s="228">
        <f>ROUND(I400*H400,2)</f>
        <v>0</v>
      </c>
      <c r="BL400" s="19" t="s">
        <v>621</v>
      </c>
      <c r="BM400" s="227" t="s">
        <v>643</v>
      </c>
    </row>
    <row r="401" s="2" customFormat="1" ht="16.5" customHeight="1">
      <c r="A401" s="40"/>
      <c r="B401" s="41"/>
      <c r="C401" s="215" t="s">
        <v>644</v>
      </c>
      <c r="D401" s="215" t="s">
        <v>198</v>
      </c>
      <c r="E401" s="216" t="s">
        <v>645</v>
      </c>
      <c r="F401" s="217" t="s">
        <v>646</v>
      </c>
      <c r="G401" s="218" t="s">
        <v>620</v>
      </c>
      <c r="H401" s="219">
        <v>1</v>
      </c>
      <c r="I401" s="220"/>
      <c r="J401" s="221">
        <f>ROUND(I401*H401,2)</f>
        <v>0</v>
      </c>
      <c r="K401" s="222"/>
      <c r="L401" s="46"/>
      <c r="M401" s="223" t="s">
        <v>19</v>
      </c>
      <c r="N401" s="224" t="s">
        <v>42</v>
      </c>
      <c r="O401" s="86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7" t="s">
        <v>621</v>
      </c>
      <c r="AT401" s="227" t="s">
        <v>198</v>
      </c>
      <c r="AU401" s="227" t="s">
        <v>78</v>
      </c>
      <c r="AY401" s="19" t="s">
        <v>197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9" t="s">
        <v>148</v>
      </c>
      <c r="BK401" s="228">
        <f>ROUND(I401*H401,2)</f>
        <v>0</v>
      </c>
      <c r="BL401" s="19" t="s">
        <v>621</v>
      </c>
      <c r="BM401" s="227" t="s">
        <v>647</v>
      </c>
    </row>
    <row r="402" s="12" customFormat="1" ht="22.8" customHeight="1">
      <c r="A402" s="12"/>
      <c r="B402" s="201"/>
      <c r="C402" s="202"/>
      <c r="D402" s="203" t="s">
        <v>68</v>
      </c>
      <c r="E402" s="273" t="s">
        <v>648</v>
      </c>
      <c r="F402" s="273" t="s">
        <v>649</v>
      </c>
      <c r="G402" s="202"/>
      <c r="H402" s="202"/>
      <c r="I402" s="205"/>
      <c r="J402" s="274">
        <f>BK402</f>
        <v>0</v>
      </c>
      <c r="K402" s="202"/>
      <c r="L402" s="207"/>
      <c r="M402" s="208"/>
      <c r="N402" s="209"/>
      <c r="O402" s="209"/>
      <c r="P402" s="210">
        <f>P403</f>
        <v>0</v>
      </c>
      <c r="Q402" s="209"/>
      <c r="R402" s="210">
        <f>R403</f>
        <v>0</v>
      </c>
      <c r="S402" s="209"/>
      <c r="T402" s="211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2" t="s">
        <v>245</v>
      </c>
      <c r="AT402" s="213" t="s">
        <v>68</v>
      </c>
      <c r="AU402" s="213" t="s">
        <v>76</v>
      </c>
      <c r="AY402" s="212" t="s">
        <v>197</v>
      </c>
      <c r="BK402" s="214">
        <f>BK403</f>
        <v>0</v>
      </c>
    </row>
    <row r="403" s="2" customFormat="1" ht="16.5" customHeight="1">
      <c r="A403" s="40"/>
      <c r="B403" s="41"/>
      <c r="C403" s="215" t="s">
        <v>650</v>
      </c>
      <c r="D403" s="215" t="s">
        <v>198</v>
      </c>
      <c r="E403" s="216" t="s">
        <v>651</v>
      </c>
      <c r="F403" s="217" t="s">
        <v>652</v>
      </c>
      <c r="G403" s="218" t="s">
        <v>620</v>
      </c>
      <c r="H403" s="219">
        <v>2</v>
      </c>
      <c r="I403" s="220"/>
      <c r="J403" s="221">
        <f>ROUND(I403*H403,2)</f>
        <v>0</v>
      </c>
      <c r="K403" s="222"/>
      <c r="L403" s="46"/>
      <c r="M403" s="286" t="s">
        <v>19</v>
      </c>
      <c r="N403" s="287" t="s">
        <v>42</v>
      </c>
      <c r="O403" s="288"/>
      <c r="P403" s="289">
        <f>O403*H403</f>
        <v>0</v>
      </c>
      <c r="Q403" s="289">
        <v>0</v>
      </c>
      <c r="R403" s="289">
        <f>Q403*H403</f>
        <v>0</v>
      </c>
      <c r="S403" s="289">
        <v>0</v>
      </c>
      <c r="T403" s="290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7" t="s">
        <v>621</v>
      </c>
      <c r="AT403" s="227" t="s">
        <v>198</v>
      </c>
      <c r="AU403" s="227" t="s">
        <v>78</v>
      </c>
      <c r="AY403" s="19" t="s">
        <v>197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9" t="s">
        <v>148</v>
      </c>
      <c r="BK403" s="228">
        <f>ROUND(I403*H403,2)</f>
        <v>0</v>
      </c>
      <c r="BL403" s="19" t="s">
        <v>621</v>
      </c>
      <c r="BM403" s="227" t="s">
        <v>653</v>
      </c>
    </row>
    <row r="404" s="2" customFormat="1" ht="6.96" customHeight="1">
      <c r="A404" s="40"/>
      <c r="B404" s="61"/>
      <c r="C404" s="62"/>
      <c r="D404" s="62"/>
      <c r="E404" s="62"/>
      <c r="F404" s="62"/>
      <c r="G404" s="62"/>
      <c r="H404" s="62"/>
      <c r="I404" s="62"/>
      <c r="J404" s="62"/>
      <c r="K404" s="62"/>
      <c r="L404" s="46"/>
      <c r="M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</row>
  </sheetData>
  <sheetProtection sheet="1" autoFilter="0" formatColumns="0" formatRows="0" objects="1" scenarios="1" spinCount="100000" saltValue="BGf+B4AdKsULm0nb7CsT6dfDkK5xTyGjZi/1Y6HS7dgbDCMvmTJeobtSp6clSNcP/3CScNUf1VctuTHTtjnssw==" hashValue="4cy7Q0ixt6Rswst1b0MmUxG7QccnlfIXKVLEaVvzoGXY4iI8f+p574wKVLv2IyBkvpXx/5Tdj3iH2oCEsfEPNA==" algorithmName="SHA-512" password="CFE7"/>
  <autoFilter ref="C96:K4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41" t="s">
        <v>654</v>
      </c>
      <c r="BA2" s="141" t="s">
        <v>19</v>
      </c>
      <c r="BB2" s="141" t="s">
        <v>19</v>
      </c>
      <c r="BC2" s="141" t="s">
        <v>78</v>
      </c>
      <c r="BD2" s="141" t="s">
        <v>78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  <c r="AZ3" s="141" t="s">
        <v>118</v>
      </c>
      <c r="BA3" s="141" t="s">
        <v>19</v>
      </c>
      <c r="BB3" s="141" t="s">
        <v>19</v>
      </c>
      <c r="BC3" s="141" t="s">
        <v>655</v>
      </c>
      <c r="BD3" s="141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  <c r="AZ4" s="141" t="s">
        <v>120</v>
      </c>
      <c r="BA4" s="141" t="s">
        <v>19</v>
      </c>
      <c r="BB4" s="141" t="s">
        <v>19</v>
      </c>
      <c r="BC4" s="141" t="s">
        <v>655</v>
      </c>
      <c r="BD4" s="141" t="s">
        <v>78</v>
      </c>
    </row>
    <row r="5" s="1" customFormat="1" ht="6.96" customHeight="1">
      <c r="B5" s="22"/>
      <c r="L5" s="22"/>
      <c r="AZ5" s="141" t="s">
        <v>656</v>
      </c>
      <c r="BA5" s="141" t="s">
        <v>19</v>
      </c>
      <c r="BB5" s="141" t="s">
        <v>19</v>
      </c>
      <c r="BC5" s="141" t="s">
        <v>78</v>
      </c>
      <c r="BD5" s="141" t="s">
        <v>78</v>
      </c>
    </row>
    <row r="6" s="1" customFormat="1" ht="12" customHeight="1">
      <c r="B6" s="22"/>
      <c r="D6" s="146" t="s">
        <v>16</v>
      </c>
      <c r="L6" s="22"/>
      <c r="AZ6" s="141" t="s">
        <v>466</v>
      </c>
      <c r="BA6" s="141" t="s">
        <v>19</v>
      </c>
      <c r="BB6" s="141" t="s">
        <v>19</v>
      </c>
      <c r="BC6" s="141" t="s">
        <v>148</v>
      </c>
      <c r="BD6" s="141" t="s">
        <v>78</v>
      </c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  <c r="AZ7" s="141" t="s">
        <v>468</v>
      </c>
      <c r="BA7" s="141" t="s">
        <v>19</v>
      </c>
      <c r="BB7" s="141" t="s">
        <v>19</v>
      </c>
      <c r="BC7" s="141" t="s">
        <v>95</v>
      </c>
      <c r="BD7" s="141" t="s">
        <v>78</v>
      </c>
    </row>
    <row r="8" s="1" customFormat="1" ht="12" customHeight="1">
      <c r="B8" s="22"/>
      <c r="D8" s="146" t="s">
        <v>126</v>
      </c>
      <c r="L8" s="22"/>
      <c r="AZ8" s="141" t="s">
        <v>124</v>
      </c>
      <c r="BA8" s="141" t="s">
        <v>19</v>
      </c>
      <c r="BB8" s="141" t="s">
        <v>19</v>
      </c>
      <c r="BC8" s="141" t="s">
        <v>657</v>
      </c>
      <c r="BD8" s="141" t="s">
        <v>78</v>
      </c>
    </row>
    <row r="9" s="2" customFormat="1" ht="16.5" customHeight="1">
      <c r="A9" s="40"/>
      <c r="B9" s="46"/>
      <c r="C9" s="40"/>
      <c r="D9" s="40"/>
      <c r="E9" s="147" t="s">
        <v>129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1" t="s">
        <v>127</v>
      </c>
      <c r="BA9" s="141" t="s">
        <v>19</v>
      </c>
      <c r="BB9" s="141" t="s">
        <v>19</v>
      </c>
      <c r="BC9" s="141" t="s">
        <v>657</v>
      </c>
      <c r="BD9" s="141" t="s">
        <v>78</v>
      </c>
    </row>
    <row r="10" s="2" customFormat="1" ht="12" customHeight="1">
      <c r="A10" s="40"/>
      <c r="B10" s="46"/>
      <c r="C10" s="40"/>
      <c r="D10" s="146" t="s">
        <v>132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1" t="s">
        <v>130</v>
      </c>
      <c r="BA10" s="141" t="s">
        <v>19</v>
      </c>
      <c r="BB10" s="141" t="s">
        <v>19</v>
      </c>
      <c r="BC10" s="141" t="s">
        <v>69</v>
      </c>
      <c r="BD10" s="141" t="s">
        <v>78</v>
      </c>
    </row>
    <row r="11" s="2" customFormat="1" ht="16.5" customHeight="1">
      <c r="A11" s="40"/>
      <c r="B11" s="46"/>
      <c r="C11" s="40"/>
      <c r="D11" s="40"/>
      <c r="E11" s="149" t="s">
        <v>658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133</v>
      </c>
      <c r="BA11" s="141" t="s">
        <v>19</v>
      </c>
      <c r="BB11" s="141" t="s">
        <v>19</v>
      </c>
      <c r="BC11" s="141" t="s">
        <v>659</v>
      </c>
      <c r="BD11" s="141" t="s">
        <v>78</v>
      </c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1" t="s">
        <v>136</v>
      </c>
      <c r="BA12" s="141" t="s">
        <v>19</v>
      </c>
      <c r="BB12" s="141" t="s">
        <v>19</v>
      </c>
      <c r="BC12" s="141" t="s">
        <v>660</v>
      </c>
      <c r="BD12" s="141" t="s">
        <v>78</v>
      </c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46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1" t="s">
        <v>138</v>
      </c>
      <c r="BA13" s="141" t="s">
        <v>19</v>
      </c>
      <c r="BB13" s="141" t="s">
        <v>19</v>
      </c>
      <c r="BC13" s="141" t="s">
        <v>661</v>
      </c>
      <c r="BD13" s="141" t="s">
        <v>78</v>
      </c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46" t="s">
        <v>23</v>
      </c>
      <c r="J14" s="150" t="str">
        <f>'Rekapitulace stavby'!AN8</f>
        <v>6. 2. 2023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1" t="s">
        <v>140</v>
      </c>
      <c r="BA14" s="141" t="s">
        <v>19</v>
      </c>
      <c r="BB14" s="141" t="s">
        <v>19</v>
      </c>
      <c r="BC14" s="141" t="s">
        <v>662</v>
      </c>
      <c r="BD14" s="141" t="s">
        <v>78</v>
      </c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1" t="s">
        <v>142</v>
      </c>
      <c r="BA15" s="141" t="s">
        <v>19</v>
      </c>
      <c r="BB15" s="141" t="s">
        <v>19</v>
      </c>
      <c r="BC15" s="141" t="s">
        <v>69</v>
      </c>
      <c r="BD15" s="141" t="s">
        <v>78</v>
      </c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46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1" t="s">
        <v>144</v>
      </c>
      <c r="BA16" s="141" t="s">
        <v>19</v>
      </c>
      <c r="BB16" s="141" t="s">
        <v>19</v>
      </c>
      <c r="BC16" s="141" t="s">
        <v>663</v>
      </c>
      <c r="BD16" s="141" t="s">
        <v>78</v>
      </c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6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1" t="s">
        <v>664</v>
      </c>
      <c r="BA17" s="141" t="s">
        <v>19</v>
      </c>
      <c r="BB17" s="141" t="s">
        <v>19</v>
      </c>
      <c r="BC17" s="141" t="s">
        <v>78</v>
      </c>
      <c r="BD17" s="141" t="s">
        <v>78</v>
      </c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1" t="s">
        <v>149</v>
      </c>
      <c r="BA18" s="141" t="s">
        <v>19</v>
      </c>
      <c r="BB18" s="141" t="s">
        <v>19</v>
      </c>
      <c r="BC18" s="141" t="s">
        <v>76</v>
      </c>
      <c r="BD18" s="141" t="s">
        <v>78</v>
      </c>
    </row>
    <row r="19" s="2" customFormat="1" ht="12" customHeight="1">
      <c r="A19" s="40"/>
      <c r="B19" s="46"/>
      <c r="C19" s="40"/>
      <c r="D19" s="146" t="s">
        <v>28</v>
      </c>
      <c r="E19" s="40"/>
      <c r="F19" s="40"/>
      <c r="G19" s="40"/>
      <c r="H19" s="40"/>
      <c r="I19" s="146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1" t="s">
        <v>150</v>
      </c>
      <c r="BA19" s="141" t="s">
        <v>19</v>
      </c>
      <c r="BB19" s="141" t="s">
        <v>19</v>
      </c>
      <c r="BC19" s="141" t="s">
        <v>69</v>
      </c>
      <c r="BD19" s="141" t="s">
        <v>78</v>
      </c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6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1" t="s">
        <v>155</v>
      </c>
      <c r="BA20" s="141" t="s">
        <v>19</v>
      </c>
      <c r="BB20" s="141" t="s">
        <v>19</v>
      </c>
      <c r="BC20" s="141" t="s">
        <v>665</v>
      </c>
      <c r="BD20" s="141" t="s">
        <v>78</v>
      </c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1" t="s">
        <v>225</v>
      </c>
      <c r="BA21" s="141" t="s">
        <v>19</v>
      </c>
      <c r="BB21" s="141" t="s">
        <v>19</v>
      </c>
      <c r="BC21" s="141" t="s">
        <v>227</v>
      </c>
      <c r="BD21" s="141" t="s">
        <v>78</v>
      </c>
    </row>
    <row r="22" s="2" customFormat="1" ht="12" customHeight="1">
      <c r="A22" s="40"/>
      <c r="B22" s="46"/>
      <c r="C22" s="40"/>
      <c r="D22" s="146" t="s">
        <v>30</v>
      </c>
      <c r="E22" s="40"/>
      <c r="F22" s="40"/>
      <c r="G22" s="40"/>
      <c r="H22" s="40"/>
      <c r="I22" s="146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1" t="s">
        <v>157</v>
      </c>
      <c r="BA22" s="141" t="s">
        <v>19</v>
      </c>
      <c r="BB22" s="141" t="s">
        <v>19</v>
      </c>
      <c r="BC22" s="141" t="s">
        <v>666</v>
      </c>
      <c r="BD22" s="141" t="s">
        <v>78</v>
      </c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6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1" t="s">
        <v>159</v>
      </c>
      <c r="BA23" s="141" t="s">
        <v>19</v>
      </c>
      <c r="BB23" s="141" t="s">
        <v>19</v>
      </c>
      <c r="BC23" s="141" t="s">
        <v>667</v>
      </c>
      <c r="BD23" s="141" t="s">
        <v>78</v>
      </c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1" t="s">
        <v>210</v>
      </c>
      <c r="BA24" s="141" t="s">
        <v>19</v>
      </c>
      <c r="BB24" s="141" t="s">
        <v>19</v>
      </c>
      <c r="BC24" s="141" t="s">
        <v>668</v>
      </c>
      <c r="BD24" s="141" t="s">
        <v>78</v>
      </c>
    </row>
    <row r="25" s="2" customFormat="1" ht="12" customHeight="1">
      <c r="A25" s="40"/>
      <c r="B25" s="46"/>
      <c r="C25" s="40"/>
      <c r="D25" s="146" t="s">
        <v>32</v>
      </c>
      <c r="E25" s="40"/>
      <c r="F25" s="40"/>
      <c r="G25" s="40"/>
      <c r="H25" s="40"/>
      <c r="I25" s="146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1" t="s">
        <v>161</v>
      </c>
      <c r="BA25" s="141" t="s">
        <v>19</v>
      </c>
      <c r="BB25" s="141" t="s">
        <v>19</v>
      </c>
      <c r="BC25" s="141" t="s">
        <v>669</v>
      </c>
      <c r="BD25" s="141" t="s">
        <v>78</v>
      </c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6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1"/>
      <c r="B29" s="152"/>
      <c r="C29" s="151"/>
      <c r="D29" s="151"/>
      <c r="E29" s="153" t="s">
        <v>165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ROUND(J97,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159" t="s">
        <v>39</v>
      </c>
      <c r="E35" s="146" t="s">
        <v>40</v>
      </c>
      <c r="F35" s="160">
        <f>ROUND((SUM(BE97:BE347)),  2)</f>
        <v>0</v>
      </c>
      <c r="G35" s="40"/>
      <c r="H35" s="40"/>
      <c r="I35" s="161">
        <v>0.20999999999999999</v>
      </c>
      <c r="J35" s="160">
        <f>ROUND(((SUM(BE97:BE347))*I35),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41</v>
      </c>
      <c r="F36" s="160">
        <f>ROUND((SUM(BF97:BF347)),  2)</f>
        <v>0</v>
      </c>
      <c r="G36" s="40"/>
      <c r="H36" s="40"/>
      <c r="I36" s="161">
        <v>0.14999999999999999</v>
      </c>
      <c r="J36" s="160">
        <f>ROUND(((SUM(BF97:BF347))*I36),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6" t="s">
        <v>39</v>
      </c>
      <c r="E37" s="146" t="s">
        <v>42</v>
      </c>
      <c r="F37" s="160">
        <f>ROUND((SUM(BG97:BG347)),  2)</f>
        <v>0</v>
      </c>
      <c r="G37" s="40"/>
      <c r="H37" s="40"/>
      <c r="I37" s="161">
        <v>0.20999999999999999</v>
      </c>
      <c r="J37" s="160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6" t="s">
        <v>43</v>
      </c>
      <c r="F38" s="160">
        <f>ROUND((SUM(BH97:BH347)),  2)</f>
        <v>0</v>
      </c>
      <c r="G38" s="40"/>
      <c r="H38" s="40"/>
      <c r="I38" s="161">
        <v>0.14999999999999999</v>
      </c>
      <c r="J38" s="160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44</v>
      </c>
      <c r="F39" s="160">
        <f>ROUND((SUM(BI97:BI347)),  2)</f>
        <v>0</v>
      </c>
      <c r="G39" s="40"/>
      <c r="H39" s="40"/>
      <c r="I39" s="161">
        <v>0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2"/>
      <c r="D41" s="163" t="s">
        <v>45</v>
      </c>
      <c r="E41" s="164"/>
      <c r="F41" s="164"/>
      <c r="G41" s="165" t="s">
        <v>46</v>
      </c>
      <c r="H41" s="166" t="s">
        <v>47</v>
      </c>
      <c r="I41" s="164"/>
      <c r="J41" s="167">
        <f>SUM(J32:J39)</f>
        <v>0</v>
      </c>
      <c r="K41" s="168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3" t="str">
        <f>E7</f>
        <v>Vrchlabí - Liščí kopec - II.etapa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3" t="s">
        <v>129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132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SO02 - Vodovod ul. Školní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6. 2. 2023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167</v>
      </c>
      <c r="D61" s="175"/>
      <c r="E61" s="175"/>
      <c r="F61" s="175"/>
      <c r="G61" s="175"/>
      <c r="H61" s="175"/>
      <c r="I61" s="175"/>
      <c r="J61" s="176" t="s">
        <v>168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169</v>
      </c>
    </row>
    <row r="64" s="9" customFormat="1" ht="24.96" customHeight="1">
      <c r="A64" s="9"/>
      <c r="B64" s="178"/>
      <c r="C64" s="179"/>
      <c r="D64" s="180" t="s">
        <v>170</v>
      </c>
      <c r="E64" s="181"/>
      <c r="F64" s="181"/>
      <c r="G64" s="181"/>
      <c r="H64" s="181"/>
      <c r="I64" s="181"/>
      <c r="J64" s="182">
        <f>J98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7"/>
      <c r="D65" s="185" t="s">
        <v>171</v>
      </c>
      <c r="E65" s="186"/>
      <c r="F65" s="186"/>
      <c r="G65" s="186"/>
      <c r="H65" s="186"/>
      <c r="I65" s="186"/>
      <c r="J65" s="187">
        <f>J133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7"/>
      <c r="D66" s="185" t="s">
        <v>172</v>
      </c>
      <c r="E66" s="186"/>
      <c r="F66" s="186"/>
      <c r="G66" s="186"/>
      <c r="H66" s="186"/>
      <c r="I66" s="186"/>
      <c r="J66" s="187">
        <f>J193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7"/>
      <c r="D67" s="185" t="s">
        <v>173</v>
      </c>
      <c r="E67" s="186"/>
      <c r="F67" s="186"/>
      <c r="G67" s="186"/>
      <c r="H67" s="186"/>
      <c r="I67" s="186"/>
      <c r="J67" s="187">
        <f>J233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7"/>
      <c r="D68" s="185" t="s">
        <v>174</v>
      </c>
      <c r="E68" s="186"/>
      <c r="F68" s="186"/>
      <c r="G68" s="186"/>
      <c r="H68" s="186"/>
      <c r="I68" s="186"/>
      <c r="J68" s="187">
        <f>J257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7"/>
      <c r="D69" s="185" t="s">
        <v>175</v>
      </c>
      <c r="E69" s="186"/>
      <c r="F69" s="186"/>
      <c r="G69" s="186"/>
      <c r="H69" s="186"/>
      <c r="I69" s="186"/>
      <c r="J69" s="187">
        <f>J326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7"/>
      <c r="D70" s="185" t="s">
        <v>176</v>
      </c>
      <c r="E70" s="186"/>
      <c r="F70" s="186"/>
      <c r="G70" s="186"/>
      <c r="H70" s="186"/>
      <c r="I70" s="186"/>
      <c r="J70" s="187">
        <f>J329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7"/>
      <c r="D71" s="185" t="s">
        <v>177</v>
      </c>
      <c r="E71" s="186"/>
      <c r="F71" s="186"/>
      <c r="G71" s="186"/>
      <c r="H71" s="186"/>
      <c r="I71" s="186"/>
      <c r="J71" s="187">
        <f>J334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178</v>
      </c>
      <c r="E72" s="181"/>
      <c r="F72" s="181"/>
      <c r="G72" s="181"/>
      <c r="H72" s="181"/>
      <c r="I72" s="181"/>
      <c r="J72" s="182">
        <f>J336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4"/>
      <c r="C73" s="127"/>
      <c r="D73" s="185" t="s">
        <v>179</v>
      </c>
      <c r="E73" s="186"/>
      <c r="F73" s="186"/>
      <c r="G73" s="186"/>
      <c r="H73" s="186"/>
      <c r="I73" s="186"/>
      <c r="J73" s="187">
        <f>J337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4"/>
      <c r="C74" s="127"/>
      <c r="D74" s="185" t="s">
        <v>180</v>
      </c>
      <c r="E74" s="186"/>
      <c r="F74" s="186"/>
      <c r="G74" s="186"/>
      <c r="H74" s="186"/>
      <c r="I74" s="186"/>
      <c r="J74" s="187">
        <f>J341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4"/>
      <c r="C75" s="127"/>
      <c r="D75" s="185" t="s">
        <v>181</v>
      </c>
      <c r="E75" s="186"/>
      <c r="F75" s="186"/>
      <c r="G75" s="186"/>
      <c r="H75" s="186"/>
      <c r="I75" s="186"/>
      <c r="J75" s="187">
        <f>J346</f>
        <v>0</v>
      </c>
      <c r="K75" s="127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3" t="str">
        <f>E7</f>
        <v>Vrchlabí - Liščí kopec - II.etapa</v>
      </c>
      <c r="F85" s="34"/>
      <c r="G85" s="34"/>
      <c r="H85" s="34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3"/>
      <c r="C86" s="34" t="s">
        <v>126</v>
      </c>
      <c r="D86" s="24"/>
      <c r="E86" s="24"/>
      <c r="F86" s="24"/>
      <c r="G86" s="24"/>
      <c r="H86" s="24"/>
      <c r="I86" s="24"/>
      <c r="J86" s="24"/>
      <c r="K86" s="24"/>
      <c r="L86" s="22"/>
    </row>
    <row r="87" s="2" customFormat="1" ht="16.5" customHeight="1">
      <c r="A87" s="40"/>
      <c r="B87" s="41"/>
      <c r="C87" s="42"/>
      <c r="D87" s="42"/>
      <c r="E87" s="173" t="s">
        <v>129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132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E11</f>
        <v>SO02 - Vodovod ul. Školní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21</v>
      </c>
      <c r="D91" s="42"/>
      <c r="E91" s="42"/>
      <c r="F91" s="29" t="str">
        <f>F14</f>
        <v xml:space="preserve"> </v>
      </c>
      <c r="G91" s="42"/>
      <c r="H91" s="42"/>
      <c r="I91" s="34" t="s">
        <v>23</v>
      </c>
      <c r="J91" s="74" t="str">
        <f>IF(J14="","",J14)</f>
        <v>6. 2. 2023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4" t="s">
        <v>25</v>
      </c>
      <c r="D93" s="42"/>
      <c r="E93" s="42"/>
      <c r="F93" s="29" t="str">
        <f>E17</f>
        <v xml:space="preserve"> </v>
      </c>
      <c r="G93" s="42"/>
      <c r="H93" s="42"/>
      <c r="I93" s="34" t="s">
        <v>30</v>
      </c>
      <c r="J93" s="38" t="str">
        <f>E23</f>
        <v xml:space="preserve"> 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4" t="s">
        <v>28</v>
      </c>
      <c r="D94" s="42"/>
      <c r="E94" s="42"/>
      <c r="F94" s="29" t="str">
        <f>IF(E20="","",E20)</f>
        <v>Vyplň údaj</v>
      </c>
      <c r="G94" s="42"/>
      <c r="H94" s="42"/>
      <c r="I94" s="34" t="s">
        <v>32</v>
      </c>
      <c r="J94" s="38" t="str">
        <f>E26</f>
        <v xml:space="preserve"> 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89"/>
      <c r="B96" s="190"/>
      <c r="C96" s="191" t="s">
        <v>183</v>
      </c>
      <c r="D96" s="192" t="s">
        <v>54</v>
      </c>
      <c r="E96" s="192" t="s">
        <v>50</v>
      </c>
      <c r="F96" s="192" t="s">
        <v>51</v>
      </c>
      <c r="G96" s="192" t="s">
        <v>184</v>
      </c>
      <c r="H96" s="192" t="s">
        <v>185</v>
      </c>
      <c r="I96" s="192" t="s">
        <v>186</v>
      </c>
      <c r="J96" s="193" t="s">
        <v>168</v>
      </c>
      <c r="K96" s="194" t="s">
        <v>187</v>
      </c>
      <c r="L96" s="195"/>
      <c r="M96" s="94" t="s">
        <v>19</v>
      </c>
      <c r="N96" s="95" t="s">
        <v>39</v>
      </c>
      <c r="O96" s="95" t="s">
        <v>188</v>
      </c>
      <c r="P96" s="95" t="s">
        <v>189</v>
      </c>
      <c r="Q96" s="95" t="s">
        <v>190</v>
      </c>
      <c r="R96" s="95" t="s">
        <v>191</v>
      </c>
      <c r="S96" s="95" t="s">
        <v>192</v>
      </c>
      <c r="T96" s="96" t="s">
        <v>193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="2" customFormat="1" ht="22.8" customHeight="1">
      <c r="A97" s="40"/>
      <c r="B97" s="41"/>
      <c r="C97" s="101" t="s">
        <v>194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P98+P336</f>
        <v>0</v>
      </c>
      <c r="Q97" s="98"/>
      <c r="R97" s="198">
        <f>R98+R336</f>
        <v>82.859270479999992</v>
      </c>
      <c r="S97" s="98"/>
      <c r="T97" s="199">
        <f>T98+T336</f>
        <v>29.581200000000003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68</v>
      </c>
      <c r="AU97" s="19" t="s">
        <v>169</v>
      </c>
      <c r="BK97" s="200">
        <f>BK98+BK336</f>
        <v>0</v>
      </c>
    </row>
    <row r="98" s="12" customFormat="1" ht="25.92" customHeight="1">
      <c r="A98" s="12"/>
      <c r="B98" s="201"/>
      <c r="C98" s="202"/>
      <c r="D98" s="203" t="s">
        <v>68</v>
      </c>
      <c r="E98" s="204" t="s">
        <v>195</v>
      </c>
      <c r="F98" s="204" t="s">
        <v>196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P99+SUM(P100:P133)+P193+P233+P257+P326+P329+P334</f>
        <v>0</v>
      </c>
      <c r="Q98" s="209"/>
      <c r="R98" s="210">
        <f>R99+SUM(R100:R133)+R193+R233+R257+R326+R329+R334</f>
        <v>82.859270479999992</v>
      </c>
      <c r="S98" s="209"/>
      <c r="T98" s="211">
        <f>T99+SUM(T100:T133)+T193+T233+T257+T326+T329+T334</f>
        <v>29.581200000000003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76</v>
      </c>
      <c r="AT98" s="213" t="s">
        <v>68</v>
      </c>
      <c r="AU98" s="213" t="s">
        <v>69</v>
      </c>
      <c r="AY98" s="212" t="s">
        <v>197</v>
      </c>
      <c r="BK98" s="214">
        <f>BK99+SUM(BK100:BK133)+BK193+BK233+BK257+BK326+BK329+BK334</f>
        <v>0</v>
      </c>
    </row>
    <row r="99" s="2" customFormat="1" ht="16.5" customHeight="1">
      <c r="A99" s="40"/>
      <c r="B99" s="41"/>
      <c r="C99" s="215" t="s">
        <v>76</v>
      </c>
      <c r="D99" s="215" t="s">
        <v>198</v>
      </c>
      <c r="E99" s="216" t="s">
        <v>199</v>
      </c>
      <c r="F99" s="217" t="s">
        <v>200</v>
      </c>
      <c r="G99" s="218" t="s">
        <v>19</v>
      </c>
      <c r="H99" s="219">
        <v>0</v>
      </c>
      <c r="I99" s="220"/>
      <c r="J99" s="221">
        <f>ROUND(I99*H99,2)</f>
        <v>0</v>
      </c>
      <c r="K99" s="222"/>
      <c r="L99" s="46"/>
      <c r="M99" s="223" t="s">
        <v>19</v>
      </c>
      <c r="N99" s="224" t="s">
        <v>42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148</v>
      </c>
      <c r="AT99" s="227" t="s">
        <v>198</v>
      </c>
      <c r="AU99" s="227" t="s">
        <v>76</v>
      </c>
      <c r="AY99" s="19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148</v>
      </c>
      <c r="BK99" s="228">
        <f>ROUND(I99*H99,2)</f>
        <v>0</v>
      </c>
      <c r="BL99" s="19" t="s">
        <v>148</v>
      </c>
      <c r="BM99" s="227" t="s">
        <v>201</v>
      </c>
    </row>
    <row r="100" s="13" customFormat="1">
      <c r="A100" s="13"/>
      <c r="B100" s="229"/>
      <c r="C100" s="230"/>
      <c r="D100" s="231" t="s">
        <v>202</v>
      </c>
      <c r="E100" s="232" t="s">
        <v>19</v>
      </c>
      <c r="F100" s="233" t="s">
        <v>203</v>
      </c>
      <c r="G100" s="230"/>
      <c r="H100" s="232" t="s">
        <v>19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202</v>
      </c>
      <c r="AU100" s="239" t="s">
        <v>76</v>
      </c>
      <c r="AV100" s="13" t="s">
        <v>76</v>
      </c>
      <c r="AW100" s="13" t="s">
        <v>31</v>
      </c>
      <c r="AX100" s="13" t="s">
        <v>69</v>
      </c>
      <c r="AY100" s="239" t="s">
        <v>197</v>
      </c>
    </row>
    <row r="101" s="14" customFormat="1">
      <c r="A101" s="14"/>
      <c r="B101" s="240"/>
      <c r="C101" s="241"/>
      <c r="D101" s="231" t="s">
        <v>202</v>
      </c>
      <c r="E101" s="242" t="s">
        <v>19</v>
      </c>
      <c r="F101" s="243" t="s">
        <v>670</v>
      </c>
      <c r="G101" s="241"/>
      <c r="H101" s="244">
        <v>0.5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202</v>
      </c>
      <c r="AU101" s="250" t="s">
        <v>76</v>
      </c>
      <c r="AV101" s="14" t="s">
        <v>78</v>
      </c>
      <c r="AW101" s="14" t="s">
        <v>31</v>
      </c>
      <c r="AX101" s="14" t="s">
        <v>69</v>
      </c>
      <c r="AY101" s="250" t="s">
        <v>197</v>
      </c>
    </row>
    <row r="102" s="15" customFormat="1">
      <c r="A102" s="15"/>
      <c r="B102" s="251"/>
      <c r="C102" s="252"/>
      <c r="D102" s="231" t="s">
        <v>202</v>
      </c>
      <c r="E102" s="253" t="s">
        <v>159</v>
      </c>
      <c r="F102" s="254" t="s">
        <v>206</v>
      </c>
      <c r="G102" s="252"/>
      <c r="H102" s="255">
        <v>0.5</v>
      </c>
      <c r="I102" s="256"/>
      <c r="J102" s="252"/>
      <c r="K102" s="252"/>
      <c r="L102" s="257"/>
      <c r="M102" s="258"/>
      <c r="N102" s="259"/>
      <c r="O102" s="259"/>
      <c r="P102" s="259"/>
      <c r="Q102" s="259"/>
      <c r="R102" s="259"/>
      <c r="S102" s="259"/>
      <c r="T102" s="26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1" t="s">
        <v>202</v>
      </c>
      <c r="AU102" s="261" t="s">
        <v>76</v>
      </c>
      <c r="AV102" s="15" t="s">
        <v>95</v>
      </c>
      <c r="AW102" s="15" t="s">
        <v>31</v>
      </c>
      <c r="AX102" s="15" t="s">
        <v>69</v>
      </c>
      <c r="AY102" s="261" t="s">
        <v>197</v>
      </c>
    </row>
    <row r="103" s="13" customFormat="1">
      <c r="A103" s="13"/>
      <c r="B103" s="229"/>
      <c r="C103" s="230"/>
      <c r="D103" s="231" t="s">
        <v>202</v>
      </c>
      <c r="E103" s="232" t="s">
        <v>19</v>
      </c>
      <c r="F103" s="233" t="s">
        <v>207</v>
      </c>
      <c r="G103" s="230"/>
      <c r="H103" s="232" t="s">
        <v>19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202</v>
      </c>
      <c r="AU103" s="239" t="s">
        <v>76</v>
      </c>
      <c r="AV103" s="13" t="s">
        <v>76</v>
      </c>
      <c r="AW103" s="13" t="s">
        <v>31</v>
      </c>
      <c r="AX103" s="13" t="s">
        <v>69</v>
      </c>
      <c r="AY103" s="239" t="s">
        <v>197</v>
      </c>
    </row>
    <row r="104" s="14" customFormat="1">
      <c r="A104" s="14"/>
      <c r="B104" s="240"/>
      <c r="C104" s="241"/>
      <c r="D104" s="231" t="s">
        <v>202</v>
      </c>
      <c r="E104" s="242" t="s">
        <v>19</v>
      </c>
      <c r="F104" s="243" t="s">
        <v>671</v>
      </c>
      <c r="G104" s="241"/>
      <c r="H104" s="244">
        <v>33.200000000000003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202</v>
      </c>
      <c r="AU104" s="250" t="s">
        <v>76</v>
      </c>
      <c r="AV104" s="14" t="s">
        <v>78</v>
      </c>
      <c r="AW104" s="14" t="s">
        <v>31</v>
      </c>
      <c r="AX104" s="14" t="s">
        <v>69</v>
      </c>
      <c r="AY104" s="250" t="s">
        <v>197</v>
      </c>
    </row>
    <row r="105" s="15" customFormat="1">
      <c r="A105" s="15"/>
      <c r="B105" s="251"/>
      <c r="C105" s="252"/>
      <c r="D105" s="231" t="s">
        <v>202</v>
      </c>
      <c r="E105" s="253" t="s">
        <v>161</v>
      </c>
      <c r="F105" s="254" t="s">
        <v>206</v>
      </c>
      <c r="G105" s="252"/>
      <c r="H105" s="255">
        <v>33.200000000000003</v>
      </c>
      <c r="I105" s="256"/>
      <c r="J105" s="252"/>
      <c r="K105" s="252"/>
      <c r="L105" s="257"/>
      <c r="M105" s="258"/>
      <c r="N105" s="259"/>
      <c r="O105" s="259"/>
      <c r="P105" s="259"/>
      <c r="Q105" s="259"/>
      <c r="R105" s="259"/>
      <c r="S105" s="259"/>
      <c r="T105" s="26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1" t="s">
        <v>202</v>
      </c>
      <c r="AU105" s="261" t="s">
        <v>76</v>
      </c>
      <c r="AV105" s="15" t="s">
        <v>95</v>
      </c>
      <c r="AW105" s="15" t="s">
        <v>31</v>
      </c>
      <c r="AX105" s="15" t="s">
        <v>69</v>
      </c>
      <c r="AY105" s="261" t="s">
        <v>197</v>
      </c>
    </row>
    <row r="106" s="13" customFormat="1">
      <c r="A106" s="13"/>
      <c r="B106" s="229"/>
      <c r="C106" s="230"/>
      <c r="D106" s="231" t="s">
        <v>202</v>
      </c>
      <c r="E106" s="232" t="s">
        <v>19</v>
      </c>
      <c r="F106" s="233" t="s">
        <v>209</v>
      </c>
      <c r="G106" s="230"/>
      <c r="H106" s="232" t="s">
        <v>19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202</v>
      </c>
      <c r="AU106" s="239" t="s">
        <v>76</v>
      </c>
      <c r="AV106" s="13" t="s">
        <v>76</v>
      </c>
      <c r="AW106" s="13" t="s">
        <v>31</v>
      </c>
      <c r="AX106" s="13" t="s">
        <v>69</v>
      </c>
      <c r="AY106" s="239" t="s">
        <v>197</v>
      </c>
    </row>
    <row r="107" s="14" customFormat="1">
      <c r="A107" s="14"/>
      <c r="B107" s="240"/>
      <c r="C107" s="241"/>
      <c r="D107" s="231" t="s">
        <v>202</v>
      </c>
      <c r="E107" s="242" t="s">
        <v>19</v>
      </c>
      <c r="F107" s="243" t="s">
        <v>672</v>
      </c>
      <c r="G107" s="241"/>
      <c r="H107" s="244">
        <v>1.6000000000000001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202</v>
      </c>
      <c r="AU107" s="250" t="s">
        <v>76</v>
      </c>
      <c r="AV107" s="14" t="s">
        <v>78</v>
      </c>
      <c r="AW107" s="14" t="s">
        <v>31</v>
      </c>
      <c r="AX107" s="14" t="s">
        <v>69</v>
      </c>
      <c r="AY107" s="250" t="s">
        <v>197</v>
      </c>
    </row>
    <row r="108" s="15" customFormat="1">
      <c r="A108" s="15"/>
      <c r="B108" s="251"/>
      <c r="C108" s="252"/>
      <c r="D108" s="231" t="s">
        <v>202</v>
      </c>
      <c r="E108" s="253" t="s">
        <v>210</v>
      </c>
      <c r="F108" s="254" t="s">
        <v>206</v>
      </c>
      <c r="G108" s="252"/>
      <c r="H108" s="255">
        <v>1.6000000000000001</v>
      </c>
      <c r="I108" s="256"/>
      <c r="J108" s="252"/>
      <c r="K108" s="252"/>
      <c r="L108" s="257"/>
      <c r="M108" s="258"/>
      <c r="N108" s="259"/>
      <c r="O108" s="259"/>
      <c r="P108" s="259"/>
      <c r="Q108" s="259"/>
      <c r="R108" s="259"/>
      <c r="S108" s="259"/>
      <c r="T108" s="26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1" t="s">
        <v>202</v>
      </c>
      <c r="AU108" s="261" t="s">
        <v>76</v>
      </c>
      <c r="AV108" s="15" t="s">
        <v>95</v>
      </c>
      <c r="AW108" s="15" t="s">
        <v>31</v>
      </c>
      <c r="AX108" s="15" t="s">
        <v>69</v>
      </c>
      <c r="AY108" s="261" t="s">
        <v>197</v>
      </c>
    </row>
    <row r="109" s="13" customFormat="1">
      <c r="A109" s="13"/>
      <c r="B109" s="229"/>
      <c r="C109" s="230"/>
      <c r="D109" s="231" t="s">
        <v>202</v>
      </c>
      <c r="E109" s="232" t="s">
        <v>19</v>
      </c>
      <c r="F109" s="233" t="s">
        <v>211</v>
      </c>
      <c r="G109" s="230"/>
      <c r="H109" s="232" t="s">
        <v>19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202</v>
      </c>
      <c r="AU109" s="239" t="s">
        <v>76</v>
      </c>
      <c r="AV109" s="13" t="s">
        <v>76</v>
      </c>
      <c r="AW109" s="13" t="s">
        <v>31</v>
      </c>
      <c r="AX109" s="13" t="s">
        <v>69</v>
      </c>
      <c r="AY109" s="239" t="s">
        <v>197</v>
      </c>
    </row>
    <row r="110" s="14" customFormat="1">
      <c r="A110" s="14"/>
      <c r="B110" s="240"/>
      <c r="C110" s="241"/>
      <c r="D110" s="231" t="s">
        <v>202</v>
      </c>
      <c r="E110" s="242" t="s">
        <v>19</v>
      </c>
      <c r="F110" s="243" t="s">
        <v>69</v>
      </c>
      <c r="G110" s="241"/>
      <c r="H110" s="244">
        <v>0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0" t="s">
        <v>202</v>
      </c>
      <c r="AU110" s="250" t="s">
        <v>76</v>
      </c>
      <c r="AV110" s="14" t="s">
        <v>78</v>
      </c>
      <c r="AW110" s="14" t="s">
        <v>31</v>
      </c>
      <c r="AX110" s="14" t="s">
        <v>69</v>
      </c>
      <c r="AY110" s="250" t="s">
        <v>197</v>
      </c>
    </row>
    <row r="111" s="15" customFormat="1">
      <c r="A111" s="15"/>
      <c r="B111" s="251"/>
      <c r="C111" s="252"/>
      <c r="D111" s="231" t="s">
        <v>202</v>
      </c>
      <c r="E111" s="253" t="s">
        <v>153</v>
      </c>
      <c r="F111" s="254" t="s">
        <v>206</v>
      </c>
      <c r="G111" s="252"/>
      <c r="H111" s="255">
        <v>0</v>
      </c>
      <c r="I111" s="256"/>
      <c r="J111" s="252"/>
      <c r="K111" s="252"/>
      <c r="L111" s="257"/>
      <c r="M111" s="258"/>
      <c r="N111" s="259"/>
      <c r="O111" s="259"/>
      <c r="P111" s="259"/>
      <c r="Q111" s="259"/>
      <c r="R111" s="259"/>
      <c r="S111" s="259"/>
      <c r="T111" s="26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1" t="s">
        <v>202</v>
      </c>
      <c r="AU111" s="261" t="s">
        <v>76</v>
      </c>
      <c r="AV111" s="15" t="s">
        <v>95</v>
      </c>
      <c r="AW111" s="15" t="s">
        <v>31</v>
      </c>
      <c r="AX111" s="15" t="s">
        <v>69</v>
      </c>
      <c r="AY111" s="261" t="s">
        <v>197</v>
      </c>
    </row>
    <row r="112" s="13" customFormat="1">
      <c r="A112" s="13"/>
      <c r="B112" s="229"/>
      <c r="C112" s="230"/>
      <c r="D112" s="231" t="s">
        <v>202</v>
      </c>
      <c r="E112" s="232" t="s">
        <v>19</v>
      </c>
      <c r="F112" s="233" t="s">
        <v>213</v>
      </c>
      <c r="G112" s="230"/>
      <c r="H112" s="232" t="s">
        <v>19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202</v>
      </c>
      <c r="AU112" s="239" t="s">
        <v>76</v>
      </c>
      <c r="AV112" s="13" t="s">
        <v>76</v>
      </c>
      <c r="AW112" s="13" t="s">
        <v>31</v>
      </c>
      <c r="AX112" s="13" t="s">
        <v>69</v>
      </c>
      <c r="AY112" s="239" t="s">
        <v>197</v>
      </c>
    </row>
    <row r="113" s="14" customFormat="1">
      <c r="A113" s="14"/>
      <c r="B113" s="240"/>
      <c r="C113" s="241"/>
      <c r="D113" s="231" t="s">
        <v>202</v>
      </c>
      <c r="E113" s="242" t="s">
        <v>19</v>
      </c>
      <c r="F113" s="243" t="s">
        <v>69</v>
      </c>
      <c r="G113" s="241"/>
      <c r="H113" s="244">
        <v>0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202</v>
      </c>
      <c r="AU113" s="250" t="s">
        <v>76</v>
      </c>
      <c r="AV113" s="14" t="s">
        <v>78</v>
      </c>
      <c r="AW113" s="14" t="s">
        <v>31</v>
      </c>
      <c r="AX113" s="14" t="s">
        <v>69</v>
      </c>
      <c r="AY113" s="250" t="s">
        <v>197</v>
      </c>
    </row>
    <row r="114" s="15" customFormat="1">
      <c r="A114" s="15"/>
      <c r="B114" s="251"/>
      <c r="C114" s="252"/>
      <c r="D114" s="231" t="s">
        <v>202</v>
      </c>
      <c r="E114" s="253" t="s">
        <v>151</v>
      </c>
      <c r="F114" s="254" t="s">
        <v>206</v>
      </c>
      <c r="G114" s="252"/>
      <c r="H114" s="255">
        <v>0</v>
      </c>
      <c r="I114" s="256"/>
      <c r="J114" s="252"/>
      <c r="K114" s="252"/>
      <c r="L114" s="257"/>
      <c r="M114" s="258"/>
      <c r="N114" s="259"/>
      <c r="O114" s="259"/>
      <c r="P114" s="259"/>
      <c r="Q114" s="259"/>
      <c r="R114" s="259"/>
      <c r="S114" s="259"/>
      <c r="T114" s="260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1" t="s">
        <v>202</v>
      </c>
      <c r="AU114" s="261" t="s">
        <v>76</v>
      </c>
      <c r="AV114" s="15" t="s">
        <v>95</v>
      </c>
      <c r="AW114" s="15" t="s">
        <v>31</v>
      </c>
      <c r="AX114" s="15" t="s">
        <v>69</v>
      </c>
      <c r="AY114" s="261" t="s">
        <v>197</v>
      </c>
    </row>
    <row r="115" s="16" customFormat="1">
      <c r="A115" s="16"/>
      <c r="B115" s="262"/>
      <c r="C115" s="263"/>
      <c r="D115" s="231" t="s">
        <v>202</v>
      </c>
      <c r="E115" s="264" t="s">
        <v>157</v>
      </c>
      <c r="F115" s="265" t="s">
        <v>215</v>
      </c>
      <c r="G115" s="263"/>
      <c r="H115" s="266">
        <v>35.299999999999997</v>
      </c>
      <c r="I115" s="267"/>
      <c r="J115" s="263"/>
      <c r="K115" s="263"/>
      <c r="L115" s="268"/>
      <c r="M115" s="269"/>
      <c r="N115" s="270"/>
      <c r="O115" s="270"/>
      <c r="P115" s="270"/>
      <c r="Q115" s="270"/>
      <c r="R115" s="270"/>
      <c r="S115" s="270"/>
      <c r="T115" s="271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72" t="s">
        <v>202</v>
      </c>
      <c r="AU115" s="272" t="s">
        <v>76</v>
      </c>
      <c r="AV115" s="16" t="s">
        <v>148</v>
      </c>
      <c r="AW115" s="16" t="s">
        <v>31</v>
      </c>
      <c r="AX115" s="16" t="s">
        <v>69</v>
      </c>
      <c r="AY115" s="272" t="s">
        <v>197</v>
      </c>
    </row>
    <row r="116" s="13" customFormat="1">
      <c r="A116" s="13"/>
      <c r="B116" s="229"/>
      <c r="C116" s="230"/>
      <c r="D116" s="231" t="s">
        <v>202</v>
      </c>
      <c r="E116" s="232" t="s">
        <v>19</v>
      </c>
      <c r="F116" s="233" t="s">
        <v>216</v>
      </c>
      <c r="G116" s="230"/>
      <c r="H116" s="232" t="s">
        <v>19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202</v>
      </c>
      <c r="AU116" s="239" t="s">
        <v>76</v>
      </c>
      <c r="AV116" s="13" t="s">
        <v>76</v>
      </c>
      <c r="AW116" s="13" t="s">
        <v>31</v>
      </c>
      <c r="AX116" s="13" t="s">
        <v>69</v>
      </c>
      <c r="AY116" s="239" t="s">
        <v>197</v>
      </c>
    </row>
    <row r="117" s="14" customFormat="1">
      <c r="A117" s="14"/>
      <c r="B117" s="240"/>
      <c r="C117" s="241"/>
      <c r="D117" s="231" t="s">
        <v>202</v>
      </c>
      <c r="E117" s="242" t="s">
        <v>19</v>
      </c>
      <c r="F117" s="243" t="s">
        <v>667</v>
      </c>
      <c r="G117" s="241"/>
      <c r="H117" s="244">
        <v>0.5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0" t="s">
        <v>202</v>
      </c>
      <c r="AU117" s="250" t="s">
        <v>76</v>
      </c>
      <c r="AV117" s="14" t="s">
        <v>78</v>
      </c>
      <c r="AW117" s="14" t="s">
        <v>31</v>
      </c>
      <c r="AX117" s="14" t="s">
        <v>69</v>
      </c>
      <c r="AY117" s="250" t="s">
        <v>197</v>
      </c>
    </row>
    <row r="118" s="15" customFormat="1">
      <c r="A118" s="15"/>
      <c r="B118" s="251"/>
      <c r="C118" s="252"/>
      <c r="D118" s="231" t="s">
        <v>202</v>
      </c>
      <c r="E118" s="253" t="s">
        <v>218</v>
      </c>
      <c r="F118" s="254" t="s">
        <v>206</v>
      </c>
      <c r="G118" s="252"/>
      <c r="H118" s="255">
        <v>0.5</v>
      </c>
      <c r="I118" s="256"/>
      <c r="J118" s="252"/>
      <c r="K118" s="252"/>
      <c r="L118" s="257"/>
      <c r="M118" s="258"/>
      <c r="N118" s="259"/>
      <c r="O118" s="259"/>
      <c r="P118" s="259"/>
      <c r="Q118" s="259"/>
      <c r="R118" s="259"/>
      <c r="S118" s="259"/>
      <c r="T118" s="26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1" t="s">
        <v>202</v>
      </c>
      <c r="AU118" s="261" t="s">
        <v>76</v>
      </c>
      <c r="AV118" s="15" t="s">
        <v>95</v>
      </c>
      <c r="AW118" s="15" t="s">
        <v>31</v>
      </c>
      <c r="AX118" s="15" t="s">
        <v>69</v>
      </c>
      <c r="AY118" s="261" t="s">
        <v>197</v>
      </c>
    </row>
    <row r="119" s="13" customFormat="1">
      <c r="A119" s="13"/>
      <c r="B119" s="229"/>
      <c r="C119" s="230"/>
      <c r="D119" s="231" t="s">
        <v>202</v>
      </c>
      <c r="E119" s="232" t="s">
        <v>19</v>
      </c>
      <c r="F119" s="233" t="s">
        <v>219</v>
      </c>
      <c r="G119" s="230"/>
      <c r="H119" s="232" t="s">
        <v>19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202</v>
      </c>
      <c r="AU119" s="239" t="s">
        <v>76</v>
      </c>
      <c r="AV119" s="13" t="s">
        <v>76</v>
      </c>
      <c r="AW119" s="13" t="s">
        <v>31</v>
      </c>
      <c r="AX119" s="13" t="s">
        <v>69</v>
      </c>
      <c r="AY119" s="239" t="s">
        <v>197</v>
      </c>
    </row>
    <row r="120" s="14" customFormat="1">
      <c r="A120" s="14"/>
      <c r="B120" s="240"/>
      <c r="C120" s="241"/>
      <c r="D120" s="231" t="s">
        <v>202</v>
      </c>
      <c r="E120" s="242" t="s">
        <v>19</v>
      </c>
      <c r="F120" s="243" t="s">
        <v>69</v>
      </c>
      <c r="G120" s="241"/>
      <c r="H120" s="244">
        <v>0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202</v>
      </c>
      <c r="AU120" s="250" t="s">
        <v>76</v>
      </c>
      <c r="AV120" s="14" t="s">
        <v>78</v>
      </c>
      <c r="AW120" s="14" t="s">
        <v>31</v>
      </c>
      <c r="AX120" s="14" t="s">
        <v>69</v>
      </c>
      <c r="AY120" s="250" t="s">
        <v>197</v>
      </c>
    </row>
    <row r="121" s="15" customFormat="1">
      <c r="A121" s="15"/>
      <c r="B121" s="251"/>
      <c r="C121" s="252"/>
      <c r="D121" s="231" t="s">
        <v>202</v>
      </c>
      <c r="E121" s="253" t="s">
        <v>150</v>
      </c>
      <c r="F121" s="254" t="s">
        <v>206</v>
      </c>
      <c r="G121" s="252"/>
      <c r="H121" s="255">
        <v>0</v>
      </c>
      <c r="I121" s="256"/>
      <c r="J121" s="252"/>
      <c r="K121" s="252"/>
      <c r="L121" s="257"/>
      <c r="M121" s="258"/>
      <c r="N121" s="259"/>
      <c r="O121" s="259"/>
      <c r="P121" s="259"/>
      <c r="Q121" s="259"/>
      <c r="R121" s="259"/>
      <c r="S121" s="259"/>
      <c r="T121" s="26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1" t="s">
        <v>202</v>
      </c>
      <c r="AU121" s="261" t="s">
        <v>76</v>
      </c>
      <c r="AV121" s="15" t="s">
        <v>95</v>
      </c>
      <c r="AW121" s="15" t="s">
        <v>31</v>
      </c>
      <c r="AX121" s="15" t="s">
        <v>69</v>
      </c>
      <c r="AY121" s="261" t="s">
        <v>197</v>
      </c>
    </row>
    <row r="122" s="13" customFormat="1">
      <c r="A122" s="13"/>
      <c r="B122" s="229"/>
      <c r="C122" s="230"/>
      <c r="D122" s="231" t="s">
        <v>202</v>
      </c>
      <c r="E122" s="232" t="s">
        <v>19</v>
      </c>
      <c r="F122" s="233" t="s">
        <v>220</v>
      </c>
      <c r="G122" s="230"/>
      <c r="H122" s="232" t="s">
        <v>19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202</v>
      </c>
      <c r="AU122" s="239" t="s">
        <v>76</v>
      </c>
      <c r="AV122" s="13" t="s">
        <v>76</v>
      </c>
      <c r="AW122" s="13" t="s">
        <v>31</v>
      </c>
      <c r="AX122" s="13" t="s">
        <v>69</v>
      </c>
      <c r="AY122" s="239" t="s">
        <v>197</v>
      </c>
    </row>
    <row r="123" s="14" customFormat="1">
      <c r="A123" s="14"/>
      <c r="B123" s="240"/>
      <c r="C123" s="241"/>
      <c r="D123" s="231" t="s">
        <v>202</v>
      </c>
      <c r="E123" s="242" t="s">
        <v>19</v>
      </c>
      <c r="F123" s="243" t="s">
        <v>673</v>
      </c>
      <c r="G123" s="241"/>
      <c r="H123" s="244">
        <v>36.100000000000001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202</v>
      </c>
      <c r="AU123" s="250" t="s">
        <v>76</v>
      </c>
      <c r="AV123" s="14" t="s">
        <v>78</v>
      </c>
      <c r="AW123" s="14" t="s">
        <v>31</v>
      </c>
      <c r="AX123" s="14" t="s">
        <v>69</v>
      </c>
      <c r="AY123" s="250" t="s">
        <v>197</v>
      </c>
    </row>
    <row r="124" s="15" customFormat="1">
      <c r="A124" s="15"/>
      <c r="B124" s="251"/>
      <c r="C124" s="252"/>
      <c r="D124" s="231" t="s">
        <v>202</v>
      </c>
      <c r="E124" s="253" t="s">
        <v>155</v>
      </c>
      <c r="F124" s="254" t="s">
        <v>206</v>
      </c>
      <c r="G124" s="252"/>
      <c r="H124" s="255">
        <v>36.100000000000001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1" t="s">
        <v>202</v>
      </c>
      <c r="AU124" s="261" t="s">
        <v>76</v>
      </c>
      <c r="AV124" s="15" t="s">
        <v>95</v>
      </c>
      <c r="AW124" s="15" t="s">
        <v>31</v>
      </c>
      <c r="AX124" s="15" t="s">
        <v>69</v>
      </c>
      <c r="AY124" s="261" t="s">
        <v>197</v>
      </c>
    </row>
    <row r="125" s="13" customFormat="1">
      <c r="A125" s="13"/>
      <c r="B125" s="229"/>
      <c r="C125" s="230"/>
      <c r="D125" s="231" t="s">
        <v>202</v>
      </c>
      <c r="E125" s="232" t="s">
        <v>19</v>
      </c>
      <c r="F125" s="233" t="s">
        <v>221</v>
      </c>
      <c r="G125" s="230"/>
      <c r="H125" s="232" t="s">
        <v>19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202</v>
      </c>
      <c r="AU125" s="239" t="s">
        <v>76</v>
      </c>
      <c r="AV125" s="13" t="s">
        <v>76</v>
      </c>
      <c r="AW125" s="13" t="s">
        <v>31</v>
      </c>
      <c r="AX125" s="13" t="s">
        <v>69</v>
      </c>
      <c r="AY125" s="239" t="s">
        <v>197</v>
      </c>
    </row>
    <row r="126" s="14" customFormat="1">
      <c r="A126" s="14"/>
      <c r="B126" s="240"/>
      <c r="C126" s="241"/>
      <c r="D126" s="231" t="s">
        <v>202</v>
      </c>
      <c r="E126" s="242" t="s">
        <v>19</v>
      </c>
      <c r="F126" s="243" t="s">
        <v>69</v>
      </c>
      <c r="G126" s="241"/>
      <c r="H126" s="244">
        <v>0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202</v>
      </c>
      <c r="AU126" s="250" t="s">
        <v>76</v>
      </c>
      <c r="AV126" s="14" t="s">
        <v>78</v>
      </c>
      <c r="AW126" s="14" t="s">
        <v>31</v>
      </c>
      <c r="AX126" s="14" t="s">
        <v>69</v>
      </c>
      <c r="AY126" s="250" t="s">
        <v>197</v>
      </c>
    </row>
    <row r="127" s="15" customFormat="1">
      <c r="A127" s="15"/>
      <c r="B127" s="251"/>
      <c r="C127" s="252"/>
      <c r="D127" s="231" t="s">
        <v>202</v>
      </c>
      <c r="E127" s="253" t="s">
        <v>222</v>
      </c>
      <c r="F127" s="254" t="s">
        <v>206</v>
      </c>
      <c r="G127" s="252"/>
      <c r="H127" s="255">
        <v>0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1" t="s">
        <v>202</v>
      </c>
      <c r="AU127" s="261" t="s">
        <v>76</v>
      </c>
      <c r="AV127" s="15" t="s">
        <v>95</v>
      </c>
      <c r="AW127" s="15" t="s">
        <v>31</v>
      </c>
      <c r="AX127" s="15" t="s">
        <v>69</v>
      </c>
      <c r="AY127" s="261" t="s">
        <v>197</v>
      </c>
    </row>
    <row r="128" s="13" customFormat="1">
      <c r="A128" s="13"/>
      <c r="B128" s="229"/>
      <c r="C128" s="230"/>
      <c r="D128" s="231" t="s">
        <v>202</v>
      </c>
      <c r="E128" s="232" t="s">
        <v>19</v>
      </c>
      <c r="F128" s="233" t="s">
        <v>223</v>
      </c>
      <c r="G128" s="230"/>
      <c r="H128" s="232" t="s">
        <v>19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202</v>
      </c>
      <c r="AU128" s="239" t="s">
        <v>76</v>
      </c>
      <c r="AV128" s="13" t="s">
        <v>76</v>
      </c>
      <c r="AW128" s="13" t="s">
        <v>31</v>
      </c>
      <c r="AX128" s="13" t="s">
        <v>69</v>
      </c>
      <c r="AY128" s="239" t="s">
        <v>197</v>
      </c>
    </row>
    <row r="129" s="14" customFormat="1">
      <c r="A129" s="14"/>
      <c r="B129" s="240"/>
      <c r="C129" s="241"/>
      <c r="D129" s="231" t="s">
        <v>202</v>
      </c>
      <c r="E129" s="242" t="s">
        <v>19</v>
      </c>
      <c r="F129" s="243" t="s">
        <v>227</v>
      </c>
      <c r="G129" s="241"/>
      <c r="H129" s="244">
        <v>1.5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202</v>
      </c>
      <c r="AU129" s="250" t="s">
        <v>76</v>
      </c>
      <c r="AV129" s="14" t="s">
        <v>78</v>
      </c>
      <c r="AW129" s="14" t="s">
        <v>31</v>
      </c>
      <c r="AX129" s="14" t="s">
        <v>69</v>
      </c>
      <c r="AY129" s="250" t="s">
        <v>197</v>
      </c>
    </row>
    <row r="130" s="15" customFormat="1">
      <c r="A130" s="15"/>
      <c r="B130" s="251"/>
      <c r="C130" s="252"/>
      <c r="D130" s="231" t="s">
        <v>202</v>
      </c>
      <c r="E130" s="253" t="s">
        <v>225</v>
      </c>
      <c r="F130" s="254" t="s">
        <v>206</v>
      </c>
      <c r="G130" s="252"/>
      <c r="H130" s="255">
        <v>1.5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1" t="s">
        <v>202</v>
      </c>
      <c r="AU130" s="261" t="s">
        <v>76</v>
      </c>
      <c r="AV130" s="15" t="s">
        <v>95</v>
      </c>
      <c r="AW130" s="15" t="s">
        <v>31</v>
      </c>
      <c r="AX130" s="15" t="s">
        <v>69</v>
      </c>
      <c r="AY130" s="261" t="s">
        <v>197</v>
      </c>
    </row>
    <row r="131" s="16" customFormat="1">
      <c r="A131" s="16"/>
      <c r="B131" s="262"/>
      <c r="C131" s="263"/>
      <c r="D131" s="231" t="s">
        <v>202</v>
      </c>
      <c r="E131" s="264" t="s">
        <v>19</v>
      </c>
      <c r="F131" s="265" t="s">
        <v>215</v>
      </c>
      <c r="G131" s="263"/>
      <c r="H131" s="266">
        <v>38.100000000000001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2" t="s">
        <v>202</v>
      </c>
      <c r="AU131" s="272" t="s">
        <v>76</v>
      </c>
      <c r="AV131" s="16" t="s">
        <v>148</v>
      </c>
      <c r="AW131" s="16" t="s">
        <v>31</v>
      </c>
      <c r="AX131" s="16" t="s">
        <v>69</v>
      </c>
      <c r="AY131" s="272" t="s">
        <v>197</v>
      </c>
    </row>
    <row r="132" s="14" customFormat="1">
      <c r="A132" s="14"/>
      <c r="B132" s="240"/>
      <c r="C132" s="241"/>
      <c r="D132" s="231" t="s">
        <v>202</v>
      </c>
      <c r="E132" s="242" t="s">
        <v>19</v>
      </c>
      <c r="F132" s="243" t="s">
        <v>69</v>
      </c>
      <c r="G132" s="241"/>
      <c r="H132" s="244">
        <v>0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202</v>
      </c>
      <c r="AU132" s="250" t="s">
        <v>76</v>
      </c>
      <c r="AV132" s="14" t="s">
        <v>78</v>
      </c>
      <c r="AW132" s="14" t="s">
        <v>31</v>
      </c>
      <c r="AX132" s="14" t="s">
        <v>76</v>
      </c>
      <c r="AY132" s="250" t="s">
        <v>197</v>
      </c>
    </row>
    <row r="133" s="12" customFormat="1" ht="22.8" customHeight="1">
      <c r="A133" s="12"/>
      <c r="B133" s="201"/>
      <c r="C133" s="202"/>
      <c r="D133" s="203" t="s">
        <v>68</v>
      </c>
      <c r="E133" s="273" t="s">
        <v>76</v>
      </c>
      <c r="F133" s="273" t="s">
        <v>229</v>
      </c>
      <c r="G133" s="202"/>
      <c r="H133" s="202"/>
      <c r="I133" s="205"/>
      <c r="J133" s="274">
        <f>BK133</f>
        <v>0</v>
      </c>
      <c r="K133" s="202"/>
      <c r="L133" s="207"/>
      <c r="M133" s="208"/>
      <c r="N133" s="209"/>
      <c r="O133" s="209"/>
      <c r="P133" s="210">
        <f>SUM(P134:P192)</f>
        <v>0</v>
      </c>
      <c r="Q133" s="209"/>
      <c r="R133" s="210">
        <f>SUM(R134:R192)</f>
        <v>33.238096880000001</v>
      </c>
      <c r="S133" s="209"/>
      <c r="T133" s="211">
        <f>SUM(T134:T192)</f>
        <v>29.581200000000003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76</v>
      </c>
      <c r="AT133" s="213" t="s">
        <v>68</v>
      </c>
      <c r="AU133" s="213" t="s">
        <v>76</v>
      </c>
      <c r="AY133" s="212" t="s">
        <v>197</v>
      </c>
      <c r="BK133" s="214">
        <f>SUM(BK134:BK192)</f>
        <v>0</v>
      </c>
    </row>
    <row r="134" s="2" customFormat="1" ht="66.75" customHeight="1">
      <c r="A134" s="40"/>
      <c r="B134" s="41"/>
      <c r="C134" s="215" t="s">
        <v>78</v>
      </c>
      <c r="D134" s="215" t="s">
        <v>198</v>
      </c>
      <c r="E134" s="216" t="s">
        <v>241</v>
      </c>
      <c r="F134" s="217" t="s">
        <v>242</v>
      </c>
      <c r="G134" s="218" t="s">
        <v>232</v>
      </c>
      <c r="H134" s="219">
        <v>36.520000000000003</v>
      </c>
      <c r="I134" s="220"/>
      <c r="J134" s="221">
        <f>ROUND(I134*H134,2)</f>
        <v>0</v>
      </c>
      <c r="K134" s="222"/>
      <c r="L134" s="46"/>
      <c r="M134" s="223" t="s">
        <v>19</v>
      </c>
      <c r="N134" s="224" t="s">
        <v>42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0.57999999999999996</v>
      </c>
      <c r="T134" s="226">
        <f>S134*H134</f>
        <v>21.1816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148</v>
      </c>
      <c r="AT134" s="227" t="s">
        <v>198</v>
      </c>
      <c r="AU134" s="227" t="s">
        <v>78</v>
      </c>
      <c r="AY134" s="19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148</v>
      </c>
      <c r="BK134" s="228">
        <f>ROUND(I134*H134,2)</f>
        <v>0</v>
      </c>
      <c r="BL134" s="19" t="s">
        <v>148</v>
      </c>
      <c r="BM134" s="227" t="s">
        <v>243</v>
      </c>
    </row>
    <row r="135" s="14" customFormat="1">
      <c r="A135" s="14"/>
      <c r="B135" s="240"/>
      <c r="C135" s="241"/>
      <c r="D135" s="231" t="s">
        <v>202</v>
      </c>
      <c r="E135" s="242" t="s">
        <v>19</v>
      </c>
      <c r="F135" s="243" t="s">
        <v>244</v>
      </c>
      <c r="G135" s="241"/>
      <c r="H135" s="244">
        <v>36.520000000000003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202</v>
      </c>
      <c r="AU135" s="250" t="s">
        <v>78</v>
      </c>
      <c r="AV135" s="14" t="s">
        <v>78</v>
      </c>
      <c r="AW135" s="14" t="s">
        <v>31</v>
      </c>
      <c r="AX135" s="14" t="s">
        <v>69</v>
      </c>
      <c r="AY135" s="250" t="s">
        <v>197</v>
      </c>
    </row>
    <row r="136" s="15" customFormat="1">
      <c r="A136" s="15"/>
      <c r="B136" s="251"/>
      <c r="C136" s="252"/>
      <c r="D136" s="231" t="s">
        <v>202</v>
      </c>
      <c r="E136" s="253" t="s">
        <v>19</v>
      </c>
      <c r="F136" s="254" t="s">
        <v>206</v>
      </c>
      <c r="G136" s="252"/>
      <c r="H136" s="255">
        <v>36.520000000000003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1" t="s">
        <v>202</v>
      </c>
      <c r="AU136" s="261" t="s">
        <v>78</v>
      </c>
      <c r="AV136" s="15" t="s">
        <v>95</v>
      </c>
      <c r="AW136" s="15" t="s">
        <v>31</v>
      </c>
      <c r="AX136" s="15" t="s">
        <v>76</v>
      </c>
      <c r="AY136" s="261" t="s">
        <v>197</v>
      </c>
    </row>
    <row r="137" s="2" customFormat="1" ht="55.5" customHeight="1">
      <c r="A137" s="40"/>
      <c r="B137" s="41"/>
      <c r="C137" s="215" t="s">
        <v>95</v>
      </c>
      <c r="D137" s="215" t="s">
        <v>198</v>
      </c>
      <c r="E137" s="216" t="s">
        <v>246</v>
      </c>
      <c r="F137" s="217" t="s">
        <v>247</v>
      </c>
      <c r="G137" s="218" t="s">
        <v>232</v>
      </c>
      <c r="H137" s="219">
        <v>36.520000000000003</v>
      </c>
      <c r="I137" s="220"/>
      <c r="J137" s="221">
        <f>ROUND(I137*H137,2)</f>
        <v>0</v>
      </c>
      <c r="K137" s="222"/>
      <c r="L137" s="46"/>
      <c r="M137" s="223" t="s">
        <v>19</v>
      </c>
      <c r="N137" s="224" t="s">
        <v>42</v>
      </c>
      <c r="O137" s="86"/>
      <c r="P137" s="225">
        <f>O137*H137</f>
        <v>0</v>
      </c>
      <c r="Q137" s="225">
        <v>0.00016000000000000001</v>
      </c>
      <c r="R137" s="225">
        <f>Q137*H137</f>
        <v>0.0058432000000000007</v>
      </c>
      <c r="S137" s="225">
        <v>0.23000000000000001</v>
      </c>
      <c r="T137" s="226">
        <f>S137*H137</f>
        <v>8.3996000000000013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148</v>
      </c>
      <c r="AT137" s="227" t="s">
        <v>198</v>
      </c>
      <c r="AU137" s="227" t="s">
        <v>78</v>
      </c>
      <c r="AY137" s="19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148</v>
      </c>
      <c r="BK137" s="228">
        <f>ROUND(I137*H137,2)</f>
        <v>0</v>
      </c>
      <c r="BL137" s="19" t="s">
        <v>148</v>
      </c>
      <c r="BM137" s="227" t="s">
        <v>248</v>
      </c>
    </row>
    <row r="138" s="14" customFormat="1">
      <c r="A138" s="14"/>
      <c r="B138" s="240"/>
      <c r="C138" s="241"/>
      <c r="D138" s="231" t="s">
        <v>202</v>
      </c>
      <c r="E138" s="242" t="s">
        <v>19</v>
      </c>
      <c r="F138" s="243" t="s">
        <v>244</v>
      </c>
      <c r="G138" s="241"/>
      <c r="H138" s="244">
        <v>36.520000000000003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202</v>
      </c>
      <c r="AU138" s="250" t="s">
        <v>78</v>
      </c>
      <c r="AV138" s="14" t="s">
        <v>78</v>
      </c>
      <c r="AW138" s="14" t="s">
        <v>31</v>
      </c>
      <c r="AX138" s="14" t="s">
        <v>76</v>
      </c>
      <c r="AY138" s="250" t="s">
        <v>197</v>
      </c>
    </row>
    <row r="139" s="2" customFormat="1" ht="90" customHeight="1">
      <c r="A139" s="40"/>
      <c r="B139" s="41"/>
      <c r="C139" s="215" t="s">
        <v>148</v>
      </c>
      <c r="D139" s="215" t="s">
        <v>198</v>
      </c>
      <c r="E139" s="216" t="s">
        <v>250</v>
      </c>
      <c r="F139" s="217" t="s">
        <v>251</v>
      </c>
      <c r="G139" s="218" t="s">
        <v>252</v>
      </c>
      <c r="H139" s="219">
        <v>1.1000000000000001</v>
      </c>
      <c r="I139" s="220"/>
      <c r="J139" s="221">
        <f>ROUND(I139*H139,2)</f>
        <v>0</v>
      </c>
      <c r="K139" s="222"/>
      <c r="L139" s="46"/>
      <c r="M139" s="223" t="s">
        <v>19</v>
      </c>
      <c r="N139" s="224" t="s">
        <v>42</v>
      </c>
      <c r="O139" s="86"/>
      <c r="P139" s="225">
        <f>O139*H139</f>
        <v>0</v>
      </c>
      <c r="Q139" s="225">
        <v>0.036900000000000002</v>
      </c>
      <c r="R139" s="225">
        <f>Q139*H139</f>
        <v>0.040590000000000008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148</v>
      </c>
      <c r="AT139" s="227" t="s">
        <v>198</v>
      </c>
      <c r="AU139" s="227" t="s">
        <v>78</v>
      </c>
      <c r="AY139" s="19" t="s">
        <v>197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148</v>
      </c>
      <c r="BK139" s="228">
        <f>ROUND(I139*H139,2)</f>
        <v>0</v>
      </c>
      <c r="BL139" s="19" t="s">
        <v>148</v>
      </c>
      <c r="BM139" s="227" t="s">
        <v>253</v>
      </c>
    </row>
    <row r="140" s="13" customFormat="1">
      <c r="A140" s="13"/>
      <c r="B140" s="229"/>
      <c r="C140" s="230"/>
      <c r="D140" s="231" t="s">
        <v>202</v>
      </c>
      <c r="E140" s="232" t="s">
        <v>19</v>
      </c>
      <c r="F140" s="233" t="s">
        <v>674</v>
      </c>
      <c r="G140" s="230"/>
      <c r="H140" s="232" t="s">
        <v>19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202</v>
      </c>
      <c r="AU140" s="239" t="s">
        <v>78</v>
      </c>
      <c r="AV140" s="13" t="s">
        <v>76</v>
      </c>
      <c r="AW140" s="13" t="s">
        <v>31</v>
      </c>
      <c r="AX140" s="13" t="s">
        <v>69</v>
      </c>
      <c r="AY140" s="239" t="s">
        <v>197</v>
      </c>
    </row>
    <row r="141" s="14" customFormat="1">
      <c r="A141" s="14"/>
      <c r="B141" s="240"/>
      <c r="C141" s="241"/>
      <c r="D141" s="231" t="s">
        <v>202</v>
      </c>
      <c r="E141" s="242" t="s">
        <v>19</v>
      </c>
      <c r="F141" s="243" t="s">
        <v>262</v>
      </c>
      <c r="G141" s="241"/>
      <c r="H141" s="244">
        <v>1.1000000000000001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202</v>
      </c>
      <c r="AU141" s="250" t="s">
        <v>78</v>
      </c>
      <c r="AV141" s="14" t="s">
        <v>78</v>
      </c>
      <c r="AW141" s="14" t="s">
        <v>31</v>
      </c>
      <c r="AX141" s="14" t="s">
        <v>69</v>
      </c>
      <c r="AY141" s="250" t="s">
        <v>197</v>
      </c>
    </row>
    <row r="142" s="15" customFormat="1">
      <c r="A142" s="15"/>
      <c r="B142" s="251"/>
      <c r="C142" s="252"/>
      <c r="D142" s="231" t="s">
        <v>202</v>
      </c>
      <c r="E142" s="253" t="s">
        <v>19</v>
      </c>
      <c r="F142" s="254" t="s">
        <v>206</v>
      </c>
      <c r="G142" s="252"/>
      <c r="H142" s="255">
        <v>1.1000000000000001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1" t="s">
        <v>202</v>
      </c>
      <c r="AU142" s="261" t="s">
        <v>78</v>
      </c>
      <c r="AV142" s="15" t="s">
        <v>95</v>
      </c>
      <c r="AW142" s="15" t="s">
        <v>31</v>
      </c>
      <c r="AX142" s="15" t="s">
        <v>76</v>
      </c>
      <c r="AY142" s="261" t="s">
        <v>197</v>
      </c>
    </row>
    <row r="143" s="2" customFormat="1" ht="24.15" customHeight="1">
      <c r="A143" s="40"/>
      <c r="B143" s="41"/>
      <c r="C143" s="215" t="s">
        <v>245</v>
      </c>
      <c r="D143" s="215" t="s">
        <v>198</v>
      </c>
      <c r="E143" s="216" t="s">
        <v>272</v>
      </c>
      <c r="F143" s="217" t="s">
        <v>273</v>
      </c>
      <c r="G143" s="218" t="s">
        <v>232</v>
      </c>
      <c r="H143" s="219">
        <v>0.55000000000000004</v>
      </c>
      <c r="I143" s="220"/>
      <c r="J143" s="221">
        <f>ROUND(I143*H143,2)</f>
        <v>0</v>
      </c>
      <c r="K143" s="222"/>
      <c r="L143" s="46"/>
      <c r="M143" s="223" t="s">
        <v>19</v>
      </c>
      <c r="N143" s="224" t="s">
        <v>42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148</v>
      </c>
      <c r="AT143" s="227" t="s">
        <v>198</v>
      </c>
      <c r="AU143" s="227" t="s">
        <v>78</v>
      </c>
      <c r="AY143" s="19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148</v>
      </c>
      <c r="BK143" s="228">
        <f>ROUND(I143*H143,2)</f>
        <v>0</v>
      </c>
      <c r="BL143" s="19" t="s">
        <v>148</v>
      </c>
      <c r="BM143" s="227" t="s">
        <v>274</v>
      </c>
    </row>
    <row r="144" s="14" customFormat="1">
      <c r="A144" s="14"/>
      <c r="B144" s="240"/>
      <c r="C144" s="241"/>
      <c r="D144" s="231" t="s">
        <v>202</v>
      </c>
      <c r="E144" s="242" t="s">
        <v>19</v>
      </c>
      <c r="F144" s="243" t="s">
        <v>275</v>
      </c>
      <c r="G144" s="241"/>
      <c r="H144" s="244">
        <v>0.55000000000000004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202</v>
      </c>
      <c r="AU144" s="250" t="s">
        <v>78</v>
      </c>
      <c r="AV144" s="14" t="s">
        <v>78</v>
      </c>
      <c r="AW144" s="14" t="s">
        <v>31</v>
      </c>
      <c r="AX144" s="14" t="s">
        <v>69</v>
      </c>
      <c r="AY144" s="250" t="s">
        <v>197</v>
      </c>
    </row>
    <row r="145" s="15" customFormat="1">
      <c r="A145" s="15"/>
      <c r="B145" s="251"/>
      <c r="C145" s="252"/>
      <c r="D145" s="231" t="s">
        <v>202</v>
      </c>
      <c r="E145" s="253" t="s">
        <v>136</v>
      </c>
      <c r="F145" s="254" t="s">
        <v>206</v>
      </c>
      <c r="G145" s="252"/>
      <c r="H145" s="255">
        <v>0.55000000000000004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1" t="s">
        <v>202</v>
      </c>
      <c r="AU145" s="261" t="s">
        <v>78</v>
      </c>
      <c r="AV145" s="15" t="s">
        <v>95</v>
      </c>
      <c r="AW145" s="15" t="s">
        <v>31</v>
      </c>
      <c r="AX145" s="15" t="s">
        <v>76</v>
      </c>
      <c r="AY145" s="261" t="s">
        <v>197</v>
      </c>
    </row>
    <row r="146" s="2" customFormat="1" ht="49.05" customHeight="1">
      <c r="A146" s="40"/>
      <c r="B146" s="41"/>
      <c r="C146" s="215" t="s">
        <v>249</v>
      </c>
      <c r="D146" s="215" t="s">
        <v>198</v>
      </c>
      <c r="E146" s="216" t="s">
        <v>285</v>
      </c>
      <c r="F146" s="217" t="s">
        <v>286</v>
      </c>
      <c r="G146" s="218" t="s">
        <v>279</v>
      </c>
      <c r="H146" s="219">
        <v>24.539000000000001</v>
      </c>
      <c r="I146" s="220"/>
      <c r="J146" s="221">
        <f>ROUND(I146*H146,2)</f>
        <v>0</v>
      </c>
      <c r="K146" s="222"/>
      <c r="L146" s="46"/>
      <c r="M146" s="223" t="s">
        <v>19</v>
      </c>
      <c r="N146" s="224" t="s">
        <v>42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148</v>
      </c>
      <c r="AT146" s="227" t="s">
        <v>198</v>
      </c>
      <c r="AU146" s="227" t="s">
        <v>78</v>
      </c>
      <c r="AY146" s="19" t="s">
        <v>197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148</v>
      </c>
      <c r="BK146" s="228">
        <f>ROUND(I146*H146,2)</f>
        <v>0</v>
      </c>
      <c r="BL146" s="19" t="s">
        <v>148</v>
      </c>
      <c r="BM146" s="227" t="s">
        <v>287</v>
      </c>
    </row>
    <row r="147" s="14" customFormat="1">
      <c r="A147" s="14"/>
      <c r="B147" s="240"/>
      <c r="C147" s="241"/>
      <c r="D147" s="231" t="s">
        <v>202</v>
      </c>
      <c r="E147" s="242" t="s">
        <v>19</v>
      </c>
      <c r="F147" s="243" t="s">
        <v>675</v>
      </c>
      <c r="G147" s="241"/>
      <c r="H147" s="244">
        <v>6.0140000000000002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202</v>
      </c>
      <c r="AU147" s="250" t="s">
        <v>78</v>
      </c>
      <c r="AV147" s="14" t="s">
        <v>78</v>
      </c>
      <c r="AW147" s="14" t="s">
        <v>31</v>
      </c>
      <c r="AX147" s="14" t="s">
        <v>69</v>
      </c>
      <c r="AY147" s="250" t="s">
        <v>197</v>
      </c>
    </row>
    <row r="148" s="14" customFormat="1">
      <c r="A148" s="14"/>
      <c r="B148" s="240"/>
      <c r="C148" s="241"/>
      <c r="D148" s="231" t="s">
        <v>202</v>
      </c>
      <c r="E148" s="242" t="s">
        <v>19</v>
      </c>
      <c r="F148" s="243" t="s">
        <v>676</v>
      </c>
      <c r="G148" s="241"/>
      <c r="H148" s="244">
        <v>39.311999999999998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202</v>
      </c>
      <c r="AU148" s="250" t="s">
        <v>78</v>
      </c>
      <c r="AV148" s="14" t="s">
        <v>78</v>
      </c>
      <c r="AW148" s="14" t="s">
        <v>31</v>
      </c>
      <c r="AX148" s="14" t="s">
        <v>69</v>
      </c>
      <c r="AY148" s="250" t="s">
        <v>197</v>
      </c>
    </row>
    <row r="149" s="14" customFormat="1">
      <c r="A149" s="14"/>
      <c r="B149" s="240"/>
      <c r="C149" s="241"/>
      <c r="D149" s="231" t="s">
        <v>202</v>
      </c>
      <c r="E149" s="242" t="s">
        <v>19</v>
      </c>
      <c r="F149" s="243" t="s">
        <v>677</v>
      </c>
      <c r="G149" s="241"/>
      <c r="H149" s="244">
        <v>19.949999999999999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202</v>
      </c>
      <c r="AU149" s="250" t="s">
        <v>78</v>
      </c>
      <c r="AV149" s="14" t="s">
        <v>78</v>
      </c>
      <c r="AW149" s="14" t="s">
        <v>31</v>
      </c>
      <c r="AX149" s="14" t="s">
        <v>69</v>
      </c>
      <c r="AY149" s="250" t="s">
        <v>197</v>
      </c>
    </row>
    <row r="150" s="15" customFormat="1">
      <c r="A150" s="15"/>
      <c r="B150" s="251"/>
      <c r="C150" s="252"/>
      <c r="D150" s="231" t="s">
        <v>202</v>
      </c>
      <c r="E150" s="253" t="s">
        <v>144</v>
      </c>
      <c r="F150" s="254" t="s">
        <v>206</v>
      </c>
      <c r="G150" s="252"/>
      <c r="H150" s="255">
        <v>65.275999999999996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1" t="s">
        <v>202</v>
      </c>
      <c r="AU150" s="261" t="s">
        <v>78</v>
      </c>
      <c r="AV150" s="15" t="s">
        <v>95</v>
      </c>
      <c r="AW150" s="15" t="s">
        <v>31</v>
      </c>
      <c r="AX150" s="15" t="s">
        <v>69</v>
      </c>
      <c r="AY150" s="261" t="s">
        <v>197</v>
      </c>
    </row>
    <row r="151" s="14" customFormat="1">
      <c r="A151" s="14"/>
      <c r="B151" s="240"/>
      <c r="C151" s="241"/>
      <c r="D151" s="231" t="s">
        <v>202</v>
      </c>
      <c r="E151" s="242" t="s">
        <v>298</v>
      </c>
      <c r="F151" s="243" t="s">
        <v>299</v>
      </c>
      <c r="G151" s="241"/>
      <c r="H151" s="244">
        <v>71.804000000000002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202</v>
      </c>
      <c r="AU151" s="250" t="s">
        <v>78</v>
      </c>
      <c r="AV151" s="14" t="s">
        <v>78</v>
      </c>
      <c r="AW151" s="14" t="s">
        <v>31</v>
      </c>
      <c r="AX151" s="14" t="s">
        <v>69</v>
      </c>
      <c r="AY151" s="250" t="s">
        <v>197</v>
      </c>
    </row>
    <row r="152" s="14" customFormat="1">
      <c r="A152" s="14"/>
      <c r="B152" s="240"/>
      <c r="C152" s="241"/>
      <c r="D152" s="231" t="s">
        <v>202</v>
      </c>
      <c r="E152" s="242" t="s">
        <v>19</v>
      </c>
      <c r="F152" s="243" t="s">
        <v>300</v>
      </c>
      <c r="G152" s="241"/>
      <c r="H152" s="244">
        <v>-0.11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202</v>
      </c>
      <c r="AU152" s="250" t="s">
        <v>78</v>
      </c>
      <c r="AV152" s="14" t="s">
        <v>78</v>
      </c>
      <c r="AW152" s="14" t="s">
        <v>31</v>
      </c>
      <c r="AX152" s="14" t="s">
        <v>69</v>
      </c>
      <c r="AY152" s="250" t="s">
        <v>197</v>
      </c>
    </row>
    <row r="153" s="14" customFormat="1">
      <c r="A153" s="14"/>
      <c r="B153" s="240"/>
      <c r="C153" s="241"/>
      <c r="D153" s="231" t="s">
        <v>202</v>
      </c>
      <c r="E153" s="242" t="s">
        <v>19</v>
      </c>
      <c r="F153" s="243" t="s">
        <v>678</v>
      </c>
      <c r="G153" s="241"/>
      <c r="H153" s="244">
        <v>-21.911999999999999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202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197</v>
      </c>
    </row>
    <row r="154" s="14" customFormat="1">
      <c r="A154" s="14"/>
      <c r="B154" s="240"/>
      <c r="C154" s="241"/>
      <c r="D154" s="231" t="s">
        <v>202</v>
      </c>
      <c r="E154" s="242" t="s">
        <v>19</v>
      </c>
      <c r="F154" s="243" t="s">
        <v>679</v>
      </c>
      <c r="G154" s="241"/>
      <c r="H154" s="244">
        <v>-0.70399999999999996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0" t="s">
        <v>202</v>
      </c>
      <c r="AU154" s="250" t="s">
        <v>78</v>
      </c>
      <c r="AV154" s="14" t="s">
        <v>78</v>
      </c>
      <c r="AW154" s="14" t="s">
        <v>31</v>
      </c>
      <c r="AX154" s="14" t="s">
        <v>69</v>
      </c>
      <c r="AY154" s="250" t="s">
        <v>197</v>
      </c>
    </row>
    <row r="155" s="15" customFormat="1">
      <c r="A155" s="15"/>
      <c r="B155" s="251"/>
      <c r="C155" s="252"/>
      <c r="D155" s="231" t="s">
        <v>202</v>
      </c>
      <c r="E155" s="253" t="s">
        <v>140</v>
      </c>
      <c r="F155" s="254" t="s">
        <v>206</v>
      </c>
      <c r="G155" s="252"/>
      <c r="H155" s="255">
        <v>49.078000000000003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1" t="s">
        <v>202</v>
      </c>
      <c r="AU155" s="261" t="s">
        <v>78</v>
      </c>
      <c r="AV155" s="15" t="s">
        <v>95</v>
      </c>
      <c r="AW155" s="15" t="s">
        <v>31</v>
      </c>
      <c r="AX155" s="15" t="s">
        <v>69</v>
      </c>
      <c r="AY155" s="261" t="s">
        <v>197</v>
      </c>
    </row>
    <row r="156" s="14" customFormat="1">
      <c r="A156" s="14"/>
      <c r="B156" s="240"/>
      <c r="C156" s="241"/>
      <c r="D156" s="231" t="s">
        <v>202</v>
      </c>
      <c r="E156" s="242" t="s">
        <v>302</v>
      </c>
      <c r="F156" s="243" t="s">
        <v>303</v>
      </c>
      <c r="G156" s="241"/>
      <c r="H156" s="244">
        <v>24.539000000000001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202</v>
      </c>
      <c r="AU156" s="250" t="s">
        <v>78</v>
      </c>
      <c r="AV156" s="14" t="s">
        <v>78</v>
      </c>
      <c r="AW156" s="14" t="s">
        <v>31</v>
      </c>
      <c r="AX156" s="14" t="s">
        <v>76</v>
      </c>
      <c r="AY156" s="250" t="s">
        <v>197</v>
      </c>
    </row>
    <row r="157" s="2" customFormat="1" ht="49.05" customHeight="1">
      <c r="A157" s="40"/>
      <c r="B157" s="41"/>
      <c r="C157" s="215" t="s">
        <v>257</v>
      </c>
      <c r="D157" s="215" t="s">
        <v>198</v>
      </c>
      <c r="E157" s="216" t="s">
        <v>311</v>
      </c>
      <c r="F157" s="217" t="s">
        <v>312</v>
      </c>
      <c r="G157" s="218" t="s">
        <v>279</v>
      </c>
      <c r="H157" s="219">
        <v>24.539000000000001</v>
      </c>
      <c r="I157" s="220"/>
      <c r="J157" s="221">
        <f>ROUND(I157*H157,2)</f>
        <v>0</v>
      </c>
      <c r="K157" s="222"/>
      <c r="L157" s="46"/>
      <c r="M157" s="223" t="s">
        <v>19</v>
      </c>
      <c r="N157" s="224" t="s">
        <v>42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148</v>
      </c>
      <c r="AT157" s="227" t="s">
        <v>198</v>
      </c>
      <c r="AU157" s="227" t="s">
        <v>78</v>
      </c>
      <c r="AY157" s="19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148</v>
      </c>
      <c r="BK157" s="228">
        <f>ROUND(I157*H157,2)</f>
        <v>0</v>
      </c>
      <c r="BL157" s="19" t="s">
        <v>148</v>
      </c>
      <c r="BM157" s="227" t="s">
        <v>313</v>
      </c>
    </row>
    <row r="158" s="14" customFormat="1">
      <c r="A158" s="14"/>
      <c r="B158" s="240"/>
      <c r="C158" s="241"/>
      <c r="D158" s="231" t="s">
        <v>202</v>
      </c>
      <c r="E158" s="242" t="s">
        <v>314</v>
      </c>
      <c r="F158" s="243" t="s">
        <v>303</v>
      </c>
      <c r="G158" s="241"/>
      <c r="H158" s="244">
        <v>24.539000000000001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0" t="s">
        <v>202</v>
      </c>
      <c r="AU158" s="250" t="s">
        <v>78</v>
      </c>
      <c r="AV158" s="14" t="s">
        <v>78</v>
      </c>
      <c r="AW158" s="14" t="s">
        <v>31</v>
      </c>
      <c r="AX158" s="14" t="s">
        <v>76</v>
      </c>
      <c r="AY158" s="250" t="s">
        <v>197</v>
      </c>
    </row>
    <row r="159" s="2" customFormat="1" ht="37.8" customHeight="1">
      <c r="A159" s="40"/>
      <c r="B159" s="41"/>
      <c r="C159" s="215" t="s">
        <v>265</v>
      </c>
      <c r="D159" s="215" t="s">
        <v>198</v>
      </c>
      <c r="E159" s="216" t="s">
        <v>316</v>
      </c>
      <c r="F159" s="217" t="s">
        <v>317</v>
      </c>
      <c r="G159" s="218" t="s">
        <v>279</v>
      </c>
      <c r="H159" s="219">
        <v>122.393</v>
      </c>
      <c r="I159" s="220"/>
      <c r="J159" s="221">
        <f>ROUND(I159*H159,2)</f>
        <v>0</v>
      </c>
      <c r="K159" s="222"/>
      <c r="L159" s="46"/>
      <c r="M159" s="223" t="s">
        <v>19</v>
      </c>
      <c r="N159" s="224" t="s">
        <v>42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148</v>
      </c>
      <c r="AT159" s="227" t="s">
        <v>198</v>
      </c>
      <c r="AU159" s="227" t="s">
        <v>78</v>
      </c>
      <c r="AY159" s="19" t="s">
        <v>197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148</v>
      </c>
      <c r="BK159" s="228">
        <f>ROUND(I159*H159,2)</f>
        <v>0</v>
      </c>
      <c r="BL159" s="19" t="s">
        <v>148</v>
      </c>
      <c r="BM159" s="227" t="s">
        <v>318</v>
      </c>
    </row>
    <row r="160" s="13" customFormat="1">
      <c r="A160" s="13"/>
      <c r="B160" s="229"/>
      <c r="C160" s="230"/>
      <c r="D160" s="231" t="s">
        <v>202</v>
      </c>
      <c r="E160" s="232" t="s">
        <v>19</v>
      </c>
      <c r="F160" s="233" t="s">
        <v>680</v>
      </c>
      <c r="G160" s="230"/>
      <c r="H160" s="232" t="s">
        <v>19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202</v>
      </c>
      <c r="AU160" s="239" t="s">
        <v>78</v>
      </c>
      <c r="AV160" s="13" t="s">
        <v>76</v>
      </c>
      <c r="AW160" s="13" t="s">
        <v>31</v>
      </c>
      <c r="AX160" s="13" t="s">
        <v>69</v>
      </c>
      <c r="AY160" s="239" t="s">
        <v>197</v>
      </c>
    </row>
    <row r="161" s="14" customFormat="1">
      <c r="A161" s="14"/>
      <c r="B161" s="240"/>
      <c r="C161" s="241"/>
      <c r="D161" s="231" t="s">
        <v>202</v>
      </c>
      <c r="E161" s="242" t="s">
        <v>19</v>
      </c>
      <c r="F161" s="243" t="s">
        <v>681</v>
      </c>
      <c r="G161" s="241"/>
      <c r="H161" s="244">
        <v>79.608999999999995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202</v>
      </c>
      <c r="AU161" s="250" t="s">
        <v>78</v>
      </c>
      <c r="AV161" s="14" t="s">
        <v>78</v>
      </c>
      <c r="AW161" s="14" t="s">
        <v>31</v>
      </c>
      <c r="AX161" s="14" t="s">
        <v>69</v>
      </c>
      <c r="AY161" s="250" t="s">
        <v>197</v>
      </c>
    </row>
    <row r="162" s="13" customFormat="1">
      <c r="A162" s="13"/>
      <c r="B162" s="229"/>
      <c r="C162" s="230"/>
      <c r="D162" s="231" t="s">
        <v>202</v>
      </c>
      <c r="E162" s="232" t="s">
        <v>19</v>
      </c>
      <c r="F162" s="233" t="s">
        <v>682</v>
      </c>
      <c r="G162" s="230"/>
      <c r="H162" s="232" t="s">
        <v>19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202</v>
      </c>
      <c r="AU162" s="239" t="s">
        <v>78</v>
      </c>
      <c r="AV162" s="13" t="s">
        <v>76</v>
      </c>
      <c r="AW162" s="13" t="s">
        <v>31</v>
      </c>
      <c r="AX162" s="13" t="s">
        <v>69</v>
      </c>
      <c r="AY162" s="239" t="s">
        <v>197</v>
      </c>
    </row>
    <row r="163" s="14" customFormat="1">
      <c r="A163" s="14"/>
      <c r="B163" s="240"/>
      <c r="C163" s="241"/>
      <c r="D163" s="231" t="s">
        <v>202</v>
      </c>
      <c r="E163" s="242" t="s">
        <v>19</v>
      </c>
      <c r="F163" s="243" t="s">
        <v>683</v>
      </c>
      <c r="G163" s="241"/>
      <c r="H163" s="244">
        <v>33.529000000000003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202</v>
      </c>
      <c r="AU163" s="250" t="s">
        <v>78</v>
      </c>
      <c r="AV163" s="14" t="s">
        <v>78</v>
      </c>
      <c r="AW163" s="14" t="s">
        <v>31</v>
      </c>
      <c r="AX163" s="14" t="s">
        <v>69</v>
      </c>
      <c r="AY163" s="250" t="s">
        <v>197</v>
      </c>
    </row>
    <row r="164" s="13" customFormat="1">
      <c r="A164" s="13"/>
      <c r="B164" s="229"/>
      <c r="C164" s="230"/>
      <c r="D164" s="231" t="s">
        <v>202</v>
      </c>
      <c r="E164" s="232" t="s">
        <v>19</v>
      </c>
      <c r="F164" s="233" t="s">
        <v>684</v>
      </c>
      <c r="G164" s="230"/>
      <c r="H164" s="232" t="s">
        <v>19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202</v>
      </c>
      <c r="AU164" s="239" t="s">
        <v>78</v>
      </c>
      <c r="AV164" s="13" t="s">
        <v>76</v>
      </c>
      <c r="AW164" s="13" t="s">
        <v>31</v>
      </c>
      <c r="AX164" s="13" t="s">
        <v>69</v>
      </c>
      <c r="AY164" s="239" t="s">
        <v>197</v>
      </c>
    </row>
    <row r="165" s="14" customFormat="1">
      <c r="A165" s="14"/>
      <c r="B165" s="240"/>
      <c r="C165" s="241"/>
      <c r="D165" s="231" t="s">
        <v>202</v>
      </c>
      <c r="E165" s="242" t="s">
        <v>19</v>
      </c>
      <c r="F165" s="243" t="s">
        <v>685</v>
      </c>
      <c r="G165" s="241"/>
      <c r="H165" s="244">
        <v>3.52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202</v>
      </c>
      <c r="AU165" s="250" t="s">
        <v>78</v>
      </c>
      <c r="AV165" s="14" t="s">
        <v>78</v>
      </c>
      <c r="AW165" s="14" t="s">
        <v>31</v>
      </c>
      <c r="AX165" s="14" t="s">
        <v>69</v>
      </c>
      <c r="AY165" s="250" t="s">
        <v>197</v>
      </c>
    </row>
    <row r="166" s="13" customFormat="1">
      <c r="A166" s="13"/>
      <c r="B166" s="229"/>
      <c r="C166" s="230"/>
      <c r="D166" s="231" t="s">
        <v>202</v>
      </c>
      <c r="E166" s="232" t="s">
        <v>19</v>
      </c>
      <c r="F166" s="233" t="s">
        <v>686</v>
      </c>
      <c r="G166" s="230"/>
      <c r="H166" s="232" t="s">
        <v>19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202</v>
      </c>
      <c r="AU166" s="239" t="s">
        <v>78</v>
      </c>
      <c r="AV166" s="13" t="s">
        <v>76</v>
      </c>
      <c r="AW166" s="13" t="s">
        <v>31</v>
      </c>
      <c r="AX166" s="13" t="s">
        <v>69</v>
      </c>
      <c r="AY166" s="239" t="s">
        <v>197</v>
      </c>
    </row>
    <row r="167" s="14" customFormat="1">
      <c r="A167" s="14"/>
      <c r="B167" s="240"/>
      <c r="C167" s="241"/>
      <c r="D167" s="231" t="s">
        <v>202</v>
      </c>
      <c r="E167" s="242" t="s">
        <v>19</v>
      </c>
      <c r="F167" s="243" t="s">
        <v>687</v>
      </c>
      <c r="G167" s="241"/>
      <c r="H167" s="244">
        <v>5.7350000000000003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202</v>
      </c>
      <c r="AU167" s="250" t="s">
        <v>78</v>
      </c>
      <c r="AV167" s="14" t="s">
        <v>78</v>
      </c>
      <c r="AW167" s="14" t="s">
        <v>31</v>
      </c>
      <c r="AX167" s="14" t="s">
        <v>69</v>
      </c>
      <c r="AY167" s="250" t="s">
        <v>197</v>
      </c>
    </row>
    <row r="168" s="15" customFormat="1">
      <c r="A168" s="15"/>
      <c r="B168" s="251"/>
      <c r="C168" s="252"/>
      <c r="D168" s="231" t="s">
        <v>202</v>
      </c>
      <c r="E168" s="253" t="s">
        <v>19</v>
      </c>
      <c r="F168" s="254" t="s">
        <v>206</v>
      </c>
      <c r="G168" s="252"/>
      <c r="H168" s="255">
        <v>122.393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1" t="s">
        <v>202</v>
      </c>
      <c r="AU168" s="261" t="s">
        <v>78</v>
      </c>
      <c r="AV168" s="15" t="s">
        <v>95</v>
      </c>
      <c r="AW168" s="15" t="s">
        <v>31</v>
      </c>
      <c r="AX168" s="15" t="s">
        <v>69</v>
      </c>
      <c r="AY168" s="261" t="s">
        <v>197</v>
      </c>
    </row>
    <row r="169" s="16" customFormat="1">
      <c r="A169" s="16"/>
      <c r="B169" s="262"/>
      <c r="C169" s="263"/>
      <c r="D169" s="231" t="s">
        <v>202</v>
      </c>
      <c r="E169" s="264" t="s">
        <v>19</v>
      </c>
      <c r="F169" s="265" t="s">
        <v>215</v>
      </c>
      <c r="G169" s="263"/>
      <c r="H169" s="266">
        <v>122.393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2" t="s">
        <v>202</v>
      </c>
      <c r="AU169" s="272" t="s">
        <v>78</v>
      </c>
      <c r="AV169" s="16" t="s">
        <v>148</v>
      </c>
      <c r="AW169" s="16" t="s">
        <v>31</v>
      </c>
      <c r="AX169" s="16" t="s">
        <v>76</v>
      </c>
      <c r="AY169" s="272" t="s">
        <v>197</v>
      </c>
    </row>
    <row r="170" s="2" customFormat="1" ht="37.8" customHeight="1">
      <c r="A170" s="40"/>
      <c r="B170" s="41"/>
      <c r="C170" s="215" t="s">
        <v>271</v>
      </c>
      <c r="D170" s="215" t="s">
        <v>198</v>
      </c>
      <c r="E170" s="216" t="s">
        <v>325</v>
      </c>
      <c r="F170" s="217" t="s">
        <v>326</v>
      </c>
      <c r="G170" s="218" t="s">
        <v>232</v>
      </c>
      <c r="H170" s="219">
        <v>130.55199999999999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42</v>
      </c>
      <c r="O170" s="86"/>
      <c r="P170" s="225">
        <f>O170*H170</f>
        <v>0</v>
      </c>
      <c r="Q170" s="225">
        <v>0.00084000000000000003</v>
      </c>
      <c r="R170" s="225">
        <f>Q170*H170</f>
        <v>0.10966368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148</v>
      </c>
      <c r="AT170" s="227" t="s">
        <v>198</v>
      </c>
      <c r="AU170" s="227" t="s">
        <v>78</v>
      </c>
      <c r="AY170" s="19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148</v>
      </c>
      <c r="BK170" s="228">
        <f>ROUND(I170*H170,2)</f>
        <v>0</v>
      </c>
      <c r="BL170" s="19" t="s">
        <v>148</v>
      </c>
      <c r="BM170" s="227" t="s">
        <v>327</v>
      </c>
    </row>
    <row r="171" s="14" customFormat="1">
      <c r="A171" s="14"/>
      <c r="B171" s="240"/>
      <c r="C171" s="241"/>
      <c r="D171" s="231" t="s">
        <v>202</v>
      </c>
      <c r="E171" s="242" t="s">
        <v>19</v>
      </c>
      <c r="F171" s="243" t="s">
        <v>328</v>
      </c>
      <c r="G171" s="241"/>
      <c r="H171" s="244">
        <v>130.55199999999999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202</v>
      </c>
      <c r="AU171" s="250" t="s">
        <v>78</v>
      </c>
      <c r="AV171" s="14" t="s">
        <v>78</v>
      </c>
      <c r="AW171" s="14" t="s">
        <v>31</v>
      </c>
      <c r="AX171" s="14" t="s">
        <v>69</v>
      </c>
      <c r="AY171" s="250" t="s">
        <v>197</v>
      </c>
    </row>
    <row r="172" s="15" customFormat="1">
      <c r="A172" s="15"/>
      <c r="B172" s="251"/>
      <c r="C172" s="252"/>
      <c r="D172" s="231" t="s">
        <v>202</v>
      </c>
      <c r="E172" s="253" t="s">
        <v>138</v>
      </c>
      <c r="F172" s="254" t="s">
        <v>206</v>
      </c>
      <c r="G172" s="252"/>
      <c r="H172" s="255">
        <v>130.55199999999999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1" t="s">
        <v>202</v>
      </c>
      <c r="AU172" s="261" t="s">
        <v>78</v>
      </c>
      <c r="AV172" s="15" t="s">
        <v>95</v>
      </c>
      <c r="AW172" s="15" t="s">
        <v>31</v>
      </c>
      <c r="AX172" s="15" t="s">
        <v>76</v>
      </c>
      <c r="AY172" s="261" t="s">
        <v>197</v>
      </c>
    </row>
    <row r="173" s="2" customFormat="1" ht="44.25" customHeight="1">
      <c r="A173" s="40"/>
      <c r="B173" s="41"/>
      <c r="C173" s="215" t="s">
        <v>276</v>
      </c>
      <c r="D173" s="215" t="s">
        <v>198</v>
      </c>
      <c r="E173" s="216" t="s">
        <v>330</v>
      </c>
      <c r="F173" s="217" t="s">
        <v>331</v>
      </c>
      <c r="G173" s="218" t="s">
        <v>232</v>
      </c>
      <c r="H173" s="219">
        <v>130.55199999999999</v>
      </c>
      <c r="I173" s="220"/>
      <c r="J173" s="221">
        <f>ROUND(I173*H173,2)</f>
        <v>0</v>
      </c>
      <c r="K173" s="222"/>
      <c r="L173" s="46"/>
      <c r="M173" s="223" t="s">
        <v>19</v>
      </c>
      <c r="N173" s="224" t="s">
        <v>42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148</v>
      </c>
      <c r="AT173" s="227" t="s">
        <v>198</v>
      </c>
      <c r="AU173" s="227" t="s">
        <v>78</v>
      </c>
      <c r="AY173" s="19" t="s">
        <v>197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148</v>
      </c>
      <c r="BK173" s="228">
        <f>ROUND(I173*H173,2)</f>
        <v>0</v>
      </c>
      <c r="BL173" s="19" t="s">
        <v>148</v>
      </c>
      <c r="BM173" s="227" t="s">
        <v>332</v>
      </c>
    </row>
    <row r="174" s="14" customFormat="1">
      <c r="A174" s="14"/>
      <c r="B174" s="240"/>
      <c r="C174" s="241"/>
      <c r="D174" s="231" t="s">
        <v>202</v>
      </c>
      <c r="E174" s="242" t="s">
        <v>19</v>
      </c>
      <c r="F174" s="243" t="s">
        <v>138</v>
      </c>
      <c r="G174" s="241"/>
      <c r="H174" s="244">
        <v>130.55199999999999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0" t="s">
        <v>202</v>
      </c>
      <c r="AU174" s="250" t="s">
        <v>78</v>
      </c>
      <c r="AV174" s="14" t="s">
        <v>78</v>
      </c>
      <c r="AW174" s="14" t="s">
        <v>31</v>
      </c>
      <c r="AX174" s="14" t="s">
        <v>76</v>
      </c>
      <c r="AY174" s="250" t="s">
        <v>197</v>
      </c>
    </row>
    <row r="175" s="2" customFormat="1" ht="66.75" customHeight="1">
      <c r="A175" s="40"/>
      <c r="B175" s="41"/>
      <c r="C175" s="215" t="s">
        <v>284</v>
      </c>
      <c r="D175" s="215" t="s">
        <v>198</v>
      </c>
      <c r="E175" s="216" t="s">
        <v>334</v>
      </c>
      <c r="F175" s="217" t="s">
        <v>335</v>
      </c>
      <c r="G175" s="218" t="s">
        <v>279</v>
      </c>
      <c r="H175" s="219">
        <v>20.071000000000002</v>
      </c>
      <c r="I175" s="220"/>
      <c r="J175" s="221">
        <f>ROUND(I175*H175,2)</f>
        <v>0</v>
      </c>
      <c r="K175" s="222"/>
      <c r="L175" s="46"/>
      <c r="M175" s="223" t="s">
        <v>19</v>
      </c>
      <c r="N175" s="224" t="s">
        <v>42</v>
      </c>
      <c r="O175" s="86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148</v>
      </c>
      <c r="AT175" s="227" t="s">
        <v>198</v>
      </c>
      <c r="AU175" s="227" t="s">
        <v>78</v>
      </c>
      <c r="AY175" s="19" t="s">
        <v>197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148</v>
      </c>
      <c r="BK175" s="228">
        <f>ROUND(I175*H175,2)</f>
        <v>0</v>
      </c>
      <c r="BL175" s="19" t="s">
        <v>148</v>
      </c>
      <c r="BM175" s="227" t="s">
        <v>336</v>
      </c>
    </row>
    <row r="176" s="14" customFormat="1">
      <c r="A176" s="14"/>
      <c r="B176" s="240"/>
      <c r="C176" s="241"/>
      <c r="D176" s="231" t="s">
        <v>202</v>
      </c>
      <c r="E176" s="242" t="s">
        <v>133</v>
      </c>
      <c r="F176" s="243" t="s">
        <v>337</v>
      </c>
      <c r="G176" s="241"/>
      <c r="H176" s="244">
        <v>20.071000000000002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202</v>
      </c>
      <c r="AU176" s="250" t="s">
        <v>78</v>
      </c>
      <c r="AV176" s="14" t="s">
        <v>78</v>
      </c>
      <c r="AW176" s="14" t="s">
        <v>31</v>
      </c>
      <c r="AX176" s="14" t="s">
        <v>76</v>
      </c>
      <c r="AY176" s="250" t="s">
        <v>197</v>
      </c>
    </row>
    <row r="177" s="2" customFormat="1" ht="44.25" customHeight="1">
      <c r="A177" s="40"/>
      <c r="B177" s="41"/>
      <c r="C177" s="215" t="s">
        <v>304</v>
      </c>
      <c r="D177" s="215" t="s">
        <v>198</v>
      </c>
      <c r="E177" s="216" t="s">
        <v>339</v>
      </c>
      <c r="F177" s="217" t="s">
        <v>340</v>
      </c>
      <c r="G177" s="218" t="s">
        <v>341</v>
      </c>
      <c r="H177" s="219">
        <v>40.142000000000003</v>
      </c>
      <c r="I177" s="220"/>
      <c r="J177" s="221">
        <f>ROUND(I177*H177,2)</f>
        <v>0</v>
      </c>
      <c r="K177" s="222"/>
      <c r="L177" s="46"/>
      <c r="M177" s="223" t="s">
        <v>19</v>
      </c>
      <c r="N177" s="224" t="s">
        <v>42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148</v>
      </c>
      <c r="AT177" s="227" t="s">
        <v>198</v>
      </c>
      <c r="AU177" s="227" t="s">
        <v>78</v>
      </c>
      <c r="AY177" s="19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148</v>
      </c>
      <c r="BK177" s="228">
        <f>ROUND(I177*H177,2)</f>
        <v>0</v>
      </c>
      <c r="BL177" s="19" t="s">
        <v>148</v>
      </c>
      <c r="BM177" s="227" t="s">
        <v>342</v>
      </c>
    </row>
    <row r="178" s="14" customFormat="1">
      <c r="A178" s="14"/>
      <c r="B178" s="240"/>
      <c r="C178" s="241"/>
      <c r="D178" s="231" t="s">
        <v>202</v>
      </c>
      <c r="E178" s="242" t="s">
        <v>19</v>
      </c>
      <c r="F178" s="243" t="s">
        <v>133</v>
      </c>
      <c r="G178" s="241"/>
      <c r="H178" s="244">
        <v>20.071000000000002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202</v>
      </c>
      <c r="AU178" s="250" t="s">
        <v>78</v>
      </c>
      <c r="AV178" s="14" t="s">
        <v>78</v>
      </c>
      <c r="AW178" s="14" t="s">
        <v>31</v>
      </c>
      <c r="AX178" s="14" t="s">
        <v>76</v>
      </c>
      <c r="AY178" s="250" t="s">
        <v>197</v>
      </c>
    </row>
    <row r="179" s="14" customFormat="1">
      <c r="A179" s="14"/>
      <c r="B179" s="240"/>
      <c r="C179" s="241"/>
      <c r="D179" s="231" t="s">
        <v>202</v>
      </c>
      <c r="E179" s="241"/>
      <c r="F179" s="243" t="s">
        <v>688</v>
      </c>
      <c r="G179" s="241"/>
      <c r="H179" s="244">
        <v>40.142000000000003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202</v>
      </c>
      <c r="AU179" s="250" t="s">
        <v>78</v>
      </c>
      <c r="AV179" s="14" t="s">
        <v>78</v>
      </c>
      <c r="AW179" s="14" t="s">
        <v>4</v>
      </c>
      <c r="AX179" s="14" t="s">
        <v>76</v>
      </c>
      <c r="AY179" s="250" t="s">
        <v>197</v>
      </c>
    </row>
    <row r="180" s="2" customFormat="1" ht="37.8" customHeight="1">
      <c r="A180" s="40"/>
      <c r="B180" s="41"/>
      <c r="C180" s="215" t="s">
        <v>310</v>
      </c>
      <c r="D180" s="215" t="s">
        <v>198</v>
      </c>
      <c r="E180" s="216" t="s">
        <v>345</v>
      </c>
      <c r="F180" s="217" t="s">
        <v>346</v>
      </c>
      <c r="G180" s="218" t="s">
        <v>279</v>
      </c>
      <c r="H180" s="219">
        <v>20.071000000000002</v>
      </c>
      <c r="I180" s="220"/>
      <c r="J180" s="221">
        <f>ROUND(I180*H180,2)</f>
        <v>0</v>
      </c>
      <c r="K180" s="222"/>
      <c r="L180" s="46"/>
      <c r="M180" s="223" t="s">
        <v>19</v>
      </c>
      <c r="N180" s="224" t="s">
        <v>42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148</v>
      </c>
      <c r="AT180" s="227" t="s">
        <v>198</v>
      </c>
      <c r="AU180" s="227" t="s">
        <v>78</v>
      </c>
      <c r="AY180" s="19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148</v>
      </c>
      <c r="BK180" s="228">
        <f>ROUND(I180*H180,2)</f>
        <v>0</v>
      </c>
      <c r="BL180" s="19" t="s">
        <v>148</v>
      </c>
      <c r="BM180" s="227" t="s">
        <v>347</v>
      </c>
    </row>
    <row r="181" s="14" customFormat="1">
      <c r="A181" s="14"/>
      <c r="B181" s="240"/>
      <c r="C181" s="241"/>
      <c r="D181" s="231" t="s">
        <v>202</v>
      </c>
      <c r="E181" s="242" t="s">
        <v>19</v>
      </c>
      <c r="F181" s="243" t="s">
        <v>133</v>
      </c>
      <c r="G181" s="241"/>
      <c r="H181" s="244">
        <v>20.071000000000002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202</v>
      </c>
      <c r="AU181" s="250" t="s">
        <v>78</v>
      </c>
      <c r="AV181" s="14" t="s">
        <v>78</v>
      </c>
      <c r="AW181" s="14" t="s">
        <v>31</v>
      </c>
      <c r="AX181" s="14" t="s">
        <v>76</v>
      </c>
      <c r="AY181" s="250" t="s">
        <v>197</v>
      </c>
    </row>
    <row r="182" s="2" customFormat="1" ht="44.25" customHeight="1">
      <c r="A182" s="40"/>
      <c r="B182" s="41"/>
      <c r="C182" s="215" t="s">
        <v>315</v>
      </c>
      <c r="D182" s="215" t="s">
        <v>198</v>
      </c>
      <c r="E182" s="216" t="s">
        <v>349</v>
      </c>
      <c r="F182" s="217" t="s">
        <v>350</v>
      </c>
      <c r="G182" s="218" t="s">
        <v>279</v>
      </c>
      <c r="H182" s="219">
        <v>29.007000000000001</v>
      </c>
      <c r="I182" s="220"/>
      <c r="J182" s="221">
        <f>ROUND(I182*H182,2)</f>
        <v>0</v>
      </c>
      <c r="K182" s="222"/>
      <c r="L182" s="46"/>
      <c r="M182" s="223" t="s">
        <v>19</v>
      </c>
      <c r="N182" s="224" t="s">
        <v>42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148</v>
      </c>
      <c r="AT182" s="227" t="s">
        <v>198</v>
      </c>
      <c r="AU182" s="227" t="s">
        <v>78</v>
      </c>
      <c r="AY182" s="19" t="s">
        <v>197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148</v>
      </c>
      <c r="BK182" s="228">
        <f>ROUND(I182*H182,2)</f>
        <v>0</v>
      </c>
      <c r="BL182" s="19" t="s">
        <v>148</v>
      </c>
      <c r="BM182" s="227" t="s">
        <v>351</v>
      </c>
    </row>
    <row r="183" s="14" customFormat="1">
      <c r="A183" s="14"/>
      <c r="B183" s="240"/>
      <c r="C183" s="241"/>
      <c r="D183" s="231" t="s">
        <v>202</v>
      </c>
      <c r="E183" s="242" t="s">
        <v>352</v>
      </c>
      <c r="F183" s="243" t="s">
        <v>353</v>
      </c>
      <c r="G183" s="241"/>
      <c r="H183" s="244">
        <v>29.007000000000001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202</v>
      </c>
      <c r="AU183" s="250" t="s">
        <v>78</v>
      </c>
      <c r="AV183" s="14" t="s">
        <v>78</v>
      </c>
      <c r="AW183" s="14" t="s">
        <v>31</v>
      </c>
      <c r="AX183" s="14" t="s">
        <v>69</v>
      </c>
      <c r="AY183" s="250" t="s">
        <v>197</v>
      </c>
    </row>
    <row r="184" s="13" customFormat="1">
      <c r="A184" s="13"/>
      <c r="B184" s="229"/>
      <c r="C184" s="230"/>
      <c r="D184" s="231" t="s">
        <v>202</v>
      </c>
      <c r="E184" s="232" t="s">
        <v>354</v>
      </c>
      <c r="F184" s="233" t="s">
        <v>355</v>
      </c>
      <c r="G184" s="230"/>
      <c r="H184" s="232" t="s">
        <v>19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202</v>
      </c>
      <c r="AU184" s="239" t="s">
        <v>78</v>
      </c>
      <c r="AV184" s="13" t="s">
        <v>76</v>
      </c>
      <c r="AW184" s="13" t="s">
        <v>31</v>
      </c>
      <c r="AX184" s="13" t="s">
        <v>69</v>
      </c>
      <c r="AY184" s="239" t="s">
        <v>197</v>
      </c>
    </row>
    <row r="185" s="16" customFormat="1">
      <c r="A185" s="16"/>
      <c r="B185" s="262"/>
      <c r="C185" s="263"/>
      <c r="D185" s="231" t="s">
        <v>202</v>
      </c>
      <c r="E185" s="264" t="s">
        <v>356</v>
      </c>
      <c r="F185" s="265" t="s">
        <v>215</v>
      </c>
      <c r="G185" s="263"/>
      <c r="H185" s="266">
        <v>29.007000000000001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72" t="s">
        <v>202</v>
      </c>
      <c r="AU185" s="272" t="s">
        <v>78</v>
      </c>
      <c r="AV185" s="16" t="s">
        <v>148</v>
      </c>
      <c r="AW185" s="16" t="s">
        <v>31</v>
      </c>
      <c r="AX185" s="16" t="s">
        <v>76</v>
      </c>
      <c r="AY185" s="272" t="s">
        <v>197</v>
      </c>
    </row>
    <row r="186" s="2" customFormat="1" ht="66.75" customHeight="1">
      <c r="A186" s="40"/>
      <c r="B186" s="41"/>
      <c r="C186" s="215" t="s">
        <v>8</v>
      </c>
      <c r="D186" s="215" t="s">
        <v>198</v>
      </c>
      <c r="E186" s="216" t="s">
        <v>357</v>
      </c>
      <c r="F186" s="217" t="s">
        <v>358</v>
      </c>
      <c r="G186" s="218" t="s">
        <v>279</v>
      </c>
      <c r="H186" s="219">
        <v>16.541</v>
      </c>
      <c r="I186" s="220"/>
      <c r="J186" s="221">
        <f>ROUND(I186*H186,2)</f>
        <v>0</v>
      </c>
      <c r="K186" s="222"/>
      <c r="L186" s="46"/>
      <c r="M186" s="223" t="s">
        <v>19</v>
      </c>
      <c r="N186" s="224" t="s">
        <v>42</v>
      </c>
      <c r="O186" s="8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148</v>
      </c>
      <c r="AT186" s="227" t="s">
        <v>198</v>
      </c>
      <c r="AU186" s="227" t="s">
        <v>78</v>
      </c>
      <c r="AY186" s="19" t="s">
        <v>197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148</v>
      </c>
      <c r="BK186" s="228">
        <f>ROUND(I186*H186,2)</f>
        <v>0</v>
      </c>
      <c r="BL186" s="19" t="s">
        <v>148</v>
      </c>
      <c r="BM186" s="227" t="s">
        <v>359</v>
      </c>
    </row>
    <row r="187" s="14" customFormat="1">
      <c r="A187" s="14"/>
      <c r="B187" s="240"/>
      <c r="C187" s="241"/>
      <c r="D187" s="231" t="s">
        <v>202</v>
      </c>
      <c r="E187" s="242" t="s">
        <v>127</v>
      </c>
      <c r="F187" s="243" t="s">
        <v>689</v>
      </c>
      <c r="G187" s="241"/>
      <c r="H187" s="244">
        <v>16.541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0" t="s">
        <v>202</v>
      </c>
      <c r="AU187" s="250" t="s">
        <v>78</v>
      </c>
      <c r="AV187" s="14" t="s">
        <v>78</v>
      </c>
      <c r="AW187" s="14" t="s">
        <v>31</v>
      </c>
      <c r="AX187" s="14" t="s">
        <v>69</v>
      </c>
      <c r="AY187" s="250" t="s">
        <v>197</v>
      </c>
    </row>
    <row r="188" s="14" customFormat="1">
      <c r="A188" s="14"/>
      <c r="B188" s="240"/>
      <c r="C188" s="241"/>
      <c r="D188" s="231" t="s">
        <v>202</v>
      </c>
      <c r="E188" s="242" t="s">
        <v>130</v>
      </c>
      <c r="F188" s="243" t="s">
        <v>69</v>
      </c>
      <c r="G188" s="241"/>
      <c r="H188" s="244">
        <v>0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202</v>
      </c>
      <c r="AU188" s="250" t="s">
        <v>78</v>
      </c>
      <c r="AV188" s="14" t="s">
        <v>78</v>
      </c>
      <c r="AW188" s="14" t="s">
        <v>31</v>
      </c>
      <c r="AX188" s="14" t="s">
        <v>69</v>
      </c>
      <c r="AY188" s="250" t="s">
        <v>197</v>
      </c>
    </row>
    <row r="189" s="16" customFormat="1">
      <c r="A189" s="16"/>
      <c r="B189" s="262"/>
      <c r="C189" s="263"/>
      <c r="D189" s="231" t="s">
        <v>202</v>
      </c>
      <c r="E189" s="264" t="s">
        <v>124</v>
      </c>
      <c r="F189" s="265" t="s">
        <v>215</v>
      </c>
      <c r="G189" s="263"/>
      <c r="H189" s="266">
        <v>16.541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72" t="s">
        <v>202</v>
      </c>
      <c r="AU189" s="272" t="s">
        <v>78</v>
      </c>
      <c r="AV189" s="16" t="s">
        <v>148</v>
      </c>
      <c r="AW189" s="16" t="s">
        <v>31</v>
      </c>
      <c r="AX189" s="16" t="s">
        <v>76</v>
      </c>
      <c r="AY189" s="272" t="s">
        <v>197</v>
      </c>
    </row>
    <row r="190" s="2" customFormat="1" ht="16.5" customHeight="1">
      <c r="A190" s="40"/>
      <c r="B190" s="41"/>
      <c r="C190" s="275" t="s">
        <v>329</v>
      </c>
      <c r="D190" s="275" t="s">
        <v>363</v>
      </c>
      <c r="E190" s="276" t="s">
        <v>364</v>
      </c>
      <c r="F190" s="277" t="s">
        <v>365</v>
      </c>
      <c r="G190" s="278" t="s">
        <v>341</v>
      </c>
      <c r="H190" s="279">
        <v>33.082000000000001</v>
      </c>
      <c r="I190" s="280"/>
      <c r="J190" s="281">
        <f>ROUND(I190*H190,2)</f>
        <v>0</v>
      </c>
      <c r="K190" s="282"/>
      <c r="L190" s="283"/>
      <c r="M190" s="284" t="s">
        <v>19</v>
      </c>
      <c r="N190" s="285" t="s">
        <v>42</v>
      </c>
      <c r="O190" s="86"/>
      <c r="P190" s="225">
        <f>O190*H190</f>
        <v>0</v>
      </c>
      <c r="Q190" s="225">
        <v>1</v>
      </c>
      <c r="R190" s="225">
        <f>Q190*H190</f>
        <v>33.082000000000001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265</v>
      </c>
      <c r="AT190" s="227" t="s">
        <v>363</v>
      </c>
      <c r="AU190" s="227" t="s">
        <v>78</v>
      </c>
      <c r="AY190" s="19" t="s">
        <v>197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148</v>
      </c>
      <c r="BK190" s="228">
        <f>ROUND(I190*H190,2)</f>
        <v>0</v>
      </c>
      <c r="BL190" s="19" t="s">
        <v>148</v>
      </c>
      <c r="BM190" s="227" t="s">
        <v>366</v>
      </c>
    </row>
    <row r="191" s="14" customFormat="1">
      <c r="A191" s="14"/>
      <c r="B191" s="240"/>
      <c r="C191" s="241"/>
      <c r="D191" s="231" t="s">
        <v>202</v>
      </c>
      <c r="E191" s="242" t="s">
        <v>19</v>
      </c>
      <c r="F191" s="243" t="s">
        <v>124</v>
      </c>
      <c r="G191" s="241"/>
      <c r="H191" s="244">
        <v>16.541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202</v>
      </c>
      <c r="AU191" s="250" t="s">
        <v>78</v>
      </c>
      <c r="AV191" s="14" t="s">
        <v>78</v>
      </c>
      <c r="AW191" s="14" t="s">
        <v>31</v>
      </c>
      <c r="AX191" s="14" t="s">
        <v>76</v>
      </c>
      <c r="AY191" s="250" t="s">
        <v>197</v>
      </c>
    </row>
    <row r="192" s="14" customFormat="1">
      <c r="A192" s="14"/>
      <c r="B192" s="240"/>
      <c r="C192" s="241"/>
      <c r="D192" s="231" t="s">
        <v>202</v>
      </c>
      <c r="E192" s="241"/>
      <c r="F192" s="243" t="s">
        <v>690</v>
      </c>
      <c r="G192" s="241"/>
      <c r="H192" s="244">
        <v>33.082000000000001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0" t="s">
        <v>202</v>
      </c>
      <c r="AU192" s="250" t="s">
        <v>78</v>
      </c>
      <c r="AV192" s="14" t="s">
        <v>78</v>
      </c>
      <c r="AW192" s="14" t="s">
        <v>4</v>
      </c>
      <c r="AX192" s="14" t="s">
        <v>76</v>
      </c>
      <c r="AY192" s="250" t="s">
        <v>197</v>
      </c>
    </row>
    <row r="193" s="12" customFormat="1" ht="22.8" customHeight="1">
      <c r="A193" s="12"/>
      <c r="B193" s="201"/>
      <c r="C193" s="202"/>
      <c r="D193" s="203" t="s">
        <v>68</v>
      </c>
      <c r="E193" s="273" t="s">
        <v>148</v>
      </c>
      <c r="F193" s="273" t="s">
        <v>368</v>
      </c>
      <c r="G193" s="202"/>
      <c r="H193" s="202"/>
      <c r="I193" s="205"/>
      <c r="J193" s="274">
        <f>BK193</f>
        <v>0</v>
      </c>
      <c r="K193" s="202"/>
      <c r="L193" s="207"/>
      <c r="M193" s="208"/>
      <c r="N193" s="209"/>
      <c r="O193" s="209"/>
      <c r="P193" s="210">
        <f>SUM(P194:P232)</f>
        <v>0</v>
      </c>
      <c r="Q193" s="209"/>
      <c r="R193" s="210">
        <f>SUM(R194:R232)</f>
        <v>0.03242925</v>
      </c>
      <c r="S193" s="209"/>
      <c r="T193" s="211">
        <f>SUM(T194:T232)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2" t="s">
        <v>76</v>
      </c>
      <c r="AT193" s="213" t="s">
        <v>68</v>
      </c>
      <c r="AU193" s="213" t="s">
        <v>76</v>
      </c>
      <c r="AY193" s="212" t="s">
        <v>197</v>
      </c>
      <c r="BK193" s="214">
        <f>SUM(BK194:BK232)</f>
        <v>0</v>
      </c>
    </row>
    <row r="194" s="2" customFormat="1" ht="33" customHeight="1">
      <c r="A194" s="40"/>
      <c r="B194" s="41"/>
      <c r="C194" s="215" t="s">
        <v>333</v>
      </c>
      <c r="D194" s="215" t="s">
        <v>198</v>
      </c>
      <c r="E194" s="216" t="s">
        <v>370</v>
      </c>
      <c r="F194" s="217" t="s">
        <v>371</v>
      </c>
      <c r="G194" s="218" t="s">
        <v>279</v>
      </c>
      <c r="H194" s="219">
        <v>3.5299999999999998</v>
      </c>
      <c r="I194" s="220"/>
      <c r="J194" s="221">
        <f>ROUND(I194*H194,2)</f>
        <v>0</v>
      </c>
      <c r="K194" s="222"/>
      <c r="L194" s="46"/>
      <c r="M194" s="223" t="s">
        <v>19</v>
      </c>
      <c r="N194" s="224" t="s">
        <v>42</v>
      </c>
      <c r="O194" s="86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148</v>
      </c>
      <c r="AT194" s="227" t="s">
        <v>198</v>
      </c>
      <c r="AU194" s="227" t="s">
        <v>78</v>
      </c>
      <c r="AY194" s="19" t="s">
        <v>197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148</v>
      </c>
      <c r="BK194" s="228">
        <f>ROUND(I194*H194,2)</f>
        <v>0</v>
      </c>
      <c r="BL194" s="19" t="s">
        <v>148</v>
      </c>
      <c r="BM194" s="227" t="s">
        <v>372</v>
      </c>
    </row>
    <row r="195" s="14" customFormat="1">
      <c r="A195" s="14"/>
      <c r="B195" s="240"/>
      <c r="C195" s="241"/>
      <c r="D195" s="231" t="s">
        <v>202</v>
      </c>
      <c r="E195" s="242" t="s">
        <v>120</v>
      </c>
      <c r="F195" s="243" t="s">
        <v>373</v>
      </c>
      <c r="G195" s="241"/>
      <c r="H195" s="244">
        <v>3.5299999999999998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202</v>
      </c>
      <c r="AU195" s="250" t="s">
        <v>78</v>
      </c>
      <c r="AV195" s="14" t="s">
        <v>78</v>
      </c>
      <c r="AW195" s="14" t="s">
        <v>31</v>
      </c>
      <c r="AX195" s="14" t="s">
        <v>69</v>
      </c>
      <c r="AY195" s="250" t="s">
        <v>197</v>
      </c>
    </row>
    <row r="196" s="16" customFormat="1">
      <c r="A196" s="16"/>
      <c r="B196" s="262"/>
      <c r="C196" s="263"/>
      <c r="D196" s="231" t="s">
        <v>202</v>
      </c>
      <c r="E196" s="264" t="s">
        <v>118</v>
      </c>
      <c r="F196" s="265" t="s">
        <v>215</v>
      </c>
      <c r="G196" s="263"/>
      <c r="H196" s="266">
        <v>3.5299999999999998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2" t="s">
        <v>202</v>
      </c>
      <c r="AU196" s="272" t="s">
        <v>78</v>
      </c>
      <c r="AV196" s="16" t="s">
        <v>148</v>
      </c>
      <c r="AW196" s="16" t="s">
        <v>31</v>
      </c>
      <c r="AX196" s="16" t="s">
        <v>76</v>
      </c>
      <c r="AY196" s="272" t="s">
        <v>197</v>
      </c>
    </row>
    <row r="197" s="2" customFormat="1" ht="33" customHeight="1">
      <c r="A197" s="40"/>
      <c r="B197" s="41"/>
      <c r="C197" s="215" t="s">
        <v>338</v>
      </c>
      <c r="D197" s="215" t="s">
        <v>198</v>
      </c>
      <c r="E197" s="216" t="s">
        <v>376</v>
      </c>
      <c r="F197" s="217" t="s">
        <v>377</v>
      </c>
      <c r="G197" s="218" t="s">
        <v>279</v>
      </c>
      <c r="H197" s="219">
        <v>0.64700000000000002</v>
      </c>
      <c r="I197" s="220"/>
      <c r="J197" s="221">
        <f>ROUND(I197*H197,2)</f>
        <v>0</v>
      </c>
      <c r="K197" s="222"/>
      <c r="L197" s="46"/>
      <c r="M197" s="223" t="s">
        <v>19</v>
      </c>
      <c r="N197" s="224" t="s">
        <v>42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148</v>
      </c>
      <c r="AT197" s="227" t="s">
        <v>198</v>
      </c>
      <c r="AU197" s="227" t="s">
        <v>78</v>
      </c>
      <c r="AY197" s="19" t="s">
        <v>197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148</v>
      </c>
      <c r="BK197" s="228">
        <f>ROUND(I197*H197,2)</f>
        <v>0</v>
      </c>
      <c r="BL197" s="19" t="s">
        <v>148</v>
      </c>
      <c r="BM197" s="227" t="s">
        <v>378</v>
      </c>
    </row>
    <row r="198" s="13" customFormat="1">
      <c r="A198" s="13"/>
      <c r="B198" s="229"/>
      <c r="C198" s="230"/>
      <c r="D198" s="231" t="s">
        <v>202</v>
      </c>
      <c r="E198" s="232" t="s">
        <v>19</v>
      </c>
      <c r="F198" s="233" t="s">
        <v>379</v>
      </c>
      <c r="G198" s="230"/>
      <c r="H198" s="232" t="s">
        <v>19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202</v>
      </c>
      <c r="AU198" s="239" t="s">
        <v>78</v>
      </c>
      <c r="AV198" s="13" t="s">
        <v>76</v>
      </c>
      <c r="AW198" s="13" t="s">
        <v>31</v>
      </c>
      <c r="AX198" s="13" t="s">
        <v>69</v>
      </c>
      <c r="AY198" s="239" t="s">
        <v>197</v>
      </c>
    </row>
    <row r="199" s="14" customFormat="1">
      <c r="A199" s="14"/>
      <c r="B199" s="240"/>
      <c r="C199" s="241"/>
      <c r="D199" s="231" t="s">
        <v>202</v>
      </c>
      <c r="E199" s="242" t="s">
        <v>19</v>
      </c>
      <c r="F199" s="243" t="s">
        <v>380</v>
      </c>
      <c r="G199" s="241"/>
      <c r="H199" s="244">
        <v>0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0" t="s">
        <v>202</v>
      </c>
      <c r="AU199" s="250" t="s">
        <v>78</v>
      </c>
      <c r="AV199" s="14" t="s">
        <v>78</v>
      </c>
      <c r="AW199" s="14" t="s">
        <v>31</v>
      </c>
      <c r="AX199" s="14" t="s">
        <v>69</v>
      </c>
      <c r="AY199" s="250" t="s">
        <v>197</v>
      </c>
    </row>
    <row r="200" s="13" customFormat="1">
      <c r="A200" s="13"/>
      <c r="B200" s="229"/>
      <c r="C200" s="230"/>
      <c r="D200" s="231" t="s">
        <v>202</v>
      </c>
      <c r="E200" s="232" t="s">
        <v>19</v>
      </c>
      <c r="F200" s="233" t="s">
        <v>381</v>
      </c>
      <c r="G200" s="230"/>
      <c r="H200" s="232" t="s">
        <v>19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202</v>
      </c>
      <c r="AU200" s="239" t="s">
        <v>78</v>
      </c>
      <c r="AV200" s="13" t="s">
        <v>76</v>
      </c>
      <c r="AW200" s="13" t="s">
        <v>31</v>
      </c>
      <c r="AX200" s="13" t="s">
        <v>69</v>
      </c>
      <c r="AY200" s="239" t="s">
        <v>197</v>
      </c>
    </row>
    <row r="201" s="14" customFormat="1">
      <c r="A201" s="14"/>
      <c r="B201" s="240"/>
      <c r="C201" s="241"/>
      <c r="D201" s="231" t="s">
        <v>202</v>
      </c>
      <c r="E201" s="242" t="s">
        <v>19</v>
      </c>
      <c r="F201" s="243" t="s">
        <v>382</v>
      </c>
      <c r="G201" s="241"/>
      <c r="H201" s="244">
        <v>0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202</v>
      </c>
      <c r="AU201" s="250" t="s">
        <v>78</v>
      </c>
      <c r="AV201" s="14" t="s">
        <v>78</v>
      </c>
      <c r="AW201" s="14" t="s">
        <v>31</v>
      </c>
      <c r="AX201" s="14" t="s">
        <v>69</v>
      </c>
      <c r="AY201" s="250" t="s">
        <v>197</v>
      </c>
    </row>
    <row r="202" s="13" customFormat="1">
      <c r="A202" s="13"/>
      <c r="B202" s="229"/>
      <c r="C202" s="230"/>
      <c r="D202" s="231" t="s">
        <v>202</v>
      </c>
      <c r="E202" s="232" t="s">
        <v>19</v>
      </c>
      <c r="F202" s="233" t="s">
        <v>383</v>
      </c>
      <c r="G202" s="230"/>
      <c r="H202" s="232" t="s">
        <v>19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202</v>
      </c>
      <c r="AU202" s="239" t="s">
        <v>78</v>
      </c>
      <c r="AV202" s="13" t="s">
        <v>76</v>
      </c>
      <c r="AW202" s="13" t="s">
        <v>31</v>
      </c>
      <c r="AX202" s="13" t="s">
        <v>69</v>
      </c>
      <c r="AY202" s="239" t="s">
        <v>197</v>
      </c>
    </row>
    <row r="203" s="14" customFormat="1">
      <c r="A203" s="14"/>
      <c r="B203" s="240"/>
      <c r="C203" s="241"/>
      <c r="D203" s="231" t="s">
        <v>202</v>
      </c>
      <c r="E203" s="242" t="s">
        <v>19</v>
      </c>
      <c r="F203" s="243" t="s">
        <v>691</v>
      </c>
      <c r="G203" s="241"/>
      <c r="H203" s="244">
        <v>0.244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0" t="s">
        <v>202</v>
      </c>
      <c r="AU203" s="250" t="s">
        <v>78</v>
      </c>
      <c r="AV203" s="14" t="s">
        <v>78</v>
      </c>
      <c r="AW203" s="14" t="s">
        <v>31</v>
      </c>
      <c r="AX203" s="14" t="s">
        <v>69</v>
      </c>
      <c r="AY203" s="250" t="s">
        <v>197</v>
      </c>
    </row>
    <row r="204" s="13" customFormat="1">
      <c r="A204" s="13"/>
      <c r="B204" s="229"/>
      <c r="C204" s="230"/>
      <c r="D204" s="231" t="s">
        <v>202</v>
      </c>
      <c r="E204" s="232" t="s">
        <v>19</v>
      </c>
      <c r="F204" s="233" t="s">
        <v>385</v>
      </c>
      <c r="G204" s="230"/>
      <c r="H204" s="232" t="s">
        <v>19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202</v>
      </c>
      <c r="AU204" s="239" t="s">
        <v>78</v>
      </c>
      <c r="AV204" s="13" t="s">
        <v>76</v>
      </c>
      <c r="AW204" s="13" t="s">
        <v>31</v>
      </c>
      <c r="AX204" s="13" t="s">
        <v>69</v>
      </c>
      <c r="AY204" s="239" t="s">
        <v>197</v>
      </c>
    </row>
    <row r="205" s="14" customFormat="1">
      <c r="A205" s="14"/>
      <c r="B205" s="240"/>
      <c r="C205" s="241"/>
      <c r="D205" s="231" t="s">
        <v>202</v>
      </c>
      <c r="E205" s="242" t="s">
        <v>19</v>
      </c>
      <c r="F205" s="243" t="s">
        <v>692</v>
      </c>
      <c r="G205" s="241"/>
      <c r="H205" s="244">
        <v>0.27000000000000002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202</v>
      </c>
      <c r="AU205" s="250" t="s">
        <v>78</v>
      </c>
      <c r="AV205" s="14" t="s">
        <v>78</v>
      </c>
      <c r="AW205" s="14" t="s">
        <v>31</v>
      </c>
      <c r="AX205" s="14" t="s">
        <v>69</v>
      </c>
      <c r="AY205" s="250" t="s">
        <v>197</v>
      </c>
    </row>
    <row r="206" s="13" customFormat="1">
      <c r="A206" s="13"/>
      <c r="B206" s="229"/>
      <c r="C206" s="230"/>
      <c r="D206" s="231" t="s">
        <v>202</v>
      </c>
      <c r="E206" s="232" t="s">
        <v>19</v>
      </c>
      <c r="F206" s="233" t="s">
        <v>387</v>
      </c>
      <c r="G206" s="230"/>
      <c r="H206" s="232" t="s">
        <v>19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202</v>
      </c>
      <c r="AU206" s="239" t="s">
        <v>78</v>
      </c>
      <c r="AV206" s="13" t="s">
        <v>76</v>
      </c>
      <c r="AW206" s="13" t="s">
        <v>31</v>
      </c>
      <c r="AX206" s="13" t="s">
        <v>69</v>
      </c>
      <c r="AY206" s="239" t="s">
        <v>197</v>
      </c>
    </row>
    <row r="207" s="14" customFormat="1">
      <c r="A207" s="14"/>
      <c r="B207" s="240"/>
      <c r="C207" s="241"/>
      <c r="D207" s="231" t="s">
        <v>202</v>
      </c>
      <c r="E207" s="242" t="s">
        <v>19</v>
      </c>
      <c r="F207" s="243" t="s">
        <v>693</v>
      </c>
      <c r="G207" s="241"/>
      <c r="H207" s="244">
        <v>0.13300000000000001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0" t="s">
        <v>202</v>
      </c>
      <c r="AU207" s="250" t="s">
        <v>78</v>
      </c>
      <c r="AV207" s="14" t="s">
        <v>78</v>
      </c>
      <c r="AW207" s="14" t="s">
        <v>31</v>
      </c>
      <c r="AX207" s="14" t="s">
        <v>69</v>
      </c>
      <c r="AY207" s="250" t="s">
        <v>197</v>
      </c>
    </row>
    <row r="208" s="13" customFormat="1">
      <c r="A208" s="13"/>
      <c r="B208" s="229"/>
      <c r="C208" s="230"/>
      <c r="D208" s="231" t="s">
        <v>202</v>
      </c>
      <c r="E208" s="232" t="s">
        <v>19</v>
      </c>
      <c r="F208" s="233" t="s">
        <v>389</v>
      </c>
      <c r="G208" s="230"/>
      <c r="H208" s="232" t="s">
        <v>19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202</v>
      </c>
      <c r="AU208" s="239" t="s">
        <v>78</v>
      </c>
      <c r="AV208" s="13" t="s">
        <v>76</v>
      </c>
      <c r="AW208" s="13" t="s">
        <v>31</v>
      </c>
      <c r="AX208" s="13" t="s">
        <v>69</v>
      </c>
      <c r="AY208" s="239" t="s">
        <v>197</v>
      </c>
    </row>
    <row r="209" s="14" customFormat="1">
      <c r="A209" s="14"/>
      <c r="B209" s="240"/>
      <c r="C209" s="241"/>
      <c r="D209" s="231" t="s">
        <v>202</v>
      </c>
      <c r="E209" s="242" t="s">
        <v>19</v>
      </c>
      <c r="F209" s="243" t="s">
        <v>694</v>
      </c>
      <c r="G209" s="241"/>
      <c r="H209" s="244">
        <v>0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0" t="s">
        <v>202</v>
      </c>
      <c r="AU209" s="250" t="s">
        <v>78</v>
      </c>
      <c r="AV209" s="14" t="s">
        <v>78</v>
      </c>
      <c r="AW209" s="14" t="s">
        <v>31</v>
      </c>
      <c r="AX209" s="14" t="s">
        <v>69</v>
      </c>
      <c r="AY209" s="250" t="s">
        <v>197</v>
      </c>
    </row>
    <row r="210" s="13" customFormat="1">
      <c r="A210" s="13"/>
      <c r="B210" s="229"/>
      <c r="C210" s="230"/>
      <c r="D210" s="231" t="s">
        <v>202</v>
      </c>
      <c r="E210" s="232" t="s">
        <v>19</v>
      </c>
      <c r="F210" s="233" t="s">
        <v>391</v>
      </c>
      <c r="G210" s="230"/>
      <c r="H210" s="232" t="s">
        <v>19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202</v>
      </c>
      <c r="AU210" s="239" t="s">
        <v>78</v>
      </c>
      <c r="AV210" s="13" t="s">
        <v>76</v>
      </c>
      <c r="AW210" s="13" t="s">
        <v>31</v>
      </c>
      <c r="AX210" s="13" t="s">
        <v>69</v>
      </c>
      <c r="AY210" s="239" t="s">
        <v>197</v>
      </c>
    </row>
    <row r="211" s="14" customFormat="1">
      <c r="A211" s="14"/>
      <c r="B211" s="240"/>
      <c r="C211" s="241"/>
      <c r="D211" s="231" t="s">
        <v>202</v>
      </c>
      <c r="E211" s="242" t="s">
        <v>19</v>
      </c>
      <c r="F211" s="243" t="s">
        <v>695</v>
      </c>
      <c r="G211" s="241"/>
      <c r="H211" s="244">
        <v>0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0" t="s">
        <v>202</v>
      </c>
      <c r="AU211" s="250" t="s">
        <v>78</v>
      </c>
      <c r="AV211" s="14" t="s">
        <v>78</v>
      </c>
      <c r="AW211" s="14" t="s">
        <v>31</v>
      </c>
      <c r="AX211" s="14" t="s">
        <v>69</v>
      </c>
      <c r="AY211" s="250" t="s">
        <v>197</v>
      </c>
    </row>
    <row r="212" s="13" customFormat="1">
      <c r="A212" s="13"/>
      <c r="B212" s="229"/>
      <c r="C212" s="230"/>
      <c r="D212" s="231" t="s">
        <v>202</v>
      </c>
      <c r="E212" s="232" t="s">
        <v>19</v>
      </c>
      <c r="F212" s="233" t="s">
        <v>393</v>
      </c>
      <c r="G212" s="230"/>
      <c r="H212" s="232" t="s">
        <v>19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202</v>
      </c>
      <c r="AU212" s="239" t="s">
        <v>78</v>
      </c>
      <c r="AV212" s="13" t="s">
        <v>76</v>
      </c>
      <c r="AW212" s="13" t="s">
        <v>31</v>
      </c>
      <c r="AX212" s="13" t="s">
        <v>69</v>
      </c>
      <c r="AY212" s="239" t="s">
        <v>197</v>
      </c>
    </row>
    <row r="213" s="14" customFormat="1">
      <c r="A213" s="14"/>
      <c r="B213" s="240"/>
      <c r="C213" s="241"/>
      <c r="D213" s="231" t="s">
        <v>202</v>
      </c>
      <c r="E213" s="242" t="s">
        <v>19</v>
      </c>
      <c r="F213" s="243" t="s">
        <v>696</v>
      </c>
      <c r="G213" s="241"/>
      <c r="H213" s="244">
        <v>0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0" t="s">
        <v>202</v>
      </c>
      <c r="AU213" s="250" t="s">
        <v>78</v>
      </c>
      <c r="AV213" s="14" t="s">
        <v>78</v>
      </c>
      <c r="AW213" s="14" t="s">
        <v>31</v>
      </c>
      <c r="AX213" s="14" t="s">
        <v>69</v>
      </c>
      <c r="AY213" s="250" t="s">
        <v>197</v>
      </c>
    </row>
    <row r="214" s="15" customFormat="1">
      <c r="A214" s="15"/>
      <c r="B214" s="251"/>
      <c r="C214" s="252"/>
      <c r="D214" s="231" t="s">
        <v>202</v>
      </c>
      <c r="E214" s="253" t="s">
        <v>19</v>
      </c>
      <c r="F214" s="254" t="s">
        <v>206</v>
      </c>
      <c r="G214" s="252"/>
      <c r="H214" s="255">
        <v>0.64700000000000002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1" t="s">
        <v>202</v>
      </c>
      <c r="AU214" s="261" t="s">
        <v>78</v>
      </c>
      <c r="AV214" s="15" t="s">
        <v>95</v>
      </c>
      <c r="AW214" s="15" t="s">
        <v>31</v>
      </c>
      <c r="AX214" s="15" t="s">
        <v>76</v>
      </c>
      <c r="AY214" s="261" t="s">
        <v>197</v>
      </c>
    </row>
    <row r="215" s="2" customFormat="1" ht="24.15" customHeight="1">
      <c r="A215" s="40"/>
      <c r="B215" s="41"/>
      <c r="C215" s="215" t="s">
        <v>344</v>
      </c>
      <c r="D215" s="215" t="s">
        <v>198</v>
      </c>
      <c r="E215" s="216" t="s">
        <v>396</v>
      </c>
      <c r="F215" s="217" t="s">
        <v>397</v>
      </c>
      <c r="G215" s="218" t="s">
        <v>232</v>
      </c>
      <c r="H215" s="219">
        <v>5.0750000000000002</v>
      </c>
      <c r="I215" s="220"/>
      <c r="J215" s="221">
        <f>ROUND(I215*H215,2)</f>
        <v>0</v>
      </c>
      <c r="K215" s="222"/>
      <c r="L215" s="46"/>
      <c r="M215" s="223" t="s">
        <v>19</v>
      </c>
      <c r="N215" s="224" t="s">
        <v>42</v>
      </c>
      <c r="O215" s="86"/>
      <c r="P215" s="225">
        <f>O215*H215</f>
        <v>0</v>
      </c>
      <c r="Q215" s="225">
        <v>0.0063899999999999998</v>
      </c>
      <c r="R215" s="225">
        <f>Q215*H215</f>
        <v>0.03242925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148</v>
      </c>
      <c r="AT215" s="227" t="s">
        <v>198</v>
      </c>
      <c r="AU215" s="227" t="s">
        <v>78</v>
      </c>
      <c r="AY215" s="19" t="s">
        <v>197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148</v>
      </c>
      <c r="BK215" s="228">
        <f>ROUND(I215*H215,2)</f>
        <v>0</v>
      </c>
      <c r="BL215" s="19" t="s">
        <v>148</v>
      </c>
      <c r="BM215" s="227" t="s">
        <v>398</v>
      </c>
    </row>
    <row r="216" s="13" customFormat="1">
      <c r="A216" s="13"/>
      <c r="B216" s="229"/>
      <c r="C216" s="230"/>
      <c r="D216" s="231" t="s">
        <v>202</v>
      </c>
      <c r="E216" s="232" t="s">
        <v>19</v>
      </c>
      <c r="F216" s="233" t="s">
        <v>379</v>
      </c>
      <c r="G216" s="230"/>
      <c r="H216" s="232" t="s">
        <v>19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202</v>
      </c>
      <c r="AU216" s="239" t="s">
        <v>78</v>
      </c>
      <c r="AV216" s="13" t="s">
        <v>76</v>
      </c>
      <c r="AW216" s="13" t="s">
        <v>31</v>
      </c>
      <c r="AX216" s="13" t="s">
        <v>69</v>
      </c>
      <c r="AY216" s="239" t="s">
        <v>197</v>
      </c>
    </row>
    <row r="217" s="14" customFormat="1">
      <c r="A217" s="14"/>
      <c r="B217" s="240"/>
      <c r="C217" s="241"/>
      <c r="D217" s="231" t="s">
        <v>202</v>
      </c>
      <c r="E217" s="242" t="s">
        <v>19</v>
      </c>
      <c r="F217" s="243" t="s">
        <v>399</v>
      </c>
      <c r="G217" s="241"/>
      <c r="H217" s="244">
        <v>0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202</v>
      </c>
      <c r="AU217" s="250" t="s">
        <v>78</v>
      </c>
      <c r="AV217" s="14" t="s">
        <v>78</v>
      </c>
      <c r="AW217" s="14" t="s">
        <v>31</v>
      </c>
      <c r="AX217" s="14" t="s">
        <v>69</v>
      </c>
      <c r="AY217" s="250" t="s">
        <v>197</v>
      </c>
    </row>
    <row r="218" s="13" customFormat="1">
      <c r="A218" s="13"/>
      <c r="B218" s="229"/>
      <c r="C218" s="230"/>
      <c r="D218" s="231" t="s">
        <v>202</v>
      </c>
      <c r="E218" s="232" t="s">
        <v>19</v>
      </c>
      <c r="F218" s="233" t="s">
        <v>381</v>
      </c>
      <c r="G218" s="230"/>
      <c r="H218" s="232" t="s">
        <v>19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202</v>
      </c>
      <c r="AU218" s="239" t="s">
        <v>78</v>
      </c>
      <c r="AV218" s="13" t="s">
        <v>76</v>
      </c>
      <c r="AW218" s="13" t="s">
        <v>31</v>
      </c>
      <c r="AX218" s="13" t="s">
        <v>69</v>
      </c>
      <c r="AY218" s="239" t="s">
        <v>197</v>
      </c>
    </row>
    <row r="219" s="14" customFormat="1">
      <c r="A219" s="14"/>
      <c r="B219" s="240"/>
      <c r="C219" s="241"/>
      <c r="D219" s="231" t="s">
        <v>202</v>
      </c>
      <c r="E219" s="242" t="s">
        <v>19</v>
      </c>
      <c r="F219" s="243" t="s">
        <v>400</v>
      </c>
      <c r="G219" s="241"/>
      <c r="H219" s="244">
        <v>0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0" t="s">
        <v>202</v>
      </c>
      <c r="AU219" s="250" t="s">
        <v>78</v>
      </c>
      <c r="AV219" s="14" t="s">
        <v>78</v>
      </c>
      <c r="AW219" s="14" t="s">
        <v>31</v>
      </c>
      <c r="AX219" s="14" t="s">
        <v>69</v>
      </c>
      <c r="AY219" s="250" t="s">
        <v>197</v>
      </c>
    </row>
    <row r="220" s="13" customFormat="1">
      <c r="A220" s="13"/>
      <c r="B220" s="229"/>
      <c r="C220" s="230"/>
      <c r="D220" s="231" t="s">
        <v>202</v>
      </c>
      <c r="E220" s="232" t="s">
        <v>19</v>
      </c>
      <c r="F220" s="233" t="s">
        <v>383</v>
      </c>
      <c r="G220" s="230"/>
      <c r="H220" s="232" t="s">
        <v>19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202</v>
      </c>
      <c r="AU220" s="239" t="s">
        <v>78</v>
      </c>
      <c r="AV220" s="13" t="s">
        <v>76</v>
      </c>
      <c r="AW220" s="13" t="s">
        <v>31</v>
      </c>
      <c r="AX220" s="13" t="s">
        <v>69</v>
      </c>
      <c r="AY220" s="239" t="s">
        <v>197</v>
      </c>
    </row>
    <row r="221" s="14" customFormat="1">
      <c r="A221" s="14"/>
      <c r="B221" s="240"/>
      <c r="C221" s="241"/>
      <c r="D221" s="231" t="s">
        <v>202</v>
      </c>
      <c r="E221" s="242" t="s">
        <v>19</v>
      </c>
      <c r="F221" s="243" t="s">
        <v>697</v>
      </c>
      <c r="G221" s="241"/>
      <c r="H221" s="244">
        <v>2.3599999999999999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0" t="s">
        <v>202</v>
      </c>
      <c r="AU221" s="250" t="s">
        <v>78</v>
      </c>
      <c r="AV221" s="14" t="s">
        <v>78</v>
      </c>
      <c r="AW221" s="14" t="s">
        <v>31</v>
      </c>
      <c r="AX221" s="14" t="s">
        <v>69</v>
      </c>
      <c r="AY221" s="250" t="s">
        <v>197</v>
      </c>
    </row>
    <row r="222" s="13" customFormat="1">
      <c r="A222" s="13"/>
      <c r="B222" s="229"/>
      <c r="C222" s="230"/>
      <c r="D222" s="231" t="s">
        <v>202</v>
      </c>
      <c r="E222" s="232" t="s">
        <v>19</v>
      </c>
      <c r="F222" s="233" t="s">
        <v>385</v>
      </c>
      <c r="G222" s="230"/>
      <c r="H222" s="232" t="s">
        <v>19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202</v>
      </c>
      <c r="AU222" s="239" t="s">
        <v>78</v>
      </c>
      <c r="AV222" s="13" t="s">
        <v>76</v>
      </c>
      <c r="AW222" s="13" t="s">
        <v>31</v>
      </c>
      <c r="AX222" s="13" t="s">
        <v>69</v>
      </c>
      <c r="AY222" s="239" t="s">
        <v>197</v>
      </c>
    </row>
    <row r="223" s="14" customFormat="1">
      <c r="A223" s="14"/>
      <c r="B223" s="240"/>
      <c r="C223" s="241"/>
      <c r="D223" s="231" t="s">
        <v>202</v>
      </c>
      <c r="E223" s="242" t="s">
        <v>19</v>
      </c>
      <c r="F223" s="243" t="s">
        <v>698</v>
      </c>
      <c r="G223" s="241"/>
      <c r="H223" s="244">
        <v>1.7849999999999999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202</v>
      </c>
      <c r="AU223" s="250" t="s">
        <v>78</v>
      </c>
      <c r="AV223" s="14" t="s">
        <v>78</v>
      </c>
      <c r="AW223" s="14" t="s">
        <v>31</v>
      </c>
      <c r="AX223" s="14" t="s">
        <v>69</v>
      </c>
      <c r="AY223" s="250" t="s">
        <v>197</v>
      </c>
    </row>
    <row r="224" s="13" customFormat="1">
      <c r="A224" s="13"/>
      <c r="B224" s="229"/>
      <c r="C224" s="230"/>
      <c r="D224" s="231" t="s">
        <v>202</v>
      </c>
      <c r="E224" s="232" t="s">
        <v>19</v>
      </c>
      <c r="F224" s="233" t="s">
        <v>387</v>
      </c>
      <c r="G224" s="230"/>
      <c r="H224" s="232" t="s">
        <v>19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202</v>
      </c>
      <c r="AU224" s="239" t="s">
        <v>78</v>
      </c>
      <c r="AV224" s="13" t="s">
        <v>76</v>
      </c>
      <c r="AW224" s="13" t="s">
        <v>31</v>
      </c>
      <c r="AX224" s="13" t="s">
        <v>69</v>
      </c>
      <c r="AY224" s="239" t="s">
        <v>197</v>
      </c>
    </row>
    <row r="225" s="14" customFormat="1">
      <c r="A225" s="14"/>
      <c r="B225" s="240"/>
      <c r="C225" s="241"/>
      <c r="D225" s="231" t="s">
        <v>202</v>
      </c>
      <c r="E225" s="242" t="s">
        <v>19</v>
      </c>
      <c r="F225" s="243" t="s">
        <v>699</v>
      </c>
      <c r="G225" s="241"/>
      <c r="H225" s="244">
        <v>0.93000000000000005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202</v>
      </c>
      <c r="AU225" s="250" t="s">
        <v>78</v>
      </c>
      <c r="AV225" s="14" t="s">
        <v>78</v>
      </c>
      <c r="AW225" s="14" t="s">
        <v>31</v>
      </c>
      <c r="AX225" s="14" t="s">
        <v>69</v>
      </c>
      <c r="AY225" s="250" t="s">
        <v>197</v>
      </c>
    </row>
    <row r="226" s="13" customFormat="1">
      <c r="A226" s="13"/>
      <c r="B226" s="229"/>
      <c r="C226" s="230"/>
      <c r="D226" s="231" t="s">
        <v>202</v>
      </c>
      <c r="E226" s="232" t="s">
        <v>19</v>
      </c>
      <c r="F226" s="233" t="s">
        <v>389</v>
      </c>
      <c r="G226" s="230"/>
      <c r="H226" s="232" t="s">
        <v>19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202</v>
      </c>
      <c r="AU226" s="239" t="s">
        <v>78</v>
      </c>
      <c r="AV226" s="13" t="s">
        <v>76</v>
      </c>
      <c r="AW226" s="13" t="s">
        <v>31</v>
      </c>
      <c r="AX226" s="13" t="s">
        <v>69</v>
      </c>
      <c r="AY226" s="239" t="s">
        <v>197</v>
      </c>
    </row>
    <row r="227" s="14" customFormat="1">
      <c r="A227" s="14"/>
      <c r="B227" s="240"/>
      <c r="C227" s="241"/>
      <c r="D227" s="231" t="s">
        <v>202</v>
      </c>
      <c r="E227" s="242" t="s">
        <v>19</v>
      </c>
      <c r="F227" s="243" t="s">
        <v>700</v>
      </c>
      <c r="G227" s="241"/>
      <c r="H227" s="244">
        <v>0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202</v>
      </c>
      <c r="AU227" s="250" t="s">
        <v>78</v>
      </c>
      <c r="AV227" s="14" t="s">
        <v>78</v>
      </c>
      <c r="AW227" s="14" t="s">
        <v>31</v>
      </c>
      <c r="AX227" s="14" t="s">
        <v>69</v>
      </c>
      <c r="AY227" s="250" t="s">
        <v>197</v>
      </c>
    </row>
    <row r="228" s="13" customFormat="1">
      <c r="A228" s="13"/>
      <c r="B228" s="229"/>
      <c r="C228" s="230"/>
      <c r="D228" s="231" t="s">
        <v>202</v>
      </c>
      <c r="E228" s="232" t="s">
        <v>19</v>
      </c>
      <c r="F228" s="233" t="s">
        <v>391</v>
      </c>
      <c r="G228" s="230"/>
      <c r="H228" s="232" t="s">
        <v>19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202</v>
      </c>
      <c r="AU228" s="239" t="s">
        <v>78</v>
      </c>
      <c r="AV228" s="13" t="s">
        <v>76</v>
      </c>
      <c r="AW228" s="13" t="s">
        <v>31</v>
      </c>
      <c r="AX228" s="13" t="s">
        <v>69</v>
      </c>
      <c r="AY228" s="239" t="s">
        <v>197</v>
      </c>
    </row>
    <row r="229" s="14" customFormat="1">
      <c r="A229" s="14"/>
      <c r="B229" s="240"/>
      <c r="C229" s="241"/>
      <c r="D229" s="231" t="s">
        <v>202</v>
      </c>
      <c r="E229" s="242" t="s">
        <v>19</v>
      </c>
      <c r="F229" s="243" t="s">
        <v>701</v>
      </c>
      <c r="G229" s="241"/>
      <c r="H229" s="244">
        <v>0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0" t="s">
        <v>202</v>
      </c>
      <c r="AU229" s="250" t="s">
        <v>78</v>
      </c>
      <c r="AV229" s="14" t="s">
        <v>78</v>
      </c>
      <c r="AW229" s="14" t="s">
        <v>31</v>
      </c>
      <c r="AX229" s="14" t="s">
        <v>69</v>
      </c>
      <c r="AY229" s="250" t="s">
        <v>197</v>
      </c>
    </row>
    <row r="230" s="13" customFormat="1">
      <c r="A230" s="13"/>
      <c r="B230" s="229"/>
      <c r="C230" s="230"/>
      <c r="D230" s="231" t="s">
        <v>202</v>
      </c>
      <c r="E230" s="232" t="s">
        <v>19</v>
      </c>
      <c r="F230" s="233" t="s">
        <v>393</v>
      </c>
      <c r="G230" s="230"/>
      <c r="H230" s="232" t="s">
        <v>19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202</v>
      </c>
      <c r="AU230" s="239" t="s">
        <v>78</v>
      </c>
      <c r="AV230" s="13" t="s">
        <v>76</v>
      </c>
      <c r="AW230" s="13" t="s">
        <v>31</v>
      </c>
      <c r="AX230" s="13" t="s">
        <v>69</v>
      </c>
      <c r="AY230" s="239" t="s">
        <v>197</v>
      </c>
    </row>
    <row r="231" s="14" customFormat="1">
      <c r="A231" s="14"/>
      <c r="B231" s="240"/>
      <c r="C231" s="241"/>
      <c r="D231" s="231" t="s">
        <v>202</v>
      </c>
      <c r="E231" s="242" t="s">
        <v>19</v>
      </c>
      <c r="F231" s="243" t="s">
        <v>702</v>
      </c>
      <c r="G231" s="241"/>
      <c r="H231" s="244">
        <v>0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0" t="s">
        <v>202</v>
      </c>
      <c r="AU231" s="250" t="s">
        <v>78</v>
      </c>
      <c r="AV231" s="14" t="s">
        <v>78</v>
      </c>
      <c r="AW231" s="14" t="s">
        <v>31</v>
      </c>
      <c r="AX231" s="14" t="s">
        <v>69</v>
      </c>
      <c r="AY231" s="250" t="s">
        <v>197</v>
      </c>
    </row>
    <row r="232" s="15" customFormat="1">
      <c r="A232" s="15"/>
      <c r="B232" s="251"/>
      <c r="C232" s="252"/>
      <c r="D232" s="231" t="s">
        <v>202</v>
      </c>
      <c r="E232" s="253" t="s">
        <v>19</v>
      </c>
      <c r="F232" s="254" t="s">
        <v>206</v>
      </c>
      <c r="G232" s="252"/>
      <c r="H232" s="255">
        <v>5.0750000000000002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1" t="s">
        <v>202</v>
      </c>
      <c r="AU232" s="261" t="s">
        <v>78</v>
      </c>
      <c r="AV232" s="15" t="s">
        <v>95</v>
      </c>
      <c r="AW232" s="15" t="s">
        <v>31</v>
      </c>
      <c r="AX232" s="15" t="s">
        <v>76</v>
      </c>
      <c r="AY232" s="261" t="s">
        <v>197</v>
      </c>
    </row>
    <row r="233" s="12" customFormat="1" ht="22.8" customHeight="1">
      <c r="A233" s="12"/>
      <c r="B233" s="201"/>
      <c r="C233" s="202"/>
      <c r="D233" s="203" t="s">
        <v>68</v>
      </c>
      <c r="E233" s="273" t="s">
        <v>245</v>
      </c>
      <c r="F233" s="273" t="s">
        <v>407</v>
      </c>
      <c r="G233" s="202"/>
      <c r="H233" s="202"/>
      <c r="I233" s="205"/>
      <c r="J233" s="274">
        <f>BK233</f>
        <v>0</v>
      </c>
      <c r="K233" s="202"/>
      <c r="L233" s="207"/>
      <c r="M233" s="208"/>
      <c r="N233" s="209"/>
      <c r="O233" s="209"/>
      <c r="P233" s="210">
        <f>SUM(P234:P256)</f>
        <v>0</v>
      </c>
      <c r="Q233" s="209"/>
      <c r="R233" s="210">
        <f>SUM(R234:R256)</f>
        <v>47.115521200000003</v>
      </c>
      <c r="S233" s="209"/>
      <c r="T233" s="211">
        <f>SUM(T234:T256)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2" t="s">
        <v>76</v>
      </c>
      <c r="AT233" s="213" t="s">
        <v>68</v>
      </c>
      <c r="AU233" s="213" t="s">
        <v>76</v>
      </c>
      <c r="AY233" s="212" t="s">
        <v>197</v>
      </c>
      <c r="BK233" s="214">
        <f>SUM(BK234:BK256)</f>
        <v>0</v>
      </c>
    </row>
    <row r="234" s="2" customFormat="1" ht="37.8" customHeight="1">
      <c r="A234" s="40"/>
      <c r="B234" s="41"/>
      <c r="C234" s="215" t="s">
        <v>348</v>
      </c>
      <c r="D234" s="215" t="s">
        <v>198</v>
      </c>
      <c r="E234" s="216" t="s">
        <v>409</v>
      </c>
      <c r="F234" s="217" t="s">
        <v>410</v>
      </c>
      <c r="G234" s="218" t="s">
        <v>232</v>
      </c>
      <c r="H234" s="219">
        <v>39.710000000000001</v>
      </c>
      <c r="I234" s="220"/>
      <c r="J234" s="221">
        <f>ROUND(I234*H234,2)</f>
        <v>0</v>
      </c>
      <c r="K234" s="222"/>
      <c r="L234" s="46"/>
      <c r="M234" s="223" t="s">
        <v>19</v>
      </c>
      <c r="N234" s="224" t="s">
        <v>42</v>
      </c>
      <c r="O234" s="86"/>
      <c r="P234" s="225">
        <f>O234*H234</f>
        <v>0</v>
      </c>
      <c r="Q234" s="225">
        <v>0.34499999999999997</v>
      </c>
      <c r="R234" s="225">
        <f>Q234*H234</f>
        <v>13.699949999999999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148</v>
      </c>
      <c r="AT234" s="227" t="s">
        <v>198</v>
      </c>
      <c r="AU234" s="227" t="s">
        <v>78</v>
      </c>
      <c r="AY234" s="19" t="s">
        <v>197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148</v>
      </c>
      <c r="BK234" s="228">
        <f>ROUND(I234*H234,2)</f>
        <v>0</v>
      </c>
      <c r="BL234" s="19" t="s">
        <v>148</v>
      </c>
      <c r="BM234" s="227" t="s">
        <v>411</v>
      </c>
    </row>
    <row r="235" s="14" customFormat="1">
      <c r="A235" s="14"/>
      <c r="B235" s="240"/>
      <c r="C235" s="241"/>
      <c r="D235" s="231" t="s">
        <v>202</v>
      </c>
      <c r="E235" s="242" t="s">
        <v>19</v>
      </c>
      <c r="F235" s="243" t="s">
        <v>412</v>
      </c>
      <c r="G235" s="241"/>
      <c r="H235" s="244">
        <v>0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0" t="s">
        <v>202</v>
      </c>
      <c r="AU235" s="250" t="s">
        <v>78</v>
      </c>
      <c r="AV235" s="14" t="s">
        <v>78</v>
      </c>
      <c r="AW235" s="14" t="s">
        <v>31</v>
      </c>
      <c r="AX235" s="14" t="s">
        <v>69</v>
      </c>
      <c r="AY235" s="250" t="s">
        <v>197</v>
      </c>
    </row>
    <row r="236" s="14" customFormat="1">
      <c r="A236" s="14"/>
      <c r="B236" s="240"/>
      <c r="C236" s="241"/>
      <c r="D236" s="231" t="s">
        <v>202</v>
      </c>
      <c r="E236" s="242" t="s">
        <v>19</v>
      </c>
      <c r="F236" s="243" t="s">
        <v>413</v>
      </c>
      <c r="G236" s="241"/>
      <c r="H236" s="244">
        <v>39.710000000000001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202</v>
      </c>
      <c r="AU236" s="250" t="s">
        <v>78</v>
      </c>
      <c r="AV236" s="14" t="s">
        <v>78</v>
      </c>
      <c r="AW236" s="14" t="s">
        <v>31</v>
      </c>
      <c r="AX236" s="14" t="s">
        <v>69</v>
      </c>
      <c r="AY236" s="250" t="s">
        <v>197</v>
      </c>
    </row>
    <row r="237" s="16" customFormat="1">
      <c r="A237" s="16"/>
      <c r="B237" s="262"/>
      <c r="C237" s="263"/>
      <c r="D237" s="231" t="s">
        <v>202</v>
      </c>
      <c r="E237" s="264" t="s">
        <v>19</v>
      </c>
      <c r="F237" s="265" t="s">
        <v>215</v>
      </c>
      <c r="G237" s="263"/>
      <c r="H237" s="266">
        <v>39.710000000000001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72" t="s">
        <v>202</v>
      </c>
      <c r="AU237" s="272" t="s">
        <v>78</v>
      </c>
      <c r="AV237" s="16" t="s">
        <v>148</v>
      </c>
      <c r="AW237" s="16" t="s">
        <v>31</v>
      </c>
      <c r="AX237" s="16" t="s">
        <v>76</v>
      </c>
      <c r="AY237" s="272" t="s">
        <v>197</v>
      </c>
    </row>
    <row r="238" s="2" customFormat="1" ht="44.25" customHeight="1">
      <c r="A238" s="40"/>
      <c r="B238" s="41"/>
      <c r="C238" s="215" t="s">
        <v>7</v>
      </c>
      <c r="D238" s="215" t="s">
        <v>198</v>
      </c>
      <c r="E238" s="216" t="s">
        <v>703</v>
      </c>
      <c r="F238" s="217" t="s">
        <v>704</v>
      </c>
      <c r="G238" s="218" t="s">
        <v>232</v>
      </c>
      <c r="H238" s="219">
        <v>41.359999999999999</v>
      </c>
      <c r="I238" s="220"/>
      <c r="J238" s="221">
        <f>ROUND(I238*H238,2)</f>
        <v>0</v>
      </c>
      <c r="K238" s="222"/>
      <c r="L238" s="46"/>
      <c r="M238" s="223" t="s">
        <v>19</v>
      </c>
      <c r="N238" s="224" t="s">
        <v>42</v>
      </c>
      <c r="O238" s="86"/>
      <c r="P238" s="225">
        <f>O238*H238</f>
        <v>0</v>
      </c>
      <c r="Q238" s="225">
        <v>0.19</v>
      </c>
      <c r="R238" s="225">
        <f>Q238*H238</f>
        <v>7.8583999999999996</v>
      </c>
      <c r="S238" s="225">
        <v>0</v>
      </c>
      <c r="T238" s="22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7" t="s">
        <v>148</v>
      </c>
      <c r="AT238" s="227" t="s">
        <v>198</v>
      </c>
      <c r="AU238" s="227" t="s">
        <v>78</v>
      </c>
      <c r="AY238" s="19" t="s">
        <v>197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148</v>
      </c>
      <c r="BK238" s="228">
        <f>ROUND(I238*H238,2)</f>
        <v>0</v>
      </c>
      <c r="BL238" s="19" t="s">
        <v>148</v>
      </c>
      <c r="BM238" s="227" t="s">
        <v>705</v>
      </c>
    </row>
    <row r="239" s="13" customFormat="1">
      <c r="A239" s="13"/>
      <c r="B239" s="229"/>
      <c r="C239" s="230"/>
      <c r="D239" s="231" t="s">
        <v>202</v>
      </c>
      <c r="E239" s="232" t="s">
        <v>19</v>
      </c>
      <c r="F239" s="233" t="s">
        <v>422</v>
      </c>
      <c r="G239" s="230"/>
      <c r="H239" s="232" t="s">
        <v>19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202</v>
      </c>
      <c r="AU239" s="239" t="s">
        <v>78</v>
      </c>
      <c r="AV239" s="13" t="s">
        <v>76</v>
      </c>
      <c r="AW239" s="13" t="s">
        <v>31</v>
      </c>
      <c r="AX239" s="13" t="s">
        <v>69</v>
      </c>
      <c r="AY239" s="239" t="s">
        <v>197</v>
      </c>
    </row>
    <row r="240" s="14" customFormat="1">
      <c r="A240" s="14"/>
      <c r="B240" s="240"/>
      <c r="C240" s="241"/>
      <c r="D240" s="231" t="s">
        <v>202</v>
      </c>
      <c r="E240" s="242" t="s">
        <v>19</v>
      </c>
      <c r="F240" s="243" t="s">
        <v>706</v>
      </c>
      <c r="G240" s="241"/>
      <c r="H240" s="244">
        <v>1.6499999999999999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202</v>
      </c>
      <c r="AU240" s="250" t="s">
        <v>78</v>
      </c>
      <c r="AV240" s="14" t="s">
        <v>78</v>
      </c>
      <c r="AW240" s="14" t="s">
        <v>31</v>
      </c>
      <c r="AX240" s="14" t="s">
        <v>69</v>
      </c>
      <c r="AY240" s="250" t="s">
        <v>197</v>
      </c>
    </row>
    <row r="241" s="14" customFormat="1">
      <c r="A241" s="14"/>
      <c r="B241" s="240"/>
      <c r="C241" s="241"/>
      <c r="D241" s="231" t="s">
        <v>202</v>
      </c>
      <c r="E241" s="242" t="s">
        <v>19</v>
      </c>
      <c r="F241" s="243" t="s">
        <v>413</v>
      </c>
      <c r="G241" s="241"/>
      <c r="H241" s="244">
        <v>39.710000000000001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0" t="s">
        <v>202</v>
      </c>
      <c r="AU241" s="250" t="s">
        <v>78</v>
      </c>
      <c r="AV241" s="14" t="s">
        <v>78</v>
      </c>
      <c r="AW241" s="14" t="s">
        <v>31</v>
      </c>
      <c r="AX241" s="14" t="s">
        <v>69</v>
      </c>
      <c r="AY241" s="250" t="s">
        <v>197</v>
      </c>
    </row>
    <row r="242" s="16" customFormat="1">
      <c r="A242" s="16"/>
      <c r="B242" s="262"/>
      <c r="C242" s="263"/>
      <c r="D242" s="231" t="s">
        <v>202</v>
      </c>
      <c r="E242" s="264" t="s">
        <v>19</v>
      </c>
      <c r="F242" s="265" t="s">
        <v>215</v>
      </c>
      <c r="G242" s="263"/>
      <c r="H242" s="266">
        <v>41.359999999999999</v>
      </c>
      <c r="I242" s="267"/>
      <c r="J242" s="263"/>
      <c r="K242" s="263"/>
      <c r="L242" s="268"/>
      <c r="M242" s="269"/>
      <c r="N242" s="270"/>
      <c r="O242" s="270"/>
      <c r="P242" s="270"/>
      <c r="Q242" s="270"/>
      <c r="R242" s="270"/>
      <c r="S242" s="270"/>
      <c r="T242" s="271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T242" s="272" t="s">
        <v>202</v>
      </c>
      <c r="AU242" s="272" t="s">
        <v>78</v>
      </c>
      <c r="AV242" s="16" t="s">
        <v>148</v>
      </c>
      <c r="AW242" s="16" t="s">
        <v>31</v>
      </c>
      <c r="AX242" s="16" t="s">
        <v>76</v>
      </c>
      <c r="AY242" s="272" t="s">
        <v>197</v>
      </c>
    </row>
    <row r="243" s="2" customFormat="1" ht="44.25" customHeight="1">
      <c r="A243" s="40"/>
      <c r="B243" s="41"/>
      <c r="C243" s="215" t="s">
        <v>362</v>
      </c>
      <c r="D243" s="215" t="s">
        <v>198</v>
      </c>
      <c r="E243" s="216" t="s">
        <v>415</v>
      </c>
      <c r="F243" s="217" t="s">
        <v>416</v>
      </c>
      <c r="G243" s="218" t="s">
        <v>232</v>
      </c>
      <c r="H243" s="219">
        <v>41.359999999999999</v>
      </c>
      <c r="I243" s="220"/>
      <c r="J243" s="221">
        <f>ROUND(I243*H243,2)</f>
        <v>0</v>
      </c>
      <c r="K243" s="222"/>
      <c r="L243" s="46"/>
      <c r="M243" s="223" t="s">
        <v>19</v>
      </c>
      <c r="N243" s="224" t="s">
        <v>42</v>
      </c>
      <c r="O243" s="86"/>
      <c r="P243" s="225">
        <f>O243*H243</f>
        <v>0</v>
      </c>
      <c r="Q243" s="225">
        <v>0.28081</v>
      </c>
      <c r="R243" s="225">
        <f>Q243*H243</f>
        <v>11.614301599999999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148</v>
      </c>
      <c r="AT243" s="227" t="s">
        <v>198</v>
      </c>
      <c r="AU243" s="227" t="s">
        <v>78</v>
      </c>
      <c r="AY243" s="19" t="s">
        <v>197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148</v>
      </c>
      <c r="BK243" s="228">
        <f>ROUND(I243*H243,2)</f>
        <v>0</v>
      </c>
      <c r="BL243" s="19" t="s">
        <v>148</v>
      </c>
      <c r="BM243" s="227" t="s">
        <v>417</v>
      </c>
    </row>
    <row r="244" s="14" customFormat="1">
      <c r="A244" s="14"/>
      <c r="B244" s="240"/>
      <c r="C244" s="241"/>
      <c r="D244" s="231" t="s">
        <v>202</v>
      </c>
      <c r="E244" s="242" t="s">
        <v>19</v>
      </c>
      <c r="F244" s="243" t="s">
        <v>706</v>
      </c>
      <c r="G244" s="241"/>
      <c r="H244" s="244">
        <v>1.6499999999999999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202</v>
      </c>
      <c r="AU244" s="250" t="s">
        <v>78</v>
      </c>
      <c r="AV244" s="14" t="s">
        <v>78</v>
      </c>
      <c r="AW244" s="14" t="s">
        <v>31</v>
      </c>
      <c r="AX244" s="14" t="s">
        <v>69</v>
      </c>
      <c r="AY244" s="250" t="s">
        <v>197</v>
      </c>
    </row>
    <row r="245" s="14" customFormat="1">
      <c r="A245" s="14"/>
      <c r="B245" s="240"/>
      <c r="C245" s="241"/>
      <c r="D245" s="231" t="s">
        <v>202</v>
      </c>
      <c r="E245" s="242" t="s">
        <v>19</v>
      </c>
      <c r="F245" s="243" t="s">
        <v>413</v>
      </c>
      <c r="G245" s="241"/>
      <c r="H245" s="244">
        <v>39.710000000000001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0" t="s">
        <v>202</v>
      </c>
      <c r="AU245" s="250" t="s">
        <v>78</v>
      </c>
      <c r="AV245" s="14" t="s">
        <v>78</v>
      </c>
      <c r="AW245" s="14" t="s">
        <v>31</v>
      </c>
      <c r="AX245" s="14" t="s">
        <v>69</v>
      </c>
      <c r="AY245" s="250" t="s">
        <v>197</v>
      </c>
    </row>
    <row r="246" s="16" customFormat="1">
      <c r="A246" s="16"/>
      <c r="B246" s="262"/>
      <c r="C246" s="263"/>
      <c r="D246" s="231" t="s">
        <v>202</v>
      </c>
      <c r="E246" s="264" t="s">
        <v>19</v>
      </c>
      <c r="F246" s="265" t="s">
        <v>215</v>
      </c>
      <c r="G246" s="263"/>
      <c r="H246" s="266">
        <v>41.359999999999999</v>
      </c>
      <c r="I246" s="267"/>
      <c r="J246" s="263"/>
      <c r="K246" s="263"/>
      <c r="L246" s="268"/>
      <c r="M246" s="269"/>
      <c r="N246" s="270"/>
      <c r="O246" s="270"/>
      <c r="P246" s="270"/>
      <c r="Q246" s="270"/>
      <c r="R246" s="270"/>
      <c r="S246" s="270"/>
      <c r="T246" s="271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72" t="s">
        <v>202</v>
      </c>
      <c r="AU246" s="272" t="s">
        <v>78</v>
      </c>
      <c r="AV246" s="16" t="s">
        <v>148</v>
      </c>
      <c r="AW246" s="16" t="s">
        <v>31</v>
      </c>
      <c r="AX246" s="16" t="s">
        <v>76</v>
      </c>
      <c r="AY246" s="272" t="s">
        <v>197</v>
      </c>
    </row>
    <row r="247" s="2" customFormat="1" ht="44.25" customHeight="1">
      <c r="A247" s="40"/>
      <c r="B247" s="41"/>
      <c r="C247" s="215" t="s">
        <v>369</v>
      </c>
      <c r="D247" s="215" t="s">
        <v>198</v>
      </c>
      <c r="E247" s="216" t="s">
        <v>419</v>
      </c>
      <c r="F247" s="217" t="s">
        <v>420</v>
      </c>
      <c r="G247" s="218" t="s">
        <v>232</v>
      </c>
      <c r="H247" s="219">
        <v>41.359999999999999</v>
      </c>
      <c r="I247" s="220"/>
      <c r="J247" s="221">
        <f>ROUND(I247*H247,2)</f>
        <v>0</v>
      </c>
      <c r="K247" s="222"/>
      <c r="L247" s="46"/>
      <c r="M247" s="223" t="s">
        <v>19</v>
      </c>
      <c r="N247" s="224" t="s">
        <v>42</v>
      </c>
      <c r="O247" s="86"/>
      <c r="P247" s="225">
        <f>O247*H247</f>
        <v>0</v>
      </c>
      <c r="Q247" s="225">
        <v>0.12966</v>
      </c>
      <c r="R247" s="225">
        <f>Q247*H247</f>
        <v>5.3627376</v>
      </c>
      <c r="S247" s="225">
        <v>0</v>
      </c>
      <c r="T247" s="22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7" t="s">
        <v>148</v>
      </c>
      <c r="AT247" s="227" t="s">
        <v>198</v>
      </c>
      <c r="AU247" s="227" t="s">
        <v>78</v>
      </c>
      <c r="AY247" s="19" t="s">
        <v>197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148</v>
      </c>
      <c r="BK247" s="228">
        <f>ROUND(I247*H247,2)</f>
        <v>0</v>
      </c>
      <c r="BL247" s="19" t="s">
        <v>148</v>
      </c>
      <c r="BM247" s="227" t="s">
        <v>421</v>
      </c>
    </row>
    <row r="248" s="13" customFormat="1">
      <c r="A248" s="13"/>
      <c r="B248" s="229"/>
      <c r="C248" s="230"/>
      <c r="D248" s="231" t="s">
        <v>202</v>
      </c>
      <c r="E248" s="232" t="s">
        <v>19</v>
      </c>
      <c r="F248" s="233" t="s">
        <v>422</v>
      </c>
      <c r="G248" s="230"/>
      <c r="H248" s="232" t="s">
        <v>19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202</v>
      </c>
      <c r="AU248" s="239" t="s">
        <v>78</v>
      </c>
      <c r="AV248" s="13" t="s">
        <v>76</v>
      </c>
      <c r="AW248" s="13" t="s">
        <v>31</v>
      </c>
      <c r="AX248" s="13" t="s">
        <v>69</v>
      </c>
      <c r="AY248" s="239" t="s">
        <v>197</v>
      </c>
    </row>
    <row r="249" s="14" customFormat="1">
      <c r="A249" s="14"/>
      <c r="B249" s="240"/>
      <c r="C249" s="241"/>
      <c r="D249" s="231" t="s">
        <v>202</v>
      </c>
      <c r="E249" s="242" t="s">
        <v>19</v>
      </c>
      <c r="F249" s="243" t="s">
        <v>706</v>
      </c>
      <c r="G249" s="241"/>
      <c r="H249" s="244">
        <v>1.6499999999999999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0" t="s">
        <v>202</v>
      </c>
      <c r="AU249" s="250" t="s">
        <v>78</v>
      </c>
      <c r="AV249" s="14" t="s">
        <v>78</v>
      </c>
      <c r="AW249" s="14" t="s">
        <v>31</v>
      </c>
      <c r="AX249" s="14" t="s">
        <v>69</v>
      </c>
      <c r="AY249" s="250" t="s">
        <v>197</v>
      </c>
    </row>
    <row r="250" s="14" customFormat="1">
      <c r="A250" s="14"/>
      <c r="B250" s="240"/>
      <c r="C250" s="241"/>
      <c r="D250" s="231" t="s">
        <v>202</v>
      </c>
      <c r="E250" s="242" t="s">
        <v>19</v>
      </c>
      <c r="F250" s="243" t="s">
        <v>413</v>
      </c>
      <c r="G250" s="241"/>
      <c r="H250" s="244">
        <v>39.710000000000001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0" t="s">
        <v>202</v>
      </c>
      <c r="AU250" s="250" t="s">
        <v>78</v>
      </c>
      <c r="AV250" s="14" t="s">
        <v>78</v>
      </c>
      <c r="AW250" s="14" t="s">
        <v>31</v>
      </c>
      <c r="AX250" s="14" t="s">
        <v>69</v>
      </c>
      <c r="AY250" s="250" t="s">
        <v>197</v>
      </c>
    </row>
    <row r="251" s="16" customFormat="1">
      <c r="A251" s="16"/>
      <c r="B251" s="262"/>
      <c r="C251" s="263"/>
      <c r="D251" s="231" t="s">
        <v>202</v>
      </c>
      <c r="E251" s="264" t="s">
        <v>19</v>
      </c>
      <c r="F251" s="265" t="s">
        <v>215</v>
      </c>
      <c r="G251" s="263"/>
      <c r="H251" s="266">
        <v>41.359999999999999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T251" s="272" t="s">
        <v>202</v>
      </c>
      <c r="AU251" s="272" t="s">
        <v>78</v>
      </c>
      <c r="AV251" s="16" t="s">
        <v>148</v>
      </c>
      <c r="AW251" s="16" t="s">
        <v>31</v>
      </c>
      <c r="AX251" s="16" t="s">
        <v>76</v>
      </c>
      <c r="AY251" s="272" t="s">
        <v>197</v>
      </c>
    </row>
    <row r="252" s="2" customFormat="1" ht="44.25" customHeight="1">
      <c r="A252" s="40"/>
      <c r="B252" s="41"/>
      <c r="C252" s="215" t="s">
        <v>375</v>
      </c>
      <c r="D252" s="215" t="s">
        <v>198</v>
      </c>
      <c r="E252" s="216" t="s">
        <v>424</v>
      </c>
      <c r="F252" s="217" t="s">
        <v>425</v>
      </c>
      <c r="G252" s="218" t="s">
        <v>232</v>
      </c>
      <c r="H252" s="219">
        <v>41.359999999999999</v>
      </c>
      <c r="I252" s="220"/>
      <c r="J252" s="221">
        <f>ROUND(I252*H252,2)</f>
        <v>0</v>
      </c>
      <c r="K252" s="222"/>
      <c r="L252" s="46"/>
      <c r="M252" s="223" t="s">
        <v>19</v>
      </c>
      <c r="N252" s="224" t="s">
        <v>42</v>
      </c>
      <c r="O252" s="86"/>
      <c r="P252" s="225">
        <f>O252*H252</f>
        <v>0</v>
      </c>
      <c r="Q252" s="225">
        <v>0.20745</v>
      </c>
      <c r="R252" s="225">
        <f>Q252*H252</f>
        <v>8.580131999999999</v>
      </c>
      <c r="S252" s="225">
        <v>0</v>
      </c>
      <c r="T252" s="22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148</v>
      </c>
      <c r="AT252" s="227" t="s">
        <v>198</v>
      </c>
      <c r="AU252" s="227" t="s">
        <v>78</v>
      </c>
      <c r="AY252" s="19" t="s">
        <v>197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148</v>
      </c>
      <c r="BK252" s="228">
        <f>ROUND(I252*H252,2)</f>
        <v>0</v>
      </c>
      <c r="BL252" s="19" t="s">
        <v>148</v>
      </c>
      <c r="BM252" s="227" t="s">
        <v>426</v>
      </c>
    </row>
    <row r="253" s="13" customFormat="1">
      <c r="A253" s="13"/>
      <c r="B253" s="229"/>
      <c r="C253" s="230"/>
      <c r="D253" s="231" t="s">
        <v>202</v>
      </c>
      <c r="E253" s="232" t="s">
        <v>19</v>
      </c>
      <c r="F253" s="233" t="s">
        <v>427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202</v>
      </c>
      <c r="AU253" s="239" t="s">
        <v>78</v>
      </c>
      <c r="AV253" s="13" t="s">
        <v>76</v>
      </c>
      <c r="AW253" s="13" t="s">
        <v>31</v>
      </c>
      <c r="AX253" s="13" t="s">
        <v>69</v>
      </c>
      <c r="AY253" s="239" t="s">
        <v>197</v>
      </c>
    </row>
    <row r="254" s="14" customFormat="1">
      <c r="A254" s="14"/>
      <c r="B254" s="240"/>
      <c r="C254" s="241"/>
      <c r="D254" s="231" t="s">
        <v>202</v>
      </c>
      <c r="E254" s="242" t="s">
        <v>19</v>
      </c>
      <c r="F254" s="243" t="s">
        <v>706</v>
      </c>
      <c r="G254" s="241"/>
      <c r="H254" s="244">
        <v>1.6499999999999999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202</v>
      </c>
      <c r="AU254" s="250" t="s">
        <v>78</v>
      </c>
      <c r="AV254" s="14" t="s">
        <v>78</v>
      </c>
      <c r="AW254" s="14" t="s">
        <v>31</v>
      </c>
      <c r="AX254" s="14" t="s">
        <v>69</v>
      </c>
      <c r="AY254" s="250" t="s">
        <v>197</v>
      </c>
    </row>
    <row r="255" s="14" customFormat="1">
      <c r="A255" s="14"/>
      <c r="B255" s="240"/>
      <c r="C255" s="241"/>
      <c r="D255" s="231" t="s">
        <v>202</v>
      </c>
      <c r="E255" s="242" t="s">
        <v>19</v>
      </c>
      <c r="F255" s="243" t="s">
        <v>413</v>
      </c>
      <c r="G255" s="241"/>
      <c r="H255" s="244">
        <v>39.710000000000001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0" t="s">
        <v>202</v>
      </c>
      <c r="AU255" s="250" t="s">
        <v>78</v>
      </c>
      <c r="AV255" s="14" t="s">
        <v>78</v>
      </c>
      <c r="AW255" s="14" t="s">
        <v>31</v>
      </c>
      <c r="AX255" s="14" t="s">
        <v>69</v>
      </c>
      <c r="AY255" s="250" t="s">
        <v>197</v>
      </c>
    </row>
    <row r="256" s="16" customFormat="1">
      <c r="A256" s="16"/>
      <c r="B256" s="262"/>
      <c r="C256" s="263"/>
      <c r="D256" s="231" t="s">
        <v>202</v>
      </c>
      <c r="E256" s="264" t="s">
        <v>19</v>
      </c>
      <c r="F256" s="265" t="s">
        <v>215</v>
      </c>
      <c r="G256" s="263"/>
      <c r="H256" s="266">
        <v>41.359999999999999</v>
      </c>
      <c r="I256" s="267"/>
      <c r="J256" s="263"/>
      <c r="K256" s="263"/>
      <c r="L256" s="268"/>
      <c r="M256" s="269"/>
      <c r="N256" s="270"/>
      <c r="O256" s="270"/>
      <c r="P256" s="270"/>
      <c r="Q256" s="270"/>
      <c r="R256" s="270"/>
      <c r="S256" s="270"/>
      <c r="T256" s="271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2" t="s">
        <v>202</v>
      </c>
      <c r="AU256" s="272" t="s">
        <v>78</v>
      </c>
      <c r="AV256" s="16" t="s">
        <v>148</v>
      </c>
      <c r="AW256" s="16" t="s">
        <v>31</v>
      </c>
      <c r="AX256" s="16" t="s">
        <v>76</v>
      </c>
      <c r="AY256" s="272" t="s">
        <v>197</v>
      </c>
    </row>
    <row r="257" s="12" customFormat="1" ht="22.8" customHeight="1">
      <c r="A257" s="12"/>
      <c r="B257" s="201"/>
      <c r="C257" s="202"/>
      <c r="D257" s="203" t="s">
        <v>68</v>
      </c>
      <c r="E257" s="273" t="s">
        <v>265</v>
      </c>
      <c r="F257" s="273" t="s">
        <v>428</v>
      </c>
      <c r="G257" s="202"/>
      <c r="H257" s="202"/>
      <c r="I257" s="205"/>
      <c r="J257" s="274">
        <f>BK257</f>
        <v>0</v>
      </c>
      <c r="K257" s="202"/>
      <c r="L257" s="207"/>
      <c r="M257" s="208"/>
      <c r="N257" s="209"/>
      <c r="O257" s="209"/>
      <c r="P257" s="210">
        <f>SUM(P258:P325)</f>
        <v>0</v>
      </c>
      <c r="Q257" s="209"/>
      <c r="R257" s="210">
        <f>SUM(R258:R325)</f>
        <v>2.4732231499999999</v>
      </c>
      <c r="S257" s="209"/>
      <c r="T257" s="211">
        <f>SUM(T258:T325)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2" t="s">
        <v>76</v>
      </c>
      <c r="AT257" s="213" t="s">
        <v>68</v>
      </c>
      <c r="AU257" s="213" t="s">
        <v>76</v>
      </c>
      <c r="AY257" s="212" t="s">
        <v>197</v>
      </c>
      <c r="BK257" s="214">
        <f>SUM(BK258:BK325)</f>
        <v>0</v>
      </c>
    </row>
    <row r="258" s="2" customFormat="1" ht="33" customHeight="1">
      <c r="A258" s="40"/>
      <c r="B258" s="41"/>
      <c r="C258" s="215" t="s">
        <v>395</v>
      </c>
      <c r="D258" s="215" t="s">
        <v>198</v>
      </c>
      <c r="E258" s="216" t="s">
        <v>707</v>
      </c>
      <c r="F258" s="217" t="s">
        <v>708</v>
      </c>
      <c r="G258" s="218" t="s">
        <v>252</v>
      </c>
      <c r="H258" s="219">
        <v>35.299999999999997</v>
      </c>
      <c r="I258" s="220"/>
      <c r="J258" s="221">
        <f>ROUND(I258*H258,2)</f>
        <v>0</v>
      </c>
      <c r="K258" s="222"/>
      <c r="L258" s="46"/>
      <c r="M258" s="223" t="s">
        <v>19</v>
      </c>
      <c r="N258" s="224" t="s">
        <v>42</v>
      </c>
      <c r="O258" s="86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7" t="s">
        <v>148</v>
      </c>
      <c r="AT258" s="227" t="s">
        <v>198</v>
      </c>
      <c r="AU258" s="227" t="s">
        <v>78</v>
      </c>
      <c r="AY258" s="19" t="s">
        <v>197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148</v>
      </c>
      <c r="BK258" s="228">
        <f>ROUND(I258*H258,2)</f>
        <v>0</v>
      </c>
      <c r="BL258" s="19" t="s">
        <v>148</v>
      </c>
      <c r="BM258" s="227" t="s">
        <v>432</v>
      </c>
    </row>
    <row r="259" s="14" customFormat="1">
      <c r="A259" s="14"/>
      <c r="B259" s="240"/>
      <c r="C259" s="241"/>
      <c r="D259" s="231" t="s">
        <v>202</v>
      </c>
      <c r="E259" s="242" t="s">
        <v>19</v>
      </c>
      <c r="F259" s="243" t="s">
        <v>157</v>
      </c>
      <c r="G259" s="241"/>
      <c r="H259" s="244">
        <v>35.299999999999997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0" t="s">
        <v>202</v>
      </c>
      <c r="AU259" s="250" t="s">
        <v>78</v>
      </c>
      <c r="AV259" s="14" t="s">
        <v>78</v>
      </c>
      <c r="AW259" s="14" t="s">
        <v>31</v>
      </c>
      <c r="AX259" s="14" t="s">
        <v>76</v>
      </c>
      <c r="AY259" s="250" t="s">
        <v>197</v>
      </c>
    </row>
    <row r="260" s="2" customFormat="1" ht="44.25" customHeight="1">
      <c r="A260" s="40"/>
      <c r="B260" s="41"/>
      <c r="C260" s="275" t="s">
        <v>408</v>
      </c>
      <c r="D260" s="275" t="s">
        <v>363</v>
      </c>
      <c r="E260" s="276" t="s">
        <v>709</v>
      </c>
      <c r="F260" s="277" t="s">
        <v>710</v>
      </c>
      <c r="G260" s="278" t="s">
        <v>252</v>
      </c>
      <c r="H260" s="279">
        <v>35.652999999999999</v>
      </c>
      <c r="I260" s="280"/>
      <c r="J260" s="281">
        <f>ROUND(I260*H260,2)</f>
        <v>0</v>
      </c>
      <c r="K260" s="282"/>
      <c r="L260" s="283"/>
      <c r="M260" s="284" t="s">
        <v>19</v>
      </c>
      <c r="N260" s="285" t="s">
        <v>42</v>
      </c>
      <c r="O260" s="86"/>
      <c r="P260" s="225">
        <f>O260*H260</f>
        <v>0</v>
      </c>
      <c r="Q260" s="225">
        <v>0.043799999999999999</v>
      </c>
      <c r="R260" s="225">
        <f>Q260*H260</f>
        <v>1.5616013999999998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265</v>
      </c>
      <c r="AT260" s="227" t="s">
        <v>363</v>
      </c>
      <c r="AU260" s="227" t="s">
        <v>78</v>
      </c>
      <c r="AY260" s="19" t="s">
        <v>197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148</v>
      </c>
      <c r="BK260" s="228">
        <f>ROUND(I260*H260,2)</f>
        <v>0</v>
      </c>
      <c r="BL260" s="19" t="s">
        <v>148</v>
      </c>
      <c r="BM260" s="227" t="s">
        <v>436</v>
      </c>
    </row>
    <row r="261" s="14" customFormat="1">
      <c r="A261" s="14"/>
      <c r="B261" s="240"/>
      <c r="C261" s="241"/>
      <c r="D261" s="231" t="s">
        <v>202</v>
      </c>
      <c r="E261" s="241"/>
      <c r="F261" s="243" t="s">
        <v>711</v>
      </c>
      <c r="G261" s="241"/>
      <c r="H261" s="244">
        <v>35.652999999999999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0" t="s">
        <v>202</v>
      </c>
      <c r="AU261" s="250" t="s">
        <v>78</v>
      </c>
      <c r="AV261" s="14" t="s">
        <v>78</v>
      </c>
      <c r="AW261" s="14" t="s">
        <v>4</v>
      </c>
      <c r="AX261" s="14" t="s">
        <v>76</v>
      </c>
      <c r="AY261" s="250" t="s">
        <v>197</v>
      </c>
    </row>
    <row r="262" s="2" customFormat="1" ht="49.05" customHeight="1">
      <c r="A262" s="40"/>
      <c r="B262" s="41"/>
      <c r="C262" s="215" t="s">
        <v>414</v>
      </c>
      <c r="D262" s="215" t="s">
        <v>198</v>
      </c>
      <c r="E262" s="216" t="s">
        <v>712</v>
      </c>
      <c r="F262" s="217" t="s">
        <v>713</v>
      </c>
      <c r="G262" s="218" t="s">
        <v>441</v>
      </c>
      <c r="H262" s="219">
        <v>7</v>
      </c>
      <c r="I262" s="220"/>
      <c r="J262" s="221">
        <f>ROUND(I262*H262,2)</f>
        <v>0</v>
      </c>
      <c r="K262" s="222"/>
      <c r="L262" s="46"/>
      <c r="M262" s="223" t="s">
        <v>19</v>
      </c>
      <c r="N262" s="224" t="s">
        <v>42</v>
      </c>
      <c r="O262" s="86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7" t="s">
        <v>148</v>
      </c>
      <c r="AT262" s="227" t="s">
        <v>198</v>
      </c>
      <c r="AU262" s="227" t="s">
        <v>78</v>
      </c>
      <c r="AY262" s="19" t="s">
        <v>197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148</v>
      </c>
      <c r="BK262" s="228">
        <f>ROUND(I262*H262,2)</f>
        <v>0</v>
      </c>
      <c r="BL262" s="19" t="s">
        <v>148</v>
      </c>
      <c r="BM262" s="227" t="s">
        <v>460</v>
      </c>
    </row>
    <row r="263" s="13" customFormat="1">
      <c r="A263" s="13"/>
      <c r="B263" s="229"/>
      <c r="C263" s="230"/>
      <c r="D263" s="231" t="s">
        <v>202</v>
      </c>
      <c r="E263" s="232" t="s">
        <v>19</v>
      </c>
      <c r="F263" s="233" t="s">
        <v>461</v>
      </c>
      <c r="G263" s="230"/>
      <c r="H263" s="232" t="s">
        <v>19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202</v>
      </c>
      <c r="AU263" s="239" t="s">
        <v>78</v>
      </c>
      <c r="AV263" s="13" t="s">
        <v>76</v>
      </c>
      <c r="AW263" s="13" t="s">
        <v>31</v>
      </c>
      <c r="AX263" s="13" t="s">
        <v>69</v>
      </c>
      <c r="AY263" s="239" t="s">
        <v>197</v>
      </c>
    </row>
    <row r="264" s="14" customFormat="1">
      <c r="A264" s="14"/>
      <c r="B264" s="240"/>
      <c r="C264" s="241"/>
      <c r="D264" s="231" t="s">
        <v>202</v>
      </c>
      <c r="E264" s="242" t="s">
        <v>462</v>
      </c>
      <c r="F264" s="243" t="s">
        <v>69</v>
      </c>
      <c r="G264" s="241"/>
      <c r="H264" s="244">
        <v>0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202</v>
      </c>
      <c r="AU264" s="250" t="s">
        <v>78</v>
      </c>
      <c r="AV264" s="14" t="s">
        <v>78</v>
      </c>
      <c r="AW264" s="14" t="s">
        <v>31</v>
      </c>
      <c r="AX264" s="14" t="s">
        <v>69</v>
      </c>
      <c r="AY264" s="250" t="s">
        <v>197</v>
      </c>
    </row>
    <row r="265" s="13" customFormat="1">
      <c r="A265" s="13"/>
      <c r="B265" s="229"/>
      <c r="C265" s="230"/>
      <c r="D265" s="231" t="s">
        <v>202</v>
      </c>
      <c r="E265" s="232" t="s">
        <v>19</v>
      </c>
      <c r="F265" s="233" t="s">
        <v>463</v>
      </c>
      <c r="G265" s="230"/>
      <c r="H265" s="232" t="s">
        <v>19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202</v>
      </c>
      <c r="AU265" s="239" t="s">
        <v>78</v>
      </c>
      <c r="AV265" s="13" t="s">
        <v>76</v>
      </c>
      <c r="AW265" s="13" t="s">
        <v>31</v>
      </c>
      <c r="AX265" s="13" t="s">
        <v>69</v>
      </c>
      <c r="AY265" s="239" t="s">
        <v>197</v>
      </c>
    </row>
    <row r="266" s="14" customFormat="1">
      <c r="A266" s="14"/>
      <c r="B266" s="240"/>
      <c r="C266" s="241"/>
      <c r="D266" s="231" t="s">
        <v>202</v>
      </c>
      <c r="E266" s="242" t="s">
        <v>464</v>
      </c>
      <c r="F266" s="243" t="s">
        <v>69</v>
      </c>
      <c r="G266" s="241"/>
      <c r="H266" s="244">
        <v>0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202</v>
      </c>
      <c r="AU266" s="250" t="s">
        <v>78</v>
      </c>
      <c r="AV266" s="14" t="s">
        <v>78</v>
      </c>
      <c r="AW266" s="14" t="s">
        <v>31</v>
      </c>
      <c r="AX266" s="14" t="s">
        <v>69</v>
      </c>
      <c r="AY266" s="250" t="s">
        <v>197</v>
      </c>
    </row>
    <row r="267" s="13" customFormat="1">
      <c r="A267" s="13"/>
      <c r="B267" s="229"/>
      <c r="C267" s="230"/>
      <c r="D267" s="231" t="s">
        <v>202</v>
      </c>
      <c r="E267" s="232" t="s">
        <v>19</v>
      </c>
      <c r="F267" s="233" t="s">
        <v>465</v>
      </c>
      <c r="G267" s="230"/>
      <c r="H267" s="232" t="s">
        <v>19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202</v>
      </c>
      <c r="AU267" s="239" t="s">
        <v>78</v>
      </c>
      <c r="AV267" s="13" t="s">
        <v>76</v>
      </c>
      <c r="AW267" s="13" t="s">
        <v>31</v>
      </c>
      <c r="AX267" s="13" t="s">
        <v>69</v>
      </c>
      <c r="AY267" s="239" t="s">
        <v>197</v>
      </c>
    </row>
    <row r="268" s="14" customFormat="1">
      <c r="A268" s="14"/>
      <c r="B268" s="240"/>
      <c r="C268" s="241"/>
      <c r="D268" s="231" t="s">
        <v>202</v>
      </c>
      <c r="E268" s="242" t="s">
        <v>466</v>
      </c>
      <c r="F268" s="243" t="s">
        <v>148</v>
      </c>
      <c r="G268" s="241"/>
      <c r="H268" s="244">
        <v>4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202</v>
      </c>
      <c r="AU268" s="250" t="s">
        <v>78</v>
      </c>
      <c r="AV268" s="14" t="s">
        <v>78</v>
      </c>
      <c r="AW268" s="14" t="s">
        <v>31</v>
      </c>
      <c r="AX268" s="14" t="s">
        <v>69</v>
      </c>
      <c r="AY268" s="250" t="s">
        <v>197</v>
      </c>
    </row>
    <row r="269" s="13" customFormat="1">
      <c r="A269" s="13"/>
      <c r="B269" s="229"/>
      <c r="C269" s="230"/>
      <c r="D269" s="231" t="s">
        <v>202</v>
      </c>
      <c r="E269" s="232" t="s">
        <v>19</v>
      </c>
      <c r="F269" s="233" t="s">
        <v>467</v>
      </c>
      <c r="G269" s="230"/>
      <c r="H269" s="232" t="s">
        <v>19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202</v>
      </c>
      <c r="AU269" s="239" t="s">
        <v>78</v>
      </c>
      <c r="AV269" s="13" t="s">
        <v>76</v>
      </c>
      <c r="AW269" s="13" t="s">
        <v>31</v>
      </c>
      <c r="AX269" s="13" t="s">
        <v>69</v>
      </c>
      <c r="AY269" s="239" t="s">
        <v>197</v>
      </c>
    </row>
    <row r="270" s="14" customFormat="1">
      <c r="A270" s="14"/>
      <c r="B270" s="240"/>
      <c r="C270" s="241"/>
      <c r="D270" s="231" t="s">
        <v>202</v>
      </c>
      <c r="E270" s="242" t="s">
        <v>468</v>
      </c>
      <c r="F270" s="243" t="s">
        <v>95</v>
      </c>
      <c r="G270" s="241"/>
      <c r="H270" s="244">
        <v>3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202</v>
      </c>
      <c r="AU270" s="250" t="s">
        <v>78</v>
      </c>
      <c r="AV270" s="14" t="s">
        <v>78</v>
      </c>
      <c r="AW270" s="14" t="s">
        <v>31</v>
      </c>
      <c r="AX270" s="14" t="s">
        <v>69</v>
      </c>
      <c r="AY270" s="250" t="s">
        <v>197</v>
      </c>
    </row>
    <row r="271" s="15" customFormat="1">
      <c r="A271" s="15"/>
      <c r="B271" s="251"/>
      <c r="C271" s="252"/>
      <c r="D271" s="231" t="s">
        <v>202</v>
      </c>
      <c r="E271" s="253" t="s">
        <v>471</v>
      </c>
      <c r="F271" s="254" t="s">
        <v>206</v>
      </c>
      <c r="G271" s="252"/>
      <c r="H271" s="255">
        <v>7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1" t="s">
        <v>202</v>
      </c>
      <c r="AU271" s="261" t="s">
        <v>78</v>
      </c>
      <c r="AV271" s="15" t="s">
        <v>95</v>
      </c>
      <c r="AW271" s="15" t="s">
        <v>31</v>
      </c>
      <c r="AX271" s="15" t="s">
        <v>69</v>
      </c>
      <c r="AY271" s="261" t="s">
        <v>197</v>
      </c>
    </row>
    <row r="272" s="16" customFormat="1">
      <c r="A272" s="16"/>
      <c r="B272" s="262"/>
      <c r="C272" s="263"/>
      <c r="D272" s="231" t="s">
        <v>202</v>
      </c>
      <c r="E272" s="264" t="s">
        <v>19</v>
      </c>
      <c r="F272" s="265" t="s">
        <v>215</v>
      </c>
      <c r="G272" s="263"/>
      <c r="H272" s="266">
        <v>7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72" t="s">
        <v>202</v>
      </c>
      <c r="AU272" s="272" t="s">
        <v>78</v>
      </c>
      <c r="AV272" s="16" t="s">
        <v>148</v>
      </c>
      <c r="AW272" s="16" t="s">
        <v>31</v>
      </c>
      <c r="AX272" s="16" t="s">
        <v>76</v>
      </c>
      <c r="AY272" s="272" t="s">
        <v>197</v>
      </c>
    </row>
    <row r="273" s="2" customFormat="1" ht="24.15" customHeight="1">
      <c r="A273" s="40"/>
      <c r="B273" s="41"/>
      <c r="C273" s="275" t="s">
        <v>418</v>
      </c>
      <c r="D273" s="275" t="s">
        <v>363</v>
      </c>
      <c r="E273" s="276" t="s">
        <v>714</v>
      </c>
      <c r="F273" s="277" t="s">
        <v>715</v>
      </c>
      <c r="G273" s="278" t="s">
        <v>441</v>
      </c>
      <c r="H273" s="279">
        <v>4.04</v>
      </c>
      <c r="I273" s="280"/>
      <c r="J273" s="281">
        <f>ROUND(I273*H273,2)</f>
        <v>0</v>
      </c>
      <c r="K273" s="282"/>
      <c r="L273" s="283"/>
      <c r="M273" s="284" t="s">
        <v>19</v>
      </c>
      <c r="N273" s="285" t="s">
        <v>42</v>
      </c>
      <c r="O273" s="86"/>
      <c r="P273" s="225">
        <f>O273*H273</f>
        <v>0</v>
      </c>
      <c r="Q273" s="225">
        <v>0.023300000000000001</v>
      </c>
      <c r="R273" s="225">
        <f>Q273*H273</f>
        <v>0.094132000000000007</v>
      </c>
      <c r="S273" s="225">
        <v>0</v>
      </c>
      <c r="T273" s="2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7" t="s">
        <v>265</v>
      </c>
      <c r="AT273" s="227" t="s">
        <v>363</v>
      </c>
      <c r="AU273" s="227" t="s">
        <v>78</v>
      </c>
      <c r="AY273" s="19" t="s">
        <v>197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148</v>
      </c>
      <c r="BK273" s="228">
        <f>ROUND(I273*H273,2)</f>
        <v>0</v>
      </c>
      <c r="BL273" s="19" t="s">
        <v>148</v>
      </c>
      <c r="BM273" s="227" t="s">
        <v>716</v>
      </c>
    </row>
    <row r="274" s="14" customFormat="1">
      <c r="A274" s="14"/>
      <c r="B274" s="240"/>
      <c r="C274" s="241"/>
      <c r="D274" s="231" t="s">
        <v>202</v>
      </c>
      <c r="E274" s="242" t="s">
        <v>19</v>
      </c>
      <c r="F274" s="243" t="s">
        <v>466</v>
      </c>
      <c r="G274" s="241"/>
      <c r="H274" s="244">
        <v>4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0" t="s">
        <v>202</v>
      </c>
      <c r="AU274" s="250" t="s">
        <v>78</v>
      </c>
      <c r="AV274" s="14" t="s">
        <v>78</v>
      </c>
      <c r="AW274" s="14" t="s">
        <v>31</v>
      </c>
      <c r="AX274" s="14" t="s">
        <v>76</v>
      </c>
      <c r="AY274" s="250" t="s">
        <v>197</v>
      </c>
    </row>
    <row r="275" s="14" customFormat="1">
      <c r="A275" s="14"/>
      <c r="B275" s="240"/>
      <c r="C275" s="241"/>
      <c r="D275" s="231" t="s">
        <v>202</v>
      </c>
      <c r="E275" s="241"/>
      <c r="F275" s="243" t="s">
        <v>499</v>
      </c>
      <c r="G275" s="241"/>
      <c r="H275" s="244">
        <v>4.04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202</v>
      </c>
      <c r="AU275" s="250" t="s">
        <v>78</v>
      </c>
      <c r="AV275" s="14" t="s">
        <v>78</v>
      </c>
      <c r="AW275" s="14" t="s">
        <v>4</v>
      </c>
      <c r="AX275" s="14" t="s">
        <v>76</v>
      </c>
      <c r="AY275" s="250" t="s">
        <v>197</v>
      </c>
    </row>
    <row r="276" s="2" customFormat="1" ht="24.15" customHeight="1">
      <c r="A276" s="40"/>
      <c r="B276" s="41"/>
      <c r="C276" s="275" t="s">
        <v>423</v>
      </c>
      <c r="D276" s="275" t="s">
        <v>363</v>
      </c>
      <c r="E276" s="276" t="s">
        <v>717</v>
      </c>
      <c r="F276" s="277" t="s">
        <v>718</v>
      </c>
      <c r="G276" s="278" t="s">
        <v>441</v>
      </c>
      <c r="H276" s="279">
        <v>3.0299999999999998</v>
      </c>
      <c r="I276" s="280"/>
      <c r="J276" s="281">
        <f>ROUND(I276*H276,2)</f>
        <v>0</v>
      </c>
      <c r="K276" s="282"/>
      <c r="L276" s="283"/>
      <c r="M276" s="284" t="s">
        <v>19</v>
      </c>
      <c r="N276" s="285" t="s">
        <v>42</v>
      </c>
      <c r="O276" s="86"/>
      <c r="P276" s="225">
        <f>O276*H276</f>
        <v>0</v>
      </c>
      <c r="Q276" s="225">
        <v>0.0241</v>
      </c>
      <c r="R276" s="225">
        <f>Q276*H276</f>
        <v>0.073022999999999991</v>
      </c>
      <c r="S276" s="225">
        <v>0</v>
      </c>
      <c r="T276" s="22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7" t="s">
        <v>265</v>
      </c>
      <c r="AT276" s="227" t="s">
        <v>363</v>
      </c>
      <c r="AU276" s="227" t="s">
        <v>78</v>
      </c>
      <c r="AY276" s="19" t="s">
        <v>197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148</v>
      </c>
      <c r="BK276" s="228">
        <f>ROUND(I276*H276,2)</f>
        <v>0</v>
      </c>
      <c r="BL276" s="19" t="s">
        <v>148</v>
      </c>
      <c r="BM276" s="227" t="s">
        <v>719</v>
      </c>
    </row>
    <row r="277" s="14" customFormat="1">
      <c r="A277" s="14"/>
      <c r="B277" s="240"/>
      <c r="C277" s="241"/>
      <c r="D277" s="231" t="s">
        <v>202</v>
      </c>
      <c r="E277" s="242" t="s">
        <v>19</v>
      </c>
      <c r="F277" s="243" t="s">
        <v>468</v>
      </c>
      <c r="G277" s="241"/>
      <c r="H277" s="244">
        <v>3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0" t="s">
        <v>202</v>
      </c>
      <c r="AU277" s="250" t="s">
        <v>78</v>
      </c>
      <c r="AV277" s="14" t="s">
        <v>78</v>
      </c>
      <c r="AW277" s="14" t="s">
        <v>31</v>
      </c>
      <c r="AX277" s="14" t="s">
        <v>76</v>
      </c>
      <c r="AY277" s="250" t="s">
        <v>197</v>
      </c>
    </row>
    <row r="278" s="14" customFormat="1">
      <c r="A278" s="14"/>
      <c r="B278" s="240"/>
      <c r="C278" s="241"/>
      <c r="D278" s="231" t="s">
        <v>202</v>
      </c>
      <c r="E278" s="241"/>
      <c r="F278" s="243" t="s">
        <v>490</v>
      </c>
      <c r="G278" s="241"/>
      <c r="H278" s="244">
        <v>3.0299999999999998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202</v>
      </c>
      <c r="AU278" s="250" t="s">
        <v>78</v>
      </c>
      <c r="AV278" s="14" t="s">
        <v>78</v>
      </c>
      <c r="AW278" s="14" t="s">
        <v>4</v>
      </c>
      <c r="AX278" s="14" t="s">
        <v>76</v>
      </c>
      <c r="AY278" s="250" t="s">
        <v>197</v>
      </c>
    </row>
    <row r="279" s="2" customFormat="1" ht="44.25" customHeight="1">
      <c r="A279" s="40"/>
      <c r="B279" s="41"/>
      <c r="C279" s="215" t="s">
        <v>429</v>
      </c>
      <c r="D279" s="215" t="s">
        <v>198</v>
      </c>
      <c r="E279" s="216" t="s">
        <v>720</v>
      </c>
      <c r="F279" s="217" t="s">
        <v>721</v>
      </c>
      <c r="G279" s="218" t="s">
        <v>441</v>
      </c>
      <c r="H279" s="219">
        <v>4</v>
      </c>
      <c r="I279" s="220"/>
      <c r="J279" s="221">
        <f>ROUND(I279*H279,2)</f>
        <v>0</v>
      </c>
      <c r="K279" s="222"/>
      <c r="L279" s="46"/>
      <c r="M279" s="223" t="s">
        <v>19</v>
      </c>
      <c r="N279" s="224" t="s">
        <v>42</v>
      </c>
      <c r="O279" s="86"/>
      <c r="P279" s="225">
        <f>O279*H279</f>
        <v>0</v>
      </c>
      <c r="Q279" s="225">
        <v>0.0030100000000000001</v>
      </c>
      <c r="R279" s="225">
        <f>Q279*H279</f>
        <v>0.01204</v>
      </c>
      <c r="S279" s="225">
        <v>0</v>
      </c>
      <c r="T279" s="22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7" t="s">
        <v>148</v>
      </c>
      <c r="AT279" s="227" t="s">
        <v>198</v>
      </c>
      <c r="AU279" s="227" t="s">
        <v>78</v>
      </c>
      <c r="AY279" s="19" t="s">
        <v>197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9" t="s">
        <v>148</v>
      </c>
      <c r="BK279" s="228">
        <f>ROUND(I279*H279,2)</f>
        <v>0</v>
      </c>
      <c r="BL279" s="19" t="s">
        <v>148</v>
      </c>
      <c r="BM279" s="227" t="s">
        <v>722</v>
      </c>
    </row>
    <row r="280" s="2" customFormat="1" ht="33" customHeight="1">
      <c r="A280" s="40"/>
      <c r="B280" s="41"/>
      <c r="C280" s="275" t="s">
        <v>433</v>
      </c>
      <c r="D280" s="275" t="s">
        <v>363</v>
      </c>
      <c r="E280" s="276" t="s">
        <v>723</v>
      </c>
      <c r="F280" s="277" t="s">
        <v>724</v>
      </c>
      <c r="G280" s="278" t="s">
        <v>441</v>
      </c>
      <c r="H280" s="279">
        <v>2.02</v>
      </c>
      <c r="I280" s="280"/>
      <c r="J280" s="281">
        <f>ROUND(I280*H280,2)</f>
        <v>0</v>
      </c>
      <c r="K280" s="282"/>
      <c r="L280" s="283"/>
      <c r="M280" s="284" t="s">
        <v>19</v>
      </c>
      <c r="N280" s="285" t="s">
        <v>42</v>
      </c>
      <c r="O280" s="86"/>
      <c r="P280" s="225">
        <f>O280*H280</f>
        <v>0</v>
      </c>
      <c r="Q280" s="225">
        <v>0.018599999999999998</v>
      </c>
      <c r="R280" s="225">
        <f>Q280*H280</f>
        <v>0.037571999999999994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265</v>
      </c>
      <c r="AT280" s="227" t="s">
        <v>363</v>
      </c>
      <c r="AU280" s="227" t="s">
        <v>78</v>
      </c>
      <c r="AY280" s="19" t="s">
        <v>197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148</v>
      </c>
      <c r="BK280" s="228">
        <f>ROUND(I280*H280,2)</f>
        <v>0</v>
      </c>
      <c r="BL280" s="19" t="s">
        <v>148</v>
      </c>
      <c r="BM280" s="227" t="s">
        <v>725</v>
      </c>
    </row>
    <row r="281" s="14" customFormat="1">
      <c r="A281" s="14"/>
      <c r="B281" s="240"/>
      <c r="C281" s="241"/>
      <c r="D281" s="231" t="s">
        <v>202</v>
      </c>
      <c r="E281" s="241"/>
      <c r="F281" s="243" t="s">
        <v>528</v>
      </c>
      <c r="G281" s="241"/>
      <c r="H281" s="244">
        <v>2.02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202</v>
      </c>
      <c r="AU281" s="250" t="s">
        <v>78</v>
      </c>
      <c r="AV281" s="14" t="s">
        <v>78</v>
      </c>
      <c r="AW281" s="14" t="s">
        <v>4</v>
      </c>
      <c r="AX281" s="14" t="s">
        <v>76</v>
      </c>
      <c r="AY281" s="250" t="s">
        <v>197</v>
      </c>
    </row>
    <row r="282" s="2" customFormat="1" ht="44.25" customHeight="1">
      <c r="A282" s="40"/>
      <c r="B282" s="41"/>
      <c r="C282" s="215" t="s">
        <v>438</v>
      </c>
      <c r="D282" s="215" t="s">
        <v>198</v>
      </c>
      <c r="E282" s="216" t="s">
        <v>726</v>
      </c>
      <c r="F282" s="217" t="s">
        <v>727</v>
      </c>
      <c r="G282" s="218" t="s">
        <v>441</v>
      </c>
      <c r="H282" s="219">
        <v>1</v>
      </c>
      <c r="I282" s="220"/>
      <c r="J282" s="221">
        <f>ROUND(I282*H282,2)</f>
        <v>0</v>
      </c>
      <c r="K282" s="222"/>
      <c r="L282" s="46"/>
      <c r="M282" s="223" t="s">
        <v>19</v>
      </c>
      <c r="N282" s="224" t="s">
        <v>42</v>
      </c>
      <c r="O282" s="86"/>
      <c r="P282" s="225">
        <f>O282*H282</f>
        <v>0</v>
      </c>
      <c r="Q282" s="225">
        <v>0.0044999999999999997</v>
      </c>
      <c r="R282" s="225">
        <f>Q282*H282</f>
        <v>0.0044999999999999997</v>
      </c>
      <c r="S282" s="225">
        <v>0</v>
      </c>
      <c r="T282" s="22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7" t="s">
        <v>148</v>
      </c>
      <c r="AT282" s="227" t="s">
        <v>198</v>
      </c>
      <c r="AU282" s="227" t="s">
        <v>78</v>
      </c>
      <c r="AY282" s="19" t="s">
        <v>197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148</v>
      </c>
      <c r="BK282" s="228">
        <f>ROUND(I282*H282,2)</f>
        <v>0</v>
      </c>
      <c r="BL282" s="19" t="s">
        <v>148</v>
      </c>
      <c r="BM282" s="227" t="s">
        <v>494</v>
      </c>
    </row>
    <row r="283" s="14" customFormat="1">
      <c r="A283" s="14"/>
      <c r="B283" s="240"/>
      <c r="C283" s="241"/>
      <c r="D283" s="231" t="s">
        <v>202</v>
      </c>
      <c r="E283" s="242" t="s">
        <v>19</v>
      </c>
      <c r="F283" s="243" t="s">
        <v>76</v>
      </c>
      <c r="G283" s="241"/>
      <c r="H283" s="244">
        <v>1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202</v>
      </c>
      <c r="AU283" s="250" t="s">
        <v>78</v>
      </c>
      <c r="AV283" s="14" t="s">
        <v>78</v>
      </c>
      <c r="AW283" s="14" t="s">
        <v>31</v>
      </c>
      <c r="AX283" s="14" t="s">
        <v>69</v>
      </c>
      <c r="AY283" s="250" t="s">
        <v>197</v>
      </c>
    </row>
    <row r="284" s="15" customFormat="1">
      <c r="A284" s="15"/>
      <c r="B284" s="251"/>
      <c r="C284" s="252"/>
      <c r="D284" s="231" t="s">
        <v>202</v>
      </c>
      <c r="E284" s="253" t="s">
        <v>149</v>
      </c>
      <c r="F284" s="254" t="s">
        <v>206</v>
      </c>
      <c r="G284" s="252"/>
      <c r="H284" s="255">
        <v>1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1" t="s">
        <v>202</v>
      </c>
      <c r="AU284" s="261" t="s">
        <v>78</v>
      </c>
      <c r="AV284" s="15" t="s">
        <v>95</v>
      </c>
      <c r="AW284" s="15" t="s">
        <v>31</v>
      </c>
      <c r="AX284" s="15" t="s">
        <v>76</v>
      </c>
      <c r="AY284" s="261" t="s">
        <v>197</v>
      </c>
    </row>
    <row r="285" s="2" customFormat="1" ht="33" customHeight="1">
      <c r="A285" s="40"/>
      <c r="B285" s="41"/>
      <c r="C285" s="275" t="s">
        <v>443</v>
      </c>
      <c r="D285" s="275" t="s">
        <v>363</v>
      </c>
      <c r="E285" s="276" t="s">
        <v>728</v>
      </c>
      <c r="F285" s="277" t="s">
        <v>729</v>
      </c>
      <c r="G285" s="278" t="s">
        <v>441</v>
      </c>
      <c r="H285" s="279">
        <v>1.01</v>
      </c>
      <c r="I285" s="280"/>
      <c r="J285" s="281">
        <f>ROUND(I285*H285,2)</f>
        <v>0</v>
      </c>
      <c r="K285" s="282"/>
      <c r="L285" s="283"/>
      <c r="M285" s="284" t="s">
        <v>19</v>
      </c>
      <c r="N285" s="285" t="s">
        <v>42</v>
      </c>
      <c r="O285" s="86"/>
      <c r="P285" s="225">
        <f>O285*H285</f>
        <v>0</v>
      </c>
      <c r="Q285" s="225">
        <v>0.0465</v>
      </c>
      <c r="R285" s="225">
        <f>Q285*H285</f>
        <v>0.046965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265</v>
      </c>
      <c r="AT285" s="227" t="s">
        <v>363</v>
      </c>
      <c r="AU285" s="227" t="s">
        <v>78</v>
      </c>
      <c r="AY285" s="19" t="s">
        <v>197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148</v>
      </c>
      <c r="BK285" s="228">
        <f>ROUND(I285*H285,2)</f>
        <v>0</v>
      </c>
      <c r="BL285" s="19" t="s">
        <v>148</v>
      </c>
      <c r="BM285" s="227" t="s">
        <v>498</v>
      </c>
    </row>
    <row r="286" s="14" customFormat="1">
      <c r="A286" s="14"/>
      <c r="B286" s="240"/>
      <c r="C286" s="241"/>
      <c r="D286" s="231" t="s">
        <v>202</v>
      </c>
      <c r="E286" s="242" t="s">
        <v>19</v>
      </c>
      <c r="F286" s="243" t="s">
        <v>149</v>
      </c>
      <c r="G286" s="241"/>
      <c r="H286" s="244">
        <v>1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0" t="s">
        <v>202</v>
      </c>
      <c r="AU286" s="250" t="s">
        <v>78</v>
      </c>
      <c r="AV286" s="14" t="s">
        <v>78</v>
      </c>
      <c r="AW286" s="14" t="s">
        <v>31</v>
      </c>
      <c r="AX286" s="14" t="s">
        <v>76</v>
      </c>
      <c r="AY286" s="250" t="s">
        <v>197</v>
      </c>
    </row>
    <row r="287" s="14" customFormat="1">
      <c r="A287" s="14"/>
      <c r="B287" s="240"/>
      <c r="C287" s="241"/>
      <c r="D287" s="231" t="s">
        <v>202</v>
      </c>
      <c r="E287" s="241"/>
      <c r="F287" s="243" t="s">
        <v>452</v>
      </c>
      <c r="G287" s="241"/>
      <c r="H287" s="244">
        <v>1.01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202</v>
      </c>
      <c r="AU287" s="250" t="s">
        <v>78</v>
      </c>
      <c r="AV287" s="14" t="s">
        <v>78</v>
      </c>
      <c r="AW287" s="14" t="s">
        <v>4</v>
      </c>
      <c r="AX287" s="14" t="s">
        <v>76</v>
      </c>
      <c r="AY287" s="250" t="s">
        <v>197</v>
      </c>
    </row>
    <row r="288" s="2" customFormat="1" ht="49.05" customHeight="1">
      <c r="A288" s="40"/>
      <c r="B288" s="41"/>
      <c r="C288" s="215" t="s">
        <v>448</v>
      </c>
      <c r="D288" s="215" t="s">
        <v>198</v>
      </c>
      <c r="E288" s="216" t="s">
        <v>730</v>
      </c>
      <c r="F288" s="217" t="s">
        <v>731</v>
      </c>
      <c r="G288" s="218" t="s">
        <v>441</v>
      </c>
      <c r="H288" s="219">
        <v>2</v>
      </c>
      <c r="I288" s="220"/>
      <c r="J288" s="221">
        <f>ROUND(I288*H288,2)</f>
        <v>0</v>
      </c>
      <c r="K288" s="222"/>
      <c r="L288" s="46"/>
      <c r="M288" s="223" t="s">
        <v>19</v>
      </c>
      <c r="N288" s="224" t="s">
        <v>42</v>
      </c>
      <c r="O288" s="86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7" t="s">
        <v>148</v>
      </c>
      <c r="AT288" s="227" t="s">
        <v>198</v>
      </c>
      <c r="AU288" s="227" t="s">
        <v>78</v>
      </c>
      <c r="AY288" s="19" t="s">
        <v>197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9" t="s">
        <v>148</v>
      </c>
      <c r="BK288" s="228">
        <f>ROUND(I288*H288,2)</f>
        <v>0</v>
      </c>
      <c r="BL288" s="19" t="s">
        <v>148</v>
      </c>
      <c r="BM288" s="227" t="s">
        <v>732</v>
      </c>
    </row>
    <row r="289" s="14" customFormat="1">
      <c r="A289" s="14"/>
      <c r="B289" s="240"/>
      <c r="C289" s="241"/>
      <c r="D289" s="231" t="s">
        <v>202</v>
      </c>
      <c r="E289" s="242" t="s">
        <v>19</v>
      </c>
      <c r="F289" s="243" t="s">
        <v>78</v>
      </c>
      <c r="G289" s="241"/>
      <c r="H289" s="244">
        <v>2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0" t="s">
        <v>202</v>
      </c>
      <c r="AU289" s="250" t="s">
        <v>78</v>
      </c>
      <c r="AV289" s="14" t="s">
        <v>78</v>
      </c>
      <c r="AW289" s="14" t="s">
        <v>31</v>
      </c>
      <c r="AX289" s="14" t="s">
        <v>69</v>
      </c>
      <c r="AY289" s="250" t="s">
        <v>197</v>
      </c>
    </row>
    <row r="290" s="15" customFormat="1">
      <c r="A290" s="15"/>
      <c r="B290" s="251"/>
      <c r="C290" s="252"/>
      <c r="D290" s="231" t="s">
        <v>202</v>
      </c>
      <c r="E290" s="253" t="s">
        <v>656</v>
      </c>
      <c r="F290" s="254" t="s">
        <v>206</v>
      </c>
      <c r="G290" s="252"/>
      <c r="H290" s="255">
        <v>2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1" t="s">
        <v>202</v>
      </c>
      <c r="AU290" s="261" t="s">
        <v>78</v>
      </c>
      <c r="AV290" s="15" t="s">
        <v>95</v>
      </c>
      <c r="AW290" s="15" t="s">
        <v>31</v>
      </c>
      <c r="AX290" s="15" t="s">
        <v>76</v>
      </c>
      <c r="AY290" s="261" t="s">
        <v>197</v>
      </c>
    </row>
    <row r="291" s="2" customFormat="1" ht="24.15" customHeight="1">
      <c r="A291" s="40"/>
      <c r="B291" s="41"/>
      <c r="C291" s="275" t="s">
        <v>453</v>
      </c>
      <c r="D291" s="275" t="s">
        <v>363</v>
      </c>
      <c r="E291" s="276" t="s">
        <v>733</v>
      </c>
      <c r="F291" s="277" t="s">
        <v>734</v>
      </c>
      <c r="G291" s="278" t="s">
        <v>441</v>
      </c>
      <c r="H291" s="279">
        <v>2.02</v>
      </c>
      <c r="I291" s="280"/>
      <c r="J291" s="281">
        <f>ROUND(I291*H291,2)</f>
        <v>0</v>
      </c>
      <c r="K291" s="282"/>
      <c r="L291" s="283"/>
      <c r="M291" s="284" t="s">
        <v>19</v>
      </c>
      <c r="N291" s="285" t="s">
        <v>42</v>
      </c>
      <c r="O291" s="86"/>
      <c r="P291" s="225">
        <f>O291*H291</f>
        <v>0</v>
      </c>
      <c r="Q291" s="225">
        <v>0.032000000000000001</v>
      </c>
      <c r="R291" s="225">
        <f>Q291*H291</f>
        <v>0.064640000000000003</v>
      </c>
      <c r="S291" s="225">
        <v>0</v>
      </c>
      <c r="T291" s="22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7" t="s">
        <v>265</v>
      </c>
      <c r="AT291" s="227" t="s">
        <v>363</v>
      </c>
      <c r="AU291" s="227" t="s">
        <v>78</v>
      </c>
      <c r="AY291" s="19" t="s">
        <v>197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9" t="s">
        <v>148</v>
      </c>
      <c r="BK291" s="228">
        <f>ROUND(I291*H291,2)</f>
        <v>0</v>
      </c>
      <c r="BL291" s="19" t="s">
        <v>148</v>
      </c>
      <c r="BM291" s="227" t="s">
        <v>735</v>
      </c>
    </row>
    <row r="292" s="14" customFormat="1">
      <c r="A292" s="14"/>
      <c r="B292" s="240"/>
      <c r="C292" s="241"/>
      <c r="D292" s="231" t="s">
        <v>202</v>
      </c>
      <c r="E292" s="242" t="s">
        <v>19</v>
      </c>
      <c r="F292" s="243" t="s">
        <v>736</v>
      </c>
      <c r="G292" s="241"/>
      <c r="H292" s="244">
        <v>2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0" t="s">
        <v>202</v>
      </c>
      <c r="AU292" s="250" t="s">
        <v>78</v>
      </c>
      <c r="AV292" s="14" t="s">
        <v>78</v>
      </c>
      <c r="AW292" s="14" t="s">
        <v>31</v>
      </c>
      <c r="AX292" s="14" t="s">
        <v>76</v>
      </c>
      <c r="AY292" s="250" t="s">
        <v>197</v>
      </c>
    </row>
    <row r="293" s="14" customFormat="1">
      <c r="A293" s="14"/>
      <c r="B293" s="240"/>
      <c r="C293" s="241"/>
      <c r="D293" s="231" t="s">
        <v>202</v>
      </c>
      <c r="E293" s="241"/>
      <c r="F293" s="243" t="s">
        <v>528</v>
      </c>
      <c r="G293" s="241"/>
      <c r="H293" s="244">
        <v>2.02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202</v>
      </c>
      <c r="AU293" s="250" t="s">
        <v>78</v>
      </c>
      <c r="AV293" s="14" t="s">
        <v>78</v>
      </c>
      <c r="AW293" s="14" t="s">
        <v>4</v>
      </c>
      <c r="AX293" s="14" t="s">
        <v>76</v>
      </c>
      <c r="AY293" s="250" t="s">
        <v>197</v>
      </c>
    </row>
    <row r="294" s="2" customFormat="1" ht="44.25" customHeight="1">
      <c r="A294" s="40"/>
      <c r="B294" s="41"/>
      <c r="C294" s="215" t="s">
        <v>457</v>
      </c>
      <c r="D294" s="215" t="s">
        <v>198</v>
      </c>
      <c r="E294" s="216" t="s">
        <v>737</v>
      </c>
      <c r="F294" s="217" t="s">
        <v>738</v>
      </c>
      <c r="G294" s="218" t="s">
        <v>441</v>
      </c>
      <c r="H294" s="219">
        <v>6</v>
      </c>
      <c r="I294" s="220"/>
      <c r="J294" s="221">
        <f>ROUND(I294*H294,2)</f>
        <v>0</v>
      </c>
      <c r="K294" s="222"/>
      <c r="L294" s="46"/>
      <c r="M294" s="223" t="s">
        <v>19</v>
      </c>
      <c r="N294" s="224" t="s">
        <v>42</v>
      </c>
      <c r="O294" s="86"/>
      <c r="P294" s="225">
        <f>O294*H294</f>
        <v>0</v>
      </c>
      <c r="Q294" s="225">
        <v>0.0050499999999999998</v>
      </c>
      <c r="R294" s="225">
        <f>Q294*H294</f>
        <v>0.030300000000000001</v>
      </c>
      <c r="S294" s="225">
        <v>0</v>
      </c>
      <c r="T294" s="22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7" t="s">
        <v>148</v>
      </c>
      <c r="AT294" s="227" t="s">
        <v>198</v>
      </c>
      <c r="AU294" s="227" t="s">
        <v>78</v>
      </c>
      <c r="AY294" s="19" t="s">
        <v>197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9" t="s">
        <v>148</v>
      </c>
      <c r="BK294" s="228">
        <f>ROUND(I294*H294,2)</f>
        <v>0</v>
      </c>
      <c r="BL294" s="19" t="s">
        <v>148</v>
      </c>
      <c r="BM294" s="227" t="s">
        <v>739</v>
      </c>
    </row>
    <row r="295" s="2" customFormat="1" ht="24.15" customHeight="1">
      <c r="A295" s="40"/>
      <c r="B295" s="41"/>
      <c r="C295" s="275" t="s">
        <v>473</v>
      </c>
      <c r="D295" s="275" t="s">
        <v>363</v>
      </c>
      <c r="E295" s="276" t="s">
        <v>740</v>
      </c>
      <c r="F295" s="277" t="s">
        <v>741</v>
      </c>
      <c r="G295" s="278" t="s">
        <v>441</v>
      </c>
      <c r="H295" s="279">
        <v>2</v>
      </c>
      <c r="I295" s="280"/>
      <c r="J295" s="281">
        <f>ROUND(I295*H295,2)</f>
        <v>0</v>
      </c>
      <c r="K295" s="282"/>
      <c r="L295" s="283"/>
      <c r="M295" s="284" t="s">
        <v>19</v>
      </c>
      <c r="N295" s="285" t="s">
        <v>42</v>
      </c>
      <c r="O295" s="86"/>
      <c r="P295" s="225">
        <f>O295*H295</f>
        <v>0</v>
      </c>
      <c r="Q295" s="225">
        <v>0.038399999999999997</v>
      </c>
      <c r="R295" s="225">
        <f>Q295*H295</f>
        <v>0.076799999999999993</v>
      </c>
      <c r="S295" s="225">
        <v>0</v>
      </c>
      <c r="T295" s="22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7" t="s">
        <v>265</v>
      </c>
      <c r="AT295" s="227" t="s">
        <v>363</v>
      </c>
      <c r="AU295" s="227" t="s">
        <v>78</v>
      </c>
      <c r="AY295" s="19" t="s">
        <v>197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9" t="s">
        <v>148</v>
      </c>
      <c r="BK295" s="228">
        <f>ROUND(I295*H295,2)</f>
        <v>0</v>
      </c>
      <c r="BL295" s="19" t="s">
        <v>148</v>
      </c>
      <c r="BM295" s="227" t="s">
        <v>742</v>
      </c>
    </row>
    <row r="296" s="14" customFormat="1">
      <c r="A296" s="14"/>
      <c r="B296" s="240"/>
      <c r="C296" s="241"/>
      <c r="D296" s="231" t="s">
        <v>202</v>
      </c>
      <c r="E296" s="242" t="s">
        <v>19</v>
      </c>
      <c r="F296" s="243" t="s">
        <v>654</v>
      </c>
      <c r="G296" s="241"/>
      <c r="H296" s="244">
        <v>2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0" t="s">
        <v>202</v>
      </c>
      <c r="AU296" s="250" t="s">
        <v>78</v>
      </c>
      <c r="AV296" s="14" t="s">
        <v>78</v>
      </c>
      <c r="AW296" s="14" t="s">
        <v>31</v>
      </c>
      <c r="AX296" s="14" t="s">
        <v>76</v>
      </c>
      <c r="AY296" s="250" t="s">
        <v>197</v>
      </c>
    </row>
    <row r="297" s="2" customFormat="1" ht="24.15" customHeight="1">
      <c r="A297" s="40"/>
      <c r="B297" s="41"/>
      <c r="C297" s="275" t="s">
        <v>477</v>
      </c>
      <c r="D297" s="275" t="s">
        <v>363</v>
      </c>
      <c r="E297" s="276" t="s">
        <v>743</v>
      </c>
      <c r="F297" s="277" t="s">
        <v>744</v>
      </c>
      <c r="G297" s="278" t="s">
        <v>441</v>
      </c>
      <c r="H297" s="279">
        <v>2</v>
      </c>
      <c r="I297" s="280"/>
      <c r="J297" s="281">
        <f>ROUND(I297*H297,2)</f>
        <v>0</v>
      </c>
      <c r="K297" s="282"/>
      <c r="L297" s="283"/>
      <c r="M297" s="284" t="s">
        <v>19</v>
      </c>
      <c r="N297" s="285" t="s">
        <v>42</v>
      </c>
      <c r="O297" s="86"/>
      <c r="P297" s="225">
        <f>O297*H297</f>
        <v>0</v>
      </c>
      <c r="Q297" s="225">
        <v>0.040000000000000001</v>
      </c>
      <c r="R297" s="225">
        <f>Q297*H297</f>
        <v>0.080000000000000002</v>
      </c>
      <c r="S297" s="225">
        <v>0</v>
      </c>
      <c r="T297" s="22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7" t="s">
        <v>265</v>
      </c>
      <c r="AT297" s="227" t="s">
        <v>363</v>
      </c>
      <c r="AU297" s="227" t="s">
        <v>78</v>
      </c>
      <c r="AY297" s="19" t="s">
        <v>197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148</v>
      </c>
      <c r="BK297" s="228">
        <f>ROUND(I297*H297,2)</f>
        <v>0</v>
      </c>
      <c r="BL297" s="19" t="s">
        <v>148</v>
      </c>
      <c r="BM297" s="227" t="s">
        <v>745</v>
      </c>
    </row>
    <row r="298" s="2" customFormat="1" ht="49.05" customHeight="1">
      <c r="A298" s="40"/>
      <c r="B298" s="41"/>
      <c r="C298" s="215" t="s">
        <v>481</v>
      </c>
      <c r="D298" s="215" t="s">
        <v>198</v>
      </c>
      <c r="E298" s="216" t="s">
        <v>746</v>
      </c>
      <c r="F298" s="217" t="s">
        <v>747</v>
      </c>
      <c r="G298" s="218" t="s">
        <v>441</v>
      </c>
      <c r="H298" s="219">
        <v>2</v>
      </c>
      <c r="I298" s="220"/>
      <c r="J298" s="221">
        <f>ROUND(I298*H298,2)</f>
        <v>0</v>
      </c>
      <c r="K298" s="222"/>
      <c r="L298" s="46"/>
      <c r="M298" s="223" t="s">
        <v>19</v>
      </c>
      <c r="N298" s="224" t="s">
        <v>42</v>
      </c>
      <c r="O298" s="86"/>
      <c r="P298" s="225">
        <f>O298*H298</f>
        <v>0</v>
      </c>
      <c r="Q298" s="225">
        <v>0.0030100000000000001</v>
      </c>
      <c r="R298" s="225">
        <f>Q298*H298</f>
        <v>0.0060200000000000002</v>
      </c>
      <c r="S298" s="225">
        <v>0</v>
      </c>
      <c r="T298" s="22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7" t="s">
        <v>148</v>
      </c>
      <c r="AT298" s="227" t="s">
        <v>198</v>
      </c>
      <c r="AU298" s="227" t="s">
        <v>78</v>
      </c>
      <c r="AY298" s="19" t="s">
        <v>197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9" t="s">
        <v>148</v>
      </c>
      <c r="BK298" s="228">
        <f>ROUND(I298*H298,2)</f>
        <v>0</v>
      </c>
      <c r="BL298" s="19" t="s">
        <v>148</v>
      </c>
      <c r="BM298" s="227" t="s">
        <v>748</v>
      </c>
    </row>
    <row r="299" s="14" customFormat="1">
      <c r="A299" s="14"/>
      <c r="B299" s="240"/>
      <c r="C299" s="241"/>
      <c r="D299" s="231" t="s">
        <v>202</v>
      </c>
      <c r="E299" s="242" t="s">
        <v>19</v>
      </c>
      <c r="F299" s="243" t="s">
        <v>78</v>
      </c>
      <c r="G299" s="241"/>
      <c r="H299" s="244">
        <v>2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202</v>
      </c>
      <c r="AU299" s="250" t="s">
        <v>78</v>
      </c>
      <c r="AV299" s="14" t="s">
        <v>78</v>
      </c>
      <c r="AW299" s="14" t="s">
        <v>31</v>
      </c>
      <c r="AX299" s="14" t="s">
        <v>69</v>
      </c>
      <c r="AY299" s="250" t="s">
        <v>197</v>
      </c>
    </row>
    <row r="300" s="15" customFormat="1">
      <c r="A300" s="15"/>
      <c r="B300" s="251"/>
      <c r="C300" s="252"/>
      <c r="D300" s="231" t="s">
        <v>202</v>
      </c>
      <c r="E300" s="253" t="s">
        <v>664</v>
      </c>
      <c r="F300" s="254" t="s">
        <v>206</v>
      </c>
      <c r="G300" s="252"/>
      <c r="H300" s="255">
        <v>2</v>
      </c>
      <c r="I300" s="256"/>
      <c r="J300" s="252"/>
      <c r="K300" s="252"/>
      <c r="L300" s="257"/>
      <c r="M300" s="258"/>
      <c r="N300" s="259"/>
      <c r="O300" s="259"/>
      <c r="P300" s="259"/>
      <c r="Q300" s="259"/>
      <c r="R300" s="259"/>
      <c r="S300" s="259"/>
      <c r="T300" s="260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1" t="s">
        <v>202</v>
      </c>
      <c r="AU300" s="261" t="s">
        <v>78</v>
      </c>
      <c r="AV300" s="15" t="s">
        <v>95</v>
      </c>
      <c r="AW300" s="15" t="s">
        <v>31</v>
      </c>
      <c r="AX300" s="15" t="s">
        <v>76</v>
      </c>
      <c r="AY300" s="261" t="s">
        <v>197</v>
      </c>
    </row>
    <row r="301" s="2" customFormat="1" ht="24.15" customHeight="1">
      <c r="A301" s="40"/>
      <c r="B301" s="41"/>
      <c r="C301" s="275" t="s">
        <v>486</v>
      </c>
      <c r="D301" s="275" t="s">
        <v>363</v>
      </c>
      <c r="E301" s="276" t="s">
        <v>749</v>
      </c>
      <c r="F301" s="277" t="s">
        <v>750</v>
      </c>
      <c r="G301" s="278" t="s">
        <v>441</v>
      </c>
      <c r="H301" s="279">
        <v>2.02</v>
      </c>
      <c r="I301" s="280"/>
      <c r="J301" s="281">
        <f>ROUND(I301*H301,2)</f>
        <v>0</v>
      </c>
      <c r="K301" s="282"/>
      <c r="L301" s="283"/>
      <c r="M301" s="284" t="s">
        <v>19</v>
      </c>
      <c r="N301" s="285" t="s">
        <v>42</v>
      </c>
      <c r="O301" s="86"/>
      <c r="P301" s="225">
        <f>O301*H301</f>
        <v>0</v>
      </c>
      <c r="Q301" s="225">
        <v>0.057000000000000002</v>
      </c>
      <c r="R301" s="225">
        <f>Q301*H301</f>
        <v>0.11514000000000001</v>
      </c>
      <c r="S301" s="225">
        <v>0</v>
      </c>
      <c r="T301" s="22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7" t="s">
        <v>265</v>
      </c>
      <c r="AT301" s="227" t="s">
        <v>363</v>
      </c>
      <c r="AU301" s="227" t="s">
        <v>78</v>
      </c>
      <c r="AY301" s="19" t="s">
        <v>197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9" t="s">
        <v>148</v>
      </c>
      <c r="BK301" s="228">
        <f>ROUND(I301*H301,2)</f>
        <v>0</v>
      </c>
      <c r="BL301" s="19" t="s">
        <v>148</v>
      </c>
      <c r="BM301" s="227" t="s">
        <v>751</v>
      </c>
    </row>
    <row r="302" s="14" customFormat="1">
      <c r="A302" s="14"/>
      <c r="B302" s="240"/>
      <c r="C302" s="241"/>
      <c r="D302" s="231" t="s">
        <v>202</v>
      </c>
      <c r="E302" s="242" t="s">
        <v>19</v>
      </c>
      <c r="F302" s="243" t="s">
        <v>664</v>
      </c>
      <c r="G302" s="241"/>
      <c r="H302" s="244">
        <v>2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202</v>
      </c>
      <c r="AU302" s="250" t="s">
        <v>78</v>
      </c>
      <c r="AV302" s="14" t="s">
        <v>78</v>
      </c>
      <c r="AW302" s="14" t="s">
        <v>31</v>
      </c>
      <c r="AX302" s="14" t="s">
        <v>76</v>
      </c>
      <c r="AY302" s="250" t="s">
        <v>197</v>
      </c>
    </row>
    <row r="303" s="14" customFormat="1">
      <c r="A303" s="14"/>
      <c r="B303" s="240"/>
      <c r="C303" s="241"/>
      <c r="D303" s="231" t="s">
        <v>202</v>
      </c>
      <c r="E303" s="241"/>
      <c r="F303" s="243" t="s">
        <v>528</v>
      </c>
      <c r="G303" s="241"/>
      <c r="H303" s="244">
        <v>2.02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202</v>
      </c>
      <c r="AU303" s="250" t="s">
        <v>78</v>
      </c>
      <c r="AV303" s="14" t="s">
        <v>78</v>
      </c>
      <c r="AW303" s="14" t="s">
        <v>4</v>
      </c>
      <c r="AX303" s="14" t="s">
        <v>76</v>
      </c>
      <c r="AY303" s="250" t="s">
        <v>197</v>
      </c>
    </row>
    <row r="304" s="2" customFormat="1" ht="24.15" customHeight="1">
      <c r="A304" s="40"/>
      <c r="B304" s="41"/>
      <c r="C304" s="275" t="s">
        <v>491</v>
      </c>
      <c r="D304" s="275" t="s">
        <v>363</v>
      </c>
      <c r="E304" s="276" t="s">
        <v>752</v>
      </c>
      <c r="F304" s="277" t="s">
        <v>753</v>
      </c>
      <c r="G304" s="278" t="s">
        <v>441</v>
      </c>
      <c r="H304" s="279">
        <v>2.02</v>
      </c>
      <c r="I304" s="280"/>
      <c r="J304" s="281">
        <f>ROUND(I304*H304,2)</f>
        <v>0</v>
      </c>
      <c r="K304" s="282"/>
      <c r="L304" s="283"/>
      <c r="M304" s="284" t="s">
        <v>19</v>
      </c>
      <c r="N304" s="285" t="s">
        <v>42</v>
      </c>
      <c r="O304" s="86"/>
      <c r="P304" s="225">
        <f>O304*H304</f>
        <v>0</v>
      </c>
      <c r="Q304" s="225">
        <v>0.0070000000000000001</v>
      </c>
      <c r="R304" s="225">
        <f>Q304*H304</f>
        <v>0.01414</v>
      </c>
      <c r="S304" s="225">
        <v>0</v>
      </c>
      <c r="T304" s="22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7" t="s">
        <v>265</v>
      </c>
      <c r="AT304" s="227" t="s">
        <v>363</v>
      </c>
      <c r="AU304" s="227" t="s">
        <v>78</v>
      </c>
      <c r="AY304" s="19" t="s">
        <v>197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148</v>
      </c>
      <c r="BK304" s="228">
        <f>ROUND(I304*H304,2)</f>
        <v>0</v>
      </c>
      <c r="BL304" s="19" t="s">
        <v>148</v>
      </c>
      <c r="BM304" s="227" t="s">
        <v>754</v>
      </c>
    </row>
    <row r="305" s="14" customFormat="1">
      <c r="A305" s="14"/>
      <c r="B305" s="240"/>
      <c r="C305" s="241"/>
      <c r="D305" s="231" t="s">
        <v>202</v>
      </c>
      <c r="E305" s="242" t="s">
        <v>19</v>
      </c>
      <c r="F305" s="243" t="s">
        <v>664</v>
      </c>
      <c r="G305" s="241"/>
      <c r="H305" s="244">
        <v>2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0" t="s">
        <v>202</v>
      </c>
      <c r="AU305" s="250" t="s">
        <v>78</v>
      </c>
      <c r="AV305" s="14" t="s">
        <v>78</v>
      </c>
      <c r="AW305" s="14" t="s">
        <v>31</v>
      </c>
      <c r="AX305" s="14" t="s">
        <v>76</v>
      </c>
      <c r="AY305" s="250" t="s">
        <v>197</v>
      </c>
    </row>
    <row r="306" s="14" customFormat="1">
      <c r="A306" s="14"/>
      <c r="B306" s="240"/>
      <c r="C306" s="241"/>
      <c r="D306" s="231" t="s">
        <v>202</v>
      </c>
      <c r="E306" s="241"/>
      <c r="F306" s="243" t="s">
        <v>528</v>
      </c>
      <c r="G306" s="241"/>
      <c r="H306" s="244">
        <v>2.02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202</v>
      </c>
      <c r="AU306" s="250" t="s">
        <v>78</v>
      </c>
      <c r="AV306" s="14" t="s">
        <v>78</v>
      </c>
      <c r="AW306" s="14" t="s">
        <v>4</v>
      </c>
      <c r="AX306" s="14" t="s">
        <v>76</v>
      </c>
      <c r="AY306" s="250" t="s">
        <v>197</v>
      </c>
    </row>
    <row r="307" s="2" customFormat="1" ht="21.75" customHeight="1">
      <c r="A307" s="40"/>
      <c r="B307" s="41"/>
      <c r="C307" s="215" t="s">
        <v>495</v>
      </c>
      <c r="D307" s="215" t="s">
        <v>198</v>
      </c>
      <c r="E307" s="216" t="s">
        <v>755</v>
      </c>
      <c r="F307" s="217" t="s">
        <v>756</v>
      </c>
      <c r="G307" s="218" t="s">
        <v>252</v>
      </c>
      <c r="H307" s="219">
        <v>35.299999999999997</v>
      </c>
      <c r="I307" s="220"/>
      <c r="J307" s="221">
        <f>ROUND(I307*H307,2)</f>
        <v>0</v>
      </c>
      <c r="K307" s="222"/>
      <c r="L307" s="46"/>
      <c r="M307" s="223" t="s">
        <v>19</v>
      </c>
      <c r="N307" s="224" t="s">
        <v>42</v>
      </c>
      <c r="O307" s="86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7" t="s">
        <v>148</v>
      </c>
      <c r="AT307" s="227" t="s">
        <v>198</v>
      </c>
      <c r="AU307" s="227" t="s">
        <v>78</v>
      </c>
      <c r="AY307" s="19" t="s">
        <v>197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9" t="s">
        <v>148</v>
      </c>
      <c r="BK307" s="228">
        <f>ROUND(I307*H307,2)</f>
        <v>0</v>
      </c>
      <c r="BL307" s="19" t="s">
        <v>148</v>
      </c>
      <c r="BM307" s="227" t="s">
        <v>536</v>
      </c>
    </row>
    <row r="308" s="14" customFormat="1">
      <c r="A308" s="14"/>
      <c r="B308" s="240"/>
      <c r="C308" s="241"/>
      <c r="D308" s="231" t="s">
        <v>202</v>
      </c>
      <c r="E308" s="242" t="s">
        <v>19</v>
      </c>
      <c r="F308" s="243" t="s">
        <v>157</v>
      </c>
      <c r="G308" s="241"/>
      <c r="H308" s="244">
        <v>35.299999999999997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0" t="s">
        <v>202</v>
      </c>
      <c r="AU308" s="250" t="s">
        <v>78</v>
      </c>
      <c r="AV308" s="14" t="s">
        <v>78</v>
      </c>
      <c r="AW308" s="14" t="s">
        <v>31</v>
      </c>
      <c r="AX308" s="14" t="s">
        <v>76</v>
      </c>
      <c r="AY308" s="250" t="s">
        <v>197</v>
      </c>
    </row>
    <row r="309" s="2" customFormat="1" ht="24.15" customHeight="1">
      <c r="A309" s="40"/>
      <c r="B309" s="41"/>
      <c r="C309" s="215" t="s">
        <v>500</v>
      </c>
      <c r="D309" s="215" t="s">
        <v>198</v>
      </c>
      <c r="E309" s="216" t="s">
        <v>757</v>
      </c>
      <c r="F309" s="217" t="s">
        <v>758</v>
      </c>
      <c r="G309" s="218" t="s">
        <v>252</v>
      </c>
      <c r="H309" s="219">
        <v>35.299999999999997</v>
      </c>
      <c r="I309" s="220"/>
      <c r="J309" s="221">
        <f>ROUND(I309*H309,2)</f>
        <v>0</v>
      </c>
      <c r="K309" s="222"/>
      <c r="L309" s="46"/>
      <c r="M309" s="223" t="s">
        <v>19</v>
      </c>
      <c r="N309" s="224" t="s">
        <v>42</v>
      </c>
      <c r="O309" s="86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7" t="s">
        <v>148</v>
      </c>
      <c r="AT309" s="227" t="s">
        <v>198</v>
      </c>
      <c r="AU309" s="227" t="s">
        <v>78</v>
      </c>
      <c r="AY309" s="19" t="s">
        <v>197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148</v>
      </c>
      <c r="BK309" s="228">
        <f>ROUND(I309*H309,2)</f>
        <v>0</v>
      </c>
      <c r="BL309" s="19" t="s">
        <v>148</v>
      </c>
      <c r="BM309" s="227" t="s">
        <v>540</v>
      </c>
    </row>
    <row r="310" s="14" customFormat="1">
      <c r="A310" s="14"/>
      <c r="B310" s="240"/>
      <c r="C310" s="241"/>
      <c r="D310" s="231" t="s">
        <v>202</v>
      </c>
      <c r="E310" s="242" t="s">
        <v>19</v>
      </c>
      <c r="F310" s="243" t="s">
        <v>157</v>
      </c>
      <c r="G310" s="241"/>
      <c r="H310" s="244">
        <v>35.299999999999997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0" t="s">
        <v>202</v>
      </c>
      <c r="AU310" s="250" t="s">
        <v>78</v>
      </c>
      <c r="AV310" s="14" t="s">
        <v>78</v>
      </c>
      <c r="AW310" s="14" t="s">
        <v>31</v>
      </c>
      <c r="AX310" s="14" t="s">
        <v>76</v>
      </c>
      <c r="AY310" s="250" t="s">
        <v>197</v>
      </c>
    </row>
    <row r="311" s="2" customFormat="1" ht="16.5" customHeight="1">
      <c r="A311" s="40"/>
      <c r="B311" s="41"/>
      <c r="C311" s="215" t="s">
        <v>504</v>
      </c>
      <c r="D311" s="215" t="s">
        <v>198</v>
      </c>
      <c r="E311" s="216" t="s">
        <v>550</v>
      </c>
      <c r="F311" s="217" t="s">
        <v>551</v>
      </c>
      <c r="G311" s="218" t="s">
        <v>441</v>
      </c>
      <c r="H311" s="219">
        <v>2</v>
      </c>
      <c r="I311" s="220"/>
      <c r="J311" s="221">
        <f>ROUND(I311*H311,2)</f>
        <v>0</v>
      </c>
      <c r="K311" s="222"/>
      <c r="L311" s="46"/>
      <c r="M311" s="223" t="s">
        <v>19</v>
      </c>
      <c r="N311" s="224" t="s">
        <v>42</v>
      </c>
      <c r="O311" s="86"/>
      <c r="P311" s="225">
        <f>O311*H311</f>
        <v>0</v>
      </c>
      <c r="Q311" s="225">
        <v>0.12303160000000001</v>
      </c>
      <c r="R311" s="225">
        <f>Q311*H311</f>
        <v>0.24606320000000001</v>
      </c>
      <c r="S311" s="225">
        <v>0</v>
      </c>
      <c r="T311" s="22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148</v>
      </c>
      <c r="AT311" s="227" t="s">
        <v>198</v>
      </c>
      <c r="AU311" s="227" t="s">
        <v>78</v>
      </c>
      <c r="AY311" s="19" t="s">
        <v>197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148</v>
      </c>
      <c r="BK311" s="228">
        <f>ROUND(I311*H311,2)</f>
        <v>0</v>
      </c>
      <c r="BL311" s="19" t="s">
        <v>148</v>
      </c>
      <c r="BM311" s="227" t="s">
        <v>552</v>
      </c>
    </row>
    <row r="312" s="14" customFormat="1">
      <c r="A312" s="14"/>
      <c r="B312" s="240"/>
      <c r="C312" s="241"/>
      <c r="D312" s="231" t="s">
        <v>202</v>
      </c>
      <c r="E312" s="242" t="s">
        <v>19</v>
      </c>
      <c r="F312" s="243" t="s">
        <v>664</v>
      </c>
      <c r="G312" s="241"/>
      <c r="H312" s="244">
        <v>2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0" t="s">
        <v>202</v>
      </c>
      <c r="AU312" s="250" t="s">
        <v>78</v>
      </c>
      <c r="AV312" s="14" t="s">
        <v>78</v>
      </c>
      <c r="AW312" s="14" t="s">
        <v>31</v>
      </c>
      <c r="AX312" s="14" t="s">
        <v>76</v>
      </c>
      <c r="AY312" s="250" t="s">
        <v>197</v>
      </c>
    </row>
    <row r="313" s="2" customFormat="1" ht="16.5" customHeight="1">
      <c r="A313" s="40"/>
      <c r="B313" s="41"/>
      <c r="C313" s="275" t="s">
        <v>508</v>
      </c>
      <c r="D313" s="275" t="s">
        <v>363</v>
      </c>
      <c r="E313" s="276" t="s">
        <v>554</v>
      </c>
      <c r="F313" s="277" t="s">
        <v>555</v>
      </c>
      <c r="G313" s="278" t="s">
        <v>441</v>
      </c>
      <c r="H313" s="279">
        <v>2.02</v>
      </c>
      <c r="I313" s="280"/>
      <c r="J313" s="281">
        <f>ROUND(I313*H313,2)</f>
        <v>0</v>
      </c>
      <c r="K313" s="282"/>
      <c r="L313" s="283"/>
      <c r="M313" s="284" t="s">
        <v>19</v>
      </c>
      <c r="N313" s="285" t="s">
        <v>42</v>
      </c>
      <c r="O313" s="86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7" t="s">
        <v>265</v>
      </c>
      <c r="AT313" s="227" t="s">
        <v>363</v>
      </c>
      <c r="AU313" s="227" t="s">
        <v>78</v>
      </c>
      <c r="AY313" s="19" t="s">
        <v>197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148</v>
      </c>
      <c r="BK313" s="228">
        <f>ROUND(I313*H313,2)</f>
        <v>0</v>
      </c>
      <c r="BL313" s="19" t="s">
        <v>148</v>
      </c>
      <c r="BM313" s="227" t="s">
        <v>759</v>
      </c>
    </row>
    <row r="314" s="14" customFormat="1">
      <c r="A314" s="14"/>
      <c r="B314" s="240"/>
      <c r="C314" s="241"/>
      <c r="D314" s="231" t="s">
        <v>202</v>
      </c>
      <c r="E314" s="242" t="s">
        <v>19</v>
      </c>
      <c r="F314" s="243" t="s">
        <v>664</v>
      </c>
      <c r="G314" s="241"/>
      <c r="H314" s="244">
        <v>2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0" t="s">
        <v>202</v>
      </c>
      <c r="AU314" s="250" t="s">
        <v>78</v>
      </c>
      <c r="AV314" s="14" t="s">
        <v>78</v>
      </c>
      <c r="AW314" s="14" t="s">
        <v>31</v>
      </c>
      <c r="AX314" s="14" t="s">
        <v>69</v>
      </c>
      <c r="AY314" s="250" t="s">
        <v>197</v>
      </c>
    </row>
    <row r="315" s="16" customFormat="1">
      <c r="A315" s="16"/>
      <c r="B315" s="262"/>
      <c r="C315" s="263"/>
      <c r="D315" s="231" t="s">
        <v>202</v>
      </c>
      <c r="E315" s="264" t="s">
        <v>19</v>
      </c>
      <c r="F315" s="265" t="s">
        <v>215</v>
      </c>
      <c r="G315" s="263"/>
      <c r="H315" s="266">
        <v>2</v>
      </c>
      <c r="I315" s="267"/>
      <c r="J315" s="263"/>
      <c r="K315" s="263"/>
      <c r="L315" s="268"/>
      <c r="M315" s="269"/>
      <c r="N315" s="270"/>
      <c r="O315" s="270"/>
      <c r="P315" s="270"/>
      <c r="Q315" s="270"/>
      <c r="R315" s="270"/>
      <c r="S315" s="270"/>
      <c r="T315" s="271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72" t="s">
        <v>202</v>
      </c>
      <c r="AU315" s="272" t="s">
        <v>78</v>
      </c>
      <c r="AV315" s="16" t="s">
        <v>148</v>
      </c>
      <c r="AW315" s="16" t="s">
        <v>31</v>
      </c>
      <c r="AX315" s="16" t="s">
        <v>76</v>
      </c>
      <c r="AY315" s="272" t="s">
        <v>197</v>
      </c>
    </row>
    <row r="316" s="14" customFormat="1">
      <c r="A316" s="14"/>
      <c r="B316" s="240"/>
      <c r="C316" s="241"/>
      <c r="D316" s="231" t="s">
        <v>202</v>
      </c>
      <c r="E316" s="241"/>
      <c r="F316" s="243" t="s">
        <v>528</v>
      </c>
      <c r="G316" s="241"/>
      <c r="H316" s="244">
        <v>2.02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0" t="s">
        <v>202</v>
      </c>
      <c r="AU316" s="250" t="s">
        <v>78</v>
      </c>
      <c r="AV316" s="14" t="s">
        <v>78</v>
      </c>
      <c r="AW316" s="14" t="s">
        <v>4</v>
      </c>
      <c r="AX316" s="14" t="s">
        <v>76</v>
      </c>
      <c r="AY316" s="250" t="s">
        <v>197</v>
      </c>
    </row>
    <row r="317" s="2" customFormat="1" ht="16.5" customHeight="1">
      <c r="A317" s="40"/>
      <c r="B317" s="41"/>
      <c r="C317" s="275" t="s">
        <v>512</v>
      </c>
      <c r="D317" s="275" t="s">
        <v>363</v>
      </c>
      <c r="E317" s="276" t="s">
        <v>559</v>
      </c>
      <c r="F317" s="277" t="s">
        <v>560</v>
      </c>
      <c r="G317" s="278" t="s">
        <v>441</v>
      </c>
      <c r="H317" s="279">
        <v>2.02</v>
      </c>
      <c r="I317" s="280"/>
      <c r="J317" s="281">
        <f>ROUND(I317*H317,2)</f>
        <v>0</v>
      </c>
      <c r="K317" s="282"/>
      <c r="L317" s="283"/>
      <c r="M317" s="284" t="s">
        <v>19</v>
      </c>
      <c r="N317" s="285" t="s">
        <v>42</v>
      </c>
      <c r="O317" s="86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7" t="s">
        <v>265</v>
      </c>
      <c r="AT317" s="227" t="s">
        <v>363</v>
      </c>
      <c r="AU317" s="227" t="s">
        <v>78</v>
      </c>
      <c r="AY317" s="19" t="s">
        <v>197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9" t="s">
        <v>148</v>
      </c>
      <c r="BK317" s="228">
        <f>ROUND(I317*H317,2)</f>
        <v>0</v>
      </c>
      <c r="BL317" s="19" t="s">
        <v>148</v>
      </c>
      <c r="BM317" s="227" t="s">
        <v>760</v>
      </c>
    </row>
    <row r="318" s="14" customFormat="1">
      <c r="A318" s="14"/>
      <c r="B318" s="240"/>
      <c r="C318" s="241"/>
      <c r="D318" s="231" t="s">
        <v>202</v>
      </c>
      <c r="E318" s="242" t="s">
        <v>19</v>
      </c>
      <c r="F318" s="243" t="s">
        <v>664</v>
      </c>
      <c r="G318" s="241"/>
      <c r="H318" s="244">
        <v>2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0" t="s">
        <v>202</v>
      </c>
      <c r="AU318" s="250" t="s">
        <v>78</v>
      </c>
      <c r="AV318" s="14" t="s">
        <v>78</v>
      </c>
      <c r="AW318" s="14" t="s">
        <v>31</v>
      </c>
      <c r="AX318" s="14" t="s">
        <v>69</v>
      </c>
      <c r="AY318" s="250" t="s">
        <v>197</v>
      </c>
    </row>
    <row r="319" s="16" customFormat="1">
      <c r="A319" s="16"/>
      <c r="B319" s="262"/>
      <c r="C319" s="263"/>
      <c r="D319" s="231" t="s">
        <v>202</v>
      </c>
      <c r="E319" s="264" t="s">
        <v>19</v>
      </c>
      <c r="F319" s="265" t="s">
        <v>215</v>
      </c>
      <c r="G319" s="263"/>
      <c r="H319" s="266">
        <v>2</v>
      </c>
      <c r="I319" s="267"/>
      <c r="J319" s="263"/>
      <c r="K319" s="263"/>
      <c r="L319" s="268"/>
      <c r="M319" s="269"/>
      <c r="N319" s="270"/>
      <c r="O319" s="270"/>
      <c r="P319" s="270"/>
      <c r="Q319" s="270"/>
      <c r="R319" s="270"/>
      <c r="S319" s="270"/>
      <c r="T319" s="271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72" t="s">
        <v>202</v>
      </c>
      <c r="AU319" s="272" t="s">
        <v>78</v>
      </c>
      <c r="AV319" s="16" t="s">
        <v>148</v>
      </c>
      <c r="AW319" s="16" t="s">
        <v>31</v>
      </c>
      <c r="AX319" s="16" t="s">
        <v>76</v>
      </c>
      <c r="AY319" s="272" t="s">
        <v>197</v>
      </c>
    </row>
    <row r="320" s="14" customFormat="1">
      <c r="A320" s="14"/>
      <c r="B320" s="240"/>
      <c r="C320" s="241"/>
      <c r="D320" s="231" t="s">
        <v>202</v>
      </c>
      <c r="E320" s="241"/>
      <c r="F320" s="243" t="s">
        <v>528</v>
      </c>
      <c r="G320" s="241"/>
      <c r="H320" s="244">
        <v>2.02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0" t="s">
        <v>202</v>
      </c>
      <c r="AU320" s="250" t="s">
        <v>78</v>
      </c>
      <c r="AV320" s="14" t="s">
        <v>78</v>
      </c>
      <c r="AW320" s="14" t="s">
        <v>4</v>
      </c>
      <c r="AX320" s="14" t="s">
        <v>76</v>
      </c>
      <c r="AY320" s="250" t="s">
        <v>197</v>
      </c>
    </row>
    <row r="321" s="2" customFormat="1" ht="33" customHeight="1">
      <c r="A321" s="40"/>
      <c r="B321" s="41"/>
      <c r="C321" s="215" t="s">
        <v>516</v>
      </c>
      <c r="D321" s="215" t="s">
        <v>198</v>
      </c>
      <c r="E321" s="216" t="s">
        <v>563</v>
      </c>
      <c r="F321" s="217" t="s">
        <v>564</v>
      </c>
      <c r="G321" s="218" t="s">
        <v>441</v>
      </c>
      <c r="H321" s="219">
        <v>4</v>
      </c>
      <c r="I321" s="220"/>
      <c r="J321" s="221">
        <f>ROUND(I321*H321,2)</f>
        <v>0</v>
      </c>
      <c r="K321" s="222"/>
      <c r="L321" s="46"/>
      <c r="M321" s="223" t="s">
        <v>19</v>
      </c>
      <c r="N321" s="224" t="s">
        <v>42</v>
      </c>
      <c r="O321" s="86"/>
      <c r="P321" s="225">
        <f>O321*H321</f>
        <v>0</v>
      </c>
      <c r="Q321" s="225">
        <v>0.00015799999999999999</v>
      </c>
      <c r="R321" s="225">
        <f>Q321*H321</f>
        <v>0.00063199999999999997</v>
      </c>
      <c r="S321" s="225">
        <v>0</v>
      </c>
      <c r="T321" s="22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7" t="s">
        <v>148</v>
      </c>
      <c r="AT321" s="227" t="s">
        <v>198</v>
      </c>
      <c r="AU321" s="227" t="s">
        <v>78</v>
      </c>
      <c r="AY321" s="19" t="s">
        <v>197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9" t="s">
        <v>148</v>
      </c>
      <c r="BK321" s="228">
        <f>ROUND(I321*H321,2)</f>
        <v>0</v>
      </c>
      <c r="BL321" s="19" t="s">
        <v>148</v>
      </c>
      <c r="BM321" s="227" t="s">
        <v>565</v>
      </c>
    </row>
    <row r="322" s="2" customFormat="1" ht="16.5" customHeight="1">
      <c r="A322" s="40"/>
      <c r="B322" s="41"/>
      <c r="C322" s="215" t="s">
        <v>520</v>
      </c>
      <c r="D322" s="215" t="s">
        <v>198</v>
      </c>
      <c r="E322" s="216" t="s">
        <v>761</v>
      </c>
      <c r="F322" s="217" t="s">
        <v>762</v>
      </c>
      <c r="G322" s="218" t="s">
        <v>252</v>
      </c>
      <c r="H322" s="219">
        <v>35.299999999999997</v>
      </c>
      <c r="I322" s="220"/>
      <c r="J322" s="221">
        <f>ROUND(I322*H322,2)</f>
        <v>0</v>
      </c>
      <c r="K322" s="222"/>
      <c r="L322" s="46"/>
      <c r="M322" s="223" t="s">
        <v>19</v>
      </c>
      <c r="N322" s="224" t="s">
        <v>42</v>
      </c>
      <c r="O322" s="86"/>
      <c r="P322" s="225">
        <f>O322*H322</f>
        <v>0</v>
      </c>
      <c r="Q322" s="225">
        <v>0.00020000000000000001</v>
      </c>
      <c r="R322" s="225">
        <f>Q322*H322</f>
        <v>0.0070599999999999994</v>
      </c>
      <c r="S322" s="225">
        <v>0</v>
      </c>
      <c r="T322" s="22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7" t="s">
        <v>148</v>
      </c>
      <c r="AT322" s="227" t="s">
        <v>198</v>
      </c>
      <c r="AU322" s="227" t="s">
        <v>78</v>
      </c>
      <c r="AY322" s="19" t="s">
        <v>197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9" t="s">
        <v>148</v>
      </c>
      <c r="BK322" s="228">
        <f>ROUND(I322*H322,2)</f>
        <v>0</v>
      </c>
      <c r="BL322" s="19" t="s">
        <v>148</v>
      </c>
      <c r="BM322" s="227" t="s">
        <v>569</v>
      </c>
    </row>
    <row r="323" s="14" customFormat="1">
      <c r="A323" s="14"/>
      <c r="B323" s="240"/>
      <c r="C323" s="241"/>
      <c r="D323" s="231" t="s">
        <v>202</v>
      </c>
      <c r="E323" s="242" t="s">
        <v>19</v>
      </c>
      <c r="F323" s="243" t="s">
        <v>157</v>
      </c>
      <c r="G323" s="241"/>
      <c r="H323" s="244">
        <v>35.299999999999997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202</v>
      </c>
      <c r="AU323" s="250" t="s">
        <v>78</v>
      </c>
      <c r="AV323" s="14" t="s">
        <v>78</v>
      </c>
      <c r="AW323" s="14" t="s">
        <v>31</v>
      </c>
      <c r="AX323" s="14" t="s">
        <v>76</v>
      </c>
      <c r="AY323" s="250" t="s">
        <v>197</v>
      </c>
    </row>
    <row r="324" s="2" customFormat="1" ht="21.75" customHeight="1">
      <c r="A324" s="40"/>
      <c r="B324" s="41"/>
      <c r="C324" s="215" t="s">
        <v>524</v>
      </c>
      <c r="D324" s="215" t="s">
        <v>198</v>
      </c>
      <c r="E324" s="216" t="s">
        <v>571</v>
      </c>
      <c r="F324" s="217" t="s">
        <v>572</v>
      </c>
      <c r="G324" s="218" t="s">
        <v>252</v>
      </c>
      <c r="H324" s="219">
        <v>35.299999999999997</v>
      </c>
      <c r="I324" s="220"/>
      <c r="J324" s="221">
        <f>ROUND(I324*H324,2)</f>
        <v>0</v>
      </c>
      <c r="K324" s="222"/>
      <c r="L324" s="46"/>
      <c r="M324" s="223" t="s">
        <v>19</v>
      </c>
      <c r="N324" s="224" t="s">
        <v>42</v>
      </c>
      <c r="O324" s="86"/>
      <c r="P324" s="225">
        <f>O324*H324</f>
        <v>0</v>
      </c>
      <c r="Q324" s="225">
        <v>7.3499999999999998E-05</v>
      </c>
      <c r="R324" s="225">
        <f>Q324*H324</f>
        <v>0.0025945499999999997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148</v>
      </c>
      <c r="AT324" s="227" t="s">
        <v>198</v>
      </c>
      <c r="AU324" s="227" t="s">
        <v>78</v>
      </c>
      <c r="AY324" s="19" t="s">
        <v>197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148</v>
      </c>
      <c r="BK324" s="228">
        <f>ROUND(I324*H324,2)</f>
        <v>0</v>
      </c>
      <c r="BL324" s="19" t="s">
        <v>148</v>
      </c>
      <c r="BM324" s="227" t="s">
        <v>573</v>
      </c>
    </row>
    <row r="325" s="14" customFormat="1">
      <c r="A325" s="14"/>
      <c r="B325" s="240"/>
      <c r="C325" s="241"/>
      <c r="D325" s="231" t="s">
        <v>202</v>
      </c>
      <c r="E325" s="242" t="s">
        <v>19</v>
      </c>
      <c r="F325" s="243" t="s">
        <v>157</v>
      </c>
      <c r="G325" s="241"/>
      <c r="H325" s="244">
        <v>35.299999999999997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202</v>
      </c>
      <c r="AU325" s="250" t="s">
        <v>78</v>
      </c>
      <c r="AV325" s="14" t="s">
        <v>78</v>
      </c>
      <c r="AW325" s="14" t="s">
        <v>31</v>
      </c>
      <c r="AX325" s="14" t="s">
        <v>76</v>
      </c>
      <c r="AY325" s="250" t="s">
        <v>197</v>
      </c>
    </row>
    <row r="326" s="12" customFormat="1" ht="22.8" customHeight="1">
      <c r="A326" s="12"/>
      <c r="B326" s="201"/>
      <c r="C326" s="202"/>
      <c r="D326" s="203" t="s">
        <v>68</v>
      </c>
      <c r="E326" s="273" t="s">
        <v>271</v>
      </c>
      <c r="F326" s="273" t="s">
        <v>574</v>
      </c>
      <c r="G326" s="202"/>
      <c r="H326" s="202"/>
      <c r="I326" s="205"/>
      <c r="J326" s="274">
        <f>BK326</f>
        <v>0</v>
      </c>
      <c r="K326" s="202"/>
      <c r="L326" s="207"/>
      <c r="M326" s="208"/>
      <c r="N326" s="209"/>
      <c r="O326" s="209"/>
      <c r="P326" s="210">
        <f>SUM(P327:P328)</f>
        <v>0</v>
      </c>
      <c r="Q326" s="209"/>
      <c r="R326" s="210">
        <f>SUM(R327:R328)</f>
        <v>0</v>
      </c>
      <c r="S326" s="209"/>
      <c r="T326" s="211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2" t="s">
        <v>76</v>
      </c>
      <c r="AT326" s="213" t="s">
        <v>68</v>
      </c>
      <c r="AU326" s="213" t="s">
        <v>76</v>
      </c>
      <c r="AY326" s="212" t="s">
        <v>197</v>
      </c>
      <c r="BK326" s="214">
        <f>SUM(BK327:BK328)</f>
        <v>0</v>
      </c>
    </row>
    <row r="327" s="2" customFormat="1" ht="24.15" customHeight="1">
      <c r="A327" s="40"/>
      <c r="B327" s="41"/>
      <c r="C327" s="215" t="s">
        <v>529</v>
      </c>
      <c r="D327" s="215" t="s">
        <v>198</v>
      </c>
      <c r="E327" s="216" t="s">
        <v>576</v>
      </c>
      <c r="F327" s="217" t="s">
        <v>577</v>
      </c>
      <c r="G327" s="218" t="s">
        <v>252</v>
      </c>
      <c r="H327" s="219">
        <v>66.400000000000006</v>
      </c>
      <c r="I327" s="220"/>
      <c r="J327" s="221">
        <f>ROUND(I327*H327,2)</f>
        <v>0</v>
      </c>
      <c r="K327" s="222"/>
      <c r="L327" s="46"/>
      <c r="M327" s="223" t="s">
        <v>19</v>
      </c>
      <c r="N327" s="224" t="s">
        <v>42</v>
      </c>
      <c r="O327" s="86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7" t="s">
        <v>148</v>
      </c>
      <c r="AT327" s="227" t="s">
        <v>198</v>
      </c>
      <c r="AU327" s="227" t="s">
        <v>78</v>
      </c>
      <c r="AY327" s="19" t="s">
        <v>197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9" t="s">
        <v>148</v>
      </c>
      <c r="BK327" s="228">
        <f>ROUND(I327*H327,2)</f>
        <v>0</v>
      </c>
      <c r="BL327" s="19" t="s">
        <v>148</v>
      </c>
      <c r="BM327" s="227" t="s">
        <v>578</v>
      </c>
    </row>
    <row r="328" s="14" customFormat="1">
      <c r="A328" s="14"/>
      <c r="B328" s="240"/>
      <c r="C328" s="241"/>
      <c r="D328" s="231" t="s">
        <v>202</v>
      </c>
      <c r="E328" s="242" t="s">
        <v>19</v>
      </c>
      <c r="F328" s="243" t="s">
        <v>579</v>
      </c>
      <c r="G328" s="241"/>
      <c r="H328" s="244">
        <v>66.400000000000006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0" t="s">
        <v>202</v>
      </c>
      <c r="AU328" s="250" t="s">
        <v>78</v>
      </c>
      <c r="AV328" s="14" t="s">
        <v>78</v>
      </c>
      <c r="AW328" s="14" t="s">
        <v>31</v>
      </c>
      <c r="AX328" s="14" t="s">
        <v>76</v>
      </c>
      <c r="AY328" s="250" t="s">
        <v>197</v>
      </c>
    </row>
    <row r="329" s="12" customFormat="1" ht="22.8" customHeight="1">
      <c r="A329" s="12"/>
      <c r="B329" s="201"/>
      <c r="C329" s="202"/>
      <c r="D329" s="203" t="s">
        <v>68</v>
      </c>
      <c r="E329" s="273" t="s">
        <v>593</v>
      </c>
      <c r="F329" s="273" t="s">
        <v>594</v>
      </c>
      <c r="G329" s="202"/>
      <c r="H329" s="202"/>
      <c r="I329" s="205"/>
      <c r="J329" s="274">
        <f>BK329</f>
        <v>0</v>
      </c>
      <c r="K329" s="202"/>
      <c r="L329" s="207"/>
      <c r="M329" s="208"/>
      <c r="N329" s="209"/>
      <c r="O329" s="209"/>
      <c r="P329" s="210">
        <f>SUM(P330:P333)</f>
        <v>0</v>
      </c>
      <c r="Q329" s="209"/>
      <c r="R329" s="210">
        <f>SUM(R330:R333)</f>
        <v>0</v>
      </c>
      <c r="S329" s="209"/>
      <c r="T329" s="211">
        <f>SUM(T330:T333)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2" t="s">
        <v>76</v>
      </c>
      <c r="AT329" s="213" t="s">
        <v>68</v>
      </c>
      <c r="AU329" s="213" t="s">
        <v>76</v>
      </c>
      <c r="AY329" s="212" t="s">
        <v>197</v>
      </c>
      <c r="BK329" s="214">
        <f>SUM(BK330:BK333)</f>
        <v>0</v>
      </c>
    </row>
    <row r="330" s="2" customFormat="1" ht="37.8" customHeight="1">
      <c r="A330" s="40"/>
      <c r="B330" s="41"/>
      <c r="C330" s="215" t="s">
        <v>533</v>
      </c>
      <c r="D330" s="215" t="s">
        <v>198</v>
      </c>
      <c r="E330" s="216" t="s">
        <v>596</v>
      </c>
      <c r="F330" s="217" t="s">
        <v>597</v>
      </c>
      <c r="G330" s="218" t="s">
        <v>341</v>
      </c>
      <c r="H330" s="219">
        <v>29.581</v>
      </c>
      <c r="I330" s="220"/>
      <c r="J330" s="221">
        <f>ROUND(I330*H330,2)</f>
        <v>0</v>
      </c>
      <c r="K330" s="222"/>
      <c r="L330" s="46"/>
      <c r="M330" s="223" t="s">
        <v>19</v>
      </c>
      <c r="N330" s="224" t="s">
        <v>42</v>
      </c>
      <c r="O330" s="86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7" t="s">
        <v>148</v>
      </c>
      <c r="AT330" s="227" t="s">
        <v>198</v>
      </c>
      <c r="AU330" s="227" t="s">
        <v>78</v>
      </c>
      <c r="AY330" s="19" t="s">
        <v>197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9" t="s">
        <v>148</v>
      </c>
      <c r="BK330" s="228">
        <f>ROUND(I330*H330,2)</f>
        <v>0</v>
      </c>
      <c r="BL330" s="19" t="s">
        <v>148</v>
      </c>
      <c r="BM330" s="227" t="s">
        <v>598</v>
      </c>
    </row>
    <row r="331" s="2" customFormat="1" ht="37.8" customHeight="1">
      <c r="A331" s="40"/>
      <c r="B331" s="41"/>
      <c r="C331" s="215" t="s">
        <v>537</v>
      </c>
      <c r="D331" s="215" t="s">
        <v>198</v>
      </c>
      <c r="E331" s="216" t="s">
        <v>600</v>
      </c>
      <c r="F331" s="217" t="s">
        <v>601</v>
      </c>
      <c r="G331" s="218" t="s">
        <v>341</v>
      </c>
      <c r="H331" s="219">
        <v>207.06700000000001</v>
      </c>
      <c r="I331" s="220"/>
      <c r="J331" s="221">
        <f>ROUND(I331*H331,2)</f>
        <v>0</v>
      </c>
      <c r="K331" s="222"/>
      <c r="L331" s="46"/>
      <c r="M331" s="223" t="s">
        <v>19</v>
      </c>
      <c r="N331" s="224" t="s">
        <v>42</v>
      </c>
      <c r="O331" s="86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7" t="s">
        <v>148</v>
      </c>
      <c r="AT331" s="227" t="s">
        <v>198</v>
      </c>
      <c r="AU331" s="227" t="s">
        <v>78</v>
      </c>
      <c r="AY331" s="19" t="s">
        <v>197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9" t="s">
        <v>148</v>
      </c>
      <c r="BK331" s="228">
        <f>ROUND(I331*H331,2)</f>
        <v>0</v>
      </c>
      <c r="BL331" s="19" t="s">
        <v>148</v>
      </c>
      <c r="BM331" s="227" t="s">
        <v>602</v>
      </c>
    </row>
    <row r="332" s="14" customFormat="1">
      <c r="A332" s="14"/>
      <c r="B332" s="240"/>
      <c r="C332" s="241"/>
      <c r="D332" s="231" t="s">
        <v>202</v>
      </c>
      <c r="E332" s="241"/>
      <c r="F332" s="243" t="s">
        <v>763</v>
      </c>
      <c r="G332" s="241"/>
      <c r="H332" s="244">
        <v>207.06700000000001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0" t="s">
        <v>202</v>
      </c>
      <c r="AU332" s="250" t="s">
        <v>78</v>
      </c>
      <c r="AV332" s="14" t="s">
        <v>78</v>
      </c>
      <c r="AW332" s="14" t="s">
        <v>4</v>
      </c>
      <c r="AX332" s="14" t="s">
        <v>76</v>
      </c>
      <c r="AY332" s="250" t="s">
        <v>197</v>
      </c>
    </row>
    <row r="333" s="2" customFormat="1" ht="44.25" customHeight="1">
      <c r="A333" s="40"/>
      <c r="B333" s="41"/>
      <c r="C333" s="215" t="s">
        <v>541</v>
      </c>
      <c r="D333" s="215" t="s">
        <v>198</v>
      </c>
      <c r="E333" s="216" t="s">
        <v>605</v>
      </c>
      <c r="F333" s="217" t="s">
        <v>340</v>
      </c>
      <c r="G333" s="218" t="s">
        <v>341</v>
      </c>
      <c r="H333" s="219">
        <v>29.581</v>
      </c>
      <c r="I333" s="220"/>
      <c r="J333" s="221">
        <f>ROUND(I333*H333,2)</f>
        <v>0</v>
      </c>
      <c r="K333" s="222"/>
      <c r="L333" s="46"/>
      <c r="M333" s="223" t="s">
        <v>19</v>
      </c>
      <c r="N333" s="224" t="s">
        <v>42</v>
      </c>
      <c r="O333" s="86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148</v>
      </c>
      <c r="AT333" s="227" t="s">
        <v>198</v>
      </c>
      <c r="AU333" s="227" t="s">
        <v>78</v>
      </c>
      <c r="AY333" s="19" t="s">
        <v>197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148</v>
      </c>
      <c r="BK333" s="228">
        <f>ROUND(I333*H333,2)</f>
        <v>0</v>
      </c>
      <c r="BL333" s="19" t="s">
        <v>148</v>
      </c>
      <c r="BM333" s="227" t="s">
        <v>606</v>
      </c>
    </row>
    <row r="334" s="12" customFormat="1" ht="22.8" customHeight="1">
      <c r="A334" s="12"/>
      <c r="B334" s="201"/>
      <c r="C334" s="202"/>
      <c r="D334" s="203" t="s">
        <v>68</v>
      </c>
      <c r="E334" s="273" t="s">
        <v>607</v>
      </c>
      <c r="F334" s="273" t="s">
        <v>608</v>
      </c>
      <c r="G334" s="202"/>
      <c r="H334" s="202"/>
      <c r="I334" s="205"/>
      <c r="J334" s="274">
        <f>BK334</f>
        <v>0</v>
      </c>
      <c r="K334" s="202"/>
      <c r="L334" s="207"/>
      <c r="M334" s="208"/>
      <c r="N334" s="209"/>
      <c r="O334" s="209"/>
      <c r="P334" s="210">
        <f>P335</f>
        <v>0</v>
      </c>
      <c r="Q334" s="209"/>
      <c r="R334" s="210">
        <f>R335</f>
        <v>0</v>
      </c>
      <c r="S334" s="209"/>
      <c r="T334" s="211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2" t="s">
        <v>76</v>
      </c>
      <c r="AT334" s="213" t="s">
        <v>68</v>
      </c>
      <c r="AU334" s="213" t="s">
        <v>76</v>
      </c>
      <c r="AY334" s="212" t="s">
        <v>197</v>
      </c>
      <c r="BK334" s="214">
        <f>BK335</f>
        <v>0</v>
      </c>
    </row>
    <row r="335" s="2" customFormat="1" ht="37.8" customHeight="1">
      <c r="A335" s="40"/>
      <c r="B335" s="41"/>
      <c r="C335" s="215" t="s">
        <v>545</v>
      </c>
      <c r="D335" s="215" t="s">
        <v>198</v>
      </c>
      <c r="E335" s="216" t="s">
        <v>610</v>
      </c>
      <c r="F335" s="217" t="s">
        <v>611</v>
      </c>
      <c r="G335" s="218" t="s">
        <v>341</v>
      </c>
      <c r="H335" s="219">
        <v>82.858999999999995</v>
      </c>
      <c r="I335" s="220"/>
      <c r="J335" s="221">
        <f>ROUND(I335*H335,2)</f>
        <v>0</v>
      </c>
      <c r="K335" s="222"/>
      <c r="L335" s="46"/>
      <c r="M335" s="223" t="s">
        <v>19</v>
      </c>
      <c r="N335" s="224" t="s">
        <v>42</v>
      </c>
      <c r="O335" s="86"/>
      <c r="P335" s="225">
        <f>O335*H335</f>
        <v>0</v>
      </c>
      <c r="Q335" s="225">
        <v>0</v>
      </c>
      <c r="R335" s="225">
        <f>Q335*H335</f>
        <v>0</v>
      </c>
      <c r="S335" s="225">
        <v>0</v>
      </c>
      <c r="T335" s="22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7" t="s">
        <v>148</v>
      </c>
      <c r="AT335" s="227" t="s">
        <v>198</v>
      </c>
      <c r="AU335" s="227" t="s">
        <v>78</v>
      </c>
      <c r="AY335" s="19" t="s">
        <v>197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148</v>
      </c>
      <c r="BK335" s="228">
        <f>ROUND(I335*H335,2)</f>
        <v>0</v>
      </c>
      <c r="BL335" s="19" t="s">
        <v>148</v>
      </c>
      <c r="BM335" s="227" t="s">
        <v>612</v>
      </c>
    </row>
    <row r="336" s="12" customFormat="1" ht="25.92" customHeight="1">
      <c r="A336" s="12"/>
      <c r="B336" s="201"/>
      <c r="C336" s="202"/>
      <c r="D336" s="203" t="s">
        <v>68</v>
      </c>
      <c r="E336" s="204" t="s">
        <v>613</v>
      </c>
      <c r="F336" s="204" t="s">
        <v>614</v>
      </c>
      <c r="G336" s="202"/>
      <c r="H336" s="202"/>
      <c r="I336" s="205"/>
      <c r="J336" s="206">
        <f>BK336</f>
        <v>0</v>
      </c>
      <c r="K336" s="202"/>
      <c r="L336" s="207"/>
      <c r="M336" s="208"/>
      <c r="N336" s="209"/>
      <c r="O336" s="209"/>
      <c r="P336" s="210">
        <f>P337+P341+P346</f>
        <v>0</v>
      </c>
      <c r="Q336" s="209"/>
      <c r="R336" s="210">
        <f>R337+R341+R346</f>
        <v>0</v>
      </c>
      <c r="S336" s="209"/>
      <c r="T336" s="211">
        <f>T337+T341+T346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2" t="s">
        <v>245</v>
      </c>
      <c r="AT336" s="213" t="s">
        <v>68</v>
      </c>
      <c r="AU336" s="213" t="s">
        <v>69</v>
      </c>
      <c r="AY336" s="212" t="s">
        <v>197</v>
      </c>
      <c r="BK336" s="214">
        <f>BK337+BK341+BK346</f>
        <v>0</v>
      </c>
    </row>
    <row r="337" s="12" customFormat="1" ht="22.8" customHeight="1">
      <c r="A337" s="12"/>
      <c r="B337" s="201"/>
      <c r="C337" s="202"/>
      <c r="D337" s="203" t="s">
        <v>68</v>
      </c>
      <c r="E337" s="273" t="s">
        <v>615</v>
      </c>
      <c r="F337" s="273" t="s">
        <v>616</v>
      </c>
      <c r="G337" s="202"/>
      <c r="H337" s="202"/>
      <c r="I337" s="205"/>
      <c r="J337" s="274">
        <f>BK337</f>
        <v>0</v>
      </c>
      <c r="K337" s="202"/>
      <c r="L337" s="207"/>
      <c r="M337" s="208"/>
      <c r="N337" s="209"/>
      <c r="O337" s="209"/>
      <c r="P337" s="210">
        <f>SUM(P338:P340)</f>
        <v>0</v>
      </c>
      <c r="Q337" s="209"/>
      <c r="R337" s="210">
        <f>SUM(R338:R340)</f>
        <v>0</v>
      </c>
      <c r="S337" s="209"/>
      <c r="T337" s="211">
        <f>SUM(T338:T340)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2" t="s">
        <v>245</v>
      </c>
      <c r="AT337" s="213" t="s">
        <v>68</v>
      </c>
      <c r="AU337" s="213" t="s">
        <v>76</v>
      </c>
      <c r="AY337" s="212" t="s">
        <v>197</v>
      </c>
      <c r="BK337" s="214">
        <f>SUM(BK338:BK340)</f>
        <v>0</v>
      </c>
    </row>
    <row r="338" s="2" customFormat="1" ht="16.5" customHeight="1">
      <c r="A338" s="40"/>
      <c r="B338" s="41"/>
      <c r="C338" s="215" t="s">
        <v>549</v>
      </c>
      <c r="D338" s="215" t="s">
        <v>198</v>
      </c>
      <c r="E338" s="216" t="s">
        <v>618</v>
      </c>
      <c r="F338" s="217" t="s">
        <v>619</v>
      </c>
      <c r="G338" s="218" t="s">
        <v>620</v>
      </c>
      <c r="H338" s="219">
        <v>1</v>
      </c>
      <c r="I338" s="220"/>
      <c r="J338" s="221">
        <f>ROUND(I338*H338,2)</f>
        <v>0</v>
      </c>
      <c r="K338" s="222"/>
      <c r="L338" s="46"/>
      <c r="M338" s="223" t="s">
        <v>19</v>
      </c>
      <c r="N338" s="224" t="s">
        <v>42</v>
      </c>
      <c r="O338" s="86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7" t="s">
        <v>621</v>
      </c>
      <c r="AT338" s="227" t="s">
        <v>198</v>
      </c>
      <c r="AU338" s="227" t="s">
        <v>78</v>
      </c>
      <c r="AY338" s="19" t="s">
        <v>197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148</v>
      </c>
      <c r="BK338" s="228">
        <f>ROUND(I338*H338,2)</f>
        <v>0</v>
      </c>
      <c r="BL338" s="19" t="s">
        <v>621</v>
      </c>
      <c r="BM338" s="227" t="s">
        <v>622</v>
      </c>
    </row>
    <row r="339" s="2" customFormat="1" ht="16.5" customHeight="1">
      <c r="A339" s="40"/>
      <c r="B339" s="41"/>
      <c r="C339" s="215" t="s">
        <v>553</v>
      </c>
      <c r="D339" s="215" t="s">
        <v>198</v>
      </c>
      <c r="E339" s="216" t="s">
        <v>624</v>
      </c>
      <c r="F339" s="217" t="s">
        <v>625</v>
      </c>
      <c r="G339" s="218" t="s">
        <v>620</v>
      </c>
      <c r="H339" s="219">
        <v>1</v>
      </c>
      <c r="I339" s="220"/>
      <c r="J339" s="221">
        <f>ROUND(I339*H339,2)</f>
        <v>0</v>
      </c>
      <c r="K339" s="222"/>
      <c r="L339" s="46"/>
      <c r="M339" s="223" t="s">
        <v>19</v>
      </c>
      <c r="N339" s="224" t="s">
        <v>42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621</v>
      </c>
      <c r="AT339" s="227" t="s">
        <v>198</v>
      </c>
      <c r="AU339" s="227" t="s">
        <v>78</v>
      </c>
      <c r="AY339" s="19" t="s">
        <v>197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148</v>
      </c>
      <c r="BK339" s="228">
        <f>ROUND(I339*H339,2)</f>
        <v>0</v>
      </c>
      <c r="BL339" s="19" t="s">
        <v>621</v>
      </c>
      <c r="BM339" s="227" t="s">
        <v>626</v>
      </c>
    </row>
    <row r="340" s="2" customFormat="1" ht="16.5" customHeight="1">
      <c r="A340" s="40"/>
      <c r="B340" s="41"/>
      <c r="C340" s="215" t="s">
        <v>558</v>
      </c>
      <c r="D340" s="215" t="s">
        <v>198</v>
      </c>
      <c r="E340" s="216" t="s">
        <v>628</v>
      </c>
      <c r="F340" s="217" t="s">
        <v>629</v>
      </c>
      <c r="G340" s="218" t="s">
        <v>620</v>
      </c>
      <c r="H340" s="219">
        <v>1</v>
      </c>
      <c r="I340" s="220"/>
      <c r="J340" s="221">
        <f>ROUND(I340*H340,2)</f>
        <v>0</v>
      </c>
      <c r="K340" s="222"/>
      <c r="L340" s="46"/>
      <c r="M340" s="223" t="s">
        <v>19</v>
      </c>
      <c r="N340" s="224" t="s">
        <v>42</v>
      </c>
      <c r="O340" s="86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7" t="s">
        <v>621</v>
      </c>
      <c r="AT340" s="227" t="s">
        <v>198</v>
      </c>
      <c r="AU340" s="227" t="s">
        <v>78</v>
      </c>
      <c r="AY340" s="19" t="s">
        <v>197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148</v>
      </c>
      <c r="BK340" s="228">
        <f>ROUND(I340*H340,2)</f>
        <v>0</v>
      </c>
      <c r="BL340" s="19" t="s">
        <v>621</v>
      </c>
      <c r="BM340" s="227" t="s">
        <v>630</v>
      </c>
    </row>
    <row r="341" s="12" customFormat="1" ht="22.8" customHeight="1">
      <c r="A341" s="12"/>
      <c r="B341" s="201"/>
      <c r="C341" s="202"/>
      <c r="D341" s="203" t="s">
        <v>68</v>
      </c>
      <c r="E341" s="273" t="s">
        <v>631</v>
      </c>
      <c r="F341" s="273" t="s">
        <v>632</v>
      </c>
      <c r="G341" s="202"/>
      <c r="H341" s="202"/>
      <c r="I341" s="205"/>
      <c r="J341" s="274">
        <f>BK341</f>
        <v>0</v>
      </c>
      <c r="K341" s="202"/>
      <c r="L341" s="207"/>
      <c r="M341" s="208"/>
      <c r="N341" s="209"/>
      <c r="O341" s="209"/>
      <c r="P341" s="210">
        <f>SUM(P342:P345)</f>
        <v>0</v>
      </c>
      <c r="Q341" s="209"/>
      <c r="R341" s="210">
        <f>SUM(R342:R345)</f>
        <v>0</v>
      </c>
      <c r="S341" s="209"/>
      <c r="T341" s="211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2" t="s">
        <v>245</v>
      </c>
      <c r="AT341" s="213" t="s">
        <v>68</v>
      </c>
      <c r="AU341" s="213" t="s">
        <v>76</v>
      </c>
      <c r="AY341" s="212" t="s">
        <v>197</v>
      </c>
      <c r="BK341" s="214">
        <f>SUM(BK342:BK345)</f>
        <v>0</v>
      </c>
    </row>
    <row r="342" s="2" customFormat="1" ht="16.5" customHeight="1">
      <c r="A342" s="40"/>
      <c r="B342" s="41"/>
      <c r="C342" s="215" t="s">
        <v>562</v>
      </c>
      <c r="D342" s="215" t="s">
        <v>198</v>
      </c>
      <c r="E342" s="216" t="s">
        <v>634</v>
      </c>
      <c r="F342" s="217" t="s">
        <v>632</v>
      </c>
      <c r="G342" s="218" t="s">
        <v>620</v>
      </c>
      <c r="H342" s="219">
        <v>1</v>
      </c>
      <c r="I342" s="220"/>
      <c r="J342" s="221">
        <f>ROUND(I342*H342,2)</f>
        <v>0</v>
      </c>
      <c r="K342" s="222"/>
      <c r="L342" s="46"/>
      <c r="M342" s="223" t="s">
        <v>19</v>
      </c>
      <c r="N342" s="224" t="s">
        <v>42</v>
      </c>
      <c r="O342" s="86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621</v>
      </c>
      <c r="AT342" s="227" t="s">
        <v>198</v>
      </c>
      <c r="AU342" s="227" t="s">
        <v>78</v>
      </c>
      <c r="AY342" s="19" t="s">
        <v>197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148</v>
      </c>
      <c r="BK342" s="228">
        <f>ROUND(I342*H342,2)</f>
        <v>0</v>
      </c>
      <c r="BL342" s="19" t="s">
        <v>621</v>
      </c>
      <c r="BM342" s="227" t="s">
        <v>635</v>
      </c>
    </row>
    <row r="343" s="2" customFormat="1" ht="24.15" customHeight="1">
      <c r="A343" s="40"/>
      <c r="B343" s="41"/>
      <c r="C343" s="215" t="s">
        <v>566</v>
      </c>
      <c r="D343" s="215" t="s">
        <v>198</v>
      </c>
      <c r="E343" s="216" t="s">
        <v>637</v>
      </c>
      <c r="F343" s="217" t="s">
        <v>638</v>
      </c>
      <c r="G343" s="218" t="s">
        <v>620</v>
      </c>
      <c r="H343" s="219">
        <v>1</v>
      </c>
      <c r="I343" s="220"/>
      <c r="J343" s="221">
        <f>ROUND(I343*H343,2)</f>
        <v>0</v>
      </c>
      <c r="K343" s="222"/>
      <c r="L343" s="46"/>
      <c r="M343" s="223" t="s">
        <v>19</v>
      </c>
      <c r="N343" s="224" t="s">
        <v>42</v>
      </c>
      <c r="O343" s="86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621</v>
      </c>
      <c r="AT343" s="227" t="s">
        <v>198</v>
      </c>
      <c r="AU343" s="227" t="s">
        <v>78</v>
      </c>
      <c r="AY343" s="19" t="s">
        <v>197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148</v>
      </c>
      <c r="BK343" s="228">
        <f>ROUND(I343*H343,2)</f>
        <v>0</v>
      </c>
      <c r="BL343" s="19" t="s">
        <v>621</v>
      </c>
      <c r="BM343" s="227" t="s">
        <v>639</v>
      </c>
    </row>
    <row r="344" s="2" customFormat="1" ht="16.5" customHeight="1">
      <c r="A344" s="40"/>
      <c r="B344" s="41"/>
      <c r="C344" s="215" t="s">
        <v>570</v>
      </c>
      <c r="D344" s="215" t="s">
        <v>198</v>
      </c>
      <c r="E344" s="216" t="s">
        <v>641</v>
      </c>
      <c r="F344" s="217" t="s">
        <v>642</v>
      </c>
      <c r="G344" s="218" t="s">
        <v>620</v>
      </c>
      <c r="H344" s="219">
        <v>1</v>
      </c>
      <c r="I344" s="220"/>
      <c r="J344" s="221">
        <f>ROUND(I344*H344,2)</f>
        <v>0</v>
      </c>
      <c r="K344" s="222"/>
      <c r="L344" s="46"/>
      <c r="M344" s="223" t="s">
        <v>19</v>
      </c>
      <c r="N344" s="224" t="s">
        <v>42</v>
      </c>
      <c r="O344" s="86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7" t="s">
        <v>621</v>
      </c>
      <c r="AT344" s="227" t="s">
        <v>198</v>
      </c>
      <c r="AU344" s="227" t="s">
        <v>78</v>
      </c>
      <c r="AY344" s="19" t="s">
        <v>197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9" t="s">
        <v>148</v>
      </c>
      <c r="BK344" s="228">
        <f>ROUND(I344*H344,2)</f>
        <v>0</v>
      </c>
      <c r="BL344" s="19" t="s">
        <v>621</v>
      </c>
      <c r="BM344" s="227" t="s">
        <v>643</v>
      </c>
    </row>
    <row r="345" s="2" customFormat="1" ht="16.5" customHeight="1">
      <c r="A345" s="40"/>
      <c r="B345" s="41"/>
      <c r="C345" s="215" t="s">
        <v>575</v>
      </c>
      <c r="D345" s="215" t="s">
        <v>198</v>
      </c>
      <c r="E345" s="216" t="s">
        <v>645</v>
      </c>
      <c r="F345" s="217" t="s">
        <v>646</v>
      </c>
      <c r="G345" s="218" t="s">
        <v>620</v>
      </c>
      <c r="H345" s="219">
        <v>1</v>
      </c>
      <c r="I345" s="220"/>
      <c r="J345" s="221">
        <f>ROUND(I345*H345,2)</f>
        <v>0</v>
      </c>
      <c r="K345" s="222"/>
      <c r="L345" s="46"/>
      <c r="M345" s="223" t="s">
        <v>19</v>
      </c>
      <c r="N345" s="224" t="s">
        <v>42</v>
      </c>
      <c r="O345" s="86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7" t="s">
        <v>621</v>
      </c>
      <c r="AT345" s="227" t="s">
        <v>198</v>
      </c>
      <c r="AU345" s="227" t="s">
        <v>78</v>
      </c>
      <c r="AY345" s="19" t="s">
        <v>197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9" t="s">
        <v>148</v>
      </c>
      <c r="BK345" s="228">
        <f>ROUND(I345*H345,2)</f>
        <v>0</v>
      </c>
      <c r="BL345" s="19" t="s">
        <v>621</v>
      </c>
      <c r="BM345" s="227" t="s">
        <v>647</v>
      </c>
    </row>
    <row r="346" s="12" customFormat="1" ht="22.8" customHeight="1">
      <c r="A346" s="12"/>
      <c r="B346" s="201"/>
      <c r="C346" s="202"/>
      <c r="D346" s="203" t="s">
        <v>68</v>
      </c>
      <c r="E346" s="273" t="s">
        <v>648</v>
      </c>
      <c r="F346" s="273" t="s">
        <v>649</v>
      </c>
      <c r="G346" s="202"/>
      <c r="H346" s="202"/>
      <c r="I346" s="205"/>
      <c r="J346" s="274">
        <f>BK346</f>
        <v>0</v>
      </c>
      <c r="K346" s="202"/>
      <c r="L346" s="207"/>
      <c r="M346" s="208"/>
      <c r="N346" s="209"/>
      <c r="O346" s="209"/>
      <c r="P346" s="210">
        <f>P347</f>
        <v>0</v>
      </c>
      <c r="Q346" s="209"/>
      <c r="R346" s="210">
        <f>R347</f>
        <v>0</v>
      </c>
      <c r="S346" s="209"/>
      <c r="T346" s="211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2" t="s">
        <v>245</v>
      </c>
      <c r="AT346" s="213" t="s">
        <v>68</v>
      </c>
      <c r="AU346" s="213" t="s">
        <v>76</v>
      </c>
      <c r="AY346" s="212" t="s">
        <v>197</v>
      </c>
      <c r="BK346" s="214">
        <f>BK347</f>
        <v>0</v>
      </c>
    </row>
    <row r="347" s="2" customFormat="1" ht="16.5" customHeight="1">
      <c r="A347" s="40"/>
      <c r="B347" s="41"/>
      <c r="C347" s="215" t="s">
        <v>580</v>
      </c>
      <c r="D347" s="215" t="s">
        <v>198</v>
      </c>
      <c r="E347" s="216" t="s">
        <v>651</v>
      </c>
      <c r="F347" s="217" t="s">
        <v>652</v>
      </c>
      <c r="G347" s="218" t="s">
        <v>620</v>
      </c>
      <c r="H347" s="219">
        <v>2</v>
      </c>
      <c r="I347" s="220"/>
      <c r="J347" s="221">
        <f>ROUND(I347*H347,2)</f>
        <v>0</v>
      </c>
      <c r="K347" s="222"/>
      <c r="L347" s="46"/>
      <c r="M347" s="286" t="s">
        <v>19</v>
      </c>
      <c r="N347" s="287" t="s">
        <v>42</v>
      </c>
      <c r="O347" s="288"/>
      <c r="P347" s="289">
        <f>O347*H347</f>
        <v>0</v>
      </c>
      <c r="Q347" s="289">
        <v>0</v>
      </c>
      <c r="R347" s="289">
        <f>Q347*H347</f>
        <v>0</v>
      </c>
      <c r="S347" s="289">
        <v>0</v>
      </c>
      <c r="T347" s="290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7" t="s">
        <v>621</v>
      </c>
      <c r="AT347" s="227" t="s">
        <v>198</v>
      </c>
      <c r="AU347" s="227" t="s">
        <v>78</v>
      </c>
      <c r="AY347" s="19" t="s">
        <v>197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9" t="s">
        <v>148</v>
      </c>
      <c r="BK347" s="228">
        <f>ROUND(I347*H347,2)</f>
        <v>0</v>
      </c>
      <c r="BL347" s="19" t="s">
        <v>621</v>
      </c>
      <c r="BM347" s="227" t="s">
        <v>653</v>
      </c>
    </row>
    <row r="348" s="2" customFormat="1" ht="6.96" customHeight="1">
      <c r="A348" s="40"/>
      <c r="B348" s="61"/>
      <c r="C348" s="62"/>
      <c r="D348" s="62"/>
      <c r="E348" s="62"/>
      <c r="F348" s="62"/>
      <c r="G348" s="62"/>
      <c r="H348" s="62"/>
      <c r="I348" s="62"/>
      <c r="J348" s="62"/>
      <c r="K348" s="62"/>
      <c r="L348" s="46"/>
      <c r="M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</row>
  </sheetData>
  <sheetProtection sheet="1" autoFilter="0" formatColumns="0" formatRows="0" objects="1" scenarios="1" spinCount="100000" saltValue="8L62KzUociuUboSMOCLBxRVSZFEJEsNf890PVqvkQ32AXjpNMu7bWv5QUHVtjJ6OBU0K6aVbq6pgzzTEwEStZw==" hashValue="jTBcnqT+bbvyY154EQHEwPUTdpotMion2+LTrRO05XoPvGa5t9gdUvnA7B6E2h3u/sSj4IcOU3cEoRXfGdDVtQ==" algorithmName="SHA-512" password="CFE7"/>
  <autoFilter ref="C96:K34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</row>
    <row r="8">
      <c r="B8" s="22"/>
      <c r="D8" s="146" t="s">
        <v>126</v>
      </c>
      <c r="L8" s="22"/>
    </row>
    <row r="9" s="1" customFormat="1" ht="16.5" customHeight="1">
      <c r="B9" s="22"/>
      <c r="E9" s="147" t="s">
        <v>764</v>
      </c>
      <c r="F9" s="1"/>
      <c r="G9" s="1"/>
      <c r="H9" s="1"/>
      <c r="L9" s="22"/>
    </row>
    <row r="10" s="1" customFormat="1" ht="12" customHeight="1">
      <c r="B10" s="22"/>
      <c r="D10" s="146" t="s">
        <v>132</v>
      </c>
      <c r="L10" s="22"/>
    </row>
    <row r="11" s="2" customFormat="1" ht="16.5" customHeight="1">
      <c r="A11" s="40"/>
      <c r="B11" s="46"/>
      <c r="C11" s="40"/>
      <c r="D11" s="40"/>
      <c r="E11" s="159" t="s">
        <v>765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766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767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21</v>
      </c>
      <c r="E16" s="40"/>
      <c r="F16" s="135" t="s">
        <v>768</v>
      </c>
      <c r="G16" s="40"/>
      <c r="H16" s="40"/>
      <c r="I16" s="146" t="s">
        <v>23</v>
      </c>
      <c r="J16" s="150" t="str">
        <f>'Rekapitulace stavby'!AN8</f>
        <v>6. 2. 2023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19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22</v>
      </c>
      <c r="F19" s="40"/>
      <c r="G19" s="40"/>
      <c r="H19" s="40"/>
      <c r="I19" s="146" t="s">
        <v>27</v>
      </c>
      <c r="J19" s="135" t="s">
        <v>19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6" t="s">
        <v>28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6" t="s">
        <v>30</v>
      </c>
      <c r="E24" s="40"/>
      <c r="F24" s="40"/>
      <c r="G24" s="40"/>
      <c r="H24" s="40"/>
      <c r="I24" s="146" t="s">
        <v>26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769</v>
      </c>
      <c r="F25" s="40"/>
      <c r="G25" s="40"/>
      <c r="H25" s="40"/>
      <c r="I25" s="146" t="s">
        <v>27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6" t="s">
        <v>32</v>
      </c>
      <c r="E27" s="40"/>
      <c r="F27" s="40"/>
      <c r="G27" s="40"/>
      <c r="H27" s="40"/>
      <c r="I27" s="146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770</v>
      </c>
      <c r="F28" s="40"/>
      <c r="G28" s="40"/>
      <c r="H28" s="40"/>
      <c r="I28" s="146" t="s">
        <v>27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6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1"/>
      <c r="B31" s="152"/>
      <c r="C31" s="151"/>
      <c r="D31" s="151"/>
      <c r="E31" s="153" t="s">
        <v>165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ROUND(J97,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59" t="s">
        <v>39</v>
      </c>
      <c r="E37" s="146" t="s">
        <v>40</v>
      </c>
      <c r="F37" s="160">
        <f>ROUND((SUM(BE97:BE470)),  2)</f>
        <v>0</v>
      </c>
      <c r="G37" s="40"/>
      <c r="H37" s="40"/>
      <c r="I37" s="161">
        <v>0.20999999999999999</v>
      </c>
      <c r="J37" s="160">
        <f>ROUND(((SUM(BE97:BE470))*I37),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6" t="s">
        <v>41</v>
      </c>
      <c r="F38" s="160">
        <f>ROUND((SUM(BF97:BF470)),  2)</f>
        <v>0</v>
      </c>
      <c r="G38" s="40"/>
      <c r="H38" s="40"/>
      <c r="I38" s="161">
        <v>0.14999999999999999</v>
      </c>
      <c r="J38" s="160">
        <f>ROUND(((SUM(BF97:BF470))*I38),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42</v>
      </c>
      <c r="F39" s="160">
        <f>ROUND((SUM(BG97:BG470)),  2)</f>
        <v>0</v>
      </c>
      <c r="G39" s="40"/>
      <c r="H39" s="40"/>
      <c r="I39" s="161">
        <v>0.20999999999999999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6" t="s">
        <v>43</v>
      </c>
      <c r="F40" s="160">
        <f>ROUND((SUM(BH97:BH470)),  2)</f>
        <v>0</v>
      </c>
      <c r="G40" s="40"/>
      <c r="H40" s="40"/>
      <c r="I40" s="161">
        <v>0.14999999999999999</v>
      </c>
      <c r="J40" s="160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6" t="s">
        <v>44</v>
      </c>
      <c r="F41" s="160">
        <f>ROUND((SUM(BI97:BI470)),  2)</f>
        <v>0</v>
      </c>
      <c r="G41" s="40"/>
      <c r="H41" s="40"/>
      <c r="I41" s="161">
        <v>0</v>
      </c>
      <c r="J41" s="160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2"/>
      <c r="D43" s="163" t="s">
        <v>45</v>
      </c>
      <c r="E43" s="164"/>
      <c r="F43" s="164"/>
      <c r="G43" s="165" t="s">
        <v>46</v>
      </c>
      <c r="H43" s="166" t="s">
        <v>47</v>
      </c>
      <c r="I43" s="164"/>
      <c r="J43" s="167">
        <f>SUM(J34:J41)</f>
        <v>0</v>
      </c>
      <c r="K43" s="168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166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3" t="str">
        <f>E7</f>
        <v>Vrchlabí - Liščí kopec - II.etapa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3" t="s">
        <v>764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291" t="s">
        <v>765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766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a - příprava území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Vrchlabí</v>
      </c>
      <c r="G60" s="42"/>
      <c r="H60" s="42"/>
      <c r="I60" s="34" t="s">
        <v>23</v>
      </c>
      <c r="J60" s="74" t="str">
        <f>IF(J16="","",J16)</f>
        <v>6. 2. 2023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>VIAPROJEKT s.r.o. HK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>B.BUrešová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167</v>
      </c>
      <c r="D65" s="175"/>
      <c r="E65" s="175"/>
      <c r="F65" s="175"/>
      <c r="G65" s="175"/>
      <c r="H65" s="175"/>
      <c r="I65" s="175"/>
      <c r="J65" s="176" t="s">
        <v>168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169</v>
      </c>
    </row>
    <row r="68" s="9" customFormat="1" ht="24.96" customHeight="1">
      <c r="A68" s="9"/>
      <c r="B68" s="178"/>
      <c r="C68" s="179"/>
      <c r="D68" s="180" t="s">
        <v>170</v>
      </c>
      <c r="E68" s="181"/>
      <c r="F68" s="181"/>
      <c r="G68" s="181"/>
      <c r="H68" s="181"/>
      <c r="I68" s="181"/>
      <c r="J68" s="182">
        <f>J98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7"/>
      <c r="D69" s="185" t="s">
        <v>171</v>
      </c>
      <c r="E69" s="186"/>
      <c r="F69" s="186"/>
      <c r="G69" s="186"/>
      <c r="H69" s="186"/>
      <c r="I69" s="186"/>
      <c r="J69" s="187">
        <f>J99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7"/>
      <c r="D70" s="185" t="s">
        <v>174</v>
      </c>
      <c r="E70" s="186"/>
      <c r="F70" s="186"/>
      <c r="G70" s="186"/>
      <c r="H70" s="186"/>
      <c r="I70" s="186"/>
      <c r="J70" s="187">
        <f>J313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7"/>
      <c r="D71" s="185" t="s">
        <v>175</v>
      </c>
      <c r="E71" s="186"/>
      <c r="F71" s="186"/>
      <c r="G71" s="186"/>
      <c r="H71" s="186"/>
      <c r="I71" s="186"/>
      <c r="J71" s="187">
        <f>J323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27"/>
      <c r="D72" s="185" t="s">
        <v>176</v>
      </c>
      <c r="E72" s="186"/>
      <c r="F72" s="186"/>
      <c r="G72" s="186"/>
      <c r="H72" s="186"/>
      <c r="I72" s="186"/>
      <c r="J72" s="187">
        <f>J395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4"/>
      <c r="C73" s="127"/>
      <c r="D73" s="185" t="s">
        <v>177</v>
      </c>
      <c r="E73" s="186"/>
      <c r="F73" s="186"/>
      <c r="G73" s="186"/>
      <c r="H73" s="186"/>
      <c r="I73" s="186"/>
      <c r="J73" s="187">
        <f>J466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182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3" t="str">
        <f>E7</f>
        <v>Vrchlabí - Liščí kopec - II.etapa</v>
      </c>
      <c r="F83" s="34"/>
      <c r="G83" s="34"/>
      <c r="H83" s="34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126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1" customFormat="1" ht="16.5" customHeight="1">
      <c r="B85" s="23"/>
      <c r="C85" s="24"/>
      <c r="D85" s="24"/>
      <c r="E85" s="173" t="s">
        <v>764</v>
      </c>
      <c r="F85" s="24"/>
      <c r="G85" s="24"/>
      <c r="H85" s="24"/>
      <c r="I85" s="24"/>
      <c r="J85" s="24"/>
      <c r="K85" s="24"/>
      <c r="L85" s="22"/>
    </row>
    <row r="86" s="1" customFormat="1" ht="12" customHeight="1">
      <c r="B86" s="23"/>
      <c r="C86" s="34" t="s">
        <v>132</v>
      </c>
      <c r="D86" s="24"/>
      <c r="E86" s="24"/>
      <c r="F86" s="24"/>
      <c r="G86" s="24"/>
      <c r="H86" s="24"/>
      <c r="I86" s="24"/>
      <c r="J86" s="24"/>
      <c r="K86" s="24"/>
      <c r="L86" s="22"/>
    </row>
    <row r="87" s="2" customFormat="1" ht="16.5" customHeight="1">
      <c r="A87" s="40"/>
      <c r="B87" s="41"/>
      <c r="C87" s="42"/>
      <c r="D87" s="42"/>
      <c r="E87" s="291" t="s">
        <v>765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766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E13</f>
        <v>a - příprava území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21</v>
      </c>
      <c r="D91" s="42"/>
      <c r="E91" s="42"/>
      <c r="F91" s="29" t="str">
        <f>F16</f>
        <v>Vrchlabí</v>
      </c>
      <c r="G91" s="42"/>
      <c r="H91" s="42"/>
      <c r="I91" s="34" t="s">
        <v>23</v>
      </c>
      <c r="J91" s="74" t="str">
        <f>IF(J16="","",J16)</f>
        <v>6. 2. 2023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5.65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34" t="s">
        <v>30</v>
      </c>
      <c r="J93" s="38" t="str">
        <f>E25</f>
        <v>VIAPROJEKT s.r.o. HK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4" t="s">
        <v>28</v>
      </c>
      <c r="D94" s="42"/>
      <c r="E94" s="42"/>
      <c r="F94" s="29" t="str">
        <f>IF(E22="","",E22)</f>
        <v>Vyplň údaj</v>
      </c>
      <c r="G94" s="42"/>
      <c r="H94" s="42"/>
      <c r="I94" s="34" t="s">
        <v>32</v>
      </c>
      <c r="J94" s="38" t="str">
        <f>E28</f>
        <v>B.BUrešová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89"/>
      <c r="B96" s="190"/>
      <c r="C96" s="191" t="s">
        <v>183</v>
      </c>
      <c r="D96" s="192" t="s">
        <v>54</v>
      </c>
      <c r="E96" s="192" t="s">
        <v>50</v>
      </c>
      <c r="F96" s="192" t="s">
        <v>51</v>
      </c>
      <c r="G96" s="192" t="s">
        <v>184</v>
      </c>
      <c r="H96" s="192" t="s">
        <v>185</v>
      </c>
      <c r="I96" s="192" t="s">
        <v>186</v>
      </c>
      <c r="J96" s="193" t="s">
        <v>168</v>
      </c>
      <c r="K96" s="194" t="s">
        <v>187</v>
      </c>
      <c r="L96" s="195"/>
      <c r="M96" s="94" t="s">
        <v>19</v>
      </c>
      <c r="N96" s="95" t="s">
        <v>39</v>
      </c>
      <c r="O96" s="95" t="s">
        <v>188</v>
      </c>
      <c r="P96" s="95" t="s">
        <v>189</v>
      </c>
      <c r="Q96" s="95" t="s">
        <v>190</v>
      </c>
      <c r="R96" s="95" t="s">
        <v>191</v>
      </c>
      <c r="S96" s="95" t="s">
        <v>192</v>
      </c>
      <c r="T96" s="96" t="s">
        <v>193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="2" customFormat="1" ht="22.8" customHeight="1">
      <c r="A97" s="40"/>
      <c r="B97" s="41"/>
      <c r="C97" s="101" t="s">
        <v>194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27.198838899999998</v>
      </c>
      <c r="S97" s="98"/>
      <c r="T97" s="199">
        <f>T98</f>
        <v>614.10349999999994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68</v>
      </c>
      <c r="AU97" s="19" t="s">
        <v>169</v>
      </c>
      <c r="BK97" s="200">
        <f>BK98</f>
        <v>0</v>
      </c>
    </row>
    <row r="98" s="12" customFormat="1" ht="25.92" customHeight="1">
      <c r="A98" s="12"/>
      <c r="B98" s="201"/>
      <c r="C98" s="202"/>
      <c r="D98" s="203" t="s">
        <v>68</v>
      </c>
      <c r="E98" s="204" t="s">
        <v>195</v>
      </c>
      <c r="F98" s="204" t="s">
        <v>196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P99+P313+P323+P395+P466</f>
        <v>0</v>
      </c>
      <c r="Q98" s="209"/>
      <c r="R98" s="210">
        <f>R99+R313+R323+R395+R466</f>
        <v>27.198838899999998</v>
      </c>
      <c r="S98" s="209"/>
      <c r="T98" s="211">
        <f>T99+T313+T323+T395+T466</f>
        <v>614.10349999999994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76</v>
      </c>
      <c r="AT98" s="213" t="s">
        <v>68</v>
      </c>
      <c r="AU98" s="213" t="s">
        <v>69</v>
      </c>
      <c r="AY98" s="212" t="s">
        <v>197</v>
      </c>
      <c r="BK98" s="214">
        <f>BK99+BK313+BK323+BK395+BK466</f>
        <v>0</v>
      </c>
    </row>
    <row r="99" s="12" customFormat="1" ht="22.8" customHeight="1">
      <c r="A99" s="12"/>
      <c r="B99" s="201"/>
      <c r="C99" s="202"/>
      <c r="D99" s="203" t="s">
        <v>68</v>
      </c>
      <c r="E99" s="273" t="s">
        <v>76</v>
      </c>
      <c r="F99" s="273" t="s">
        <v>229</v>
      </c>
      <c r="G99" s="202"/>
      <c r="H99" s="202"/>
      <c r="I99" s="205"/>
      <c r="J99" s="274">
        <f>BK99</f>
        <v>0</v>
      </c>
      <c r="K99" s="202"/>
      <c r="L99" s="207"/>
      <c r="M99" s="208"/>
      <c r="N99" s="209"/>
      <c r="O99" s="209"/>
      <c r="P99" s="210">
        <f>SUM(P100:P312)</f>
        <v>0</v>
      </c>
      <c r="Q99" s="209"/>
      <c r="R99" s="210">
        <f>SUM(R100:R312)</f>
        <v>26.91292</v>
      </c>
      <c r="S99" s="209"/>
      <c r="T99" s="211">
        <f>SUM(T100:T312)</f>
        <v>613.93249999999989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76</v>
      </c>
      <c r="AT99" s="213" t="s">
        <v>68</v>
      </c>
      <c r="AU99" s="213" t="s">
        <v>76</v>
      </c>
      <c r="AY99" s="212" t="s">
        <v>197</v>
      </c>
      <c r="BK99" s="214">
        <f>SUM(BK100:BK312)</f>
        <v>0</v>
      </c>
    </row>
    <row r="100" s="2" customFormat="1" ht="33" customHeight="1">
      <c r="A100" s="40"/>
      <c r="B100" s="41"/>
      <c r="C100" s="215" t="s">
        <v>76</v>
      </c>
      <c r="D100" s="215" t="s">
        <v>198</v>
      </c>
      <c r="E100" s="216" t="s">
        <v>771</v>
      </c>
      <c r="F100" s="217" t="s">
        <v>772</v>
      </c>
      <c r="G100" s="218" t="s">
        <v>232</v>
      </c>
      <c r="H100" s="219">
        <v>41.5</v>
      </c>
      <c r="I100" s="220"/>
      <c r="J100" s="221">
        <f>ROUND(I100*H100,2)</f>
        <v>0</v>
      </c>
      <c r="K100" s="222"/>
      <c r="L100" s="46"/>
      <c r="M100" s="223" t="s">
        <v>19</v>
      </c>
      <c r="N100" s="224" t="s">
        <v>42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0.255</v>
      </c>
      <c r="T100" s="226">
        <f>S100*H100</f>
        <v>10.5825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148</v>
      </c>
      <c r="AT100" s="227" t="s">
        <v>198</v>
      </c>
      <c r="AU100" s="227" t="s">
        <v>78</v>
      </c>
      <c r="AY100" s="19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148</v>
      </c>
      <c r="BK100" s="228">
        <f>ROUND(I100*H100,2)</f>
        <v>0</v>
      </c>
      <c r="BL100" s="19" t="s">
        <v>148</v>
      </c>
      <c r="BM100" s="227" t="s">
        <v>773</v>
      </c>
    </row>
    <row r="101" s="2" customFormat="1">
      <c r="A101" s="40"/>
      <c r="B101" s="41"/>
      <c r="C101" s="42"/>
      <c r="D101" s="292" t="s">
        <v>774</v>
      </c>
      <c r="E101" s="42"/>
      <c r="F101" s="293" t="s">
        <v>775</v>
      </c>
      <c r="G101" s="42"/>
      <c r="H101" s="42"/>
      <c r="I101" s="294"/>
      <c r="J101" s="42"/>
      <c r="K101" s="42"/>
      <c r="L101" s="46"/>
      <c r="M101" s="295"/>
      <c r="N101" s="29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774</v>
      </c>
      <c r="AU101" s="19" t="s">
        <v>78</v>
      </c>
    </row>
    <row r="102" s="13" customFormat="1">
      <c r="A102" s="13"/>
      <c r="B102" s="229"/>
      <c r="C102" s="230"/>
      <c r="D102" s="231" t="s">
        <v>202</v>
      </c>
      <c r="E102" s="232" t="s">
        <v>19</v>
      </c>
      <c r="F102" s="233" t="s">
        <v>776</v>
      </c>
      <c r="G102" s="230"/>
      <c r="H102" s="232" t="s">
        <v>19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202</v>
      </c>
      <c r="AU102" s="239" t="s">
        <v>78</v>
      </c>
      <c r="AV102" s="13" t="s">
        <v>76</v>
      </c>
      <c r="AW102" s="13" t="s">
        <v>31</v>
      </c>
      <c r="AX102" s="13" t="s">
        <v>69</v>
      </c>
      <c r="AY102" s="239" t="s">
        <v>197</v>
      </c>
    </row>
    <row r="103" s="14" customFormat="1">
      <c r="A103" s="14"/>
      <c r="B103" s="240"/>
      <c r="C103" s="241"/>
      <c r="D103" s="231" t="s">
        <v>202</v>
      </c>
      <c r="E103" s="242" t="s">
        <v>19</v>
      </c>
      <c r="F103" s="243" t="s">
        <v>777</v>
      </c>
      <c r="G103" s="241"/>
      <c r="H103" s="244">
        <v>41.5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202</v>
      </c>
      <c r="AU103" s="250" t="s">
        <v>78</v>
      </c>
      <c r="AV103" s="14" t="s">
        <v>78</v>
      </c>
      <c r="AW103" s="14" t="s">
        <v>31</v>
      </c>
      <c r="AX103" s="14" t="s">
        <v>69</v>
      </c>
      <c r="AY103" s="250" t="s">
        <v>197</v>
      </c>
    </row>
    <row r="104" s="16" customFormat="1">
      <c r="A104" s="16"/>
      <c r="B104" s="262"/>
      <c r="C104" s="263"/>
      <c r="D104" s="231" t="s">
        <v>202</v>
      </c>
      <c r="E104" s="264" t="s">
        <v>19</v>
      </c>
      <c r="F104" s="265" t="s">
        <v>215</v>
      </c>
      <c r="G104" s="263"/>
      <c r="H104" s="266">
        <v>41.5</v>
      </c>
      <c r="I104" s="267"/>
      <c r="J104" s="263"/>
      <c r="K104" s="263"/>
      <c r="L104" s="268"/>
      <c r="M104" s="269"/>
      <c r="N104" s="270"/>
      <c r="O104" s="270"/>
      <c r="P104" s="270"/>
      <c r="Q104" s="270"/>
      <c r="R104" s="270"/>
      <c r="S104" s="270"/>
      <c r="T104" s="271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2" t="s">
        <v>202</v>
      </c>
      <c r="AU104" s="272" t="s">
        <v>78</v>
      </c>
      <c r="AV104" s="16" t="s">
        <v>148</v>
      </c>
      <c r="AW104" s="16" t="s">
        <v>31</v>
      </c>
      <c r="AX104" s="16" t="s">
        <v>76</v>
      </c>
      <c r="AY104" s="272" t="s">
        <v>197</v>
      </c>
    </row>
    <row r="105" s="2" customFormat="1" ht="24.15" customHeight="1">
      <c r="A105" s="40"/>
      <c r="B105" s="41"/>
      <c r="C105" s="215" t="s">
        <v>78</v>
      </c>
      <c r="D105" s="215" t="s">
        <v>198</v>
      </c>
      <c r="E105" s="216" t="s">
        <v>230</v>
      </c>
      <c r="F105" s="217" t="s">
        <v>778</v>
      </c>
      <c r="G105" s="218" t="s">
        <v>232</v>
      </c>
      <c r="H105" s="219">
        <v>7</v>
      </c>
      <c r="I105" s="220"/>
      <c r="J105" s="221">
        <f>ROUND(I105*H105,2)</f>
        <v>0</v>
      </c>
      <c r="K105" s="222"/>
      <c r="L105" s="46"/>
      <c r="M105" s="223" t="s">
        <v>19</v>
      </c>
      <c r="N105" s="224" t="s">
        <v>42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0.26000000000000001</v>
      </c>
      <c r="T105" s="226">
        <f>S105*H105</f>
        <v>1.8200000000000001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148</v>
      </c>
      <c r="AT105" s="227" t="s">
        <v>198</v>
      </c>
      <c r="AU105" s="227" t="s">
        <v>78</v>
      </c>
      <c r="AY105" s="19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148</v>
      </c>
      <c r="BK105" s="228">
        <f>ROUND(I105*H105,2)</f>
        <v>0</v>
      </c>
      <c r="BL105" s="19" t="s">
        <v>148</v>
      </c>
      <c r="BM105" s="227" t="s">
        <v>779</v>
      </c>
    </row>
    <row r="106" s="2" customFormat="1">
      <c r="A106" s="40"/>
      <c r="B106" s="41"/>
      <c r="C106" s="42"/>
      <c r="D106" s="292" t="s">
        <v>774</v>
      </c>
      <c r="E106" s="42"/>
      <c r="F106" s="293" t="s">
        <v>780</v>
      </c>
      <c r="G106" s="42"/>
      <c r="H106" s="42"/>
      <c r="I106" s="294"/>
      <c r="J106" s="42"/>
      <c r="K106" s="42"/>
      <c r="L106" s="46"/>
      <c r="M106" s="295"/>
      <c r="N106" s="29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774</v>
      </c>
      <c r="AU106" s="19" t="s">
        <v>78</v>
      </c>
    </row>
    <row r="107" s="13" customFormat="1">
      <c r="A107" s="13"/>
      <c r="B107" s="229"/>
      <c r="C107" s="230"/>
      <c r="D107" s="231" t="s">
        <v>202</v>
      </c>
      <c r="E107" s="232" t="s">
        <v>19</v>
      </c>
      <c r="F107" s="233" t="s">
        <v>781</v>
      </c>
      <c r="G107" s="230"/>
      <c r="H107" s="232" t="s">
        <v>19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202</v>
      </c>
      <c r="AU107" s="239" t="s">
        <v>78</v>
      </c>
      <c r="AV107" s="13" t="s">
        <v>76</v>
      </c>
      <c r="AW107" s="13" t="s">
        <v>31</v>
      </c>
      <c r="AX107" s="13" t="s">
        <v>69</v>
      </c>
      <c r="AY107" s="239" t="s">
        <v>197</v>
      </c>
    </row>
    <row r="108" s="14" customFormat="1">
      <c r="A108" s="14"/>
      <c r="B108" s="240"/>
      <c r="C108" s="241"/>
      <c r="D108" s="231" t="s">
        <v>202</v>
      </c>
      <c r="E108" s="242" t="s">
        <v>19</v>
      </c>
      <c r="F108" s="243" t="s">
        <v>257</v>
      </c>
      <c r="G108" s="241"/>
      <c r="H108" s="244">
        <v>7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0" t="s">
        <v>202</v>
      </c>
      <c r="AU108" s="250" t="s">
        <v>78</v>
      </c>
      <c r="AV108" s="14" t="s">
        <v>78</v>
      </c>
      <c r="AW108" s="14" t="s">
        <v>31</v>
      </c>
      <c r="AX108" s="14" t="s">
        <v>69</v>
      </c>
      <c r="AY108" s="250" t="s">
        <v>197</v>
      </c>
    </row>
    <row r="109" s="16" customFormat="1">
      <c r="A109" s="16"/>
      <c r="B109" s="262"/>
      <c r="C109" s="263"/>
      <c r="D109" s="231" t="s">
        <v>202</v>
      </c>
      <c r="E109" s="264" t="s">
        <v>19</v>
      </c>
      <c r="F109" s="265" t="s">
        <v>215</v>
      </c>
      <c r="G109" s="263"/>
      <c r="H109" s="266">
        <v>7</v>
      </c>
      <c r="I109" s="267"/>
      <c r="J109" s="263"/>
      <c r="K109" s="263"/>
      <c r="L109" s="268"/>
      <c r="M109" s="269"/>
      <c r="N109" s="270"/>
      <c r="O109" s="270"/>
      <c r="P109" s="270"/>
      <c r="Q109" s="270"/>
      <c r="R109" s="270"/>
      <c r="S109" s="270"/>
      <c r="T109" s="271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T109" s="272" t="s">
        <v>202</v>
      </c>
      <c r="AU109" s="272" t="s">
        <v>78</v>
      </c>
      <c r="AV109" s="16" t="s">
        <v>148</v>
      </c>
      <c r="AW109" s="16" t="s">
        <v>31</v>
      </c>
      <c r="AX109" s="16" t="s">
        <v>76</v>
      </c>
      <c r="AY109" s="272" t="s">
        <v>197</v>
      </c>
    </row>
    <row r="110" s="2" customFormat="1" ht="24.15" customHeight="1">
      <c r="A110" s="40"/>
      <c r="B110" s="41"/>
      <c r="C110" s="215" t="s">
        <v>95</v>
      </c>
      <c r="D110" s="215" t="s">
        <v>198</v>
      </c>
      <c r="E110" s="216" t="s">
        <v>230</v>
      </c>
      <c r="F110" s="217" t="s">
        <v>778</v>
      </c>
      <c r="G110" s="218" t="s">
        <v>232</v>
      </c>
      <c r="H110" s="219">
        <v>7</v>
      </c>
      <c r="I110" s="220"/>
      <c r="J110" s="221">
        <f>ROUND(I110*H110,2)</f>
        <v>0</v>
      </c>
      <c r="K110" s="222"/>
      <c r="L110" s="46"/>
      <c r="M110" s="223" t="s">
        <v>19</v>
      </c>
      <c r="N110" s="224" t="s">
        <v>42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0.26000000000000001</v>
      </c>
      <c r="T110" s="226">
        <f>S110*H110</f>
        <v>1.8200000000000001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148</v>
      </c>
      <c r="AT110" s="227" t="s">
        <v>198</v>
      </c>
      <c r="AU110" s="227" t="s">
        <v>78</v>
      </c>
      <c r="AY110" s="19" t="s">
        <v>197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148</v>
      </c>
      <c r="BK110" s="228">
        <f>ROUND(I110*H110,2)</f>
        <v>0</v>
      </c>
      <c r="BL110" s="19" t="s">
        <v>148</v>
      </c>
      <c r="BM110" s="227" t="s">
        <v>782</v>
      </c>
    </row>
    <row r="111" s="2" customFormat="1">
      <c r="A111" s="40"/>
      <c r="B111" s="41"/>
      <c r="C111" s="42"/>
      <c r="D111" s="292" t="s">
        <v>774</v>
      </c>
      <c r="E111" s="42"/>
      <c r="F111" s="293" t="s">
        <v>780</v>
      </c>
      <c r="G111" s="42"/>
      <c r="H111" s="42"/>
      <c r="I111" s="294"/>
      <c r="J111" s="42"/>
      <c r="K111" s="42"/>
      <c r="L111" s="46"/>
      <c r="M111" s="295"/>
      <c r="N111" s="29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774</v>
      </c>
      <c r="AU111" s="19" t="s">
        <v>78</v>
      </c>
    </row>
    <row r="112" s="13" customFormat="1">
      <c r="A112" s="13"/>
      <c r="B112" s="229"/>
      <c r="C112" s="230"/>
      <c r="D112" s="231" t="s">
        <v>202</v>
      </c>
      <c r="E112" s="232" t="s">
        <v>19</v>
      </c>
      <c r="F112" s="233" t="s">
        <v>783</v>
      </c>
      <c r="G112" s="230"/>
      <c r="H112" s="232" t="s">
        <v>19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202</v>
      </c>
      <c r="AU112" s="239" t="s">
        <v>78</v>
      </c>
      <c r="AV112" s="13" t="s">
        <v>76</v>
      </c>
      <c r="AW112" s="13" t="s">
        <v>31</v>
      </c>
      <c r="AX112" s="13" t="s">
        <v>69</v>
      </c>
      <c r="AY112" s="239" t="s">
        <v>197</v>
      </c>
    </row>
    <row r="113" s="14" customFormat="1">
      <c r="A113" s="14"/>
      <c r="B113" s="240"/>
      <c r="C113" s="241"/>
      <c r="D113" s="231" t="s">
        <v>202</v>
      </c>
      <c r="E113" s="242" t="s">
        <v>19</v>
      </c>
      <c r="F113" s="243" t="s">
        <v>257</v>
      </c>
      <c r="G113" s="241"/>
      <c r="H113" s="244">
        <v>7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202</v>
      </c>
      <c r="AU113" s="250" t="s">
        <v>78</v>
      </c>
      <c r="AV113" s="14" t="s">
        <v>78</v>
      </c>
      <c r="AW113" s="14" t="s">
        <v>31</v>
      </c>
      <c r="AX113" s="14" t="s">
        <v>69</v>
      </c>
      <c r="AY113" s="250" t="s">
        <v>197</v>
      </c>
    </row>
    <row r="114" s="16" customFormat="1">
      <c r="A114" s="16"/>
      <c r="B114" s="262"/>
      <c r="C114" s="263"/>
      <c r="D114" s="231" t="s">
        <v>202</v>
      </c>
      <c r="E114" s="264" t="s">
        <v>19</v>
      </c>
      <c r="F114" s="265" t="s">
        <v>215</v>
      </c>
      <c r="G114" s="263"/>
      <c r="H114" s="266">
        <v>7</v>
      </c>
      <c r="I114" s="267"/>
      <c r="J114" s="263"/>
      <c r="K114" s="263"/>
      <c r="L114" s="268"/>
      <c r="M114" s="269"/>
      <c r="N114" s="270"/>
      <c r="O114" s="270"/>
      <c r="P114" s="270"/>
      <c r="Q114" s="270"/>
      <c r="R114" s="270"/>
      <c r="S114" s="270"/>
      <c r="T114" s="271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2" t="s">
        <v>202</v>
      </c>
      <c r="AU114" s="272" t="s">
        <v>78</v>
      </c>
      <c r="AV114" s="16" t="s">
        <v>148</v>
      </c>
      <c r="AW114" s="16" t="s">
        <v>31</v>
      </c>
      <c r="AX114" s="16" t="s">
        <v>76</v>
      </c>
      <c r="AY114" s="272" t="s">
        <v>197</v>
      </c>
    </row>
    <row r="115" s="2" customFormat="1" ht="24.15" customHeight="1">
      <c r="A115" s="40"/>
      <c r="B115" s="41"/>
      <c r="C115" s="215" t="s">
        <v>148</v>
      </c>
      <c r="D115" s="215" t="s">
        <v>198</v>
      </c>
      <c r="E115" s="216" t="s">
        <v>784</v>
      </c>
      <c r="F115" s="217" t="s">
        <v>785</v>
      </c>
      <c r="G115" s="218" t="s">
        <v>232</v>
      </c>
      <c r="H115" s="219">
        <v>265</v>
      </c>
      <c r="I115" s="220"/>
      <c r="J115" s="221">
        <f>ROUND(I115*H115,2)</f>
        <v>0</v>
      </c>
      <c r="K115" s="222"/>
      <c r="L115" s="46"/>
      <c r="M115" s="223" t="s">
        <v>19</v>
      </c>
      <c r="N115" s="224" t="s">
        <v>42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0.40799999999999997</v>
      </c>
      <c r="T115" s="226">
        <f>S115*H115</f>
        <v>108.11999999999999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148</v>
      </c>
      <c r="AT115" s="227" t="s">
        <v>198</v>
      </c>
      <c r="AU115" s="227" t="s">
        <v>78</v>
      </c>
      <c r="AY115" s="19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148</v>
      </c>
      <c r="BK115" s="228">
        <f>ROUND(I115*H115,2)</f>
        <v>0</v>
      </c>
      <c r="BL115" s="19" t="s">
        <v>148</v>
      </c>
      <c r="BM115" s="227" t="s">
        <v>786</v>
      </c>
    </row>
    <row r="116" s="2" customFormat="1">
      <c r="A116" s="40"/>
      <c r="B116" s="41"/>
      <c r="C116" s="42"/>
      <c r="D116" s="292" t="s">
        <v>774</v>
      </c>
      <c r="E116" s="42"/>
      <c r="F116" s="293" t="s">
        <v>787</v>
      </c>
      <c r="G116" s="42"/>
      <c r="H116" s="42"/>
      <c r="I116" s="294"/>
      <c r="J116" s="42"/>
      <c r="K116" s="42"/>
      <c r="L116" s="46"/>
      <c r="M116" s="295"/>
      <c r="N116" s="29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774</v>
      </c>
      <c r="AU116" s="19" t="s">
        <v>78</v>
      </c>
    </row>
    <row r="117" s="13" customFormat="1">
      <c r="A117" s="13"/>
      <c r="B117" s="229"/>
      <c r="C117" s="230"/>
      <c r="D117" s="231" t="s">
        <v>202</v>
      </c>
      <c r="E117" s="232" t="s">
        <v>19</v>
      </c>
      <c r="F117" s="233" t="s">
        <v>788</v>
      </c>
      <c r="G117" s="230"/>
      <c r="H117" s="232" t="s">
        <v>19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202</v>
      </c>
      <c r="AU117" s="239" t="s">
        <v>78</v>
      </c>
      <c r="AV117" s="13" t="s">
        <v>76</v>
      </c>
      <c r="AW117" s="13" t="s">
        <v>31</v>
      </c>
      <c r="AX117" s="13" t="s">
        <v>69</v>
      </c>
      <c r="AY117" s="239" t="s">
        <v>197</v>
      </c>
    </row>
    <row r="118" s="14" customFormat="1">
      <c r="A118" s="14"/>
      <c r="B118" s="240"/>
      <c r="C118" s="241"/>
      <c r="D118" s="231" t="s">
        <v>202</v>
      </c>
      <c r="E118" s="242" t="s">
        <v>19</v>
      </c>
      <c r="F118" s="243" t="s">
        <v>789</v>
      </c>
      <c r="G118" s="241"/>
      <c r="H118" s="244">
        <v>265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0" t="s">
        <v>202</v>
      </c>
      <c r="AU118" s="250" t="s">
        <v>78</v>
      </c>
      <c r="AV118" s="14" t="s">
        <v>78</v>
      </c>
      <c r="AW118" s="14" t="s">
        <v>31</v>
      </c>
      <c r="AX118" s="14" t="s">
        <v>69</v>
      </c>
      <c r="AY118" s="250" t="s">
        <v>197</v>
      </c>
    </row>
    <row r="119" s="16" customFormat="1">
      <c r="A119" s="16"/>
      <c r="B119" s="262"/>
      <c r="C119" s="263"/>
      <c r="D119" s="231" t="s">
        <v>202</v>
      </c>
      <c r="E119" s="264" t="s">
        <v>19</v>
      </c>
      <c r="F119" s="265" t="s">
        <v>215</v>
      </c>
      <c r="G119" s="263"/>
      <c r="H119" s="266">
        <v>265</v>
      </c>
      <c r="I119" s="267"/>
      <c r="J119" s="263"/>
      <c r="K119" s="263"/>
      <c r="L119" s="268"/>
      <c r="M119" s="269"/>
      <c r="N119" s="270"/>
      <c r="O119" s="270"/>
      <c r="P119" s="270"/>
      <c r="Q119" s="270"/>
      <c r="R119" s="270"/>
      <c r="S119" s="270"/>
      <c r="T119" s="271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2" t="s">
        <v>202</v>
      </c>
      <c r="AU119" s="272" t="s">
        <v>78</v>
      </c>
      <c r="AV119" s="16" t="s">
        <v>148</v>
      </c>
      <c r="AW119" s="16" t="s">
        <v>31</v>
      </c>
      <c r="AX119" s="16" t="s">
        <v>76</v>
      </c>
      <c r="AY119" s="272" t="s">
        <v>197</v>
      </c>
    </row>
    <row r="120" s="2" customFormat="1" ht="24.15" customHeight="1">
      <c r="A120" s="40"/>
      <c r="B120" s="41"/>
      <c r="C120" s="215" t="s">
        <v>245</v>
      </c>
      <c r="D120" s="215" t="s">
        <v>198</v>
      </c>
      <c r="E120" s="216" t="s">
        <v>790</v>
      </c>
      <c r="F120" s="217" t="s">
        <v>791</v>
      </c>
      <c r="G120" s="218" t="s">
        <v>232</v>
      </c>
      <c r="H120" s="219">
        <v>77</v>
      </c>
      <c r="I120" s="220"/>
      <c r="J120" s="221">
        <f>ROUND(I120*H120,2)</f>
        <v>0</v>
      </c>
      <c r="K120" s="222"/>
      <c r="L120" s="46"/>
      <c r="M120" s="223" t="s">
        <v>19</v>
      </c>
      <c r="N120" s="224" t="s">
        <v>42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0.28999999999999998</v>
      </c>
      <c r="T120" s="226">
        <f>S120*H120</f>
        <v>22.329999999999998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148</v>
      </c>
      <c r="AT120" s="227" t="s">
        <v>198</v>
      </c>
      <c r="AU120" s="227" t="s">
        <v>78</v>
      </c>
      <c r="AY120" s="19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148</v>
      </c>
      <c r="BK120" s="228">
        <f>ROUND(I120*H120,2)</f>
        <v>0</v>
      </c>
      <c r="BL120" s="19" t="s">
        <v>148</v>
      </c>
      <c r="BM120" s="227" t="s">
        <v>792</v>
      </c>
    </row>
    <row r="121" s="2" customFormat="1">
      <c r="A121" s="40"/>
      <c r="B121" s="41"/>
      <c r="C121" s="42"/>
      <c r="D121" s="292" t="s">
        <v>774</v>
      </c>
      <c r="E121" s="42"/>
      <c r="F121" s="293" t="s">
        <v>793</v>
      </c>
      <c r="G121" s="42"/>
      <c r="H121" s="42"/>
      <c r="I121" s="294"/>
      <c r="J121" s="42"/>
      <c r="K121" s="42"/>
      <c r="L121" s="46"/>
      <c r="M121" s="295"/>
      <c r="N121" s="29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774</v>
      </c>
      <c r="AU121" s="19" t="s">
        <v>78</v>
      </c>
    </row>
    <row r="122" s="13" customFormat="1">
      <c r="A122" s="13"/>
      <c r="B122" s="229"/>
      <c r="C122" s="230"/>
      <c r="D122" s="231" t="s">
        <v>202</v>
      </c>
      <c r="E122" s="232" t="s">
        <v>19</v>
      </c>
      <c r="F122" s="233" t="s">
        <v>794</v>
      </c>
      <c r="G122" s="230"/>
      <c r="H122" s="232" t="s">
        <v>19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202</v>
      </c>
      <c r="AU122" s="239" t="s">
        <v>78</v>
      </c>
      <c r="AV122" s="13" t="s">
        <v>76</v>
      </c>
      <c r="AW122" s="13" t="s">
        <v>31</v>
      </c>
      <c r="AX122" s="13" t="s">
        <v>69</v>
      </c>
      <c r="AY122" s="239" t="s">
        <v>197</v>
      </c>
    </row>
    <row r="123" s="14" customFormat="1">
      <c r="A123" s="14"/>
      <c r="B123" s="240"/>
      <c r="C123" s="241"/>
      <c r="D123" s="231" t="s">
        <v>202</v>
      </c>
      <c r="E123" s="242" t="s">
        <v>19</v>
      </c>
      <c r="F123" s="243" t="s">
        <v>795</v>
      </c>
      <c r="G123" s="241"/>
      <c r="H123" s="244">
        <v>77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202</v>
      </c>
      <c r="AU123" s="250" t="s">
        <v>78</v>
      </c>
      <c r="AV123" s="14" t="s">
        <v>78</v>
      </c>
      <c r="AW123" s="14" t="s">
        <v>31</v>
      </c>
      <c r="AX123" s="14" t="s">
        <v>69</v>
      </c>
      <c r="AY123" s="250" t="s">
        <v>197</v>
      </c>
    </row>
    <row r="124" s="16" customFormat="1">
      <c r="A124" s="16"/>
      <c r="B124" s="262"/>
      <c r="C124" s="263"/>
      <c r="D124" s="231" t="s">
        <v>202</v>
      </c>
      <c r="E124" s="264" t="s">
        <v>19</v>
      </c>
      <c r="F124" s="265" t="s">
        <v>215</v>
      </c>
      <c r="G124" s="263"/>
      <c r="H124" s="266">
        <v>77</v>
      </c>
      <c r="I124" s="267"/>
      <c r="J124" s="263"/>
      <c r="K124" s="263"/>
      <c r="L124" s="268"/>
      <c r="M124" s="269"/>
      <c r="N124" s="270"/>
      <c r="O124" s="270"/>
      <c r="P124" s="270"/>
      <c r="Q124" s="270"/>
      <c r="R124" s="270"/>
      <c r="S124" s="270"/>
      <c r="T124" s="27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72" t="s">
        <v>202</v>
      </c>
      <c r="AU124" s="272" t="s">
        <v>78</v>
      </c>
      <c r="AV124" s="16" t="s">
        <v>148</v>
      </c>
      <c r="AW124" s="16" t="s">
        <v>31</v>
      </c>
      <c r="AX124" s="16" t="s">
        <v>76</v>
      </c>
      <c r="AY124" s="272" t="s">
        <v>197</v>
      </c>
    </row>
    <row r="125" s="2" customFormat="1" ht="24.15" customHeight="1">
      <c r="A125" s="40"/>
      <c r="B125" s="41"/>
      <c r="C125" s="215" t="s">
        <v>249</v>
      </c>
      <c r="D125" s="215" t="s">
        <v>198</v>
      </c>
      <c r="E125" s="216" t="s">
        <v>790</v>
      </c>
      <c r="F125" s="217" t="s">
        <v>791</v>
      </c>
      <c r="G125" s="218" t="s">
        <v>232</v>
      </c>
      <c r="H125" s="219">
        <v>167</v>
      </c>
      <c r="I125" s="220"/>
      <c r="J125" s="221">
        <f>ROUND(I125*H125,2)</f>
        <v>0</v>
      </c>
      <c r="K125" s="222"/>
      <c r="L125" s="46"/>
      <c r="M125" s="223" t="s">
        <v>19</v>
      </c>
      <c r="N125" s="224" t="s">
        <v>42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0.28999999999999998</v>
      </c>
      <c r="T125" s="226">
        <f>S125*H125</f>
        <v>48.43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148</v>
      </c>
      <c r="AT125" s="227" t="s">
        <v>198</v>
      </c>
      <c r="AU125" s="227" t="s">
        <v>78</v>
      </c>
      <c r="AY125" s="19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148</v>
      </c>
      <c r="BK125" s="228">
        <f>ROUND(I125*H125,2)</f>
        <v>0</v>
      </c>
      <c r="BL125" s="19" t="s">
        <v>148</v>
      </c>
      <c r="BM125" s="227" t="s">
        <v>796</v>
      </c>
    </row>
    <row r="126" s="2" customFormat="1">
      <c r="A126" s="40"/>
      <c r="B126" s="41"/>
      <c r="C126" s="42"/>
      <c r="D126" s="292" t="s">
        <v>774</v>
      </c>
      <c r="E126" s="42"/>
      <c r="F126" s="293" t="s">
        <v>793</v>
      </c>
      <c r="G126" s="42"/>
      <c r="H126" s="42"/>
      <c r="I126" s="294"/>
      <c r="J126" s="42"/>
      <c r="K126" s="42"/>
      <c r="L126" s="46"/>
      <c r="M126" s="295"/>
      <c r="N126" s="29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774</v>
      </c>
      <c r="AU126" s="19" t="s">
        <v>78</v>
      </c>
    </row>
    <row r="127" s="13" customFormat="1">
      <c r="A127" s="13"/>
      <c r="B127" s="229"/>
      <c r="C127" s="230"/>
      <c r="D127" s="231" t="s">
        <v>202</v>
      </c>
      <c r="E127" s="232" t="s">
        <v>19</v>
      </c>
      <c r="F127" s="233" t="s">
        <v>797</v>
      </c>
      <c r="G127" s="230"/>
      <c r="H127" s="232" t="s">
        <v>19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202</v>
      </c>
      <c r="AU127" s="239" t="s">
        <v>78</v>
      </c>
      <c r="AV127" s="13" t="s">
        <v>76</v>
      </c>
      <c r="AW127" s="13" t="s">
        <v>31</v>
      </c>
      <c r="AX127" s="13" t="s">
        <v>69</v>
      </c>
      <c r="AY127" s="239" t="s">
        <v>197</v>
      </c>
    </row>
    <row r="128" s="14" customFormat="1">
      <c r="A128" s="14"/>
      <c r="B128" s="240"/>
      <c r="C128" s="241"/>
      <c r="D128" s="231" t="s">
        <v>202</v>
      </c>
      <c r="E128" s="242" t="s">
        <v>19</v>
      </c>
      <c r="F128" s="243" t="s">
        <v>798</v>
      </c>
      <c r="G128" s="241"/>
      <c r="H128" s="244">
        <v>167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0" t="s">
        <v>202</v>
      </c>
      <c r="AU128" s="250" t="s">
        <v>78</v>
      </c>
      <c r="AV128" s="14" t="s">
        <v>78</v>
      </c>
      <c r="AW128" s="14" t="s">
        <v>31</v>
      </c>
      <c r="AX128" s="14" t="s">
        <v>69</v>
      </c>
      <c r="AY128" s="250" t="s">
        <v>197</v>
      </c>
    </row>
    <row r="129" s="16" customFormat="1">
      <c r="A129" s="16"/>
      <c r="B129" s="262"/>
      <c r="C129" s="263"/>
      <c r="D129" s="231" t="s">
        <v>202</v>
      </c>
      <c r="E129" s="264" t="s">
        <v>19</v>
      </c>
      <c r="F129" s="265" t="s">
        <v>215</v>
      </c>
      <c r="G129" s="263"/>
      <c r="H129" s="266">
        <v>167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2" t="s">
        <v>202</v>
      </c>
      <c r="AU129" s="272" t="s">
        <v>78</v>
      </c>
      <c r="AV129" s="16" t="s">
        <v>148</v>
      </c>
      <c r="AW129" s="16" t="s">
        <v>31</v>
      </c>
      <c r="AX129" s="16" t="s">
        <v>76</v>
      </c>
      <c r="AY129" s="272" t="s">
        <v>197</v>
      </c>
    </row>
    <row r="130" s="2" customFormat="1" ht="24.15" customHeight="1">
      <c r="A130" s="40"/>
      <c r="B130" s="41"/>
      <c r="C130" s="215" t="s">
        <v>257</v>
      </c>
      <c r="D130" s="215" t="s">
        <v>198</v>
      </c>
      <c r="E130" s="216" t="s">
        <v>790</v>
      </c>
      <c r="F130" s="217" t="s">
        <v>791</v>
      </c>
      <c r="G130" s="218" t="s">
        <v>232</v>
      </c>
      <c r="H130" s="219">
        <v>124</v>
      </c>
      <c r="I130" s="220"/>
      <c r="J130" s="221">
        <f>ROUND(I130*H130,2)</f>
        <v>0</v>
      </c>
      <c r="K130" s="222"/>
      <c r="L130" s="46"/>
      <c r="M130" s="223" t="s">
        <v>19</v>
      </c>
      <c r="N130" s="224" t="s">
        <v>42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0.28999999999999998</v>
      </c>
      <c r="T130" s="226">
        <f>S130*H130</f>
        <v>35.960000000000001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148</v>
      </c>
      <c r="AT130" s="227" t="s">
        <v>198</v>
      </c>
      <c r="AU130" s="227" t="s">
        <v>78</v>
      </c>
      <c r="AY130" s="19" t="s">
        <v>197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148</v>
      </c>
      <c r="BK130" s="228">
        <f>ROUND(I130*H130,2)</f>
        <v>0</v>
      </c>
      <c r="BL130" s="19" t="s">
        <v>148</v>
      </c>
      <c r="BM130" s="227" t="s">
        <v>799</v>
      </c>
    </row>
    <row r="131" s="2" customFormat="1">
      <c r="A131" s="40"/>
      <c r="B131" s="41"/>
      <c r="C131" s="42"/>
      <c r="D131" s="292" t="s">
        <v>774</v>
      </c>
      <c r="E131" s="42"/>
      <c r="F131" s="293" t="s">
        <v>793</v>
      </c>
      <c r="G131" s="42"/>
      <c r="H131" s="42"/>
      <c r="I131" s="294"/>
      <c r="J131" s="42"/>
      <c r="K131" s="42"/>
      <c r="L131" s="46"/>
      <c r="M131" s="295"/>
      <c r="N131" s="29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774</v>
      </c>
      <c r="AU131" s="19" t="s">
        <v>78</v>
      </c>
    </row>
    <row r="132" s="13" customFormat="1">
      <c r="A132" s="13"/>
      <c r="B132" s="229"/>
      <c r="C132" s="230"/>
      <c r="D132" s="231" t="s">
        <v>202</v>
      </c>
      <c r="E132" s="232" t="s">
        <v>19</v>
      </c>
      <c r="F132" s="233" t="s">
        <v>800</v>
      </c>
      <c r="G132" s="230"/>
      <c r="H132" s="232" t="s">
        <v>19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202</v>
      </c>
      <c r="AU132" s="239" t="s">
        <v>78</v>
      </c>
      <c r="AV132" s="13" t="s">
        <v>76</v>
      </c>
      <c r="AW132" s="13" t="s">
        <v>31</v>
      </c>
      <c r="AX132" s="13" t="s">
        <v>69</v>
      </c>
      <c r="AY132" s="239" t="s">
        <v>197</v>
      </c>
    </row>
    <row r="133" s="14" customFormat="1">
      <c r="A133" s="14"/>
      <c r="B133" s="240"/>
      <c r="C133" s="241"/>
      <c r="D133" s="231" t="s">
        <v>202</v>
      </c>
      <c r="E133" s="242" t="s">
        <v>19</v>
      </c>
      <c r="F133" s="243" t="s">
        <v>801</v>
      </c>
      <c r="G133" s="241"/>
      <c r="H133" s="244">
        <v>124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202</v>
      </c>
      <c r="AU133" s="250" t="s">
        <v>78</v>
      </c>
      <c r="AV133" s="14" t="s">
        <v>78</v>
      </c>
      <c r="AW133" s="14" t="s">
        <v>31</v>
      </c>
      <c r="AX133" s="14" t="s">
        <v>69</v>
      </c>
      <c r="AY133" s="250" t="s">
        <v>197</v>
      </c>
    </row>
    <row r="134" s="16" customFormat="1">
      <c r="A134" s="16"/>
      <c r="B134" s="262"/>
      <c r="C134" s="263"/>
      <c r="D134" s="231" t="s">
        <v>202</v>
      </c>
      <c r="E134" s="264" t="s">
        <v>19</v>
      </c>
      <c r="F134" s="265" t="s">
        <v>215</v>
      </c>
      <c r="G134" s="263"/>
      <c r="H134" s="266">
        <v>124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2" t="s">
        <v>202</v>
      </c>
      <c r="AU134" s="272" t="s">
        <v>78</v>
      </c>
      <c r="AV134" s="16" t="s">
        <v>148</v>
      </c>
      <c r="AW134" s="16" t="s">
        <v>31</v>
      </c>
      <c r="AX134" s="16" t="s">
        <v>76</v>
      </c>
      <c r="AY134" s="272" t="s">
        <v>197</v>
      </c>
    </row>
    <row r="135" s="2" customFormat="1" ht="24.15" customHeight="1">
      <c r="A135" s="40"/>
      <c r="B135" s="41"/>
      <c r="C135" s="215" t="s">
        <v>265</v>
      </c>
      <c r="D135" s="215" t="s">
        <v>198</v>
      </c>
      <c r="E135" s="216" t="s">
        <v>802</v>
      </c>
      <c r="F135" s="217" t="s">
        <v>803</v>
      </c>
      <c r="G135" s="218" t="s">
        <v>232</v>
      </c>
      <c r="H135" s="219">
        <v>167</v>
      </c>
      <c r="I135" s="220"/>
      <c r="J135" s="221">
        <f>ROUND(I135*H135,2)</f>
        <v>0</v>
      </c>
      <c r="K135" s="222"/>
      <c r="L135" s="46"/>
      <c r="M135" s="223" t="s">
        <v>19</v>
      </c>
      <c r="N135" s="224" t="s">
        <v>42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0.23999999999999999</v>
      </c>
      <c r="T135" s="226">
        <f>S135*H135</f>
        <v>40.079999999999998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148</v>
      </c>
      <c r="AT135" s="227" t="s">
        <v>198</v>
      </c>
      <c r="AU135" s="227" t="s">
        <v>78</v>
      </c>
      <c r="AY135" s="19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148</v>
      </c>
      <c r="BK135" s="228">
        <f>ROUND(I135*H135,2)</f>
        <v>0</v>
      </c>
      <c r="BL135" s="19" t="s">
        <v>148</v>
      </c>
      <c r="BM135" s="227" t="s">
        <v>804</v>
      </c>
    </row>
    <row r="136" s="2" customFormat="1">
      <c r="A136" s="40"/>
      <c r="B136" s="41"/>
      <c r="C136" s="42"/>
      <c r="D136" s="292" t="s">
        <v>774</v>
      </c>
      <c r="E136" s="42"/>
      <c r="F136" s="293" t="s">
        <v>805</v>
      </c>
      <c r="G136" s="42"/>
      <c r="H136" s="42"/>
      <c r="I136" s="294"/>
      <c r="J136" s="42"/>
      <c r="K136" s="42"/>
      <c r="L136" s="46"/>
      <c r="M136" s="295"/>
      <c r="N136" s="29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774</v>
      </c>
      <c r="AU136" s="19" t="s">
        <v>78</v>
      </c>
    </row>
    <row r="137" s="13" customFormat="1">
      <c r="A137" s="13"/>
      <c r="B137" s="229"/>
      <c r="C137" s="230"/>
      <c r="D137" s="231" t="s">
        <v>202</v>
      </c>
      <c r="E137" s="232" t="s">
        <v>19</v>
      </c>
      <c r="F137" s="233" t="s">
        <v>797</v>
      </c>
      <c r="G137" s="230"/>
      <c r="H137" s="232" t="s">
        <v>19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202</v>
      </c>
      <c r="AU137" s="239" t="s">
        <v>78</v>
      </c>
      <c r="AV137" s="13" t="s">
        <v>76</v>
      </c>
      <c r="AW137" s="13" t="s">
        <v>31</v>
      </c>
      <c r="AX137" s="13" t="s">
        <v>69</v>
      </c>
      <c r="AY137" s="239" t="s">
        <v>197</v>
      </c>
    </row>
    <row r="138" s="14" customFormat="1">
      <c r="A138" s="14"/>
      <c r="B138" s="240"/>
      <c r="C138" s="241"/>
      <c r="D138" s="231" t="s">
        <v>202</v>
      </c>
      <c r="E138" s="242" t="s">
        <v>19</v>
      </c>
      <c r="F138" s="243" t="s">
        <v>798</v>
      </c>
      <c r="G138" s="241"/>
      <c r="H138" s="244">
        <v>167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202</v>
      </c>
      <c r="AU138" s="250" t="s">
        <v>78</v>
      </c>
      <c r="AV138" s="14" t="s">
        <v>78</v>
      </c>
      <c r="AW138" s="14" t="s">
        <v>31</v>
      </c>
      <c r="AX138" s="14" t="s">
        <v>69</v>
      </c>
      <c r="AY138" s="250" t="s">
        <v>197</v>
      </c>
    </row>
    <row r="139" s="16" customFormat="1">
      <c r="A139" s="16"/>
      <c r="B139" s="262"/>
      <c r="C139" s="263"/>
      <c r="D139" s="231" t="s">
        <v>202</v>
      </c>
      <c r="E139" s="264" t="s">
        <v>19</v>
      </c>
      <c r="F139" s="265" t="s">
        <v>215</v>
      </c>
      <c r="G139" s="263"/>
      <c r="H139" s="266">
        <v>167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2" t="s">
        <v>202</v>
      </c>
      <c r="AU139" s="272" t="s">
        <v>78</v>
      </c>
      <c r="AV139" s="16" t="s">
        <v>148</v>
      </c>
      <c r="AW139" s="16" t="s">
        <v>31</v>
      </c>
      <c r="AX139" s="16" t="s">
        <v>76</v>
      </c>
      <c r="AY139" s="272" t="s">
        <v>197</v>
      </c>
    </row>
    <row r="140" s="2" customFormat="1" ht="24.15" customHeight="1">
      <c r="A140" s="40"/>
      <c r="B140" s="41"/>
      <c r="C140" s="215" t="s">
        <v>271</v>
      </c>
      <c r="D140" s="215" t="s">
        <v>198</v>
      </c>
      <c r="E140" s="216" t="s">
        <v>802</v>
      </c>
      <c r="F140" s="217" t="s">
        <v>803</v>
      </c>
      <c r="G140" s="218" t="s">
        <v>232</v>
      </c>
      <c r="H140" s="219">
        <v>124</v>
      </c>
      <c r="I140" s="220"/>
      <c r="J140" s="221">
        <f>ROUND(I140*H140,2)</f>
        <v>0</v>
      </c>
      <c r="K140" s="222"/>
      <c r="L140" s="46"/>
      <c r="M140" s="223" t="s">
        <v>19</v>
      </c>
      <c r="N140" s="224" t="s">
        <v>42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0.23999999999999999</v>
      </c>
      <c r="T140" s="226">
        <f>S140*H140</f>
        <v>29.759999999999998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148</v>
      </c>
      <c r="AT140" s="227" t="s">
        <v>198</v>
      </c>
      <c r="AU140" s="227" t="s">
        <v>78</v>
      </c>
      <c r="AY140" s="19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148</v>
      </c>
      <c r="BK140" s="228">
        <f>ROUND(I140*H140,2)</f>
        <v>0</v>
      </c>
      <c r="BL140" s="19" t="s">
        <v>148</v>
      </c>
      <c r="BM140" s="227" t="s">
        <v>806</v>
      </c>
    </row>
    <row r="141" s="2" customFormat="1">
      <c r="A141" s="40"/>
      <c r="B141" s="41"/>
      <c r="C141" s="42"/>
      <c r="D141" s="292" t="s">
        <v>774</v>
      </c>
      <c r="E141" s="42"/>
      <c r="F141" s="293" t="s">
        <v>805</v>
      </c>
      <c r="G141" s="42"/>
      <c r="H141" s="42"/>
      <c r="I141" s="294"/>
      <c r="J141" s="42"/>
      <c r="K141" s="42"/>
      <c r="L141" s="46"/>
      <c r="M141" s="295"/>
      <c r="N141" s="29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774</v>
      </c>
      <c r="AU141" s="19" t="s">
        <v>78</v>
      </c>
    </row>
    <row r="142" s="13" customFormat="1">
      <c r="A142" s="13"/>
      <c r="B142" s="229"/>
      <c r="C142" s="230"/>
      <c r="D142" s="231" t="s">
        <v>202</v>
      </c>
      <c r="E142" s="232" t="s">
        <v>19</v>
      </c>
      <c r="F142" s="233" t="s">
        <v>807</v>
      </c>
      <c r="G142" s="230"/>
      <c r="H142" s="232" t="s">
        <v>19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202</v>
      </c>
      <c r="AU142" s="239" t="s">
        <v>78</v>
      </c>
      <c r="AV142" s="13" t="s">
        <v>76</v>
      </c>
      <c r="AW142" s="13" t="s">
        <v>31</v>
      </c>
      <c r="AX142" s="13" t="s">
        <v>69</v>
      </c>
      <c r="AY142" s="239" t="s">
        <v>197</v>
      </c>
    </row>
    <row r="143" s="14" customFormat="1">
      <c r="A143" s="14"/>
      <c r="B143" s="240"/>
      <c r="C143" s="241"/>
      <c r="D143" s="231" t="s">
        <v>202</v>
      </c>
      <c r="E143" s="242" t="s">
        <v>19</v>
      </c>
      <c r="F143" s="243" t="s">
        <v>801</v>
      </c>
      <c r="G143" s="241"/>
      <c r="H143" s="244">
        <v>124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202</v>
      </c>
      <c r="AU143" s="250" t="s">
        <v>78</v>
      </c>
      <c r="AV143" s="14" t="s">
        <v>78</v>
      </c>
      <c r="AW143" s="14" t="s">
        <v>31</v>
      </c>
      <c r="AX143" s="14" t="s">
        <v>69</v>
      </c>
      <c r="AY143" s="250" t="s">
        <v>197</v>
      </c>
    </row>
    <row r="144" s="16" customFormat="1">
      <c r="A144" s="16"/>
      <c r="B144" s="262"/>
      <c r="C144" s="263"/>
      <c r="D144" s="231" t="s">
        <v>202</v>
      </c>
      <c r="E144" s="264" t="s">
        <v>19</v>
      </c>
      <c r="F144" s="265" t="s">
        <v>215</v>
      </c>
      <c r="G144" s="263"/>
      <c r="H144" s="266">
        <v>124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2" t="s">
        <v>202</v>
      </c>
      <c r="AU144" s="272" t="s">
        <v>78</v>
      </c>
      <c r="AV144" s="16" t="s">
        <v>148</v>
      </c>
      <c r="AW144" s="16" t="s">
        <v>31</v>
      </c>
      <c r="AX144" s="16" t="s">
        <v>76</v>
      </c>
      <c r="AY144" s="272" t="s">
        <v>197</v>
      </c>
    </row>
    <row r="145" s="2" customFormat="1" ht="24.15" customHeight="1">
      <c r="A145" s="40"/>
      <c r="B145" s="41"/>
      <c r="C145" s="215" t="s">
        <v>276</v>
      </c>
      <c r="D145" s="215" t="s">
        <v>198</v>
      </c>
      <c r="E145" s="216" t="s">
        <v>808</v>
      </c>
      <c r="F145" s="217" t="s">
        <v>809</v>
      </c>
      <c r="G145" s="218" t="s">
        <v>232</v>
      </c>
      <c r="H145" s="219">
        <v>77</v>
      </c>
      <c r="I145" s="220"/>
      <c r="J145" s="221">
        <f>ROUND(I145*H145,2)</f>
        <v>0</v>
      </c>
      <c r="K145" s="222"/>
      <c r="L145" s="46"/>
      <c r="M145" s="223" t="s">
        <v>19</v>
      </c>
      <c r="N145" s="224" t="s">
        <v>42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0.32500000000000001</v>
      </c>
      <c r="T145" s="226">
        <f>S145*H145</f>
        <v>25.025000000000002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148</v>
      </c>
      <c r="AT145" s="227" t="s">
        <v>198</v>
      </c>
      <c r="AU145" s="227" t="s">
        <v>78</v>
      </c>
      <c r="AY145" s="19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148</v>
      </c>
      <c r="BK145" s="228">
        <f>ROUND(I145*H145,2)</f>
        <v>0</v>
      </c>
      <c r="BL145" s="19" t="s">
        <v>148</v>
      </c>
      <c r="BM145" s="227" t="s">
        <v>810</v>
      </c>
    </row>
    <row r="146" s="2" customFormat="1">
      <c r="A146" s="40"/>
      <c r="B146" s="41"/>
      <c r="C146" s="42"/>
      <c r="D146" s="292" t="s">
        <v>774</v>
      </c>
      <c r="E146" s="42"/>
      <c r="F146" s="293" t="s">
        <v>811</v>
      </c>
      <c r="G146" s="42"/>
      <c r="H146" s="42"/>
      <c r="I146" s="294"/>
      <c r="J146" s="42"/>
      <c r="K146" s="42"/>
      <c r="L146" s="46"/>
      <c r="M146" s="295"/>
      <c r="N146" s="29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774</v>
      </c>
      <c r="AU146" s="19" t="s">
        <v>78</v>
      </c>
    </row>
    <row r="147" s="13" customFormat="1">
      <c r="A147" s="13"/>
      <c r="B147" s="229"/>
      <c r="C147" s="230"/>
      <c r="D147" s="231" t="s">
        <v>202</v>
      </c>
      <c r="E147" s="232" t="s">
        <v>19</v>
      </c>
      <c r="F147" s="233" t="s">
        <v>812</v>
      </c>
      <c r="G147" s="230"/>
      <c r="H147" s="232" t="s">
        <v>19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202</v>
      </c>
      <c r="AU147" s="239" t="s">
        <v>78</v>
      </c>
      <c r="AV147" s="13" t="s">
        <v>76</v>
      </c>
      <c r="AW147" s="13" t="s">
        <v>31</v>
      </c>
      <c r="AX147" s="13" t="s">
        <v>69</v>
      </c>
      <c r="AY147" s="239" t="s">
        <v>197</v>
      </c>
    </row>
    <row r="148" s="14" customFormat="1">
      <c r="A148" s="14"/>
      <c r="B148" s="240"/>
      <c r="C148" s="241"/>
      <c r="D148" s="231" t="s">
        <v>202</v>
      </c>
      <c r="E148" s="242" t="s">
        <v>19</v>
      </c>
      <c r="F148" s="243" t="s">
        <v>795</v>
      </c>
      <c r="G148" s="241"/>
      <c r="H148" s="244">
        <v>77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202</v>
      </c>
      <c r="AU148" s="250" t="s">
        <v>78</v>
      </c>
      <c r="AV148" s="14" t="s">
        <v>78</v>
      </c>
      <c r="AW148" s="14" t="s">
        <v>31</v>
      </c>
      <c r="AX148" s="14" t="s">
        <v>69</v>
      </c>
      <c r="AY148" s="250" t="s">
        <v>197</v>
      </c>
    </row>
    <row r="149" s="16" customFormat="1">
      <c r="A149" s="16"/>
      <c r="B149" s="262"/>
      <c r="C149" s="263"/>
      <c r="D149" s="231" t="s">
        <v>202</v>
      </c>
      <c r="E149" s="264" t="s">
        <v>19</v>
      </c>
      <c r="F149" s="265" t="s">
        <v>215</v>
      </c>
      <c r="G149" s="263"/>
      <c r="H149" s="266">
        <v>77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2" t="s">
        <v>202</v>
      </c>
      <c r="AU149" s="272" t="s">
        <v>78</v>
      </c>
      <c r="AV149" s="16" t="s">
        <v>148</v>
      </c>
      <c r="AW149" s="16" t="s">
        <v>31</v>
      </c>
      <c r="AX149" s="16" t="s">
        <v>76</v>
      </c>
      <c r="AY149" s="272" t="s">
        <v>197</v>
      </c>
    </row>
    <row r="150" s="2" customFormat="1" ht="24.15" customHeight="1">
      <c r="A150" s="40"/>
      <c r="B150" s="41"/>
      <c r="C150" s="215" t="s">
        <v>284</v>
      </c>
      <c r="D150" s="215" t="s">
        <v>198</v>
      </c>
      <c r="E150" s="216" t="s">
        <v>813</v>
      </c>
      <c r="F150" s="217" t="s">
        <v>814</v>
      </c>
      <c r="G150" s="218" t="s">
        <v>232</v>
      </c>
      <c r="H150" s="219">
        <v>124</v>
      </c>
      <c r="I150" s="220"/>
      <c r="J150" s="221">
        <f>ROUND(I150*H150,2)</f>
        <v>0</v>
      </c>
      <c r="K150" s="222"/>
      <c r="L150" s="46"/>
      <c r="M150" s="223" t="s">
        <v>19</v>
      </c>
      <c r="N150" s="224" t="s">
        <v>42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0.098000000000000004</v>
      </c>
      <c r="T150" s="226">
        <f>S150*H150</f>
        <v>12.152000000000001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148</v>
      </c>
      <c r="AT150" s="227" t="s">
        <v>198</v>
      </c>
      <c r="AU150" s="227" t="s">
        <v>78</v>
      </c>
      <c r="AY150" s="19" t="s">
        <v>197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148</v>
      </c>
      <c r="BK150" s="228">
        <f>ROUND(I150*H150,2)</f>
        <v>0</v>
      </c>
      <c r="BL150" s="19" t="s">
        <v>148</v>
      </c>
      <c r="BM150" s="227" t="s">
        <v>815</v>
      </c>
    </row>
    <row r="151" s="2" customFormat="1">
      <c r="A151" s="40"/>
      <c r="B151" s="41"/>
      <c r="C151" s="42"/>
      <c r="D151" s="292" t="s">
        <v>774</v>
      </c>
      <c r="E151" s="42"/>
      <c r="F151" s="293" t="s">
        <v>816</v>
      </c>
      <c r="G151" s="42"/>
      <c r="H151" s="42"/>
      <c r="I151" s="294"/>
      <c r="J151" s="42"/>
      <c r="K151" s="42"/>
      <c r="L151" s="46"/>
      <c r="M151" s="295"/>
      <c r="N151" s="29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774</v>
      </c>
      <c r="AU151" s="19" t="s">
        <v>78</v>
      </c>
    </row>
    <row r="152" s="13" customFormat="1">
      <c r="A152" s="13"/>
      <c r="B152" s="229"/>
      <c r="C152" s="230"/>
      <c r="D152" s="231" t="s">
        <v>202</v>
      </c>
      <c r="E152" s="232" t="s">
        <v>19</v>
      </c>
      <c r="F152" s="233" t="s">
        <v>817</v>
      </c>
      <c r="G152" s="230"/>
      <c r="H152" s="232" t="s">
        <v>19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202</v>
      </c>
      <c r="AU152" s="239" t="s">
        <v>78</v>
      </c>
      <c r="AV152" s="13" t="s">
        <v>76</v>
      </c>
      <c r="AW152" s="13" t="s">
        <v>31</v>
      </c>
      <c r="AX152" s="13" t="s">
        <v>69</v>
      </c>
      <c r="AY152" s="239" t="s">
        <v>197</v>
      </c>
    </row>
    <row r="153" s="14" customFormat="1">
      <c r="A153" s="14"/>
      <c r="B153" s="240"/>
      <c r="C153" s="241"/>
      <c r="D153" s="231" t="s">
        <v>202</v>
      </c>
      <c r="E153" s="242" t="s">
        <v>19</v>
      </c>
      <c r="F153" s="243" t="s">
        <v>801</v>
      </c>
      <c r="G153" s="241"/>
      <c r="H153" s="244">
        <v>124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202</v>
      </c>
      <c r="AU153" s="250" t="s">
        <v>78</v>
      </c>
      <c r="AV153" s="14" t="s">
        <v>78</v>
      </c>
      <c r="AW153" s="14" t="s">
        <v>31</v>
      </c>
      <c r="AX153" s="14" t="s">
        <v>69</v>
      </c>
      <c r="AY153" s="250" t="s">
        <v>197</v>
      </c>
    </row>
    <row r="154" s="16" customFormat="1">
      <c r="A154" s="16"/>
      <c r="B154" s="262"/>
      <c r="C154" s="263"/>
      <c r="D154" s="231" t="s">
        <v>202</v>
      </c>
      <c r="E154" s="264" t="s">
        <v>19</v>
      </c>
      <c r="F154" s="265" t="s">
        <v>215</v>
      </c>
      <c r="G154" s="263"/>
      <c r="H154" s="266">
        <v>124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2" t="s">
        <v>202</v>
      </c>
      <c r="AU154" s="272" t="s">
        <v>78</v>
      </c>
      <c r="AV154" s="16" t="s">
        <v>148</v>
      </c>
      <c r="AW154" s="16" t="s">
        <v>31</v>
      </c>
      <c r="AX154" s="16" t="s">
        <v>76</v>
      </c>
      <c r="AY154" s="272" t="s">
        <v>197</v>
      </c>
    </row>
    <row r="155" s="2" customFormat="1" ht="24.15" customHeight="1">
      <c r="A155" s="40"/>
      <c r="B155" s="41"/>
      <c r="C155" s="215" t="s">
        <v>304</v>
      </c>
      <c r="D155" s="215" t="s">
        <v>198</v>
      </c>
      <c r="E155" s="216" t="s">
        <v>818</v>
      </c>
      <c r="F155" s="217" t="s">
        <v>819</v>
      </c>
      <c r="G155" s="218" t="s">
        <v>232</v>
      </c>
      <c r="H155" s="219">
        <v>265</v>
      </c>
      <c r="I155" s="220"/>
      <c r="J155" s="221">
        <f>ROUND(I155*H155,2)</f>
        <v>0</v>
      </c>
      <c r="K155" s="222"/>
      <c r="L155" s="46"/>
      <c r="M155" s="223" t="s">
        <v>19</v>
      </c>
      <c r="N155" s="224" t="s">
        <v>42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0.44</v>
      </c>
      <c r="T155" s="226">
        <f>S155*H155</f>
        <v>116.59999999999999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148</v>
      </c>
      <c r="AT155" s="227" t="s">
        <v>198</v>
      </c>
      <c r="AU155" s="227" t="s">
        <v>78</v>
      </c>
      <c r="AY155" s="19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148</v>
      </c>
      <c r="BK155" s="228">
        <f>ROUND(I155*H155,2)</f>
        <v>0</v>
      </c>
      <c r="BL155" s="19" t="s">
        <v>148</v>
      </c>
      <c r="BM155" s="227" t="s">
        <v>820</v>
      </c>
    </row>
    <row r="156" s="2" customFormat="1">
      <c r="A156" s="40"/>
      <c r="B156" s="41"/>
      <c r="C156" s="42"/>
      <c r="D156" s="292" t="s">
        <v>774</v>
      </c>
      <c r="E156" s="42"/>
      <c r="F156" s="293" t="s">
        <v>821</v>
      </c>
      <c r="G156" s="42"/>
      <c r="H156" s="42"/>
      <c r="I156" s="294"/>
      <c r="J156" s="42"/>
      <c r="K156" s="42"/>
      <c r="L156" s="46"/>
      <c r="M156" s="295"/>
      <c r="N156" s="29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774</v>
      </c>
      <c r="AU156" s="19" t="s">
        <v>78</v>
      </c>
    </row>
    <row r="157" s="13" customFormat="1">
      <c r="A157" s="13"/>
      <c r="B157" s="229"/>
      <c r="C157" s="230"/>
      <c r="D157" s="231" t="s">
        <v>202</v>
      </c>
      <c r="E157" s="232" t="s">
        <v>19</v>
      </c>
      <c r="F157" s="233" t="s">
        <v>822</v>
      </c>
      <c r="G157" s="230"/>
      <c r="H157" s="232" t="s">
        <v>19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202</v>
      </c>
      <c r="AU157" s="239" t="s">
        <v>78</v>
      </c>
      <c r="AV157" s="13" t="s">
        <v>76</v>
      </c>
      <c r="AW157" s="13" t="s">
        <v>31</v>
      </c>
      <c r="AX157" s="13" t="s">
        <v>69</v>
      </c>
      <c r="AY157" s="239" t="s">
        <v>197</v>
      </c>
    </row>
    <row r="158" s="14" customFormat="1">
      <c r="A158" s="14"/>
      <c r="B158" s="240"/>
      <c r="C158" s="241"/>
      <c r="D158" s="231" t="s">
        <v>202</v>
      </c>
      <c r="E158" s="242" t="s">
        <v>19</v>
      </c>
      <c r="F158" s="243" t="s">
        <v>789</v>
      </c>
      <c r="G158" s="241"/>
      <c r="H158" s="244">
        <v>265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0" t="s">
        <v>202</v>
      </c>
      <c r="AU158" s="250" t="s">
        <v>78</v>
      </c>
      <c r="AV158" s="14" t="s">
        <v>78</v>
      </c>
      <c r="AW158" s="14" t="s">
        <v>31</v>
      </c>
      <c r="AX158" s="14" t="s">
        <v>69</v>
      </c>
      <c r="AY158" s="250" t="s">
        <v>197</v>
      </c>
    </row>
    <row r="159" s="16" customFormat="1">
      <c r="A159" s="16"/>
      <c r="B159" s="262"/>
      <c r="C159" s="263"/>
      <c r="D159" s="231" t="s">
        <v>202</v>
      </c>
      <c r="E159" s="264" t="s">
        <v>19</v>
      </c>
      <c r="F159" s="265" t="s">
        <v>215</v>
      </c>
      <c r="G159" s="263"/>
      <c r="H159" s="266">
        <v>265</v>
      </c>
      <c r="I159" s="267"/>
      <c r="J159" s="263"/>
      <c r="K159" s="263"/>
      <c r="L159" s="268"/>
      <c r="M159" s="269"/>
      <c r="N159" s="270"/>
      <c r="O159" s="270"/>
      <c r="P159" s="270"/>
      <c r="Q159" s="270"/>
      <c r="R159" s="270"/>
      <c r="S159" s="270"/>
      <c r="T159" s="27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2" t="s">
        <v>202</v>
      </c>
      <c r="AU159" s="272" t="s">
        <v>78</v>
      </c>
      <c r="AV159" s="16" t="s">
        <v>148</v>
      </c>
      <c r="AW159" s="16" t="s">
        <v>31</v>
      </c>
      <c r="AX159" s="16" t="s">
        <v>76</v>
      </c>
      <c r="AY159" s="272" t="s">
        <v>197</v>
      </c>
    </row>
    <row r="160" s="2" customFormat="1" ht="24.15" customHeight="1">
      <c r="A160" s="40"/>
      <c r="B160" s="41"/>
      <c r="C160" s="215" t="s">
        <v>310</v>
      </c>
      <c r="D160" s="215" t="s">
        <v>198</v>
      </c>
      <c r="E160" s="216" t="s">
        <v>823</v>
      </c>
      <c r="F160" s="217" t="s">
        <v>824</v>
      </c>
      <c r="G160" s="218" t="s">
        <v>232</v>
      </c>
      <c r="H160" s="219">
        <v>7</v>
      </c>
      <c r="I160" s="220"/>
      <c r="J160" s="221">
        <f>ROUND(I160*H160,2)</f>
        <v>0</v>
      </c>
      <c r="K160" s="222"/>
      <c r="L160" s="46"/>
      <c r="M160" s="223" t="s">
        <v>19</v>
      </c>
      <c r="N160" s="224" t="s">
        <v>42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0.28999999999999998</v>
      </c>
      <c r="T160" s="226">
        <f>S160*H160</f>
        <v>2.0299999999999998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148</v>
      </c>
      <c r="AT160" s="227" t="s">
        <v>198</v>
      </c>
      <c r="AU160" s="227" t="s">
        <v>78</v>
      </c>
      <c r="AY160" s="19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148</v>
      </c>
      <c r="BK160" s="228">
        <f>ROUND(I160*H160,2)</f>
        <v>0</v>
      </c>
      <c r="BL160" s="19" t="s">
        <v>148</v>
      </c>
      <c r="BM160" s="227" t="s">
        <v>825</v>
      </c>
    </row>
    <row r="161" s="2" customFormat="1">
      <c r="A161" s="40"/>
      <c r="B161" s="41"/>
      <c r="C161" s="42"/>
      <c r="D161" s="292" t="s">
        <v>774</v>
      </c>
      <c r="E161" s="42"/>
      <c r="F161" s="293" t="s">
        <v>826</v>
      </c>
      <c r="G161" s="42"/>
      <c r="H161" s="42"/>
      <c r="I161" s="294"/>
      <c r="J161" s="42"/>
      <c r="K161" s="42"/>
      <c r="L161" s="46"/>
      <c r="M161" s="295"/>
      <c r="N161" s="29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774</v>
      </c>
      <c r="AU161" s="19" t="s">
        <v>78</v>
      </c>
    </row>
    <row r="162" s="13" customFormat="1">
      <c r="A162" s="13"/>
      <c r="B162" s="229"/>
      <c r="C162" s="230"/>
      <c r="D162" s="231" t="s">
        <v>202</v>
      </c>
      <c r="E162" s="232" t="s">
        <v>19</v>
      </c>
      <c r="F162" s="233" t="s">
        <v>827</v>
      </c>
      <c r="G162" s="230"/>
      <c r="H162" s="232" t="s">
        <v>19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202</v>
      </c>
      <c r="AU162" s="239" t="s">
        <v>78</v>
      </c>
      <c r="AV162" s="13" t="s">
        <v>76</v>
      </c>
      <c r="AW162" s="13" t="s">
        <v>31</v>
      </c>
      <c r="AX162" s="13" t="s">
        <v>69</v>
      </c>
      <c r="AY162" s="239" t="s">
        <v>197</v>
      </c>
    </row>
    <row r="163" s="14" customFormat="1">
      <c r="A163" s="14"/>
      <c r="B163" s="240"/>
      <c r="C163" s="241"/>
      <c r="D163" s="231" t="s">
        <v>202</v>
      </c>
      <c r="E163" s="242" t="s">
        <v>19</v>
      </c>
      <c r="F163" s="243" t="s">
        <v>257</v>
      </c>
      <c r="G163" s="241"/>
      <c r="H163" s="244">
        <v>7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202</v>
      </c>
      <c r="AU163" s="250" t="s">
        <v>78</v>
      </c>
      <c r="AV163" s="14" t="s">
        <v>78</v>
      </c>
      <c r="AW163" s="14" t="s">
        <v>31</v>
      </c>
      <c r="AX163" s="14" t="s">
        <v>69</v>
      </c>
      <c r="AY163" s="250" t="s">
        <v>197</v>
      </c>
    </row>
    <row r="164" s="16" customFormat="1">
      <c r="A164" s="16"/>
      <c r="B164" s="262"/>
      <c r="C164" s="263"/>
      <c r="D164" s="231" t="s">
        <v>202</v>
      </c>
      <c r="E164" s="264" t="s">
        <v>19</v>
      </c>
      <c r="F164" s="265" t="s">
        <v>215</v>
      </c>
      <c r="G164" s="263"/>
      <c r="H164" s="266">
        <v>7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72" t="s">
        <v>202</v>
      </c>
      <c r="AU164" s="272" t="s">
        <v>78</v>
      </c>
      <c r="AV164" s="16" t="s">
        <v>148</v>
      </c>
      <c r="AW164" s="16" t="s">
        <v>31</v>
      </c>
      <c r="AX164" s="16" t="s">
        <v>76</v>
      </c>
      <c r="AY164" s="272" t="s">
        <v>197</v>
      </c>
    </row>
    <row r="165" s="2" customFormat="1" ht="24.15" customHeight="1">
      <c r="A165" s="40"/>
      <c r="B165" s="41"/>
      <c r="C165" s="215" t="s">
        <v>315</v>
      </c>
      <c r="D165" s="215" t="s">
        <v>198</v>
      </c>
      <c r="E165" s="216" t="s">
        <v>823</v>
      </c>
      <c r="F165" s="217" t="s">
        <v>824</v>
      </c>
      <c r="G165" s="218" t="s">
        <v>232</v>
      </c>
      <c r="H165" s="219">
        <v>7</v>
      </c>
      <c r="I165" s="220"/>
      <c r="J165" s="221">
        <f>ROUND(I165*H165,2)</f>
        <v>0</v>
      </c>
      <c r="K165" s="222"/>
      <c r="L165" s="46"/>
      <c r="M165" s="223" t="s">
        <v>19</v>
      </c>
      <c r="N165" s="224" t="s">
        <v>42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0.28999999999999998</v>
      </c>
      <c r="T165" s="226">
        <f>S165*H165</f>
        <v>2.0299999999999998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148</v>
      </c>
      <c r="AT165" s="227" t="s">
        <v>198</v>
      </c>
      <c r="AU165" s="227" t="s">
        <v>78</v>
      </c>
      <c r="AY165" s="19" t="s">
        <v>197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148</v>
      </c>
      <c r="BK165" s="228">
        <f>ROUND(I165*H165,2)</f>
        <v>0</v>
      </c>
      <c r="BL165" s="19" t="s">
        <v>148</v>
      </c>
      <c r="BM165" s="227" t="s">
        <v>828</v>
      </c>
    </row>
    <row r="166" s="2" customFormat="1">
      <c r="A166" s="40"/>
      <c r="B166" s="41"/>
      <c r="C166" s="42"/>
      <c r="D166" s="292" t="s">
        <v>774</v>
      </c>
      <c r="E166" s="42"/>
      <c r="F166" s="293" t="s">
        <v>826</v>
      </c>
      <c r="G166" s="42"/>
      <c r="H166" s="42"/>
      <c r="I166" s="294"/>
      <c r="J166" s="42"/>
      <c r="K166" s="42"/>
      <c r="L166" s="46"/>
      <c r="M166" s="295"/>
      <c r="N166" s="29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774</v>
      </c>
      <c r="AU166" s="19" t="s">
        <v>78</v>
      </c>
    </row>
    <row r="167" s="13" customFormat="1">
      <c r="A167" s="13"/>
      <c r="B167" s="229"/>
      <c r="C167" s="230"/>
      <c r="D167" s="231" t="s">
        <v>202</v>
      </c>
      <c r="E167" s="232" t="s">
        <v>19</v>
      </c>
      <c r="F167" s="233" t="s">
        <v>829</v>
      </c>
      <c r="G167" s="230"/>
      <c r="H167" s="232" t="s">
        <v>19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202</v>
      </c>
      <c r="AU167" s="239" t="s">
        <v>78</v>
      </c>
      <c r="AV167" s="13" t="s">
        <v>76</v>
      </c>
      <c r="AW167" s="13" t="s">
        <v>31</v>
      </c>
      <c r="AX167" s="13" t="s">
        <v>69</v>
      </c>
      <c r="AY167" s="239" t="s">
        <v>197</v>
      </c>
    </row>
    <row r="168" s="14" customFormat="1">
      <c r="A168" s="14"/>
      <c r="B168" s="240"/>
      <c r="C168" s="241"/>
      <c r="D168" s="231" t="s">
        <v>202</v>
      </c>
      <c r="E168" s="242" t="s">
        <v>19</v>
      </c>
      <c r="F168" s="243" t="s">
        <v>257</v>
      </c>
      <c r="G168" s="241"/>
      <c r="H168" s="244">
        <v>7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202</v>
      </c>
      <c r="AU168" s="250" t="s">
        <v>78</v>
      </c>
      <c r="AV168" s="14" t="s">
        <v>78</v>
      </c>
      <c r="AW168" s="14" t="s">
        <v>31</v>
      </c>
      <c r="AX168" s="14" t="s">
        <v>69</v>
      </c>
      <c r="AY168" s="250" t="s">
        <v>197</v>
      </c>
    </row>
    <row r="169" s="16" customFormat="1">
      <c r="A169" s="16"/>
      <c r="B169" s="262"/>
      <c r="C169" s="263"/>
      <c r="D169" s="231" t="s">
        <v>202</v>
      </c>
      <c r="E169" s="264" t="s">
        <v>19</v>
      </c>
      <c r="F169" s="265" t="s">
        <v>215</v>
      </c>
      <c r="G169" s="263"/>
      <c r="H169" s="266">
        <v>7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2" t="s">
        <v>202</v>
      </c>
      <c r="AU169" s="272" t="s">
        <v>78</v>
      </c>
      <c r="AV169" s="16" t="s">
        <v>148</v>
      </c>
      <c r="AW169" s="16" t="s">
        <v>31</v>
      </c>
      <c r="AX169" s="16" t="s">
        <v>76</v>
      </c>
      <c r="AY169" s="272" t="s">
        <v>197</v>
      </c>
    </row>
    <row r="170" s="2" customFormat="1" ht="24.15" customHeight="1">
      <c r="A170" s="40"/>
      <c r="B170" s="41"/>
      <c r="C170" s="215" t="s">
        <v>8</v>
      </c>
      <c r="D170" s="215" t="s">
        <v>198</v>
      </c>
      <c r="E170" s="216" t="s">
        <v>830</v>
      </c>
      <c r="F170" s="217" t="s">
        <v>831</v>
      </c>
      <c r="G170" s="218" t="s">
        <v>232</v>
      </c>
      <c r="H170" s="219">
        <v>47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42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0.44</v>
      </c>
      <c r="T170" s="226">
        <f>S170*H170</f>
        <v>20.68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148</v>
      </c>
      <c r="AT170" s="227" t="s">
        <v>198</v>
      </c>
      <c r="AU170" s="227" t="s">
        <v>78</v>
      </c>
      <c r="AY170" s="19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148</v>
      </c>
      <c r="BK170" s="228">
        <f>ROUND(I170*H170,2)</f>
        <v>0</v>
      </c>
      <c r="BL170" s="19" t="s">
        <v>148</v>
      </c>
      <c r="BM170" s="227" t="s">
        <v>832</v>
      </c>
    </row>
    <row r="171" s="2" customFormat="1">
      <c r="A171" s="40"/>
      <c r="B171" s="41"/>
      <c r="C171" s="42"/>
      <c r="D171" s="292" t="s">
        <v>774</v>
      </c>
      <c r="E171" s="42"/>
      <c r="F171" s="293" t="s">
        <v>833</v>
      </c>
      <c r="G171" s="42"/>
      <c r="H171" s="42"/>
      <c r="I171" s="294"/>
      <c r="J171" s="42"/>
      <c r="K171" s="42"/>
      <c r="L171" s="46"/>
      <c r="M171" s="295"/>
      <c r="N171" s="29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774</v>
      </c>
      <c r="AU171" s="19" t="s">
        <v>78</v>
      </c>
    </row>
    <row r="172" s="13" customFormat="1">
      <c r="A172" s="13"/>
      <c r="B172" s="229"/>
      <c r="C172" s="230"/>
      <c r="D172" s="231" t="s">
        <v>202</v>
      </c>
      <c r="E172" s="232" t="s">
        <v>19</v>
      </c>
      <c r="F172" s="233" t="s">
        <v>834</v>
      </c>
      <c r="G172" s="230"/>
      <c r="H172" s="232" t="s">
        <v>19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202</v>
      </c>
      <c r="AU172" s="239" t="s">
        <v>78</v>
      </c>
      <c r="AV172" s="13" t="s">
        <v>76</v>
      </c>
      <c r="AW172" s="13" t="s">
        <v>31</v>
      </c>
      <c r="AX172" s="13" t="s">
        <v>69</v>
      </c>
      <c r="AY172" s="239" t="s">
        <v>197</v>
      </c>
    </row>
    <row r="173" s="14" customFormat="1">
      <c r="A173" s="14"/>
      <c r="B173" s="240"/>
      <c r="C173" s="241"/>
      <c r="D173" s="231" t="s">
        <v>202</v>
      </c>
      <c r="E173" s="242" t="s">
        <v>19</v>
      </c>
      <c r="F173" s="243" t="s">
        <v>835</v>
      </c>
      <c r="G173" s="241"/>
      <c r="H173" s="244">
        <v>47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202</v>
      </c>
      <c r="AU173" s="250" t="s">
        <v>78</v>
      </c>
      <c r="AV173" s="14" t="s">
        <v>78</v>
      </c>
      <c r="AW173" s="14" t="s">
        <v>31</v>
      </c>
      <c r="AX173" s="14" t="s">
        <v>69</v>
      </c>
      <c r="AY173" s="250" t="s">
        <v>197</v>
      </c>
    </row>
    <row r="174" s="16" customFormat="1">
      <c r="A174" s="16"/>
      <c r="B174" s="262"/>
      <c r="C174" s="263"/>
      <c r="D174" s="231" t="s">
        <v>202</v>
      </c>
      <c r="E174" s="264" t="s">
        <v>19</v>
      </c>
      <c r="F174" s="265" t="s">
        <v>215</v>
      </c>
      <c r="G174" s="263"/>
      <c r="H174" s="266">
        <v>47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2" t="s">
        <v>202</v>
      </c>
      <c r="AU174" s="272" t="s">
        <v>78</v>
      </c>
      <c r="AV174" s="16" t="s">
        <v>148</v>
      </c>
      <c r="AW174" s="16" t="s">
        <v>31</v>
      </c>
      <c r="AX174" s="16" t="s">
        <v>76</v>
      </c>
      <c r="AY174" s="272" t="s">
        <v>197</v>
      </c>
    </row>
    <row r="175" s="2" customFormat="1" ht="24.15" customHeight="1">
      <c r="A175" s="40"/>
      <c r="B175" s="41"/>
      <c r="C175" s="215" t="s">
        <v>329</v>
      </c>
      <c r="D175" s="215" t="s">
        <v>198</v>
      </c>
      <c r="E175" s="216" t="s">
        <v>836</v>
      </c>
      <c r="F175" s="217" t="s">
        <v>837</v>
      </c>
      <c r="G175" s="218" t="s">
        <v>232</v>
      </c>
      <c r="H175" s="219">
        <v>12</v>
      </c>
      <c r="I175" s="220"/>
      <c r="J175" s="221">
        <f>ROUND(I175*H175,2)</f>
        <v>0</v>
      </c>
      <c r="K175" s="222"/>
      <c r="L175" s="46"/>
      <c r="M175" s="223" t="s">
        <v>19</v>
      </c>
      <c r="N175" s="224" t="s">
        <v>42</v>
      </c>
      <c r="O175" s="86"/>
      <c r="P175" s="225">
        <f>O175*H175</f>
        <v>0</v>
      </c>
      <c r="Q175" s="225">
        <v>0</v>
      </c>
      <c r="R175" s="225">
        <f>Q175*H175</f>
        <v>0</v>
      </c>
      <c r="S175" s="225">
        <v>0.23999999999999999</v>
      </c>
      <c r="T175" s="226">
        <f>S175*H175</f>
        <v>2.8799999999999999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148</v>
      </c>
      <c r="AT175" s="227" t="s">
        <v>198</v>
      </c>
      <c r="AU175" s="227" t="s">
        <v>78</v>
      </c>
      <c r="AY175" s="19" t="s">
        <v>197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148</v>
      </c>
      <c r="BK175" s="228">
        <f>ROUND(I175*H175,2)</f>
        <v>0</v>
      </c>
      <c r="BL175" s="19" t="s">
        <v>148</v>
      </c>
      <c r="BM175" s="227" t="s">
        <v>838</v>
      </c>
    </row>
    <row r="176" s="2" customFormat="1">
      <c r="A176" s="40"/>
      <c r="B176" s="41"/>
      <c r="C176" s="42"/>
      <c r="D176" s="292" t="s">
        <v>774</v>
      </c>
      <c r="E176" s="42"/>
      <c r="F176" s="293" t="s">
        <v>839</v>
      </c>
      <c r="G176" s="42"/>
      <c r="H176" s="42"/>
      <c r="I176" s="294"/>
      <c r="J176" s="42"/>
      <c r="K176" s="42"/>
      <c r="L176" s="46"/>
      <c r="M176" s="295"/>
      <c r="N176" s="29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774</v>
      </c>
      <c r="AU176" s="19" t="s">
        <v>78</v>
      </c>
    </row>
    <row r="177" s="13" customFormat="1">
      <c r="A177" s="13"/>
      <c r="B177" s="229"/>
      <c r="C177" s="230"/>
      <c r="D177" s="231" t="s">
        <v>202</v>
      </c>
      <c r="E177" s="232" t="s">
        <v>19</v>
      </c>
      <c r="F177" s="233" t="s">
        <v>840</v>
      </c>
      <c r="G177" s="230"/>
      <c r="H177" s="232" t="s">
        <v>19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202</v>
      </c>
      <c r="AU177" s="239" t="s">
        <v>78</v>
      </c>
      <c r="AV177" s="13" t="s">
        <v>76</v>
      </c>
      <c r="AW177" s="13" t="s">
        <v>31</v>
      </c>
      <c r="AX177" s="13" t="s">
        <v>69</v>
      </c>
      <c r="AY177" s="239" t="s">
        <v>197</v>
      </c>
    </row>
    <row r="178" s="14" customFormat="1">
      <c r="A178" s="14"/>
      <c r="B178" s="240"/>
      <c r="C178" s="241"/>
      <c r="D178" s="231" t="s">
        <v>202</v>
      </c>
      <c r="E178" s="242" t="s">
        <v>19</v>
      </c>
      <c r="F178" s="243" t="s">
        <v>304</v>
      </c>
      <c r="G178" s="241"/>
      <c r="H178" s="244">
        <v>12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202</v>
      </c>
      <c r="AU178" s="250" t="s">
        <v>78</v>
      </c>
      <c r="AV178" s="14" t="s">
        <v>78</v>
      </c>
      <c r="AW178" s="14" t="s">
        <v>31</v>
      </c>
      <c r="AX178" s="14" t="s">
        <v>69</v>
      </c>
      <c r="AY178" s="250" t="s">
        <v>197</v>
      </c>
    </row>
    <row r="179" s="16" customFormat="1">
      <c r="A179" s="16"/>
      <c r="B179" s="262"/>
      <c r="C179" s="263"/>
      <c r="D179" s="231" t="s">
        <v>202</v>
      </c>
      <c r="E179" s="264" t="s">
        <v>19</v>
      </c>
      <c r="F179" s="265" t="s">
        <v>215</v>
      </c>
      <c r="G179" s="263"/>
      <c r="H179" s="266">
        <v>12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2" t="s">
        <v>202</v>
      </c>
      <c r="AU179" s="272" t="s">
        <v>78</v>
      </c>
      <c r="AV179" s="16" t="s">
        <v>148</v>
      </c>
      <c r="AW179" s="16" t="s">
        <v>31</v>
      </c>
      <c r="AX179" s="16" t="s">
        <v>76</v>
      </c>
      <c r="AY179" s="272" t="s">
        <v>197</v>
      </c>
    </row>
    <row r="180" s="2" customFormat="1" ht="24.15" customHeight="1">
      <c r="A180" s="40"/>
      <c r="B180" s="41"/>
      <c r="C180" s="215" t="s">
        <v>333</v>
      </c>
      <c r="D180" s="215" t="s">
        <v>198</v>
      </c>
      <c r="E180" s="216" t="s">
        <v>841</v>
      </c>
      <c r="F180" s="217" t="s">
        <v>842</v>
      </c>
      <c r="G180" s="218" t="s">
        <v>232</v>
      </c>
      <c r="H180" s="219">
        <v>47</v>
      </c>
      <c r="I180" s="220"/>
      <c r="J180" s="221">
        <f>ROUND(I180*H180,2)</f>
        <v>0</v>
      </c>
      <c r="K180" s="222"/>
      <c r="L180" s="46"/>
      <c r="M180" s="223" t="s">
        <v>19</v>
      </c>
      <c r="N180" s="224" t="s">
        <v>42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0.22</v>
      </c>
      <c r="T180" s="226">
        <f>S180*H180</f>
        <v>10.34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148</v>
      </c>
      <c r="AT180" s="227" t="s">
        <v>198</v>
      </c>
      <c r="AU180" s="227" t="s">
        <v>78</v>
      </c>
      <c r="AY180" s="19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148</v>
      </c>
      <c r="BK180" s="228">
        <f>ROUND(I180*H180,2)</f>
        <v>0</v>
      </c>
      <c r="BL180" s="19" t="s">
        <v>148</v>
      </c>
      <c r="BM180" s="227" t="s">
        <v>843</v>
      </c>
    </row>
    <row r="181" s="2" customFormat="1">
      <c r="A181" s="40"/>
      <c r="B181" s="41"/>
      <c r="C181" s="42"/>
      <c r="D181" s="292" t="s">
        <v>774</v>
      </c>
      <c r="E181" s="42"/>
      <c r="F181" s="293" t="s">
        <v>844</v>
      </c>
      <c r="G181" s="42"/>
      <c r="H181" s="42"/>
      <c r="I181" s="294"/>
      <c r="J181" s="42"/>
      <c r="K181" s="42"/>
      <c r="L181" s="46"/>
      <c r="M181" s="295"/>
      <c r="N181" s="29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774</v>
      </c>
      <c r="AU181" s="19" t="s">
        <v>78</v>
      </c>
    </row>
    <row r="182" s="13" customFormat="1">
      <c r="A182" s="13"/>
      <c r="B182" s="229"/>
      <c r="C182" s="230"/>
      <c r="D182" s="231" t="s">
        <v>202</v>
      </c>
      <c r="E182" s="232" t="s">
        <v>19</v>
      </c>
      <c r="F182" s="233" t="s">
        <v>834</v>
      </c>
      <c r="G182" s="230"/>
      <c r="H182" s="232" t="s">
        <v>19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202</v>
      </c>
      <c r="AU182" s="239" t="s">
        <v>78</v>
      </c>
      <c r="AV182" s="13" t="s">
        <v>76</v>
      </c>
      <c r="AW182" s="13" t="s">
        <v>31</v>
      </c>
      <c r="AX182" s="13" t="s">
        <v>69</v>
      </c>
      <c r="AY182" s="239" t="s">
        <v>197</v>
      </c>
    </row>
    <row r="183" s="14" customFormat="1">
      <c r="A183" s="14"/>
      <c r="B183" s="240"/>
      <c r="C183" s="241"/>
      <c r="D183" s="231" t="s">
        <v>202</v>
      </c>
      <c r="E183" s="242" t="s">
        <v>19</v>
      </c>
      <c r="F183" s="243" t="s">
        <v>835</v>
      </c>
      <c r="G183" s="241"/>
      <c r="H183" s="244">
        <v>47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202</v>
      </c>
      <c r="AU183" s="250" t="s">
        <v>78</v>
      </c>
      <c r="AV183" s="14" t="s">
        <v>78</v>
      </c>
      <c r="AW183" s="14" t="s">
        <v>31</v>
      </c>
      <c r="AX183" s="14" t="s">
        <v>69</v>
      </c>
      <c r="AY183" s="250" t="s">
        <v>197</v>
      </c>
    </row>
    <row r="184" s="16" customFormat="1">
      <c r="A184" s="16"/>
      <c r="B184" s="262"/>
      <c r="C184" s="263"/>
      <c r="D184" s="231" t="s">
        <v>202</v>
      </c>
      <c r="E184" s="264" t="s">
        <v>19</v>
      </c>
      <c r="F184" s="265" t="s">
        <v>215</v>
      </c>
      <c r="G184" s="263"/>
      <c r="H184" s="266">
        <v>47</v>
      </c>
      <c r="I184" s="267"/>
      <c r="J184" s="263"/>
      <c r="K184" s="263"/>
      <c r="L184" s="268"/>
      <c r="M184" s="269"/>
      <c r="N184" s="270"/>
      <c r="O184" s="270"/>
      <c r="P184" s="270"/>
      <c r="Q184" s="270"/>
      <c r="R184" s="270"/>
      <c r="S184" s="270"/>
      <c r="T184" s="271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2" t="s">
        <v>202</v>
      </c>
      <c r="AU184" s="272" t="s">
        <v>78</v>
      </c>
      <c r="AV184" s="16" t="s">
        <v>148</v>
      </c>
      <c r="AW184" s="16" t="s">
        <v>31</v>
      </c>
      <c r="AX184" s="16" t="s">
        <v>76</v>
      </c>
      <c r="AY184" s="272" t="s">
        <v>197</v>
      </c>
    </row>
    <row r="185" s="2" customFormat="1" ht="24.15" customHeight="1">
      <c r="A185" s="40"/>
      <c r="B185" s="41"/>
      <c r="C185" s="215" t="s">
        <v>338</v>
      </c>
      <c r="D185" s="215" t="s">
        <v>198</v>
      </c>
      <c r="E185" s="216" t="s">
        <v>845</v>
      </c>
      <c r="F185" s="217" t="s">
        <v>846</v>
      </c>
      <c r="G185" s="218" t="s">
        <v>232</v>
      </c>
      <c r="H185" s="219">
        <v>764</v>
      </c>
      <c r="I185" s="220"/>
      <c r="J185" s="221">
        <f>ROUND(I185*H185,2)</f>
        <v>0</v>
      </c>
      <c r="K185" s="222"/>
      <c r="L185" s="46"/>
      <c r="M185" s="223" t="s">
        <v>19</v>
      </c>
      <c r="N185" s="224" t="s">
        <v>42</v>
      </c>
      <c r="O185" s="86"/>
      <c r="P185" s="225">
        <f>O185*H185</f>
        <v>0</v>
      </c>
      <c r="Q185" s="225">
        <v>3.0000000000000001E-05</v>
      </c>
      <c r="R185" s="225">
        <f>Q185*H185</f>
        <v>0.022919999999999999</v>
      </c>
      <c r="S185" s="225">
        <v>0.091999999999999998</v>
      </c>
      <c r="T185" s="226">
        <f>S185*H185</f>
        <v>70.287999999999997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148</v>
      </c>
      <c r="AT185" s="227" t="s">
        <v>198</v>
      </c>
      <c r="AU185" s="227" t="s">
        <v>78</v>
      </c>
      <c r="AY185" s="19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148</v>
      </c>
      <c r="BK185" s="228">
        <f>ROUND(I185*H185,2)</f>
        <v>0</v>
      </c>
      <c r="BL185" s="19" t="s">
        <v>148</v>
      </c>
      <c r="BM185" s="227" t="s">
        <v>847</v>
      </c>
    </row>
    <row r="186" s="2" customFormat="1">
      <c r="A186" s="40"/>
      <c r="B186" s="41"/>
      <c r="C186" s="42"/>
      <c r="D186" s="292" t="s">
        <v>774</v>
      </c>
      <c r="E186" s="42"/>
      <c r="F186" s="293" t="s">
        <v>848</v>
      </c>
      <c r="G186" s="42"/>
      <c r="H186" s="42"/>
      <c r="I186" s="294"/>
      <c r="J186" s="42"/>
      <c r="K186" s="42"/>
      <c r="L186" s="46"/>
      <c r="M186" s="295"/>
      <c r="N186" s="29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774</v>
      </c>
      <c r="AU186" s="19" t="s">
        <v>78</v>
      </c>
    </row>
    <row r="187" s="13" customFormat="1">
      <c r="A187" s="13"/>
      <c r="B187" s="229"/>
      <c r="C187" s="230"/>
      <c r="D187" s="231" t="s">
        <v>202</v>
      </c>
      <c r="E187" s="232" t="s">
        <v>19</v>
      </c>
      <c r="F187" s="233" t="s">
        <v>849</v>
      </c>
      <c r="G187" s="230"/>
      <c r="H187" s="232" t="s">
        <v>19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202</v>
      </c>
      <c r="AU187" s="239" t="s">
        <v>78</v>
      </c>
      <c r="AV187" s="13" t="s">
        <v>76</v>
      </c>
      <c r="AW187" s="13" t="s">
        <v>31</v>
      </c>
      <c r="AX187" s="13" t="s">
        <v>69</v>
      </c>
      <c r="AY187" s="239" t="s">
        <v>197</v>
      </c>
    </row>
    <row r="188" s="14" customFormat="1">
      <c r="A188" s="14"/>
      <c r="B188" s="240"/>
      <c r="C188" s="241"/>
      <c r="D188" s="231" t="s">
        <v>202</v>
      </c>
      <c r="E188" s="242" t="s">
        <v>19</v>
      </c>
      <c r="F188" s="243" t="s">
        <v>850</v>
      </c>
      <c r="G188" s="241"/>
      <c r="H188" s="244">
        <v>764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202</v>
      </c>
      <c r="AU188" s="250" t="s">
        <v>78</v>
      </c>
      <c r="AV188" s="14" t="s">
        <v>78</v>
      </c>
      <c r="AW188" s="14" t="s">
        <v>31</v>
      </c>
      <c r="AX188" s="14" t="s">
        <v>69</v>
      </c>
      <c r="AY188" s="250" t="s">
        <v>197</v>
      </c>
    </row>
    <row r="189" s="16" customFormat="1">
      <c r="A189" s="16"/>
      <c r="B189" s="262"/>
      <c r="C189" s="263"/>
      <c r="D189" s="231" t="s">
        <v>202</v>
      </c>
      <c r="E189" s="264" t="s">
        <v>19</v>
      </c>
      <c r="F189" s="265" t="s">
        <v>215</v>
      </c>
      <c r="G189" s="263"/>
      <c r="H189" s="266">
        <v>764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72" t="s">
        <v>202</v>
      </c>
      <c r="AU189" s="272" t="s">
        <v>78</v>
      </c>
      <c r="AV189" s="16" t="s">
        <v>148</v>
      </c>
      <c r="AW189" s="16" t="s">
        <v>31</v>
      </c>
      <c r="AX189" s="16" t="s">
        <v>76</v>
      </c>
      <c r="AY189" s="272" t="s">
        <v>197</v>
      </c>
    </row>
    <row r="190" s="2" customFormat="1" ht="16.5" customHeight="1">
      <c r="A190" s="40"/>
      <c r="B190" s="41"/>
      <c r="C190" s="215" t="s">
        <v>344</v>
      </c>
      <c r="D190" s="215" t="s">
        <v>198</v>
      </c>
      <c r="E190" s="216" t="s">
        <v>851</v>
      </c>
      <c r="F190" s="217" t="s">
        <v>852</v>
      </c>
      <c r="G190" s="218" t="s">
        <v>252</v>
      </c>
      <c r="H190" s="219">
        <v>241</v>
      </c>
      <c r="I190" s="220"/>
      <c r="J190" s="221">
        <f>ROUND(I190*H190,2)</f>
        <v>0</v>
      </c>
      <c r="K190" s="222"/>
      <c r="L190" s="46"/>
      <c r="M190" s="223" t="s">
        <v>19</v>
      </c>
      <c r="N190" s="224" t="s">
        <v>42</v>
      </c>
      <c r="O190" s="86"/>
      <c r="P190" s="225">
        <f>O190*H190</f>
        <v>0</v>
      </c>
      <c r="Q190" s="225">
        <v>0</v>
      </c>
      <c r="R190" s="225">
        <f>Q190*H190</f>
        <v>0</v>
      </c>
      <c r="S190" s="225">
        <v>0.20499999999999999</v>
      </c>
      <c r="T190" s="226">
        <f>S190*H190</f>
        <v>49.404999999999994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148</v>
      </c>
      <c r="AT190" s="227" t="s">
        <v>198</v>
      </c>
      <c r="AU190" s="227" t="s">
        <v>78</v>
      </c>
      <c r="AY190" s="19" t="s">
        <v>197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148</v>
      </c>
      <c r="BK190" s="228">
        <f>ROUND(I190*H190,2)</f>
        <v>0</v>
      </c>
      <c r="BL190" s="19" t="s">
        <v>148</v>
      </c>
      <c r="BM190" s="227" t="s">
        <v>853</v>
      </c>
    </row>
    <row r="191" s="2" customFormat="1">
      <c r="A191" s="40"/>
      <c r="B191" s="41"/>
      <c r="C191" s="42"/>
      <c r="D191" s="292" t="s">
        <v>774</v>
      </c>
      <c r="E191" s="42"/>
      <c r="F191" s="293" t="s">
        <v>854</v>
      </c>
      <c r="G191" s="42"/>
      <c r="H191" s="42"/>
      <c r="I191" s="294"/>
      <c r="J191" s="42"/>
      <c r="K191" s="42"/>
      <c r="L191" s="46"/>
      <c r="M191" s="295"/>
      <c r="N191" s="29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774</v>
      </c>
      <c r="AU191" s="19" t="s">
        <v>78</v>
      </c>
    </row>
    <row r="192" s="13" customFormat="1">
      <c r="A192" s="13"/>
      <c r="B192" s="229"/>
      <c r="C192" s="230"/>
      <c r="D192" s="231" t="s">
        <v>202</v>
      </c>
      <c r="E192" s="232" t="s">
        <v>19</v>
      </c>
      <c r="F192" s="233" t="s">
        <v>855</v>
      </c>
      <c r="G192" s="230"/>
      <c r="H192" s="232" t="s">
        <v>19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202</v>
      </c>
      <c r="AU192" s="239" t="s">
        <v>78</v>
      </c>
      <c r="AV192" s="13" t="s">
        <v>76</v>
      </c>
      <c r="AW192" s="13" t="s">
        <v>31</v>
      </c>
      <c r="AX192" s="13" t="s">
        <v>69</v>
      </c>
      <c r="AY192" s="239" t="s">
        <v>197</v>
      </c>
    </row>
    <row r="193" s="14" customFormat="1">
      <c r="A193" s="14"/>
      <c r="B193" s="240"/>
      <c r="C193" s="241"/>
      <c r="D193" s="231" t="s">
        <v>202</v>
      </c>
      <c r="E193" s="242" t="s">
        <v>19</v>
      </c>
      <c r="F193" s="243" t="s">
        <v>856</v>
      </c>
      <c r="G193" s="241"/>
      <c r="H193" s="244">
        <v>241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202</v>
      </c>
      <c r="AU193" s="250" t="s">
        <v>78</v>
      </c>
      <c r="AV193" s="14" t="s">
        <v>78</v>
      </c>
      <c r="AW193" s="14" t="s">
        <v>31</v>
      </c>
      <c r="AX193" s="14" t="s">
        <v>69</v>
      </c>
      <c r="AY193" s="250" t="s">
        <v>197</v>
      </c>
    </row>
    <row r="194" s="16" customFormat="1">
      <c r="A194" s="16"/>
      <c r="B194" s="262"/>
      <c r="C194" s="263"/>
      <c r="D194" s="231" t="s">
        <v>202</v>
      </c>
      <c r="E194" s="264" t="s">
        <v>19</v>
      </c>
      <c r="F194" s="265" t="s">
        <v>215</v>
      </c>
      <c r="G194" s="263"/>
      <c r="H194" s="266">
        <v>241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2" t="s">
        <v>202</v>
      </c>
      <c r="AU194" s="272" t="s">
        <v>78</v>
      </c>
      <c r="AV194" s="16" t="s">
        <v>148</v>
      </c>
      <c r="AW194" s="16" t="s">
        <v>31</v>
      </c>
      <c r="AX194" s="16" t="s">
        <v>76</v>
      </c>
      <c r="AY194" s="272" t="s">
        <v>197</v>
      </c>
    </row>
    <row r="195" s="2" customFormat="1" ht="16.5" customHeight="1">
      <c r="A195" s="40"/>
      <c r="B195" s="41"/>
      <c r="C195" s="215" t="s">
        <v>348</v>
      </c>
      <c r="D195" s="215" t="s">
        <v>198</v>
      </c>
      <c r="E195" s="216" t="s">
        <v>857</v>
      </c>
      <c r="F195" s="217" t="s">
        <v>858</v>
      </c>
      <c r="G195" s="218" t="s">
        <v>252</v>
      </c>
      <c r="H195" s="219">
        <v>90</v>
      </c>
      <c r="I195" s="220"/>
      <c r="J195" s="221">
        <f>ROUND(I195*H195,2)</f>
        <v>0</v>
      </c>
      <c r="K195" s="222"/>
      <c r="L195" s="46"/>
      <c r="M195" s="223" t="s">
        <v>19</v>
      </c>
      <c r="N195" s="224" t="s">
        <v>42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0.040000000000000001</v>
      </c>
      <c r="T195" s="226">
        <f>S195*H195</f>
        <v>3.6000000000000001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148</v>
      </c>
      <c r="AT195" s="227" t="s">
        <v>198</v>
      </c>
      <c r="AU195" s="227" t="s">
        <v>78</v>
      </c>
      <c r="AY195" s="19" t="s">
        <v>197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148</v>
      </c>
      <c r="BK195" s="228">
        <f>ROUND(I195*H195,2)</f>
        <v>0</v>
      </c>
      <c r="BL195" s="19" t="s">
        <v>148</v>
      </c>
      <c r="BM195" s="227" t="s">
        <v>859</v>
      </c>
    </row>
    <row r="196" s="2" customFormat="1">
      <c r="A196" s="40"/>
      <c r="B196" s="41"/>
      <c r="C196" s="42"/>
      <c r="D196" s="292" t="s">
        <v>774</v>
      </c>
      <c r="E196" s="42"/>
      <c r="F196" s="293" t="s">
        <v>860</v>
      </c>
      <c r="G196" s="42"/>
      <c r="H196" s="42"/>
      <c r="I196" s="294"/>
      <c r="J196" s="42"/>
      <c r="K196" s="42"/>
      <c r="L196" s="46"/>
      <c r="M196" s="295"/>
      <c r="N196" s="29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774</v>
      </c>
      <c r="AU196" s="19" t="s">
        <v>78</v>
      </c>
    </row>
    <row r="197" s="13" customFormat="1">
      <c r="A197" s="13"/>
      <c r="B197" s="229"/>
      <c r="C197" s="230"/>
      <c r="D197" s="231" t="s">
        <v>202</v>
      </c>
      <c r="E197" s="232" t="s">
        <v>19</v>
      </c>
      <c r="F197" s="233" t="s">
        <v>861</v>
      </c>
      <c r="G197" s="230"/>
      <c r="H197" s="232" t="s">
        <v>19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202</v>
      </c>
      <c r="AU197" s="239" t="s">
        <v>78</v>
      </c>
      <c r="AV197" s="13" t="s">
        <v>76</v>
      </c>
      <c r="AW197" s="13" t="s">
        <v>31</v>
      </c>
      <c r="AX197" s="13" t="s">
        <v>69</v>
      </c>
      <c r="AY197" s="239" t="s">
        <v>197</v>
      </c>
    </row>
    <row r="198" s="14" customFormat="1">
      <c r="A198" s="14"/>
      <c r="B198" s="240"/>
      <c r="C198" s="241"/>
      <c r="D198" s="231" t="s">
        <v>202</v>
      </c>
      <c r="E198" s="242" t="s">
        <v>19</v>
      </c>
      <c r="F198" s="243" t="s">
        <v>862</v>
      </c>
      <c r="G198" s="241"/>
      <c r="H198" s="244">
        <v>90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202</v>
      </c>
      <c r="AU198" s="250" t="s">
        <v>78</v>
      </c>
      <c r="AV198" s="14" t="s">
        <v>78</v>
      </c>
      <c r="AW198" s="14" t="s">
        <v>31</v>
      </c>
      <c r="AX198" s="14" t="s">
        <v>69</v>
      </c>
      <c r="AY198" s="250" t="s">
        <v>197</v>
      </c>
    </row>
    <row r="199" s="16" customFormat="1">
      <c r="A199" s="16"/>
      <c r="B199" s="262"/>
      <c r="C199" s="263"/>
      <c r="D199" s="231" t="s">
        <v>202</v>
      </c>
      <c r="E199" s="264" t="s">
        <v>19</v>
      </c>
      <c r="F199" s="265" t="s">
        <v>215</v>
      </c>
      <c r="G199" s="263"/>
      <c r="H199" s="266">
        <v>90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72" t="s">
        <v>202</v>
      </c>
      <c r="AU199" s="272" t="s">
        <v>78</v>
      </c>
      <c r="AV199" s="16" t="s">
        <v>148</v>
      </c>
      <c r="AW199" s="16" t="s">
        <v>31</v>
      </c>
      <c r="AX199" s="16" t="s">
        <v>76</v>
      </c>
      <c r="AY199" s="272" t="s">
        <v>197</v>
      </c>
    </row>
    <row r="200" s="2" customFormat="1" ht="24.15" customHeight="1">
      <c r="A200" s="40"/>
      <c r="B200" s="41"/>
      <c r="C200" s="215" t="s">
        <v>7</v>
      </c>
      <c r="D200" s="215" t="s">
        <v>198</v>
      </c>
      <c r="E200" s="216" t="s">
        <v>272</v>
      </c>
      <c r="F200" s="217" t="s">
        <v>863</v>
      </c>
      <c r="G200" s="218" t="s">
        <v>232</v>
      </c>
      <c r="H200" s="219">
        <v>332.19999999999999</v>
      </c>
      <c r="I200" s="220"/>
      <c r="J200" s="221">
        <f>ROUND(I200*H200,2)</f>
        <v>0</v>
      </c>
      <c r="K200" s="222"/>
      <c r="L200" s="46"/>
      <c r="M200" s="223" t="s">
        <v>19</v>
      </c>
      <c r="N200" s="224" t="s">
        <v>42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148</v>
      </c>
      <c r="AT200" s="227" t="s">
        <v>198</v>
      </c>
      <c r="AU200" s="227" t="s">
        <v>78</v>
      </c>
      <c r="AY200" s="19" t="s">
        <v>197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148</v>
      </c>
      <c r="BK200" s="228">
        <f>ROUND(I200*H200,2)</f>
        <v>0</v>
      </c>
      <c r="BL200" s="19" t="s">
        <v>148</v>
      </c>
      <c r="BM200" s="227" t="s">
        <v>864</v>
      </c>
    </row>
    <row r="201" s="2" customFormat="1">
      <c r="A201" s="40"/>
      <c r="B201" s="41"/>
      <c r="C201" s="42"/>
      <c r="D201" s="292" t="s">
        <v>774</v>
      </c>
      <c r="E201" s="42"/>
      <c r="F201" s="293" t="s">
        <v>865</v>
      </c>
      <c r="G201" s="42"/>
      <c r="H201" s="42"/>
      <c r="I201" s="294"/>
      <c r="J201" s="42"/>
      <c r="K201" s="42"/>
      <c r="L201" s="46"/>
      <c r="M201" s="295"/>
      <c r="N201" s="296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774</v>
      </c>
      <c r="AU201" s="19" t="s">
        <v>78</v>
      </c>
    </row>
    <row r="202" s="13" customFormat="1">
      <c r="A202" s="13"/>
      <c r="B202" s="229"/>
      <c r="C202" s="230"/>
      <c r="D202" s="231" t="s">
        <v>202</v>
      </c>
      <c r="E202" s="232" t="s">
        <v>19</v>
      </c>
      <c r="F202" s="233" t="s">
        <v>866</v>
      </c>
      <c r="G202" s="230"/>
      <c r="H202" s="232" t="s">
        <v>19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202</v>
      </c>
      <c r="AU202" s="239" t="s">
        <v>78</v>
      </c>
      <c r="AV202" s="13" t="s">
        <v>76</v>
      </c>
      <c r="AW202" s="13" t="s">
        <v>31</v>
      </c>
      <c r="AX202" s="13" t="s">
        <v>69</v>
      </c>
      <c r="AY202" s="239" t="s">
        <v>197</v>
      </c>
    </row>
    <row r="203" s="14" customFormat="1">
      <c r="A203" s="14"/>
      <c r="B203" s="240"/>
      <c r="C203" s="241"/>
      <c r="D203" s="231" t="s">
        <v>202</v>
      </c>
      <c r="E203" s="242" t="s">
        <v>19</v>
      </c>
      <c r="F203" s="243" t="s">
        <v>867</v>
      </c>
      <c r="G203" s="241"/>
      <c r="H203" s="244">
        <v>332.19999999999999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0" t="s">
        <v>202</v>
      </c>
      <c r="AU203" s="250" t="s">
        <v>78</v>
      </c>
      <c r="AV203" s="14" t="s">
        <v>78</v>
      </c>
      <c r="AW203" s="14" t="s">
        <v>31</v>
      </c>
      <c r="AX203" s="14" t="s">
        <v>69</v>
      </c>
      <c r="AY203" s="250" t="s">
        <v>197</v>
      </c>
    </row>
    <row r="204" s="16" customFormat="1">
      <c r="A204" s="16"/>
      <c r="B204" s="262"/>
      <c r="C204" s="263"/>
      <c r="D204" s="231" t="s">
        <v>202</v>
      </c>
      <c r="E204" s="264" t="s">
        <v>19</v>
      </c>
      <c r="F204" s="265" t="s">
        <v>215</v>
      </c>
      <c r="G204" s="263"/>
      <c r="H204" s="266">
        <v>332.19999999999999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2" t="s">
        <v>202</v>
      </c>
      <c r="AU204" s="272" t="s">
        <v>78</v>
      </c>
      <c r="AV204" s="16" t="s">
        <v>148</v>
      </c>
      <c r="AW204" s="16" t="s">
        <v>31</v>
      </c>
      <c r="AX204" s="16" t="s">
        <v>76</v>
      </c>
      <c r="AY204" s="272" t="s">
        <v>197</v>
      </c>
    </row>
    <row r="205" s="2" customFormat="1" ht="24.15" customHeight="1">
      <c r="A205" s="40"/>
      <c r="B205" s="41"/>
      <c r="C205" s="215" t="s">
        <v>362</v>
      </c>
      <c r="D205" s="215" t="s">
        <v>198</v>
      </c>
      <c r="E205" s="216" t="s">
        <v>868</v>
      </c>
      <c r="F205" s="217" t="s">
        <v>869</v>
      </c>
      <c r="G205" s="218" t="s">
        <v>232</v>
      </c>
      <c r="H205" s="219">
        <v>1347.8</v>
      </c>
      <c r="I205" s="220"/>
      <c r="J205" s="221">
        <f>ROUND(I205*H205,2)</f>
        <v>0</v>
      </c>
      <c r="K205" s="222"/>
      <c r="L205" s="46"/>
      <c r="M205" s="223" t="s">
        <v>19</v>
      </c>
      <c r="N205" s="224" t="s">
        <v>42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148</v>
      </c>
      <c r="AT205" s="227" t="s">
        <v>198</v>
      </c>
      <c r="AU205" s="227" t="s">
        <v>78</v>
      </c>
      <c r="AY205" s="19" t="s">
        <v>197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148</v>
      </c>
      <c r="BK205" s="228">
        <f>ROUND(I205*H205,2)</f>
        <v>0</v>
      </c>
      <c r="BL205" s="19" t="s">
        <v>148</v>
      </c>
      <c r="BM205" s="227" t="s">
        <v>870</v>
      </c>
    </row>
    <row r="206" s="2" customFormat="1">
      <c r="A206" s="40"/>
      <c r="B206" s="41"/>
      <c r="C206" s="42"/>
      <c r="D206" s="292" t="s">
        <v>774</v>
      </c>
      <c r="E206" s="42"/>
      <c r="F206" s="293" t="s">
        <v>871</v>
      </c>
      <c r="G206" s="42"/>
      <c r="H206" s="42"/>
      <c r="I206" s="294"/>
      <c r="J206" s="42"/>
      <c r="K206" s="42"/>
      <c r="L206" s="46"/>
      <c r="M206" s="295"/>
      <c r="N206" s="296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774</v>
      </c>
      <c r="AU206" s="19" t="s">
        <v>78</v>
      </c>
    </row>
    <row r="207" s="13" customFormat="1">
      <c r="A207" s="13"/>
      <c r="B207" s="229"/>
      <c r="C207" s="230"/>
      <c r="D207" s="231" t="s">
        <v>202</v>
      </c>
      <c r="E207" s="232" t="s">
        <v>19</v>
      </c>
      <c r="F207" s="233" t="s">
        <v>872</v>
      </c>
      <c r="G207" s="230"/>
      <c r="H207" s="232" t="s">
        <v>19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202</v>
      </c>
      <c r="AU207" s="239" t="s">
        <v>78</v>
      </c>
      <c r="AV207" s="13" t="s">
        <v>76</v>
      </c>
      <c r="AW207" s="13" t="s">
        <v>31</v>
      </c>
      <c r="AX207" s="13" t="s">
        <v>69</v>
      </c>
      <c r="AY207" s="239" t="s">
        <v>197</v>
      </c>
    </row>
    <row r="208" s="14" customFormat="1">
      <c r="A208" s="14"/>
      <c r="B208" s="240"/>
      <c r="C208" s="241"/>
      <c r="D208" s="231" t="s">
        <v>202</v>
      </c>
      <c r="E208" s="242" t="s">
        <v>19</v>
      </c>
      <c r="F208" s="243" t="s">
        <v>873</v>
      </c>
      <c r="G208" s="241"/>
      <c r="H208" s="244">
        <v>1347.8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202</v>
      </c>
      <c r="AU208" s="250" t="s">
        <v>78</v>
      </c>
      <c r="AV208" s="14" t="s">
        <v>78</v>
      </c>
      <c r="AW208" s="14" t="s">
        <v>31</v>
      </c>
      <c r="AX208" s="14" t="s">
        <v>69</v>
      </c>
      <c r="AY208" s="250" t="s">
        <v>197</v>
      </c>
    </row>
    <row r="209" s="16" customFormat="1">
      <c r="A209" s="16"/>
      <c r="B209" s="262"/>
      <c r="C209" s="263"/>
      <c r="D209" s="231" t="s">
        <v>202</v>
      </c>
      <c r="E209" s="264" t="s">
        <v>19</v>
      </c>
      <c r="F209" s="265" t="s">
        <v>215</v>
      </c>
      <c r="G209" s="263"/>
      <c r="H209" s="266">
        <v>1347.8</v>
      </c>
      <c r="I209" s="267"/>
      <c r="J209" s="263"/>
      <c r="K209" s="263"/>
      <c r="L209" s="268"/>
      <c r="M209" s="269"/>
      <c r="N209" s="270"/>
      <c r="O209" s="270"/>
      <c r="P209" s="270"/>
      <c r="Q209" s="270"/>
      <c r="R209" s="270"/>
      <c r="S209" s="270"/>
      <c r="T209" s="271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72" t="s">
        <v>202</v>
      </c>
      <c r="AU209" s="272" t="s">
        <v>78</v>
      </c>
      <c r="AV209" s="16" t="s">
        <v>148</v>
      </c>
      <c r="AW209" s="16" t="s">
        <v>31</v>
      </c>
      <c r="AX209" s="16" t="s">
        <v>76</v>
      </c>
      <c r="AY209" s="272" t="s">
        <v>197</v>
      </c>
    </row>
    <row r="210" s="2" customFormat="1" ht="33" customHeight="1">
      <c r="A210" s="40"/>
      <c r="B210" s="41"/>
      <c r="C210" s="215" t="s">
        <v>369</v>
      </c>
      <c r="D210" s="215" t="s">
        <v>198</v>
      </c>
      <c r="E210" s="216" t="s">
        <v>874</v>
      </c>
      <c r="F210" s="217" t="s">
        <v>875</v>
      </c>
      <c r="G210" s="218" t="s">
        <v>279</v>
      </c>
      <c r="H210" s="219">
        <v>27</v>
      </c>
      <c r="I210" s="220"/>
      <c r="J210" s="221">
        <f>ROUND(I210*H210,2)</f>
        <v>0</v>
      </c>
      <c r="K210" s="222"/>
      <c r="L210" s="46"/>
      <c r="M210" s="223" t="s">
        <v>19</v>
      </c>
      <c r="N210" s="224" t="s">
        <v>42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148</v>
      </c>
      <c r="AT210" s="227" t="s">
        <v>198</v>
      </c>
      <c r="AU210" s="227" t="s">
        <v>78</v>
      </c>
      <c r="AY210" s="19" t="s">
        <v>197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148</v>
      </c>
      <c r="BK210" s="228">
        <f>ROUND(I210*H210,2)</f>
        <v>0</v>
      </c>
      <c r="BL210" s="19" t="s">
        <v>148</v>
      </c>
      <c r="BM210" s="227" t="s">
        <v>876</v>
      </c>
    </row>
    <row r="211" s="2" customFormat="1">
      <c r="A211" s="40"/>
      <c r="B211" s="41"/>
      <c r="C211" s="42"/>
      <c r="D211" s="292" t="s">
        <v>774</v>
      </c>
      <c r="E211" s="42"/>
      <c r="F211" s="293" t="s">
        <v>877</v>
      </c>
      <c r="G211" s="42"/>
      <c r="H211" s="42"/>
      <c r="I211" s="294"/>
      <c r="J211" s="42"/>
      <c r="K211" s="42"/>
      <c r="L211" s="46"/>
      <c r="M211" s="295"/>
      <c r="N211" s="296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774</v>
      </c>
      <c r="AU211" s="19" t="s">
        <v>78</v>
      </c>
    </row>
    <row r="212" s="13" customFormat="1">
      <c r="A212" s="13"/>
      <c r="B212" s="229"/>
      <c r="C212" s="230"/>
      <c r="D212" s="231" t="s">
        <v>202</v>
      </c>
      <c r="E212" s="232" t="s">
        <v>19</v>
      </c>
      <c r="F212" s="233" t="s">
        <v>878</v>
      </c>
      <c r="G212" s="230"/>
      <c r="H212" s="232" t="s">
        <v>19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202</v>
      </c>
      <c r="AU212" s="239" t="s">
        <v>78</v>
      </c>
      <c r="AV212" s="13" t="s">
        <v>76</v>
      </c>
      <c r="AW212" s="13" t="s">
        <v>31</v>
      </c>
      <c r="AX212" s="13" t="s">
        <v>69</v>
      </c>
      <c r="AY212" s="239" t="s">
        <v>197</v>
      </c>
    </row>
    <row r="213" s="14" customFormat="1">
      <c r="A213" s="14"/>
      <c r="B213" s="240"/>
      <c r="C213" s="241"/>
      <c r="D213" s="231" t="s">
        <v>202</v>
      </c>
      <c r="E213" s="242" t="s">
        <v>19</v>
      </c>
      <c r="F213" s="243" t="s">
        <v>879</v>
      </c>
      <c r="G213" s="241"/>
      <c r="H213" s="244">
        <v>27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0" t="s">
        <v>202</v>
      </c>
      <c r="AU213" s="250" t="s">
        <v>78</v>
      </c>
      <c r="AV213" s="14" t="s">
        <v>78</v>
      </c>
      <c r="AW213" s="14" t="s">
        <v>31</v>
      </c>
      <c r="AX213" s="14" t="s">
        <v>69</v>
      </c>
      <c r="AY213" s="250" t="s">
        <v>197</v>
      </c>
    </row>
    <row r="214" s="16" customFormat="1">
      <c r="A214" s="16"/>
      <c r="B214" s="262"/>
      <c r="C214" s="263"/>
      <c r="D214" s="231" t="s">
        <v>202</v>
      </c>
      <c r="E214" s="264" t="s">
        <v>19</v>
      </c>
      <c r="F214" s="265" t="s">
        <v>215</v>
      </c>
      <c r="G214" s="263"/>
      <c r="H214" s="266">
        <v>27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72" t="s">
        <v>202</v>
      </c>
      <c r="AU214" s="272" t="s">
        <v>78</v>
      </c>
      <c r="AV214" s="16" t="s">
        <v>148</v>
      </c>
      <c r="AW214" s="16" t="s">
        <v>31</v>
      </c>
      <c r="AX214" s="16" t="s">
        <v>76</v>
      </c>
      <c r="AY214" s="272" t="s">
        <v>197</v>
      </c>
    </row>
    <row r="215" s="2" customFormat="1" ht="33" customHeight="1">
      <c r="A215" s="40"/>
      <c r="B215" s="41"/>
      <c r="C215" s="215" t="s">
        <v>375</v>
      </c>
      <c r="D215" s="215" t="s">
        <v>198</v>
      </c>
      <c r="E215" s="216" t="s">
        <v>880</v>
      </c>
      <c r="F215" s="217" t="s">
        <v>881</v>
      </c>
      <c r="G215" s="218" t="s">
        <v>279</v>
      </c>
      <c r="H215" s="219">
        <v>50</v>
      </c>
      <c r="I215" s="220"/>
      <c r="J215" s="221">
        <f>ROUND(I215*H215,2)</f>
        <v>0</v>
      </c>
      <c r="K215" s="222"/>
      <c r="L215" s="46"/>
      <c r="M215" s="223" t="s">
        <v>19</v>
      </c>
      <c r="N215" s="224" t="s">
        <v>42</v>
      </c>
      <c r="O215" s="86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148</v>
      </c>
      <c r="AT215" s="227" t="s">
        <v>198</v>
      </c>
      <c r="AU215" s="227" t="s">
        <v>78</v>
      </c>
      <c r="AY215" s="19" t="s">
        <v>197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148</v>
      </c>
      <c r="BK215" s="228">
        <f>ROUND(I215*H215,2)</f>
        <v>0</v>
      </c>
      <c r="BL215" s="19" t="s">
        <v>148</v>
      </c>
      <c r="BM215" s="227" t="s">
        <v>882</v>
      </c>
    </row>
    <row r="216" s="2" customFormat="1">
      <c r="A216" s="40"/>
      <c r="B216" s="41"/>
      <c r="C216" s="42"/>
      <c r="D216" s="292" t="s">
        <v>774</v>
      </c>
      <c r="E216" s="42"/>
      <c r="F216" s="293" t="s">
        <v>883</v>
      </c>
      <c r="G216" s="42"/>
      <c r="H216" s="42"/>
      <c r="I216" s="294"/>
      <c r="J216" s="42"/>
      <c r="K216" s="42"/>
      <c r="L216" s="46"/>
      <c r="M216" s="295"/>
      <c r="N216" s="296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774</v>
      </c>
      <c r="AU216" s="19" t="s">
        <v>78</v>
      </c>
    </row>
    <row r="217" s="13" customFormat="1">
      <c r="A217" s="13"/>
      <c r="B217" s="229"/>
      <c r="C217" s="230"/>
      <c r="D217" s="231" t="s">
        <v>202</v>
      </c>
      <c r="E217" s="232" t="s">
        <v>19</v>
      </c>
      <c r="F217" s="233" t="s">
        <v>884</v>
      </c>
      <c r="G217" s="230"/>
      <c r="H217" s="232" t="s">
        <v>19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202</v>
      </c>
      <c r="AU217" s="239" t="s">
        <v>78</v>
      </c>
      <c r="AV217" s="13" t="s">
        <v>76</v>
      </c>
      <c r="AW217" s="13" t="s">
        <v>31</v>
      </c>
      <c r="AX217" s="13" t="s">
        <v>69</v>
      </c>
      <c r="AY217" s="239" t="s">
        <v>197</v>
      </c>
    </row>
    <row r="218" s="14" customFormat="1">
      <c r="A218" s="14"/>
      <c r="B218" s="240"/>
      <c r="C218" s="241"/>
      <c r="D218" s="231" t="s">
        <v>202</v>
      </c>
      <c r="E218" s="242" t="s">
        <v>19</v>
      </c>
      <c r="F218" s="243" t="s">
        <v>885</v>
      </c>
      <c r="G218" s="241"/>
      <c r="H218" s="244">
        <v>50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0" t="s">
        <v>202</v>
      </c>
      <c r="AU218" s="250" t="s">
        <v>78</v>
      </c>
      <c r="AV218" s="14" t="s">
        <v>78</v>
      </c>
      <c r="AW218" s="14" t="s">
        <v>31</v>
      </c>
      <c r="AX218" s="14" t="s">
        <v>69</v>
      </c>
      <c r="AY218" s="250" t="s">
        <v>197</v>
      </c>
    </row>
    <row r="219" s="16" customFormat="1">
      <c r="A219" s="16"/>
      <c r="B219" s="262"/>
      <c r="C219" s="263"/>
      <c r="D219" s="231" t="s">
        <v>202</v>
      </c>
      <c r="E219" s="264" t="s">
        <v>19</v>
      </c>
      <c r="F219" s="265" t="s">
        <v>215</v>
      </c>
      <c r="G219" s="263"/>
      <c r="H219" s="266">
        <v>50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2" t="s">
        <v>202</v>
      </c>
      <c r="AU219" s="272" t="s">
        <v>78</v>
      </c>
      <c r="AV219" s="16" t="s">
        <v>148</v>
      </c>
      <c r="AW219" s="16" t="s">
        <v>31</v>
      </c>
      <c r="AX219" s="16" t="s">
        <v>76</v>
      </c>
      <c r="AY219" s="272" t="s">
        <v>197</v>
      </c>
    </row>
    <row r="220" s="2" customFormat="1" ht="24.15" customHeight="1">
      <c r="A220" s="40"/>
      <c r="B220" s="41"/>
      <c r="C220" s="215" t="s">
        <v>395</v>
      </c>
      <c r="D220" s="215" t="s">
        <v>198</v>
      </c>
      <c r="E220" s="216" t="s">
        <v>316</v>
      </c>
      <c r="F220" s="217" t="s">
        <v>886</v>
      </c>
      <c r="G220" s="218" t="s">
        <v>279</v>
      </c>
      <c r="H220" s="219">
        <v>50</v>
      </c>
      <c r="I220" s="220"/>
      <c r="J220" s="221">
        <f>ROUND(I220*H220,2)</f>
        <v>0</v>
      </c>
      <c r="K220" s="222"/>
      <c r="L220" s="46"/>
      <c r="M220" s="223" t="s">
        <v>19</v>
      </c>
      <c r="N220" s="224" t="s">
        <v>42</v>
      </c>
      <c r="O220" s="86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7" t="s">
        <v>148</v>
      </c>
      <c r="AT220" s="227" t="s">
        <v>198</v>
      </c>
      <c r="AU220" s="227" t="s">
        <v>78</v>
      </c>
      <c r="AY220" s="19" t="s">
        <v>197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148</v>
      </c>
      <c r="BK220" s="228">
        <f>ROUND(I220*H220,2)</f>
        <v>0</v>
      </c>
      <c r="BL220" s="19" t="s">
        <v>148</v>
      </c>
      <c r="BM220" s="227" t="s">
        <v>887</v>
      </c>
    </row>
    <row r="221" s="2" customFormat="1">
      <c r="A221" s="40"/>
      <c r="B221" s="41"/>
      <c r="C221" s="42"/>
      <c r="D221" s="292" t="s">
        <v>774</v>
      </c>
      <c r="E221" s="42"/>
      <c r="F221" s="293" t="s">
        <v>888</v>
      </c>
      <c r="G221" s="42"/>
      <c r="H221" s="42"/>
      <c r="I221" s="294"/>
      <c r="J221" s="42"/>
      <c r="K221" s="42"/>
      <c r="L221" s="46"/>
      <c r="M221" s="295"/>
      <c r="N221" s="29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774</v>
      </c>
      <c r="AU221" s="19" t="s">
        <v>78</v>
      </c>
    </row>
    <row r="222" s="13" customFormat="1">
      <c r="A222" s="13"/>
      <c r="B222" s="229"/>
      <c r="C222" s="230"/>
      <c r="D222" s="231" t="s">
        <v>202</v>
      </c>
      <c r="E222" s="232" t="s">
        <v>19</v>
      </c>
      <c r="F222" s="233" t="s">
        <v>884</v>
      </c>
      <c r="G222" s="230"/>
      <c r="H222" s="232" t="s">
        <v>19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202</v>
      </c>
      <c r="AU222" s="239" t="s">
        <v>78</v>
      </c>
      <c r="AV222" s="13" t="s">
        <v>76</v>
      </c>
      <c r="AW222" s="13" t="s">
        <v>31</v>
      </c>
      <c r="AX222" s="13" t="s">
        <v>69</v>
      </c>
      <c r="AY222" s="239" t="s">
        <v>197</v>
      </c>
    </row>
    <row r="223" s="14" customFormat="1">
      <c r="A223" s="14"/>
      <c r="B223" s="240"/>
      <c r="C223" s="241"/>
      <c r="D223" s="231" t="s">
        <v>202</v>
      </c>
      <c r="E223" s="242" t="s">
        <v>19</v>
      </c>
      <c r="F223" s="243" t="s">
        <v>885</v>
      </c>
      <c r="G223" s="241"/>
      <c r="H223" s="244">
        <v>50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202</v>
      </c>
      <c r="AU223" s="250" t="s">
        <v>78</v>
      </c>
      <c r="AV223" s="14" t="s">
        <v>78</v>
      </c>
      <c r="AW223" s="14" t="s">
        <v>31</v>
      </c>
      <c r="AX223" s="14" t="s">
        <v>69</v>
      </c>
      <c r="AY223" s="250" t="s">
        <v>197</v>
      </c>
    </row>
    <row r="224" s="16" customFormat="1">
      <c r="A224" s="16"/>
      <c r="B224" s="262"/>
      <c r="C224" s="263"/>
      <c r="D224" s="231" t="s">
        <v>202</v>
      </c>
      <c r="E224" s="264" t="s">
        <v>19</v>
      </c>
      <c r="F224" s="265" t="s">
        <v>215</v>
      </c>
      <c r="G224" s="263"/>
      <c r="H224" s="266">
        <v>50</v>
      </c>
      <c r="I224" s="267"/>
      <c r="J224" s="263"/>
      <c r="K224" s="263"/>
      <c r="L224" s="268"/>
      <c r="M224" s="269"/>
      <c r="N224" s="270"/>
      <c r="O224" s="270"/>
      <c r="P224" s="270"/>
      <c r="Q224" s="270"/>
      <c r="R224" s="270"/>
      <c r="S224" s="270"/>
      <c r="T224" s="271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72" t="s">
        <v>202</v>
      </c>
      <c r="AU224" s="272" t="s">
        <v>78</v>
      </c>
      <c r="AV224" s="16" t="s">
        <v>148</v>
      </c>
      <c r="AW224" s="16" t="s">
        <v>31</v>
      </c>
      <c r="AX224" s="16" t="s">
        <v>76</v>
      </c>
      <c r="AY224" s="272" t="s">
        <v>197</v>
      </c>
    </row>
    <row r="225" s="2" customFormat="1" ht="24.15" customHeight="1">
      <c r="A225" s="40"/>
      <c r="B225" s="41"/>
      <c r="C225" s="215" t="s">
        <v>408</v>
      </c>
      <c r="D225" s="215" t="s">
        <v>198</v>
      </c>
      <c r="E225" s="216" t="s">
        <v>316</v>
      </c>
      <c r="F225" s="217" t="s">
        <v>886</v>
      </c>
      <c r="G225" s="218" t="s">
        <v>279</v>
      </c>
      <c r="H225" s="219">
        <v>2.7000000000000002</v>
      </c>
      <c r="I225" s="220"/>
      <c r="J225" s="221">
        <f>ROUND(I225*H225,2)</f>
        <v>0</v>
      </c>
      <c r="K225" s="222"/>
      <c r="L225" s="46"/>
      <c r="M225" s="223" t="s">
        <v>19</v>
      </c>
      <c r="N225" s="224" t="s">
        <v>42</v>
      </c>
      <c r="O225" s="86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148</v>
      </c>
      <c r="AT225" s="227" t="s">
        <v>198</v>
      </c>
      <c r="AU225" s="227" t="s">
        <v>78</v>
      </c>
      <c r="AY225" s="19" t="s">
        <v>197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148</v>
      </c>
      <c r="BK225" s="228">
        <f>ROUND(I225*H225,2)</f>
        <v>0</v>
      </c>
      <c r="BL225" s="19" t="s">
        <v>148</v>
      </c>
      <c r="BM225" s="227" t="s">
        <v>889</v>
      </c>
    </row>
    <row r="226" s="2" customFormat="1">
      <c r="A226" s="40"/>
      <c r="B226" s="41"/>
      <c r="C226" s="42"/>
      <c r="D226" s="292" t="s">
        <v>774</v>
      </c>
      <c r="E226" s="42"/>
      <c r="F226" s="293" t="s">
        <v>888</v>
      </c>
      <c r="G226" s="42"/>
      <c r="H226" s="42"/>
      <c r="I226" s="294"/>
      <c r="J226" s="42"/>
      <c r="K226" s="42"/>
      <c r="L226" s="46"/>
      <c r="M226" s="295"/>
      <c r="N226" s="296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774</v>
      </c>
      <c r="AU226" s="19" t="s">
        <v>78</v>
      </c>
    </row>
    <row r="227" s="13" customFormat="1">
      <c r="A227" s="13"/>
      <c r="B227" s="229"/>
      <c r="C227" s="230"/>
      <c r="D227" s="231" t="s">
        <v>202</v>
      </c>
      <c r="E227" s="232" t="s">
        <v>19</v>
      </c>
      <c r="F227" s="233" t="s">
        <v>890</v>
      </c>
      <c r="G227" s="230"/>
      <c r="H227" s="232" t="s">
        <v>19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202</v>
      </c>
      <c r="AU227" s="239" t="s">
        <v>78</v>
      </c>
      <c r="AV227" s="13" t="s">
        <v>76</v>
      </c>
      <c r="AW227" s="13" t="s">
        <v>31</v>
      </c>
      <c r="AX227" s="13" t="s">
        <v>69</v>
      </c>
      <c r="AY227" s="239" t="s">
        <v>197</v>
      </c>
    </row>
    <row r="228" s="14" customFormat="1">
      <c r="A228" s="14"/>
      <c r="B228" s="240"/>
      <c r="C228" s="241"/>
      <c r="D228" s="231" t="s">
        <v>202</v>
      </c>
      <c r="E228" s="242" t="s">
        <v>19</v>
      </c>
      <c r="F228" s="243" t="s">
        <v>891</v>
      </c>
      <c r="G228" s="241"/>
      <c r="H228" s="244">
        <v>2.7000000000000002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202</v>
      </c>
      <c r="AU228" s="250" t="s">
        <v>78</v>
      </c>
      <c r="AV228" s="14" t="s">
        <v>78</v>
      </c>
      <c r="AW228" s="14" t="s">
        <v>31</v>
      </c>
      <c r="AX228" s="14" t="s">
        <v>69</v>
      </c>
      <c r="AY228" s="250" t="s">
        <v>197</v>
      </c>
    </row>
    <row r="229" s="16" customFormat="1">
      <c r="A229" s="16"/>
      <c r="B229" s="262"/>
      <c r="C229" s="263"/>
      <c r="D229" s="231" t="s">
        <v>202</v>
      </c>
      <c r="E229" s="264" t="s">
        <v>19</v>
      </c>
      <c r="F229" s="265" t="s">
        <v>215</v>
      </c>
      <c r="G229" s="263"/>
      <c r="H229" s="266">
        <v>2.7000000000000002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2" t="s">
        <v>202</v>
      </c>
      <c r="AU229" s="272" t="s">
        <v>78</v>
      </c>
      <c r="AV229" s="16" t="s">
        <v>148</v>
      </c>
      <c r="AW229" s="16" t="s">
        <v>31</v>
      </c>
      <c r="AX229" s="16" t="s">
        <v>76</v>
      </c>
      <c r="AY229" s="272" t="s">
        <v>197</v>
      </c>
    </row>
    <row r="230" s="2" customFormat="1" ht="33" customHeight="1">
      <c r="A230" s="40"/>
      <c r="B230" s="41"/>
      <c r="C230" s="215" t="s">
        <v>414</v>
      </c>
      <c r="D230" s="215" t="s">
        <v>198</v>
      </c>
      <c r="E230" s="216" t="s">
        <v>892</v>
      </c>
      <c r="F230" s="217" t="s">
        <v>893</v>
      </c>
      <c r="G230" s="218" t="s">
        <v>279</v>
      </c>
      <c r="H230" s="219">
        <v>165</v>
      </c>
      <c r="I230" s="220"/>
      <c r="J230" s="221">
        <f>ROUND(I230*H230,2)</f>
        <v>0</v>
      </c>
      <c r="K230" s="222"/>
      <c r="L230" s="46"/>
      <c r="M230" s="223" t="s">
        <v>19</v>
      </c>
      <c r="N230" s="224" t="s">
        <v>42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148</v>
      </c>
      <c r="AT230" s="227" t="s">
        <v>198</v>
      </c>
      <c r="AU230" s="227" t="s">
        <v>78</v>
      </c>
      <c r="AY230" s="19" t="s">
        <v>197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148</v>
      </c>
      <c r="BK230" s="228">
        <f>ROUND(I230*H230,2)</f>
        <v>0</v>
      </c>
      <c r="BL230" s="19" t="s">
        <v>148</v>
      </c>
      <c r="BM230" s="227" t="s">
        <v>894</v>
      </c>
    </row>
    <row r="231" s="2" customFormat="1">
      <c r="A231" s="40"/>
      <c r="B231" s="41"/>
      <c r="C231" s="42"/>
      <c r="D231" s="292" t="s">
        <v>774</v>
      </c>
      <c r="E231" s="42"/>
      <c r="F231" s="293" t="s">
        <v>895</v>
      </c>
      <c r="G231" s="42"/>
      <c r="H231" s="42"/>
      <c r="I231" s="294"/>
      <c r="J231" s="42"/>
      <c r="K231" s="42"/>
      <c r="L231" s="46"/>
      <c r="M231" s="295"/>
      <c r="N231" s="29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774</v>
      </c>
      <c r="AU231" s="19" t="s">
        <v>78</v>
      </c>
    </row>
    <row r="232" s="13" customFormat="1">
      <c r="A232" s="13"/>
      <c r="B232" s="229"/>
      <c r="C232" s="230"/>
      <c r="D232" s="231" t="s">
        <v>202</v>
      </c>
      <c r="E232" s="232" t="s">
        <v>19</v>
      </c>
      <c r="F232" s="233" t="s">
        <v>896</v>
      </c>
      <c r="G232" s="230"/>
      <c r="H232" s="232" t="s">
        <v>19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202</v>
      </c>
      <c r="AU232" s="239" t="s">
        <v>78</v>
      </c>
      <c r="AV232" s="13" t="s">
        <v>76</v>
      </c>
      <c r="AW232" s="13" t="s">
        <v>31</v>
      </c>
      <c r="AX232" s="13" t="s">
        <v>69</v>
      </c>
      <c r="AY232" s="239" t="s">
        <v>197</v>
      </c>
    </row>
    <row r="233" s="14" customFormat="1">
      <c r="A233" s="14"/>
      <c r="B233" s="240"/>
      <c r="C233" s="241"/>
      <c r="D233" s="231" t="s">
        <v>202</v>
      </c>
      <c r="E233" s="242" t="s">
        <v>19</v>
      </c>
      <c r="F233" s="243" t="s">
        <v>897</v>
      </c>
      <c r="G233" s="241"/>
      <c r="H233" s="244">
        <v>165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202</v>
      </c>
      <c r="AU233" s="250" t="s">
        <v>78</v>
      </c>
      <c r="AV233" s="14" t="s">
        <v>78</v>
      </c>
      <c r="AW233" s="14" t="s">
        <v>31</v>
      </c>
      <c r="AX233" s="14" t="s">
        <v>69</v>
      </c>
      <c r="AY233" s="250" t="s">
        <v>197</v>
      </c>
    </row>
    <row r="234" s="16" customFormat="1">
      <c r="A234" s="16"/>
      <c r="B234" s="262"/>
      <c r="C234" s="263"/>
      <c r="D234" s="231" t="s">
        <v>202</v>
      </c>
      <c r="E234" s="264" t="s">
        <v>19</v>
      </c>
      <c r="F234" s="265" t="s">
        <v>215</v>
      </c>
      <c r="G234" s="263"/>
      <c r="H234" s="266">
        <v>165</v>
      </c>
      <c r="I234" s="267"/>
      <c r="J234" s="263"/>
      <c r="K234" s="263"/>
      <c r="L234" s="268"/>
      <c r="M234" s="269"/>
      <c r="N234" s="270"/>
      <c r="O234" s="270"/>
      <c r="P234" s="270"/>
      <c r="Q234" s="270"/>
      <c r="R234" s="270"/>
      <c r="S234" s="270"/>
      <c r="T234" s="271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72" t="s">
        <v>202</v>
      </c>
      <c r="AU234" s="272" t="s">
        <v>78</v>
      </c>
      <c r="AV234" s="16" t="s">
        <v>148</v>
      </c>
      <c r="AW234" s="16" t="s">
        <v>31</v>
      </c>
      <c r="AX234" s="16" t="s">
        <v>76</v>
      </c>
      <c r="AY234" s="272" t="s">
        <v>197</v>
      </c>
    </row>
    <row r="235" s="2" customFormat="1" ht="33" customHeight="1">
      <c r="A235" s="40"/>
      <c r="B235" s="41"/>
      <c r="C235" s="215" t="s">
        <v>418</v>
      </c>
      <c r="D235" s="215" t="s">
        <v>198</v>
      </c>
      <c r="E235" s="216" t="s">
        <v>898</v>
      </c>
      <c r="F235" s="217" t="s">
        <v>899</v>
      </c>
      <c r="G235" s="218" t="s">
        <v>279</v>
      </c>
      <c r="H235" s="219">
        <v>10.58</v>
      </c>
      <c r="I235" s="220"/>
      <c r="J235" s="221">
        <f>ROUND(I235*H235,2)</f>
        <v>0</v>
      </c>
      <c r="K235" s="222"/>
      <c r="L235" s="46"/>
      <c r="M235" s="223" t="s">
        <v>19</v>
      </c>
      <c r="N235" s="224" t="s">
        <v>42</v>
      </c>
      <c r="O235" s="86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148</v>
      </c>
      <c r="AT235" s="227" t="s">
        <v>198</v>
      </c>
      <c r="AU235" s="227" t="s">
        <v>78</v>
      </c>
      <c r="AY235" s="19" t="s">
        <v>197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148</v>
      </c>
      <c r="BK235" s="228">
        <f>ROUND(I235*H235,2)</f>
        <v>0</v>
      </c>
      <c r="BL235" s="19" t="s">
        <v>148</v>
      </c>
      <c r="BM235" s="227" t="s">
        <v>900</v>
      </c>
    </row>
    <row r="236" s="2" customFormat="1">
      <c r="A236" s="40"/>
      <c r="B236" s="41"/>
      <c r="C236" s="42"/>
      <c r="D236" s="292" t="s">
        <v>774</v>
      </c>
      <c r="E236" s="42"/>
      <c r="F236" s="293" t="s">
        <v>901</v>
      </c>
      <c r="G236" s="42"/>
      <c r="H236" s="42"/>
      <c r="I236" s="294"/>
      <c r="J236" s="42"/>
      <c r="K236" s="42"/>
      <c r="L236" s="46"/>
      <c r="M236" s="295"/>
      <c r="N236" s="296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774</v>
      </c>
      <c r="AU236" s="19" t="s">
        <v>78</v>
      </c>
    </row>
    <row r="237" s="13" customFormat="1">
      <c r="A237" s="13"/>
      <c r="B237" s="229"/>
      <c r="C237" s="230"/>
      <c r="D237" s="231" t="s">
        <v>202</v>
      </c>
      <c r="E237" s="232" t="s">
        <v>19</v>
      </c>
      <c r="F237" s="233" t="s">
        <v>884</v>
      </c>
      <c r="G237" s="230"/>
      <c r="H237" s="232" t="s">
        <v>19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202</v>
      </c>
      <c r="AU237" s="239" t="s">
        <v>78</v>
      </c>
      <c r="AV237" s="13" t="s">
        <v>76</v>
      </c>
      <c r="AW237" s="13" t="s">
        <v>31</v>
      </c>
      <c r="AX237" s="13" t="s">
        <v>69</v>
      </c>
      <c r="AY237" s="239" t="s">
        <v>197</v>
      </c>
    </row>
    <row r="238" s="14" customFormat="1">
      <c r="A238" s="14"/>
      <c r="B238" s="240"/>
      <c r="C238" s="241"/>
      <c r="D238" s="231" t="s">
        <v>202</v>
      </c>
      <c r="E238" s="242" t="s">
        <v>19</v>
      </c>
      <c r="F238" s="243" t="s">
        <v>902</v>
      </c>
      <c r="G238" s="241"/>
      <c r="H238" s="244">
        <v>10.58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202</v>
      </c>
      <c r="AU238" s="250" t="s">
        <v>78</v>
      </c>
      <c r="AV238" s="14" t="s">
        <v>78</v>
      </c>
      <c r="AW238" s="14" t="s">
        <v>31</v>
      </c>
      <c r="AX238" s="14" t="s">
        <v>69</v>
      </c>
      <c r="AY238" s="250" t="s">
        <v>197</v>
      </c>
    </row>
    <row r="239" s="16" customFormat="1">
      <c r="A239" s="16"/>
      <c r="B239" s="262"/>
      <c r="C239" s="263"/>
      <c r="D239" s="231" t="s">
        <v>202</v>
      </c>
      <c r="E239" s="264" t="s">
        <v>19</v>
      </c>
      <c r="F239" s="265" t="s">
        <v>215</v>
      </c>
      <c r="G239" s="263"/>
      <c r="H239" s="266">
        <v>10.58</v>
      </c>
      <c r="I239" s="267"/>
      <c r="J239" s="263"/>
      <c r="K239" s="263"/>
      <c r="L239" s="268"/>
      <c r="M239" s="269"/>
      <c r="N239" s="270"/>
      <c r="O239" s="270"/>
      <c r="P239" s="270"/>
      <c r="Q239" s="270"/>
      <c r="R239" s="270"/>
      <c r="S239" s="270"/>
      <c r="T239" s="271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2" t="s">
        <v>202</v>
      </c>
      <c r="AU239" s="272" t="s">
        <v>78</v>
      </c>
      <c r="AV239" s="16" t="s">
        <v>148</v>
      </c>
      <c r="AW239" s="16" t="s">
        <v>31</v>
      </c>
      <c r="AX239" s="16" t="s">
        <v>76</v>
      </c>
      <c r="AY239" s="272" t="s">
        <v>197</v>
      </c>
    </row>
    <row r="240" s="2" customFormat="1" ht="33" customHeight="1">
      <c r="A240" s="40"/>
      <c r="B240" s="41"/>
      <c r="C240" s="215" t="s">
        <v>423</v>
      </c>
      <c r="D240" s="215" t="s">
        <v>198</v>
      </c>
      <c r="E240" s="216" t="s">
        <v>898</v>
      </c>
      <c r="F240" s="217" t="s">
        <v>899</v>
      </c>
      <c r="G240" s="218" t="s">
        <v>279</v>
      </c>
      <c r="H240" s="219">
        <v>5.7130000000000001</v>
      </c>
      <c r="I240" s="220"/>
      <c r="J240" s="221">
        <f>ROUND(I240*H240,2)</f>
        <v>0</v>
      </c>
      <c r="K240" s="222"/>
      <c r="L240" s="46"/>
      <c r="M240" s="223" t="s">
        <v>19</v>
      </c>
      <c r="N240" s="224" t="s">
        <v>42</v>
      </c>
      <c r="O240" s="86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7" t="s">
        <v>148</v>
      </c>
      <c r="AT240" s="227" t="s">
        <v>198</v>
      </c>
      <c r="AU240" s="227" t="s">
        <v>78</v>
      </c>
      <c r="AY240" s="19" t="s">
        <v>197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9" t="s">
        <v>148</v>
      </c>
      <c r="BK240" s="228">
        <f>ROUND(I240*H240,2)</f>
        <v>0</v>
      </c>
      <c r="BL240" s="19" t="s">
        <v>148</v>
      </c>
      <c r="BM240" s="227" t="s">
        <v>903</v>
      </c>
    </row>
    <row r="241" s="2" customFormat="1">
      <c r="A241" s="40"/>
      <c r="B241" s="41"/>
      <c r="C241" s="42"/>
      <c r="D241" s="292" t="s">
        <v>774</v>
      </c>
      <c r="E241" s="42"/>
      <c r="F241" s="293" t="s">
        <v>901</v>
      </c>
      <c r="G241" s="42"/>
      <c r="H241" s="42"/>
      <c r="I241" s="294"/>
      <c r="J241" s="42"/>
      <c r="K241" s="42"/>
      <c r="L241" s="46"/>
      <c r="M241" s="295"/>
      <c r="N241" s="296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774</v>
      </c>
      <c r="AU241" s="19" t="s">
        <v>78</v>
      </c>
    </row>
    <row r="242" s="13" customFormat="1">
      <c r="A242" s="13"/>
      <c r="B242" s="229"/>
      <c r="C242" s="230"/>
      <c r="D242" s="231" t="s">
        <v>202</v>
      </c>
      <c r="E242" s="232" t="s">
        <v>19</v>
      </c>
      <c r="F242" s="233" t="s">
        <v>904</v>
      </c>
      <c r="G242" s="230"/>
      <c r="H242" s="232" t="s">
        <v>19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202</v>
      </c>
      <c r="AU242" s="239" t="s">
        <v>78</v>
      </c>
      <c r="AV242" s="13" t="s">
        <v>76</v>
      </c>
      <c r="AW242" s="13" t="s">
        <v>31</v>
      </c>
      <c r="AX242" s="13" t="s">
        <v>69</v>
      </c>
      <c r="AY242" s="239" t="s">
        <v>197</v>
      </c>
    </row>
    <row r="243" s="14" customFormat="1">
      <c r="A243" s="14"/>
      <c r="B243" s="240"/>
      <c r="C243" s="241"/>
      <c r="D243" s="231" t="s">
        <v>202</v>
      </c>
      <c r="E243" s="242" t="s">
        <v>19</v>
      </c>
      <c r="F243" s="243" t="s">
        <v>905</v>
      </c>
      <c r="G243" s="241"/>
      <c r="H243" s="244">
        <v>5.7130000000000001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202</v>
      </c>
      <c r="AU243" s="250" t="s">
        <v>78</v>
      </c>
      <c r="AV243" s="14" t="s">
        <v>78</v>
      </c>
      <c r="AW243" s="14" t="s">
        <v>31</v>
      </c>
      <c r="AX243" s="14" t="s">
        <v>69</v>
      </c>
      <c r="AY243" s="250" t="s">
        <v>197</v>
      </c>
    </row>
    <row r="244" s="16" customFormat="1">
      <c r="A244" s="16"/>
      <c r="B244" s="262"/>
      <c r="C244" s="263"/>
      <c r="D244" s="231" t="s">
        <v>202</v>
      </c>
      <c r="E244" s="264" t="s">
        <v>19</v>
      </c>
      <c r="F244" s="265" t="s">
        <v>215</v>
      </c>
      <c r="G244" s="263"/>
      <c r="H244" s="266">
        <v>5.7130000000000001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2" t="s">
        <v>202</v>
      </c>
      <c r="AU244" s="272" t="s">
        <v>78</v>
      </c>
      <c r="AV244" s="16" t="s">
        <v>148</v>
      </c>
      <c r="AW244" s="16" t="s">
        <v>31</v>
      </c>
      <c r="AX244" s="16" t="s">
        <v>76</v>
      </c>
      <c r="AY244" s="272" t="s">
        <v>197</v>
      </c>
    </row>
    <row r="245" s="2" customFormat="1" ht="33" customHeight="1">
      <c r="A245" s="40"/>
      <c r="B245" s="41"/>
      <c r="C245" s="215" t="s">
        <v>429</v>
      </c>
      <c r="D245" s="215" t="s">
        <v>198</v>
      </c>
      <c r="E245" s="216" t="s">
        <v>898</v>
      </c>
      <c r="F245" s="217" t="s">
        <v>899</v>
      </c>
      <c r="G245" s="218" t="s">
        <v>279</v>
      </c>
      <c r="H245" s="219">
        <v>3</v>
      </c>
      <c r="I245" s="220"/>
      <c r="J245" s="221">
        <f>ROUND(I245*H245,2)</f>
        <v>0</v>
      </c>
      <c r="K245" s="222"/>
      <c r="L245" s="46"/>
      <c r="M245" s="223" t="s">
        <v>19</v>
      </c>
      <c r="N245" s="224" t="s">
        <v>42</v>
      </c>
      <c r="O245" s="86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7" t="s">
        <v>148</v>
      </c>
      <c r="AT245" s="227" t="s">
        <v>198</v>
      </c>
      <c r="AU245" s="227" t="s">
        <v>78</v>
      </c>
      <c r="AY245" s="19" t="s">
        <v>197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9" t="s">
        <v>148</v>
      </c>
      <c r="BK245" s="228">
        <f>ROUND(I245*H245,2)</f>
        <v>0</v>
      </c>
      <c r="BL245" s="19" t="s">
        <v>148</v>
      </c>
      <c r="BM245" s="227" t="s">
        <v>906</v>
      </c>
    </row>
    <row r="246" s="2" customFormat="1">
      <c r="A246" s="40"/>
      <c r="B246" s="41"/>
      <c r="C246" s="42"/>
      <c r="D246" s="292" t="s">
        <v>774</v>
      </c>
      <c r="E246" s="42"/>
      <c r="F246" s="293" t="s">
        <v>901</v>
      </c>
      <c r="G246" s="42"/>
      <c r="H246" s="42"/>
      <c r="I246" s="294"/>
      <c r="J246" s="42"/>
      <c r="K246" s="42"/>
      <c r="L246" s="46"/>
      <c r="M246" s="295"/>
      <c r="N246" s="296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774</v>
      </c>
      <c r="AU246" s="19" t="s">
        <v>78</v>
      </c>
    </row>
    <row r="247" s="13" customFormat="1">
      <c r="A247" s="13"/>
      <c r="B247" s="229"/>
      <c r="C247" s="230"/>
      <c r="D247" s="231" t="s">
        <v>202</v>
      </c>
      <c r="E247" s="232" t="s">
        <v>19</v>
      </c>
      <c r="F247" s="233" t="s">
        <v>907</v>
      </c>
      <c r="G247" s="230"/>
      <c r="H247" s="232" t="s">
        <v>19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202</v>
      </c>
      <c r="AU247" s="239" t="s">
        <v>78</v>
      </c>
      <c r="AV247" s="13" t="s">
        <v>76</v>
      </c>
      <c r="AW247" s="13" t="s">
        <v>31</v>
      </c>
      <c r="AX247" s="13" t="s">
        <v>69</v>
      </c>
      <c r="AY247" s="239" t="s">
        <v>197</v>
      </c>
    </row>
    <row r="248" s="14" customFormat="1">
      <c r="A248" s="14"/>
      <c r="B248" s="240"/>
      <c r="C248" s="241"/>
      <c r="D248" s="231" t="s">
        <v>202</v>
      </c>
      <c r="E248" s="242" t="s">
        <v>19</v>
      </c>
      <c r="F248" s="243" t="s">
        <v>908</v>
      </c>
      <c r="G248" s="241"/>
      <c r="H248" s="244">
        <v>3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202</v>
      </c>
      <c r="AU248" s="250" t="s">
        <v>78</v>
      </c>
      <c r="AV248" s="14" t="s">
        <v>78</v>
      </c>
      <c r="AW248" s="14" t="s">
        <v>31</v>
      </c>
      <c r="AX248" s="14" t="s">
        <v>69</v>
      </c>
      <c r="AY248" s="250" t="s">
        <v>197</v>
      </c>
    </row>
    <row r="249" s="16" customFormat="1">
      <c r="A249" s="16"/>
      <c r="B249" s="262"/>
      <c r="C249" s="263"/>
      <c r="D249" s="231" t="s">
        <v>202</v>
      </c>
      <c r="E249" s="264" t="s">
        <v>19</v>
      </c>
      <c r="F249" s="265" t="s">
        <v>215</v>
      </c>
      <c r="G249" s="263"/>
      <c r="H249" s="266">
        <v>3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2" t="s">
        <v>202</v>
      </c>
      <c r="AU249" s="272" t="s">
        <v>78</v>
      </c>
      <c r="AV249" s="16" t="s">
        <v>148</v>
      </c>
      <c r="AW249" s="16" t="s">
        <v>31</v>
      </c>
      <c r="AX249" s="16" t="s">
        <v>76</v>
      </c>
      <c r="AY249" s="272" t="s">
        <v>197</v>
      </c>
    </row>
    <row r="250" s="2" customFormat="1" ht="24.15" customHeight="1">
      <c r="A250" s="40"/>
      <c r="B250" s="41"/>
      <c r="C250" s="215" t="s">
        <v>433</v>
      </c>
      <c r="D250" s="215" t="s">
        <v>198</v>
      </c>
      <c r="E250" s="216" t="s">
        <v>909</v>
      </c>
      <c r="F250" s="217" t="s">
        <v>910</v>
      </c>
      <c r="G250" s="218" t="s">
        <v>279</v>
      </c>
      <c r="H250" s="219">
        <v>168</v>
      </c>
      <c r="I250" s="220"/>
      <c r="J250" s="221">
        <f>ROUND(I250*H250,2)</f>
        <v>0</v>
      </c>
      <c r="K250" s="222"/>
      <c r="L250" s="46"/>
      <c r="M250" s="223" t="s">
        <v>19</v>
      </c>
      <c r="N250" s="224" t="s">
        <v>42</v>
      </c>
      <c r="O250" s="86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7" t="s">
        <v>148</v>
      </c>
      <c r="AT250" s="227" t="s">
        <v>198</v>
      </c>
      <c r="AU250" s="227" t="s">
        <v>78</v>
      </c>
      <c r="AY250" s="19" t="s">
        <v>197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148</v>
      </c>
      <c r="BK250" s="228">
        <f>ROUND(I250*H250,2)</f>
        <v>0</v>
      </c>
      <c r="BL250" s="19" t="s">
        <v>148</v>
      </c>
      <c r="BM250" s="227" t="s">
        <v>911</v>
      </c>
    </row>
    <row r="251" s="2" customFormat="1">
      <c r="A251" s="40"/>
      <c r="B251" s="41"/>
      <c r="C251" s="42"/>
      <c r="D251" s="292" t="s">
        <v>774</v>
      </c>
      <c r="E251" s="42"/>
      <c r="F251" s="293" t="s">
        <v>912</v>
      </c>
      <c r="G251" s="42"/>
      <c r="H251" s="42"/>
      <c r="I251" s="294"/>
      <c r="J251" s="42"/>
      <c r="K251" s="42"/>
      <c r="L251" s="46"/>
      <c r="M251" s="295"/>
      <c r="N251" s="29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774</v>
      </c>
      <c r="AU251" s="19" t="s">
        <v>78</v>
      </c>
    </row>
    <row r="252" s="13" customFormat="1">
      <c r="A252" s="13"/>
      <c r="B252" s="229"/>
      <c r="C252" s="230"/>
      <c r="D252" s="231" t="s">
        <v>202</v>
      </c>
      <c r="E252" s="232" t="s">
        <v>19</v>
      </c>
      <c r="F252" s="233" t="s">
        <v>913</v>
      </c>
      <c r="G252" s="230"/>
      <c r="H252" s="232" t="s">
        <v>19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202</v>
      </c>
      <c r="AU252" s="239" t="s">
        <v>78</v>
      </c>
      <c r="AV252" s="13" t="s">
        <v>76</v>
      </c>
      <c r="AW252" s="13" t="s">
        <v>31</v>
      </c>
      <c r="AX252" s="13" t="s">
        <v>69</v>
      </c>
      <c r="AY252" s="239" t="s">
        <v>197</v>
      </c>
    </row>
    <row r="253" s="14" customFormat="1">
      <c r="A253" s="14"/>
      <c r="B253" s="240"/>
      <c r="C253" s="241"/>
      <c r="D253" s="231" t="s">
        <v>202</v>
      </c>
      <c r="E253" s="242" t="s">
        <v>19</v>
      </c>
      <c r="F253" s="243" t="s">
        <v>914</v>
      </c>
      <c r="G253" s="241"/>
      <c r="H253" s="244">
        <v>168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0" t="s">
        <v>202</v>
      </c>
      <c r="AU253" s="250" t="s">
        <v>78</v>
      </c>
      <c r="AV253" s="14" t="s">
        <v>78</v>
      </c>
      <c r="AW253" s="14" t="s">
        <v>31</v>
      </c>
      <c r="AX253" s="14" t="s">
        <v>69</v>
      </c>
      <c r="AY253" s="250" t="s">
        <v>197</v>
      </c>
    </row>
    <row r="254" s="16" customFormat="1">
      <c r="A254" s="16"/>
      <c r="B254" s="262"/>
      <c r="C254" s="263"/>
      <c r="D254" s="231" t="s">
        <v>202</v>
      </c>
      <c r="E254" s="264" t="s">
        <v>19</v>
      </c>
      <c r="F254" s="265" t="s">
        <v>215</v>
      </c>
      <c r="G254" s="263"/>
      <c r="H254" s="266">
        <v>168</v>
      </c>
      <c r="I254" s="267"/>
      <c r="J254" s="263"/>
      <c r="K254" s="263"/>
      <c r="L254" s="268"/>
      <c r="M254" s="269"/>
      <c r="N254" s="270"/>
      <c r="O254" s="270"/>
      <c r="P254" s="270"/>
      <c r="Q254" s="270"/>
      <c r="R254" s="270"/>
      <c r="S254" s="270"/>
      <c r="T254" s="271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72" t="s">
        <v>202</v>
      </c>
      <c r="AU254" s="272" t="s">
        <v>78</v>
      </c>
      <c r="AV254" s="16" t="s">
        <v>148</v>
      </c>
      <c r="AW254" s="16" t="s">
        <v>31</v>
      </c>
      <c r="AX254" s="16" t="s">
        <v>76</v>
      </c>
      <c r="AY254" s="272" t="s">
        <v>197</v>
      </c>
    </row>
    <row r="255" s="2" customFormat="1" ht="24.15" customHeight="1">
      <c r="A255" s="40"/>
      <c r="B255" s="41"/>
      <c r="C255" s="215" t="s">
        <v>438</v>
      </c>
      <c r="D255" s="215" t="s">
        <v>198</v>
      </c>
      <c r="E255" s="216" t="s">
        <v>339</v>
      </c>
      <c r="F255" s="217" t="s">
        <v>915</v>
      </c>
      <c r="G255" s="218" t="s">
        <v>341</v>
      </c>
      <c r="H255" s="219">
        <v>19.044</v>
      </c>
      <c r="I255" s="220"/>
      <c r="J255" s="221">
        <f>ROUND(I255*H255,2)</f>
        <v>0</v>
      </c>
      <c r="K255" s="222"/>
      <c r="L255" s="46"/>
      <c r="M255" s="223" t="s">
        <v>19</v>
      </c>
      <c r="N255" s="224" t="s">
        <v>42</v>
      </c>
      <c r="O255" s="86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7" t="s">
        <v>148</v>
      </c>
      <c r="AT255" s="227" t="s">
        <v>198</v>
      </c>
      <c r="AU255" s="227" t="s">
        <v>78</v>
      </c>
      <c r="AY255" s="19" t="s">
        <v>197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148</v>
      </c>
      <c r="BK255" s="228">
        <f>ROUND(I255*H255,2)</f>
        <v>0</v>
      </c>
      <c r="BL255" s="19" t="s">
        <v>148</v>
      </c>
      <c r="BM255" s="227" t="s">
        <v>916</v>
      </c>
    </row>
    <row r="256" s="2" customFormat="1">
      <c r="A256" s="40"/>
      <c r="B256" s="41"/>
      <c r="C256" s="42"/>
      <c r="D256" s="292" t="s">
        <v>774</v>
      </c>
      <c r="E256" s="42"/>
      <c r="F256" s="293" t="s">
        <v>917</v>
      </c>
      <c r="G256" s="42"/>
      <c r="H256" s="42"/>
      <c r="I256" s="294"/>
      <c r="J256" s="42"/>
      <c r="K256" s="42"/>
      <c r="L256" s="46"/>
      <c r="M256" s="295"/>
      <c r="N256" s="296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774</v>
      </c>
      <c r="AU256" s="19" t="s">
        <v>78</v>
      </c>
    </row>
    <row r="257" s="13" customFormat="1">
      <c r="A257" s="13"/>
      <c r="B257" s="229"/>
      <c r="C257" s="230"/>
      <c r="D257" s="231" t="s">
        <v>202</v>
      </c>
      <c r="E257" s="232" t="s">
        <v>19</v>
      </c>
      <c r="F257" s="233" t="s">
        <v>918</v>
      </c>
      <c r="G257" s="230"/>
      <c r="H257" s="232" t="s">
        <v>19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202</v>
      </c>
      <c r="AU257" s="239" t="s">
        <v>78</v>
      </c>
      <c r="AV257" s="13" t="s">
        <v>76</v>
      </c>
      <c r="AW257" s="13" t="s">
        <v>31</v>
      </c>
      <c r="AX257" s="13" t="s">
        <v>69</v>
      </c>
      <c r="AY257" s="239" t="s">
        <v>197</v>
      </c>
    </row>
    <row r="258" s="14" customFormat="1">
      <c r="A258" s="14"/>
      <c r="B258" s="240"/>
      <c r="C258" s="241"/>
      <c r="D258" s="231" t="s">
        <v>202</v>
      </c>
      <c r="E258" s="242" t="s">
        <v>19</v>
      </c>
      <c r="F258" s="243" t="s">
        <v>919</v>
      </c>
      <c r="G258" s="241"/>
      <c r="H258" s="244">
        <v>19.044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202</v>
      </c>
      <c r="AU258" s="250" t="s">
        <v>78</v>
      </c>
      <c r="AV258" s="14" t="s">
        <v>78</v>
      </c>
      <c r="AW258" s="14" t="s">
        <v>31</v>
      </c>
      <c r="AX258" s="14" t="s">
        <v>69</v>
      </c>
      <c r="AY258" s="250" t="s">
        <v>197</v>
      </c>
    </row>
    <row r="259" s="16" customFormat="1">
      <c r="A259" s="16"/>
      <c r="B259" s="262"/>
      <c r="C259" s="263"/>
      <c r="D259" s="231" t="s">
        <v>202</v>
      </c>
      <c r="E259" s="264" t="s">
        <v>19</v>
      </c>
      <c r="F259" s="265" t="s">
        <v>215</v>
      </c>
      <c r="G259" s="263"/>
      <c r="H259" s="266">
        <v>19.044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72" t="s">
        <v>202</v>
      </c>
      <c r="AU259" s="272" t="s">
        <v>78</v>
      </c>
      <c r="AV259" s="16" t="s">
        <v>148</v>
      </c>
      <c r="AW259" s="16" t="s">
        <v>31</v>
      </c>
      <c r="AX259" s="16" t="s">
        <v>76</v>
      </c>
      <c r="AY259" s="272" t="s">
        <v>197</v>
      </c>
    </row>
    <row r="260" s="2" customFormat="1" ht="24.15" customHeight="1">
      <c r="A260" s="40"/>
      <c r="B260" s="41"/>
      <c r="C260" s="215" t="s">
        <v>443</v>
      </c>
      <c r="D260" s="215" t="s">
        <v>198</v>
      </c>
      <c r="E260" s="216" t="s">
        <v>339</v>
      </c>
      <c r="F260" s="217" t="s">
        <v>915</v>
      </c>
      <c r="G260" s="218" t="s">
        <v>341</v>
      </c>
      <c r="H260" s="219">
        <v>5.4000000000000004</v>
      </c>
      <c r="I260" s="220"/>
      <c r="J260" s="221">
        <f>ROUND(I260*H260,2)</f>
        <v>0</v>
      </c>
      <c r="K260" s="222"/>
      <c r="L260" s="46"/>
      <c r="M260" s="223" t="s">
        <v>19</v>
      </c>
      <c r="N260" s="224" t="s">
        <v>42</v>
      </c>
      <c r="O260" s="86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148</v>
      </c>
      <c r="AT260" s="227" t="s">
        <v>198</v>
      </c>
      <c r="AU260" s="227" t="s">
        <v>78</v>
      </c>
      <c r="AY260" s="19" t="s">
        <v>197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148</v>
      </c>
      <c r="BK260" s="228">
        <f>ROUND(I260*H260,2)</f>
        <v>0</v>
      </c>
      <c r="BL260" s="19" t="s">
        <v>148</v>
      </c>
      <c r="BM260" s="227" t="s">
        <v>920</v>
      </c>
    </row>
    <row r="261" s="2" customFormat="1">
      <c r="A261" s="40"/>
      <c r="B261" s="41"/>
      <c r="C261" s="42"/>
      <c r="D261" s="292" t="s">
        <v>774</v>
      </c>
      <c r="E261" s="42"/>
      <c r="F261" s="293" t="s">
        <v>917</v>
      </c>
      <c r="G261" s="42"/>
      <c r="H261" s="42"/>
      <c r="I261" s="294"/>
      <c r="J261" s="42"/>
      <c r="K261" s="42"/>
      <c r="L261" s="46"/>
      <c r="M261" s="295"/>
      <c r="N261" s="296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774</v>
      </c>
      <c r="AU261" s="19" t="s">
        <v>78</v>
      </c>
    </row>
    <row r="262" s="13" customFormat="1">
      <c r="A262" s="13"/>
      <c r="B262" s="229"/>
      <c r="C262" s="230"/>
      <c r="D262" s="231" t="s">
        <v>202</v>
      </c>
      <c r="E262" s="232" t="s">
        <v>19</v>
      </c>
      <c r="F262" s="233" t="s">
        <v>921</v>
      </c>
      <c r="G262" s="230"/>
      <c r="H262" s="232" t="s">
        <v>19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202</v>
      </c>
      <c r="AU262" s="239" t="s">
        <v>78</v>
      </c>
      <c r="AV262" s="13" t="s">
        <v>76</v>
      </c>
      <c r="AW262" s="13" t="s">
        <v>31</v>
      </c>
      <c r="AX262" s="13" t="s">
        <v>69</v>
      </c>
      <c r="AY262" s="239" t="s">
        <v>197</v>
      </c>
    </row>
    <row r="263" s="14" customFormat="1">
      <c r="A263" s="14"/>
      <c r="B263" s="240"/>
      <c r="C263" s="241"/>
      <c r="D263" s="231" t="s">
        <v>202</v>
      </c>
      <c r="E263" s="242" t="s">
        <v>19</v>
      </c>
      <c r="F263" s="243" t="s">
        <v>922</v>
      </c>
      <c r="G263" s="241"/>
      <c r="H263" s="244">
        <v>5.4000000000000004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0" t="s">
        <v>202</v>
      </c>
      <c r="AU263" s="250" t="s">
        <v>78</v>
      </c>
      <c r="AV263" s="14" t="s">
        <v>78</v>
      </c>
      <c r="AW263" s="14" t="s">
        <v>31</v>
      </c>
      <c r="AX263" s="14" t="s">
        <v>69</v>
      </c>
      <c r="AY263" s="250" t="s">
        <v>197</v>
      </c>
    </row>
    <row r="264" s="16" customFormat="1">
      <c r="A264" s="16"/>
      <c r="B264" s="262"/>
      <c r="C264" s="263"/>
      <c r="D264" s="231" t="s">
        <v>202</v>
      </c>
      <c r="E264" s="264" t="s">
        <v>19</v>
      </c>
      <c r="F264" s="265" t="s">
        <v>215</v>
      </c>
      <c r="G264" s="263"/>
      <c r="H264" s="266">
        <v>5.4000000000000004</v>
      </c>
      <c r="I264" s="267"/>
      <c r="J264" s="263"/>
      <c r="K264" s="263"/>
      <c r="L264" s="268"/>
      <c r="M264" s="269"/>
      <c r="N264" s="270"/>
      <c r="O264" s="270"/>
      <c r="P264" s="270"/>
      <c r="Q264" s="270"/>
      <c r="R264" s="270"/>
      <c r="S264" s="270"/>
      <c r="T264" s="271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2" t="s">
        <v>202</v>
      </c>
      <c r="AU264" s="272" t="s">
        <v>78</v>
      </c>
      <c r="AV264" s="16" t="s">
        <v>148</v>
      </c>
      <c r="AW264" s="16" t="s">
        <v>31</v>
      </c>
      <c r="AX264" s="16" t="s">
        <v>76</v>
      </c>
      <c r="AY264" s="272" t="s">
        <v>197</v>
      </c>
    </row>
    <row r="265" s="2" customFormat="1" ht="24.15" customHeight="1">
      <c r="A265" s="40"/>
      <c r="B265" s="41"/>
      <c r="C265" s="215" t="s">
        <v>448</v>
      </c>
      <c r="D265" s="215" t="s">
        <v>198</v>
      </c>
      <c r="E265" s="216" t="s">
        <v>339</v>
      </c>
      <c r="F265" s="217" t="s">
        <v>915</v>
      </c>
      <c r="G265" s="218" t="s">
        <v>341</v>
      </c>
      <c r="H265" s="219">
        <v>10.284000000000001</v>
      </c>
      <c r="I265" s="220"/>
      <c r="J265" s="221">
        <f>ROUND(I265*H265,2)</f>
        <v>0</v>
      </c>
      <c r="K265" s="222"/>
      <c r="L265" s="46"/>
      <c r="M265" s="223" t="s">
        <v>19</v>
      </c>
      <c r="N265" s="224" t="s">
        <v>42</v>
      </c>
      <c r="O265" s="86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7" t="s">
        <v>148</v>
      </c>
      <c r="AT265" s="227" t="s">
        <v>198</v>
      </c>
      <c r="AU265" s="227" t="s">
        <v>78</v>
      </c>
      <c r="AY265" s="19" t="s">
        <v>197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9" t="s">
        <v>148</v>
      </c>
      <c r="BK265" s="228">
        <f>ROUND(I265*H265,2)</f>
        <v>0</v>
      </c>
      <c r="BL265" s="19" t="s">
        <v>148</v>
      </c>
      <c r="BM265" s="227" t="s">
        <v>923</v>
      </c>
    </row>
    <row r="266" s="2" customFormat="1">
      <c r="A266" s="40"/>
      <c r="B266" s="41"/>
      <c r="C266" s="42"/>
      <c r="D266" s="292" t="s">
        <v>774</v>
      </c>
      <c r="E266" s="42"/>
      <c r="F266" s="293" t="s">
        <v>917</v>
      </c>
      <c r="G266" s="42"/>
      <c r="H266" s="42"/>
      <c r="I266" s="294"/>
      <c r="J266" s="42"/>
      <c r="K266" s="42"/>
      <c r="L266" s="46"/>
      <c r="M266" s="295"/>
      <c r="N266" s="296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774</v>
      </c>
      <c r="AU266" s="19" t="s">
        <v>78</v>
      </c>
    </row>
    <row r="267" s="13" customFormat="1">
      <c r="A267" s="13"/>
      <c r="B267" s="229"/>
      <c r="C267" s="230"/>
      <c r="D267" s="231" t="s">
        <v>202</v>
      </c>
      <c r="E267" s="232" t="s">
        <v>19</v>
      </c>
      <c r="F267" s="233" t="s">
        <v>924</v>
      </c>
      <c r="G267" s="230"/>
      <c r="H267" s="232" t="s">
        <v>19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202</v>
      </c>
      <c r="AU267" s="239" t="s">
        <v>78</v>
      </c>
      <c r="AV267" s="13" t="s">
        <v>76</v>
      </c>
      <c r="AW267" s="13" t="s">
        <v>31</v>
      </c>
      <c r="AX267" s="13" t="s">
        <v>69</v>
      </c>
      <c r="AY267" s="239" t="s">
        <v>197</v>
      </c>
    </row>
    <row r="268" s="14" customFormat="1">
      <c r="A268" s="14"/>
      <c r="B268" s="240"/>
      <c r="C268" s="241"/>
      <c r="D268" s="231" t="s">
        <v>202</v>
      </c>
      <c r="E268" s="242" t="s">
        <v>19</v>
      </c>
      <c r="F268" s="243" t="s">
        <v>925</v>
      </c>
      <c r="G268" s="241"/>
      <c r="H268" s="244">
        <v>10.284000000000001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202</v>
      </c>
      <c r="AU268" s="250" t="s">
        <v>78</v>
      </c>
      <c r="AV268" s="14" t="s">
        <v>78</v>
      </c>
      <c r="AW268" s="14" t="s">
        <v>31</v>
      </c>
      <c r="AX268" s="14" t="s">
        <v>69</v>
      </c>
      <c r="AY268" s="250" t="s">
        <v>197</v>
      </c>
    </row>
    <row r="269" s="16" customFormat="1">
      <c r="A269" s="16"/>
      <c r="B269" s="262"/>
      <c r="C269" s="263"/>
      <c r="D269" s="231" t="s">
        <v>202</v>
      </c>
      <c r="E269" s="264" t="s">
        <v>19</v>
      </c>
      <c r="F269" s="265" t="s">
        <v>215</v>
      </c>
      <c r="G269" s="263"/>
      <c r="H269" s="266">
        <v>10.284000000000001</v>
      </c>
      <c r="I269" s="267"/>
      <c r="J269" s="263"/>
      <c r="K269" s="263"/>
      <c r="L269" s="268"/>
      <c r="M269" s="269"/>
      <c r="N269" s="270"/>
      <c r="O269" s="270"/>
      <c r="P269" s="270"/>
      <c r="Q269" s="270"/>
      <c r="R269" s="270"/>
      <c r="S269" s="270"/>
      <c r="T269" s="271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72" t="s">
        <v>202</v>
      </c>
      <c r="AU269" s="272" t="s">
        <v>78</v>
      </c>
      <c r="AV269" s="16" t="s">
        <v>148</v>
      </c>
      <c r="AW269" s="16" t="s">
        <v>31</v>
      </c>
      <c r="AX269" s="16" t="s">
        <v>76</v>
      </c>
      <c r="AY269" s="272" t="s">
        <v>197</v>
      </c>
    </row>
    <row r="270" s="2" customFormat="1" ht="16.5" customHeight="1">
      <c r="A270" s="40"/>
      <c r="B270" s="41"/>
      <c r="C270" s="215" t="s">
        <v>453</v>
      </c>
      <c r="D270" s="215" t="s">
        <v>198</v>
      </c>
      <c r="E270" s="216" t="s">
        <v>345</v>
      </c>
      <c r="F270" s="217" t="s">
        <v>926</v>
      </c>
      <c r="G270" s="218" t="s">
        <v>279</v>
      </c>
      <c r="H270" s="219">
        <v>10.58</v>
      </c>
      <c r="I270" s="220"/>
      <c r="J270" s="221">
        <f>ROUND(I270*H270,2)</f>
        <v>0</v>
      </c>
      <c r="K270" s="222"/>
      <c r="L270" s="46"/>
      <c r="M270" s="223" t="s">
        <v>19</v>
      </c>
      <c r="N270" s="224" t="s">
        <v>42</v>
      </c>
      <c r="O270" s="86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7" t="s">
        <v>148</v>
      </c>
      <c r="AT270" s="227" t="s">
        <v>198</v>
      </c>
      <c r="AU270" s="227" t="s">
        <v>78</v>
      </c>
      <c r="AY270" s="19" t="s">
        <v>197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148</v>
      </c>
      <c r="BK270" s="228">
        <f>ROUND(I270*H270,2)</f>
        <v>0</v>
      </c>
      <c r="BL270" s="19" t="s">
        <v>148</v>
      </c>
      <c r="BM270" s="227" t="s">
        <v>927</v>
      </c>
    </row>
    <row r="271" s="2" customFormat="1">
      <c r="A271" s="40"/>
      <c r="B271" s="41"/>
      <c r="C271" s="42"/>
      <c r="D271" s="292" t="s">
        <v>774</v>
      </c>
      <c r="E271" s="42"/>
      <c r="F271" s="293" t="s">
        <v>928</v>
      </c>
      <c r="G271" s="42"/>
      <c r="H271" s="42"/>
      <c r="I271" s="294"/>
      <c r="J271" s="42"/>
      <c r="K271" s="42"/>
      <c r="L271" s="46"/>
      <c r="M271" s="295"/>
      <c r="N271" s="296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774</v>
      </c>
      <c r="AU271" s="19" t="s">
        <v>78</v>
      </c>
    </row>
    <row r="272" s="13" customFormat="1">
      <c r="A272" s="13"/>
      <c r="B272" s="229"/>
      <c r="C272" s="230"/>
      <c r="D272" s="231" t="s">
        <v>202</v>
      </c>
      <c r="E272" s="232" t="s">
        <v>19</v>
      </c>
      <c r="F272" s="233" t="s">
        <v>884</v>
      </c>
      <c r="G272" s="230"/>
      <c r="H272" s="232" t="s">
        <v>19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202</v>
      </c>
      <c r="AU272" s="239" t="s">
        <v>78</v>
      </c>
      <c r="AV272" s="13" t="s">
        <v>76</v>
      </c>
      <c r="AW272" s="13" t="s">
        <v>31</v>
      </c>
      <c r="AX272" s="13" t="s">
        <v>69</v>
      </c>
      <c r="AY272" s="239" t="s">
        <v>197</v>
      </c>
    </row>
    <row r="273" s="14" customFormat="1">
      <c r="A273" s="14"/>
      <c r="B273" s="240"/>
      <c r="C273" s="241"/>
      <c r="D273" s="231" t="s">
        <v>202</v>
      </c>
      <c r="E273" s="242" t="s">
        <v>19</v>
      </c>
      <c r="F273" s="243" t="s">
        <v>902</v>
      </c>
      <c r="G273" s="241"/>
      <c r="H273" s="244">
        <v>10.58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0" t="s">
        <v>202</v>
      </c>
      <c r="AU273" s="250" t="s">
        <v>78</v>
      </c>
      <c r="AV273" s="14" t="s">
        <v>78</v>
      </c>
      <c r="AW273" s="14" t="s">
        <v>31</v>
      </c>
      <c r="AX273" s="14" t="s">
        <v>69</v>
      </c>
      <c r="AY273" s="250" t="s">
        <v>197</v>
      </c>
    </row>
    <row r="274" s="16" customFormat="1">
      <c r="A274" s="16"/>
      <c r="B274" s="262"/>
      <c r="C274" s="263"/>
      <c r="D274" s="231" t="s">
        <v>202</v>
      </c>
      <c r="E274" s="264" t="s">
        <v>19</v>
      </c>
      <c r="F274" s="265" t="s">
        <v>215</v>
      </c>
      <c r="G274" s="263"/>
      <c r="H274" s="266">
        <v>10.58</v>
      </c>
      <c r="I274" s="267"/>
      <c r="J274" s="263"/>
      <c r="K274" s="263"/>
      <c r="L274" s="268"/>
      <c r="M274" s="269"/>
      <c r="N274" s="270"/>
      <c r="O274" s="270"/>
      <c r="P274" s="270"/>
      <c r="Q274" s="270"/>
      <c r="R274" s="270"/>
      <c r="S274" s="270"/>
      <c r="T274" s="271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72" t="s">
        <v>202</v>
      </c>
      <c r="AU274" s="272" t="s">
        <v>78</v>
      </c>
      <c r="AV274" s="16" t="s">
        <v>148</v>
      </c>
      <c r="AW274" s="16" t="s">
        <v>31</v>
      </c>
      <c r="AX274" s="16" t="s">
        <v>76</v>
      </c>
      <c r="AY274" s="272" t="s">
        <v>197</v>
      </c>
    </row>
    <row r="275" s="2" customFormat="1" ht="16.5" customHeight="1">
      <c r="A275" s="40"/>
      <c r="B275" s="41"/>
      <c r="C275" s="215" t="s">
        <v>457</v>
      </c>
      <c r="D275" s="215" t="s">
        <v>198</v>
      </c>
      <c r="E275" s="216" t="s">
        <v>345</v>
      </c>
      <c r="F275" s="217" t="s">
        <v>926</v>
      </c>
      <c r="G275" s="218" t="s">
        <v>279</v>
      </c>
      <c r="H275" s="219">
        <v>3</v>
      </c>
      <c r="I275" s="220"/>
      <c r="J275" s="221">
        <f>ROUND(I275*H275,2)</f>
        <v>0</v>
      </c>
      <c r="K275" s="222"/>
      <c r="L275" s="46"/>
      <c r="M275" s="223" t="s">
        <v>19</v>
      </c>
      <c r="N275" s="224" t="s">
        <v>42</v>
      </c>
      <c r="O275" s="86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7" t="s">
        <v>148</v>
      </c>
      <c r="AT275" s="227" t="s">
        <v>198</v>
      </c>
      <c r="AU275" s="227" t="s">
        <v>78</v>
      </c>
      <c r="AY275" s="19" t="s">
        <v>197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148</v>
      </c>
      <c r="BK275" s="228">
        <f>ROUND(I275*H275,2)</f>
        <v>0</v>
      </c>
      <c r="BL275" s="19" t="s">
        <v>148</v>
      </c>
      <c r="BM275" s="227" t="s">
        <v>929</v>
      </c>
    </row>
    <row r="276" s="2" customFormat="1">
      <c r="A276" s="40"/>
      <c r="B276" s="41"/>
      <c r="C276" s="42"/>
      <c r="D276" s="292" t="s">
        <v>774</v>
      </c>
      <c r="E276" s="42"/>
      <c r="F276" s="293" t="s">
        <v>928</v>
      </c>
      <c r="G276" s="42"/>
      <c r="H276" s="42"/>
      <c r="I276" s="294"/>
      <c r="J276" s="42"/>
      <c r="K276" s="42"/>
      <c r="L276" s="46"/>
      <c r="M276" s="295"/>
      <c r="N276" s="296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774</v>
      </c>
      <c r="AU276" s="19" t="s">
        <v>78</v>
      </c>
    </row>
    <row r="277" s="13" customFormat="1">
      <c r="A277" s="13"/>
      <c r="B277" s="229"/>
      <c r="C277" s="230"/>
      <c r="D277" s="231" t="s">
        <v>202</v>
      </c>
      <c r="E277" s="232" t="s">
        <v>19</v>
      </c>
      <c r="F277" s="233" t="s">
        <v>921</v>
      </c>
      <c r="G277" s="230"/>
      <c r="H277" s="232" t="s">
        <v>19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202</v>
      </c>
      <c r="AU277" s="239" t="s">
        <v>78</v>
      </c>
      <c r="AV277" s="13" t="s">
        <v>76</v>
      </c>
      <c r="AW277" s="13" t="s">
        <v>31</v>
      </c>
      <c r="AX277" s="13" t="s">
        <v>69</v>
      </c>
      <c r="AY277" s="239" t="s">
        <v>197</v>
      </c>
    </row>
    <row r="278" s="14" customFormat="1">
      <c r="A278" s="14"/>
      <c r="B278" s="240"/>
      <c r="C278" s="241"/>
      <c r="D278" s="231" t="s">
        <v>202</v>
      </c>
      <c r="E278" s="242" t="s">
        <v>19</v>
      </c>
      <c r="F278" s="243" t="s">
        <v>908</v>
      </c>
      <c r="G278" s="241"/>
      <c r="H278" s="244">
        <v>3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202</v>
      </c>
      <c r="AU278" s="250" t="s">
        <v>78</v>
      </c>
      <c r="AV278" s="14" t="s">
        <v>78</v>
      </c>
      <c r="AW278" s="14" t="s">
        <v>31</v>
      </c>
      <c r="AX278" s="14" t="s">
        <v>69</v>
      </c>
      <c r="AY278" s="250" t="s">
        <v>197</v>
      </c>
    </row>
    <row r="279" s="16" customFormat="1">
      <c r="A279" s="16"/>
      <c r="B279" s="262"/>
      <c r="C279" s="263"/>
      <c r="D279" s="231" t="s">
        <v>202</v>
      </c>
      <c r="E279" s="264" t="s">
        <v>19</v>
      </c>
      <c r="F279" s="265" t="s">
        <v>215</v>
      </c>
      <c r="G279" s="263"/>
      <c r="H279" s="266">
        <v>3</v>
      </c>
      <c r="I279" s="267"/>
      <c r="J279" s="263"/>
      <c r="K279" s="263"/>
      <c r="L279" s="268"/>
      <c r="M279" s="269"/>
      <c r="N279" s="270"/>
      <c r="O279" s="270"/>
      <c r="P279" s="270"/>
      <c r="Q279" s="270"/>
      <c r="R279" s="270"/>
      <c r="S279" s="270"/>
      <c r="T279" s="271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72" t="s">
        <v>202</v>
      </c>
      <c r="AU279" s="272" t="s">
        <v>78</v>
      </c>
      <c r="AV279" s="16" t="s">
        <v>148</v>
      </c>
      <c r="AW279" s="16" t="s">
        <v>31</v>
      </c>
      <c r="AX279" s="16" t="s">
        <v>76</v>
      </c>
      <c r="AY279" s="272" t="s">
        <v>197</v>
      </c>
    </row>
    <row r="280" s="2" customFormat="1" ht="16.5" customHeight="1">
      <c r="A280" s="40"/>
      <c r="B280" s="41"/>
      <c r="C280" s="215" t="s">
        <v>473</v>
      </c>
      <c r="D280" s="215" t="s">
        <v>198</v>
      </c>
      <c r="E280" s="216" t="s">
        <v>345</v>
      </c>
      <c r="F280" s="217" t="s">
        <v>926</v>
      </c>
      <c r="G280" s="218" t="s">
        <v>279</v>
      </c>
      <c r="H280" s="219">
        <v>5.7130000000000001</v>
      </c>
      <c r="I280" s="220"/>
      <c r="J280" s="221">
        <f>ROUND(I280*H280,2)</f>
        <v>0</v>
      </c>
      <c r="K280" s="222"/>
      <c r="L280" s="46"/>
      <c r="M280" s="223" t="s">
        <v>19</v>
      </c>
      <c r="N280" s="224" t="s">
        <v>42</v>
      </c>
      <c r="O280" s="86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148</v>
      </c>
      <c r="AT280" s="227" t="s">
        <v>198</v>
      </c>
      <c r="AU280" s="227" t="s">
        <v>78</v>
      </c>
      <c r="AY280" s="19" t="s">
        <v>197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148</v>
      </c>
      <c r="BK280" s="228">
        <f>ROUND(I280*H280,2)</f>
        <v>0</v>
      </c>
      <c r="BL280" s="19" t="s">
        <v>148</v>
      </c>
      <c r="BM280" s="227" t="s">
        <v>930</v>
      </c>
    </row>
    <row r="281" s="2" customFormat="1">
      <c r="A281" s="40"/>
      <c r="B281" s="41"/>
      <c r="C281" s="42"/>
      <c r="D281" s="292" t="s">
        <v>774</v>
      </c>
      <c r="E281" s="42"/>
      <c r="F281" s="293" t="s">
        <v>928</v>
      </c>
      <c r="G281" s="42"/>
      <c r="H281" s="42"/>
      <c r="I281" s="294"/>
      <c r="J281" s="42"/>
      <c r="K281" s="42"/>
      <c r="L281" s="46"/>
      <c r="M281" s="295"/>
      <c r="N281" s="296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774</v>
      </c>
      <c r="AU281" s="19" t="s">
        <v>78</v>
      </c>
    </row>
    <row r="282" s="13" customFormat="1">
      <c r="A282" s="13"/>
      <c r="B282" s="229"/>
      <c r="C282" s="230"/>
      <c r="D282" s="231" t="s">
        <v>202</v>
      </c>
      <c r="E282" s="232" t="s">
        <v>19</v>
      </c>
      <c r="F282" s="233" t="s">
        <v>931</v>
      </c>
      <c r="G282" s="230"/>
      <c r="H282" s="232" t="s">
        <v>19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202</v>
      </c>
      <c r="AU282" s="239" t="s">
        <v>78</v>
      </c>
      <c r="AV282" s="13" t="s">
        <v>76</v>
      </c>
      <c r="AW282" s="13" t="s">
        <v>31</v>
      </c>
      <c r="AX282" s="13" t="s">
        <v>69</v>
      </c>
      <c r="AY282" s="239" t="s">
        <v>197</v>
      </c>
    </row>
    <row r="283" s="14" customFormat="1">
      <c r="A283" s="14"/>
      <c r="B283" s="240"/>
      <c r="C283" s="241"/>
      <c r="D283" s="231" t="s">
        <v>202</v>
      </c>
      <c r="E283" s="242" t="s">
        <v>19</v>
      </c>
      <c r="F283" s="243" t="s">
        <v>905</v>
      </c>
      <c r="G283" s="241"/>
      <c r="H283" s="244">
        <v>5.7130000000000001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0" t="s">
        <v>202</v>
      </c>
      <c r="AU283" s="250" t="s">
        <v>78</v>
      </c>
      <c r="AV283" s="14" t="s">
        <v>78</v>
      </c>
      <c r="AW283" s="14" t="s">
        <v>31</v>
      </c>
      <c r="AX283" s="14" t="s">
        <v>69</v>
      </c>
      <c r="AY283" s="250" t="s">
        <v>197</v>
      </c>
    </row>
    <row r="284" s="16" customFormat="1">
      <c r="A284" s="16"/>
      <c r="B284" s="262"/>
      <c r="C284" s="263"/>
      <c r="D284" s="231" t="s">
        <v>202</v>
      </c>
      <c r="E284" s="264" t="s">
        <v>19</v>
      </c>
      <c r="F284" s="265" t="s">
        <v>215</v>
      </c>
      <c r="G284" s="263"/>
      <c r="H284" s="266">
        <v>5.7130000000000001</v>
      </c>
      <c r="I284" s="267"/>
      <c r="J284" s="263"/>
      <c r="K284" s="263"/>
      <c r="L284" s="268"/>
      <c r="M284" s="269"/>
      <c r="N284" s="270"/>
      <c r="O284" s="270"/>
      <c r="P284" s="270"/>
      <c r="Q284" s="270"/>
      <c r="R284" s="270"/>
      <c r="S284" s="270"/>
      <c r="T284" s="271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2" t="s">
        <v>202</v>
      </c>
      <c r="AU284" s="272" t="s">
        <v>78</v>
      </c>
      <c r="AV284" s="16" t="s">
        <v>148</v>
      </c>
      <c r="AW284" s="16" t="s">
        <v>31</v>
      </c>
      <c r="AX284" s="16" t="s">
        <v>76</v>
      </c>
      <c r="AY284" s="272" t="s">
        <v>197</v>
      </c>
    </row>
    <row r="285" s="2" customFormat="1" ht="24.15" customHeight="1">
      <c r="A285" s="40"/>
      <c r="B285" s="41"/>
      <c r="C285" s="215" t="s">
        <v>477</v>
      </c>
      <c r="D285" s="215" t="s">
        <v>198</v>
      </c>
      <c r="E285" s="216" t="s">
        <v>349</v>
      </c>
      <c r="F285" s="217" t="s">
        <v>932</v>
      </c>
      <c r="G285" s="218" t="s">
        <v>279</v>
      </c>
      <c r="H285" s="219">
        <v>39.420000000000002</v>
      </c>
      <c r="I285" s="220"/>
      <c r="J285" s="221">
        <f>ROUND(I285*H285,2)</f>
        <v>0</v>
      </c>
      <c r="K285" s="222"/>
      <c r="L285" s="46"/>
      <c r="M285" s="223" t="s">
        <v>19</v>
      </c>
      <c r="N285" s="224" t="s">
        <v>42</v>
      </c>
      <c r="O285" s="86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148</v>
      </c>
      <c r="AT285" s="227" t="s">
        <v>198</v>
      </c>
      <c r="AU285" s="227" t="s">
        <v>78</v>
      </c>
      <c r="AY285" s="19" t="s">
        <v>197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148</v>
      </c>
      <c r="BK285" s="228">
        <f>ROUND(I285*H285,2)</f>
        <v>0</v>
      </c>
      <c r="BL285" s="19" t="s">
        <v>148</v>
      </c>
      <c r="BM285" s="227" t="s">
        <v>933</v>
      </c>
    </row>
    <row r="286" s="2" customFormat="1">
      <c r="A286" s="40"/>
      <c r="B286" s="41"/>
      <c r="C286" s="42"/>
      <c r="D286" s="292" t="s">
        <v>774</v>
      </c>
      <c r="E286" s="42"/>
      <c r="F286" s="293" t="s">
        <v>934</v>
      </c>
      <c r="G286" s="42"/>
      <c r="H286" s="42"/>
      <c r="I286" s="294"/>
      <c r="J286" s="42"/>
      <c r="K286" s="42"/>
      <c r="L286" s="46"/>
      <c r="M286" s="295"/>
      <c r="N286" s="296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774</v>
      </c>
      <c r="AU286" s="19" t="s">
        <v>78</v>
      </c>
    </row>
    <row r="287" s="13" customFormat="1">
      <c r="A287" s="13"/>
      <c r="B287" s="229"/>
      <c r="C287" s="230"/>
      <c r="D287" s="231" t="s">
        <v>202</v>
      </c>
      <c r="E287" s="232" t="s">
        <v>19</v>
      </c>
      <c r="F287" s="233" t="s">
        <v>884</v>
      </c>
      <c r="G287" s="230"/>
      <c r="H287" s="232" t="s">
        <v>19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202</v>
      </c>
      <c r="AU287" s="239" t="s">
        <v>78</v>
      </c>
      <c r="AV287" s="13" t="s">
        <v>76</v>
      </c>
      <c r="AW287" s="13" t="s">
        <v>31</v>
      </c>
      <c r="AX287" s="13" t="s">
        <v>69</v>
      </c>
      <c r="AY287" s="239" t="s">
        <v>197</v>
      </c>
    </row>
    <row r="288" s="14" customFormat="1">
      <c r="A288" s="14"/>
      <c r="B288" s="240"/>
      <c r="C288" s="241"/>
      <c r="D288" s="231" t="s">
        <v>202</v>
      </c>
      <c r="E288" s="242" t="s">
        <v>19</v>
      </c>
      <c r="F288" s="243" t="s">
        <v>935</v>
      </c>
      <c r="G288" s="241"/>
      <c r="H288" s="244">
        <v>39.420000000000002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0" t="s">
        <v>202</v>
      </c>
      <c r="AU288" s="250" t="s">
        <v>78</v>
      </c>
      <c r="AV288" s="14" t="s">
        <v>78</v>
      </c>
      <c r="AW288" s="14" t="s">
        <v>31</v>
      </c>
      <c r="AX288" s="14" t="s">
        <v>69</v>
      </c>
      <c r="AY288" s="250" t="s">
        <v>197</v>
      </c>
    </row>
    <row r="289" s="16" customFormat="1">
      <c r="A289" s="16"/>
      <c r="B289" s="262"/>
      <c r="C289" s="263"/>
      <c r="D289" s="231" t="s">
        <v>202</v>
      </c>
      <c r="E289" s="264" t="s">
        <v>19</v>
      </c>
      <c r="F289" s="265" t="s">
        <v>215</v>
      </c>
      <c r="G289" s="263"/>
      <c r="H289" s="266">
        <v>39.420000000000002</v>
      </c>
      <c r="I289" s="267"/>
      <c r="J289" s="263"/>
      <c r="K289" s="263"/>
      <c r="L289" s="268"/>
      <c r="M289" s="269"/>
      <c r="N289" s="270"/>
      <c r="O289" s="270"/>
      <c r="P289" s="270"/>
      <c r="Q289" s="270"/>
      <c r="R289" s="270"/>
      <c r="S289" s="270"/>
      <c r="T289" s="271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72" t="s">
        <v>202</v>
      </c>
      <c r="AU289" s="272" t="s">
        <v>78</v>
      </c>
      <c r="AV289" s="16" t="s">
        <v>148</v>
      </c>
      <c r="AW289" s="16" t="s">
        <v>31</v>
      </c>
      <c r="AX289" s="16" t="s">
        <v>76</v>
      </c>
      <c r="AY289" s="272" t="s">
        <v>197</v>
      </c>
    </row>
    <row r="290" s="2" customFormat="1" ht="24.15" customHeight="1">
      <c r="A290" s="40"/>
      <c r="B290" s="41"/>
      <c r="C290" s="215" t="s">
        <v>481</v>
      </c>
      <c r="D290" s="215" t="s">
        <v>198</v>
      </c>
      <c r="E290" s="216" t="s">
        <v>349</v>
      </c>
      <c r="F290" s="217" t="s">
        <v>932</v>
      </c>
      <c r="G290" s="218" t="s">
        <v>279</v>
      </c>
      <c r="H290" s="219">
        <v>21.286999999999999</v>
      </c>
      <c r="I290" s="220"/>
      <c r="J290" s="221">
        <f>ROUND(I290*H290,2)</f>
        <v>0</v>
      </c>
      <c r="K290" s="222"/>
      <c r="L290" s="46"/>
      <c r="M290" s="223" t="s">
        <v>19</v>
      </c>
      <c r="N290" s="224" t="s">
        <v>42</v>
      </c>
      <c r="O290" s="86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7" t="s">
        <v>148</v>
      </c>
      <c r="AT290" s="227" t="s">
        <v>198</v>
      </c>
      <c r="AU290" s="227" t="s">
        <v>78</v>
      </c>
      <c r="AY290" s="19" t="s">
        <v>197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9" t="s">
        <v>148</v>
      </c>
      <c r="BK290" s="228">
        <f>ROUND(I290*H290,2)</f>
        <v>0</v>
      </c>
      <c r="BL290" s="19" t="s">
        <v>148</v>
      </c>
      <c r="BM290" s="227" t="s">
        <v>936</v>
      </c>
    </row>
    <row r="291" s="2" customFormat="1">
      <c r="A291" s="40"/>
      <c r="B291" s="41"/>
      <c r="C291" s="42"/>
      <c r="D291" s="292" t="s">
        <v>774</v>
      </c>
      <c r="E291" s="42"/>
      <c r="F291" s="293" t="s">
        <v>934</v>
      </c>
      <c r="G291" s="42"/>
      <c r="H291" s="42"/>
      <c r="I291" s="294"/>
      <c r="J291" s="42"/>
      <c r="K291" s="42"/>
      <c r="L291" s="46"/>
      <c r="M291" s="295"/>
      <c r="N291" s="296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774</v>
      </c>
      <c r="AU291" s="19" t="s">
        <v>78</v>
      </c>
    </row>
    <row r="292" s="13" customFormat="1">
      <c r="A292" s="13"/>
      <c r="B292" s="229"/>
      <c r="C292" s="230"/>
      <c r="D292" s="231" t="s">
        <v>202</v>
      </c>
      <c r="E292" s="232" t="s">
        <v>19</v>
      </c>
      <c r="F292" s="233" t="s">
        <v>904</v>
      </c>
      <c r="G292" s="230"/>
      <c r="H292" s="232" t="s">
        <v>19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202</v>
      </c>
      <c r="AU292" s="239" t="s">
        <v>78</v>
      </c>
      <c r="AV292" s="13" t="s">
        <v>76</v>
      </c>
      <c r="AW292" s="13" t="s">
        <v>31</v>
      </c>
      <c r="AX292" s="13" t="s">
        <v>69</v>
      </c>
      <c r="AY292" s="239" t="s">
        <v>197</v>
      </c>
    </row>
    <row r="293" s="14" customFormat="1">
      <c r="A293" s="14"/>
      <c r="B293" s="240"/>
      <c r="C293" s="241"/>
      <c r="D293" s="231" t="s">
        <v>202</v>
      </c>
      <c r="E293" s="242" t="s">
        <v>19</v>
      </c>
      <c r="F293" s="243" t="s">
        <v>937</v>
      </c>
      <c r="G293" s="241"/>
      <c r="H293" s="244">
        <v>21.286999999999999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202</v>
      </c>
      <c r="AU293" s="250" t="s">
        <v>78</v>
      </c>
      <c r="AV293" s="14" t="s">
        <v>78</v>
      </c>
      <c r="AW293" s="14" t="s">
        <v>31</v>
      </c>
      <c r="AX293" s="14" t="s">
        <v>69</v>
      </c>
      <c r="AY293" s="250" t="s">
        <v>197</v>
      </c>
    </row>
    <row r="294" s="16" customFormat="1">
      <c r="A294" s="16"/>
      <c r="B294" s="262"/>
      <c r="C294" s="263"/>
      <c r="D294" s="231" t="s">
        <v>202</v>
      </c>
      <c r="E294" s="264" t="s">
        <v>19</v>
      </c>
      <c r="F294" s="265" t="s">
        <v>215</v>
      </c>
      <c r="G294" s="263"/>
      <c r="H294" s="266">
        <v>21.286999999999999</v>
      </c>
      <c r="I294" s="267"/>
      <c r="J294" s="263"/>
      <c r="K294" s="263"/>
      <c r="L294" s="268"/>
      <c r="M294" s="269"/>
      <c r="N294" s="270"/>
      <c r="O294" s="270"/>
      <c r="P294" s="270"/>
      <c r="Q294" s="270"/>
      <c r="R294" s="270"/>
      <c r="S294" s="270"/>
      <c r="T294" s="271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72" t="s">
        <v>202</v>
      </c>
      <c r="AU294" s="272" t="s">
        <v>78</v>
      </c>
      <c r="AV294" s="16" t="s">
        <v>148</v>
      </c>
      <c r="AW294" s="16" t="s">
        <v>31</v>
      </c>
      <c r="AX294" s="16" t="s">
        <v>76</v>
      </c>
      <c r="AY294" s="272" t="s">
        <v>197</v>
      </c>
    </row>
    <row r="295" s="2" customFormat="1" ht="24.15" customHeight="1">
      <c r="A295" s="40"/>
      <c r="B295" s="41"/>
      <c r="C295" s="215" t="s">
        <v>486</v>
      </c>
      <c r="D295" s="215" t="s">
        <v>198</v>
      </c>
      <c r="E295" s="216" t="s">
        <v>357</v>
      </c>
      <c r="F295" s="217" t="s">
        <v>938</v>
      </c>
      <c r="G295" s="218" t="s">
        <v>279</v>
      </c>
      <c r="H295" s="219">
        <v>8.5800000000000001</v>
      </c>
      <c r="I295" s="220"/>
      <c r="J295" s="221">
        <f>ROUND(I295*H295,2)</f>
        <v>0</v>
      </c>
      <c r="K295" s="222"/>
      <c r="L295" s="46"/>
      <c r="M295" s="223" t="s">
        <v>19</v>
      </c>
      <c r="N295" s="224" t="s">
        <v>42</v>
      </c>
      <c r="O295" s="86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7" t="s">
        <v>148</v>
      </c>
      <c r="AT295" s="227" t="s">
        <v>198</v>
      </c>
      <c r="AU295" s="227" t="s">
        <v>78</v>
      </c>
      <c r="AY295" s="19" t="s">
        <v>197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9" t="s">
        <v>148</v>
      </c>
      <c r="BK295" s="228">
        <f>ROUND(I295*H295,2)</f>
        <v>0</v>
      </c>
      <c r="BL295" s="19" t="s">
        <v>148</v>
      </c>
      <c r="BM295" s="227" t="s">
        <v>939</v>
      </c>
    </row>
    <row r="296" s="2" customFormat="1">
      <c r="A296" s="40"/>
      <c r="B296" s="41"/>
      <c r="C296" s="42"/>
      <c r="D296" s="292" t="s">
        <v>774</v>
      </c>
      <c r="E296" s="42"/>
      <c r="F296" s="293" t="s">
        <v>940</v>
      </c>
      <c r="G296" s="42"/>
      <c r="H296" s="42"/>
      <c r="I296" s="294"/>
      <c r="J296" s="42"/>
      <c r="K296" s="42"/>
      <c r="L296" s="46"/>
      <c r="M296" s="295"/>
      <c r="N296" s="296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774</v>
      </c>
      <c r="AU296" s="19" t="s">
        <v>78</v>
      </c>
    </row>
    <row r="297" s="13" customFormat="1">
      <c r="A297" s="13"/>
      <c r="B297" s="229"/>
      <c r="C297" s="230"/>
      <c r="D297" s="231" t="s">
        <v>202</v>
      </c>
      <c r="E297" s="232" t="s">
        <v>19</v>
      </c>
      <c r="F297" s="233" t="s">
        <v>884</v>
      </c>
      <c r="G297" s="230"/>
      <c r="H297" s="232" t="s">
        <v>19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202</v>
      </c>
      <c r="AU297" s="239" t="s">
        <v>78</v>
      </c>
      <c r="AV297" s="13" t="s">
        <v>76</v>
      </c>
      <c r="AW297" s="13" t="s">
        <v>31</v>
      </c>
      <c r="AX297" s="13" t="s">
        <v>69</v>
      </c>
      <c r="AY297" s="239" t="s">
        <v>197</v>
      </c>
    </row>
    <row r="298" s="14" customFormat="1">
      <c r="A298" s="14"/>
      <c r="B298" s="240"/>
      <c r="C298" s="241"/>
      <c r="D298" s="231" t="s">
        <v>202</v>
      </c>
      <c r="E298" s="242" t="s">
        <v>19</v>
      </c>
      <c r="F298" s="243" t="s">
        <v>941</v>
      </c>
      <c r="G298" s="241"/>
      <c r="H298" s="244">
        <v>8.5800000000000001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0" t="s">
        <v>202</v>
      </c>
      <c r="AU298" s="250" t="s">
        <v>78</v>
      </c>
      <c r="AV298" s="14" t="s">
        <v>78</v>
      </c>
      <c r="AW298" s="14" t="s">
        <v>31</v>
      </c>
      <c r="AX298" s="14" t="s">
        <v>69</v>
      </c>
      <c r="AY298" s="250" t="s">
        <v>197</v>
      </c>
    </row>
    <row r="299" s="16" customFormat="1">
      <c r="A299" s="16"/>
      <c r="B299" s="262"/>
      <c r="C299" s="263"/>
      <c r="D299" s="231" t="s">
        <v>202</v>
      </c>
      <c r="E299" s="264" t="s">
        <v>19</v>
      </c>
      <c r="F299" s="265" t="s">
        <v>215</v>
      </c>
      <c r="G299" s="263"/>
      <c r="H299" s="266">
        <v>8.5800000000000001</v>
      </c>
      <c r="I299" s="267"/>
      <c r="J299" s="263"/>
      <c r="K299" s="263"/>
      <c r="L299" s="268"/>
      <c r="M299" s="269"/>
      <c r="N299" s="270"/>
      <c r="O299" s="270"/>
      <c r="P299" s="270"/>
      <c r="Q299" s="270"/>
      <c r="R299" s="270"/>
      <c r="S299" s="270"/>
      <c r="T299" s="271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72" t="s">
        <v>202</v>
      </c>
      <c r="AU299" s="272" t="s">
        <v>78</v>
      </c>
      <c r="AV299" s="16" t="s">
        <v>148</v>
      </c>
      <c r="AW299" s="16" t="s">
        <v>31</v>
      </c>
      <c r="AX299" s="16" t="s">
        <v>76</v>
      </c>
      <c r="AY299" s="272" t="s">
        <v>197</v>
      </c>
    </row>
    <row r="300" s="2" customFormat="1" ht="16.5" customHeight="1">
      <c r="A300" s="40"/>
      <c r="B300" s="41"/>
      <c r="C300" s="275" t="s">
        <v>491</v>
      </c>
      <c r="D300" s="275" t="s">
        <v>363</v>
      </c>
      <c r="E300" s="276" t="s">
        <v>942</v>
      </c>
      <c r="F300" s="277" t="s">
        <v>943</v>
      </c>
      <c r="G300" s="278" t="s">
        <v>341</v>
      </c>
      <c r="H300" s="279">
        <v>17.16</v>
      </c>
      <c r="I300" s="280"/>
      <c r="J300" s="281">
        <f>ROUND(I300*H300,2)</f>
        <v>0</v>
      </c>
      <c r="K300" s="282"/>
      <c r="L300" s="283"/>
      <c r="M300" s="284" t="s">
        <v>19</v>
      </c>
      <c r="N300" s="285" t="s">
        <v>42</v>
      </c>
      <c r="O300" s="86"/>
      <c r="P300" s="225">
        <f>O300*H300</f>
        <v>0</v>
      </c>
      <c r="Q300" s="225">
        <v>1</v>
      </c>
      <c r="R300" s="225">
        <f>Q300*H300</f>
        <v>17.16</v>
      </c>
      <c r="S300" s="225">
        <v>0</v>
      </c>
      <c r="T300" s="22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7" t="s">
        <v>265</v>
      </c>
      <c r="AT300" s="227" t="s">
        <v>363</v>
      </c>
      <c r="AU300" s="227" t="s">
        <v>78</v>
      </c>
      <c r="AY300" s="19" t="s">
        <v>197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9" t="s">
        <v>148</v>
      </c>
      <c r="BK300" s="228">
        <f>ROUND(I300*H300,2)</f>
        <v>0</v>
      </c>
      <c r="BL300" s="19" t="s">
        <v>148</v>
      </c>
      <c r="BM300" s="227" t="s">
        <v>944</v>
      </c>
    </row>
    <row r="301" s="13" customFormat="1">
      <c r="A301" s="13"/>
      <c r="B301" s="229"/>
      <c r="C301" s="230"/>
      <c r="D301" s="231" t="s">
        <v>202</v>
      </c>
      <c r="E301" s="232" t="s">
        <v>19</v>
      </c>
      <c r="F301" s="233" t="s">
        <v>884</v>
      </c>
      <c r="G301" s="230"/>
      <c r="H301" s="232" t="s">
        <v>19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9" t="s">
        <v>202</v>
      </c>
      <c r="AU301" s="239" t="s">
        <v>78</v>
      </c>
      <c r="AV301" s="13" t="s">
        <v>76</v>
      </c>
      <c r="AW301" s="13" t="s">
        <v>31</v>
      </c>
      <c r="AX301" s="13" t="s">
        <v>69</v>
      </c>
      <c r="AY301" s="239" t="s">
        <v>197</v>
      </c>
    </row>
    <row r="302" s="14" customFormat="1">
      <c r="A302" s="14"/>
      <c r="B302" s="240"/>
      <c r="C302" s="241"/>
      <c r="D302" s="231" t="s">
        <v>202</v>
      </c>
      <c r="E302" s="242" t="s">
        <v>19</v>
      </c>
      <c r="F302" s="243" t="s">
        <v>945</v>
      </c>
      <c r="G302" s="241"/>
      <c r="H302" s="244">
        <v>17.16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202</v>
      </c>
      <c r="AU302" s="250" t="s">
        <v>78</v>
      </c>
      <c r="AV302" s="14" t="s">
        <v>78</v>
      </c>
      <c r="AW302" s="14" t="s">
        <v>31</v>
      </c>
      <c r="AX302" s="14" t="s">
        <v>69</v>
      </c>
      <c r="AY302" s="250" t="s">
        <v>197</v>
      </c>
    </row>
    <row r="303" s="16" customFormat="1">
      <c r="A303" s="16"/>
      <c r="B303" s="262"/>
      <c r="C303" s="263"/>
      <c r="D303" s="231" t="s">
        <v>202</v>
      </c>
      <c r="E303" s="264" t="s">
        <v>19</v>
      </c>
      <c r="F303" s="265" t="s">
        <v>215</v>
      </c>
      <c r="G303" s="263"/>
      <c r="H303" s="266">
        <v>17.16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72" t="s">
        <v>202</v>
      </c>
      <c r="AU303" s="272" t="s">
        <v>78</v>
      </c>
      <c r="AV303" s="16" t="s">
        <v>148</v>
      </c>
      <c r="AW303" s="16" t="s">
        <v>31</v>
      </c>
      <c r="AX303" s="16" t="s">
        <v>76</v>
      </c>
      <c r="AY303" s="272" t="s">
        <v>197</v>
      </c>
    </row>
    <row r="304" s="2" customFormat="1" ht="24.15" customHeight="1">
      <c r="A304" s="40"/>
      <c r="B304" s="41"/>
      <c r="C304" s="215" t="s">
        <v>495</v>
      </c>
      <c r="D304" s="215" t="s">
        <v>198</v>
      </c>
      <c r="E304" s="216" t="s">
        <v>357</v>
      </c>
      <c r="F304" s="217" t="s">
        <v>938</v>
      </c>
      <c r="G304" s="218" t="s">
        <v>279</v>
      </c>
      <c r="H304" s="219">
        <v>4.8650000000000002</v>
      </c>
      <c r="I304" s="220"/>
      <c r="J304" s="221">
        <f>ROUND(I304*H304,2)</f>
        <v>0</v>
      </c>
      <c r="K304" s="222"/>
      <c r="L304" s="46"/>
      <c r="M304" s="223" t="s">
        <v>19</v>
      </c>
      <c r="N304" s="224" t="s">
        <v>42</v>
      </c>
      <c r="O304" s="86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7" t="s">
        <v>148</v>
      </c>
      <c r="AT304" s="227" t="s">
        <v>198</v>
      </c>
      <c r="AU304" s="227" t="s">
        <v>78</v>
      </c>
      <c r="AY304" s="19" t="s">
        <v>197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148</v>
      </c>
      <c r="BK304" s="228">
        <f>ROUND(I304*H304,2)</f>
        <v>0</v>
      </c>
      <c r="BL304" s="19" t="s">
        <v>148</v>
      </c>
      <c r="BM304" s="227" t="s">
        <v>946</v>
      </c>
    </row>
    <row r="305" s="2" customFormat="1">
      <c r="A305" s="40"/>
      <c r="B305" s="41"/>
      <c r="C305" s="42"/>
      <c r="D305" s="292" t="s">
        <v>774</v>
      </c>
      <c r="E305" s="42"/>
      <c r="F305" s="293" t="s">
        <v>940</v>
      </c>
      <c r="G305" s="42"/>
      <c r="H305" s="42"/>
      <c r="I305" s="294"/>
      <c r="J305" s="42"/>
      <c r="K305" s="42"/>
      <c r="L305" s="46"/>
      <c r="M305" s="295"/>
      <c r="N305" s="296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774</v>
      </c>
      <c r="AU305" s="19" t="s">
        <v>78</v>
      </c>
    </row>
    <row r="306" s="13" customFormat="1">
      <c r="A306" s="13"/>
      <c r="B306" s="229"/>
      <c r="C306" s="230"/>
      <c r="D306" s="231" t="s">
        <v>202</v>
      </c>
      <c r="E306" s="232" t="s">
        <v>19</v>
      </c>
      <c r="F306" s="233" t="s">
        <v>904</v>
      </c>
      <c r="G306" s="230"/>
      <c r="H306" s="232" t="s">
        <v>19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202</v>
      </c>
      <c r="AU306" s="239" t="s">
        <v>78</v>
      </c>
      <c r="AV306" s="13" t="s">
        <v>76</v>
      </c>
      <c r="AW306" s="13" t="s">
        <v>31</v>
      </c>
      <c r="AX306" s="13" t="s">
        <v>69</v>
      </c>
      <c r="AY306" s="239" t="s">
        <v>197</v>
      </c>
    </row>
    <row r="307" s="14" customFormat="1">
      <c r="A307" s="14"/>
      <c r="B307" s="240"/>
      <c r="C307" s="241"/>
      <c r="D307" s="231" t="s">
        <v>202</v>
      </c>
      <c r="E307" s="242" t="s">
        <v>19</v>
      </c>
      <c r="F307" s="243" t="s">
        <v>947</v>
      </c>
      <c r="G307" s="241"/>
      <c r="H307" s="244">
        <v>4.8650000000000002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202</v>
      </c>
      <c r="AU307" s="250" t="s">
        <v>78</v>
      </c>
      <c r="AV307" s="14" t="s">
        <v>78</v>
      </c>
      <c r="AW307" s="14" t="s">
        <v>31</v>
      </c>
      <c r="AX307" s="14" t="s">
        <v>69</v>
      </c>
      <c r="AY307" s="250" t="s">
        <v>197</v>
      </c>
    </row>
    <row r="308" s="16" customFormat="1">
      <c r="A308" s="16"/>
      <c r="B308" s="262"/>
      <c r="C308" s="263"/>
      <c r="D308" s="231" t="s">
        <v>202</v>
      </c>
      <c r="E308" s="264" t="s">
        <v>19</v>
      </c>
      <c r="F308" s="265" t="s">
        <v>215</v>
      </c>
      <c r="G308" s="263"/>
      <c r="H308" s="266">
        <v>4.8650000000000002</v>
      </c>
      <c r="I308" s="267"/>
      <c r="J308" s="263"/>
      <c r="K308" s="263"/>
      <c r="L308" s="268"/>
      <c r="M308" s="269"/>
      <c r="N308" s="270"/>
      <c r="O308" s="270"/>
      <c r="P308" s="270"/>
      <c r="Q308" s="270"/>
      <c r="R308" s="270"/>
      <c r="S308" s="270"/>
      <c r="T308" s="271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72" t="s">
        <v>202</v>
      </c>
      <c r="AU308" s="272" t="s">
        <v>78</v>
      </c>
      <c r="AV308" s="16" t="s">
        <v>148</v>
      </c>
      <c r="AW308" s="16" t="s">
        <v>31</v>
      </c>
      <c r="AX308" s="16" t="s">
        <v>76</v>
      </c>
      <c r="AY308" s="272" t="s">
        <v>197</v>
      </c>
    </row>
    <row r="309" s="2" customFormat="1" ht="16.5" customHeight="1">
      <c r="A309" s="40"/>
      <c r="B309" s="41"/>
      <c r="C309" s="275" t="s">
        <v>500</v>
      </c>
      <c r="D309" s="275" t="s">
        <v>363</v>
      </c>
      <c r="E309" s="276" t="s">
        <v>942</v>
      </c>
      <c r="F309" s="277" t="s">
        <v>943</v>
      </c>
      <c r="G309" s="278" t="s">
        <v>341</v>
      </c>
      <c r="H309" s="279">
        <v>9.7300000000000004</v>
      </c>
      <c r="I309" s="280"/>
      <c r="J309" s="281">
        <f>ROUND(I309*H309,2)</f>
        <v>0</v>
      </c>
      <c r="K309" s="282"/>
      <c r="L309" s="283"/>
      <c r="M309" s="284" t="s">
        <v>19</v>
      </c>
      <c r="N309" s="285" t="s">
        <v>42</v>
      </c>
      <c r="O309" s="86"/>
      <c r="P309" s="225">
        <f>O309*H309</f>
        <v>0</v>
      </c>
      <c r="Q309" s="225">
        <v>1</v>
      </c>
      <c r="R309" s="225">
        <f>Q309*H309</f>
        <v>9.7300000000000004</v>
      </c>
      <c r="S309" s="225">
        <v>0</v>
      </c>
      <c r="T309" s="22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7" t="s">
        <v>265</v>
      </c>
      <c r="AT309" s="227" t="s">
        <v>363</v>
      </c>
      <c r="AU309" s="227" t="s">
        <v>78</v>
      </c>
      <c r="AY309" s="19" t="s">
        <v>197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148</v>
      </c>
      <c r="BK309" s="228">
        <f>ROUND(I309*H309,2)</f>
        <v>0</v>
      </c>
      <c r="BL309" s="19" t="s">
        <v>148</v>
      </c>
      <c r="BM309" s="227" t="s">
        <v>948</v>
      </c>
    </row>
    <row r="310" s="13" customFormat="1">
      <c r="A310" s="13"/>
      <c r="B310" s="229"/>
      <c r="C310" s="230"/>
      <c r="D310" s="231" t="s">
        <v>202</v>
      </c>
      <c r="E310" s="232" t="s">
        <v>19</v>
      </c>
      <c r="F310" s="233" t="s">
        <v>904</v>
      </c>
      <c r="G310" s="230"/>
      <c r="H310" s="232" t="s">
        <v>19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202</v>
      </c>
      <c r="AU310" s="239" t="s">
        <v>78</v>
      </c>
      <c r="AV310" s="13" t="s">
        <v>76</v>
      </c>
      <c r="AW310" s="13" t="s">
        <v>31</v>
      </c>
      <c r="AX310" s="13" t="s">
        <v>69</v>
      </c>
      <c r="AY310" s="239" t="s">
        <v>197</v>
      </c>
    </row>
    <row r="311" s="14" customFormat="1">
      <c r="A311" s="14"/>
      <c r="B311" s="240"/>
      <c r="C311" s="241"/>
      <c r="D311" s="231" t="s">
        <v>202</v>
      </c>
      <c r="E311" s="242" t="s">
        <v>19</v>
      </c>
      <c r="F311" s="243" t="s">
        <v>949</v>
      </c>
      <c r="G311" s="241"/>
      <c r="H311" s="244">
        <v>9.7300000000000004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202</v>
      </c>
      <c r="AU311" s="250" t="s">
        <v>78</v>
      </c>
      <c r="AV311" s="14" t="s">
        <v>78</v>
      </c>
      <c r="AW311" s="14" t="s">
        <v>31</v>
      </c>
      <c r="AX311" s="14" t="s">
        <v>69</v>
      </c>
      <c r="AY311" s="250" t="s">
        <v>197</v>
      </c>
    </row>
    <row r="312" s="16" customFormat="1">
      <c r="A312" s="16"/>
      <c r="B312" s="262"/>
      <c r="C312" s="263"/>
      <c r="D312" s="231" t="s">
        <v>202</v>
      </c>
      <c r="E312" s="264" t="s">
        <v>19</v>
      </c>
      <c r="F312" s="265" t="s">
        <v>215</v>
      </c>
      <c r="G312" s="263"/>
      <c r="H312" s="266">
        <v>9.7300000000000004</v>
      </c>
      <c r="I312" s="267"/>
      <c r="J312" s="263"/>
      <c r="K312" s="263"/>
      <c r="L312" s="268"/>
      <c r="M312" s="269"/>
      <c r="N312" s="270"/>
      <c r="O312" s="270"/>
      <c r="P312" s="270"/>
      <c r="Q312" s="270"/>
      <c r="R312" s="270"/>
      <c r="S312" s="270"/>
      <c r="T312" s="271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72" t="s">
        <v>202</v>
      </c>
      <c r="AU312" s="272" t="s">
        <v>78</v>
      </c>
      <c r="AV312" s="16" t="s">
        <v>148</v>
      </c>
      <c r="AW312" s="16" t="s">
        <v>31</v>
      </c>
      <c r="AX312" s="16" t="s">
        <v>76</v>
      </c>
      <c r="AY312" s="272" t="s">
        <v>197</v>
      </c>
    </row>
    <row r="313" s="12" customFormat="1" ht="22.8" customHeight="1">
      <c r="A313" s="12"/>
      <c r="B313" s="201"/>
      <c r="C313" s="202"/>
      <c r="D313" s="203" t="s">
        <v>68</v>
      </c>
      <c r="E313" s="273" t="s">
        <v>265</v>
      </c>
      <c r="F313" s="273" t="s">
        <v>428</v>
      </c>
      <c r="G313" s="202"/>
      <c r="H313" s="202"/>
      <c r="I313" s="205"/>
      <c r="J313" s="274">
        <f>BK313</f>
        <v>0</v>
      </c>
      <c r="K313" s="202"/>
      <c r="L313" s="207"/>
      <c r="M313" s="208"/>
      <c r="N313" s="209"/>
      <c r="O313" s="209"/>
      <c r="P313" s="210">
        <f>SUM(P314:P322)</f>
        <v>0</v>
      </c>
      <c r="Q313" s="209"/>
      <c r="R313" s="210">
        <f>SUM(R314:R322)</f>
        <v>0.13069889999999998</v>
      </c>
      <c r="S313" s="209"/>
      <c r="T313" s="211">
        <f>SUM(T314:T322)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2" t="s">
        <v>76</v>
      </c>
      <c r="AT313" s="213" t="s">
        <v>68</v>
      </c>
      <c r="AU313" s="213" t="s">
        <v>76</v>
      </c>
      <c r="AY313" s="212" t="s">
        <v>197</v>
      </c>
      <c r="BK313" s="214">
        <f>SUM(BK314:BK322)</f>
        <v>0</v>
      </c>
    </row>
    <row r="314" s="2" customFormat="1" ht="33" customHeight="1">
      <c r="A314" s="40"/>
      <c r="B314" s="41"/>
      <c r="C314" s="215" t="s">
        <v>504</v>
      </c>
      <c r="D314" s="215" t="s">
        <v>198</v>
      </c>
      <c r="E314" s="216" t="s">
        <v>950</v>
      </c>
      <c r="F314" s="217" t="s">
        <v>951</v>
      </c>
      <c r="G314" s="218" t="s">
        <v>252</v>
      </c>
      <c r="H314" s="219">
        <v>27</v>
      </c>
      <c r="I314" s="220"/>
      <c r="J314" s="221">
        <f>ROUND(I314*H314,2)</f>
        <v>0</v>
      </c>
      <c r="K314" s="222"/>
      <c r="L314" s="46"/>
      <c r="M314" s="223" t="s">
        <v>19</v>
      </c>
      <c r="N314" s="224" t="s">
        <v>42</v>
      </c>
      <c r="O314" s="86"/>
      <c r="P314" s="225">
        <f>O314*H314</f>
        <v>0</v>
      </c>
      <c r="Q314" s="225">
        <v>1.0000000000000001E-05</v>
      </c>
      <c r="R314" s="225">
        <f>Q314*H314</f>
        <v>0.00027</v>
      </c>
      <c r="S314" s="225">
        <v>0</v>
      </c>
      <c r="T314" s="22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7" t="s">
        <v>148</v>
      </c>
      <c r="AT314" s="227" t="s">
        <v>198</v>
      </c>
      <c r="AU314" s="227" t="s">
        <v>78</v>
      </c>
      <c r="AY314" s="19" t="s">
        <v>197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148</v>
      </c>
      <c r="BK314" s="228">
        <f>ROUND(I314*H314,2)</f>
        <v>0</v>
      </c>
      <c r="BL314" s="19" t="s">
        <v>148</v>
      </c>
      <c r="BM314" s="227" t="s">
        <v>952</v>
      </c>
    </row>
    <row r="315" s="2" customFormat="1">
      <c r="A315" s="40"/>
      <c r="B315" s="41"/>
      <c r="C315" s="42"/>
      <c r="D315" s="292" t="s">
        <v>774</v>
      </c>
      <c r="E315" s="42"/>
      <c r="F315" s="293" t="s">
        <v>953</v>
      </c>
      <c r="G315" s="42"/>
      <c r="H315" s="42"/>
      <c r="I315" s="294"/>
      <c r="J315" s="42"/>
      <c r="K315" s="42"/>
      <c r="L315" s="46"/>
      <c r="M315" s="295"/>
      <c r="N315" s="296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774</v>
      </c>
      <c r="AU315" s="19" t="s">
        <v>78</v>
      </c>
    </row>
    <row r="316" s="13" customFormat="1">
      <c r="A316" s="13"/>
      <c r="B316" s="229"/>
      <c r="C316" s="230"/>
      <c r="D316" s="231" t="s">
        <v>202</v>
      </c>
      <c r="E316" s="232" t="s">
        <v>19</v>
      </c>
      <c r="F316" s="233" t="s">
        <v>954</v>
      </c>
      <c r="G316" s="230"/>
      <c r="H316" s="232" t="s">
        <v>19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202</v>
      </c>
      <c r="AU316" s="239" t="s">
        <v>78</v>
      </c>
      <c r="AV316" s="13" t="s">
        <v>76</v>
      </c>
      <c r="AW316" s="13" t="s">
        <v>31</v>
      </c>
      <c r="AX316" s="13" t="s">
        <v>69</v>
      </c>
      <c r="AY316" s="239" t="s">
        <v>197</v>
      </c>
    </row>
    <row r="317" s="14" customFormat="1">
      <c r="A317" s="14"/>
      <c r="B317" s="240"/>
      <c r="C317" s="241"/>
      <c r="D317" s="231" t="s">
        <v>202</v>
      </c>
      <c r="E317" s="242" t="s">
        <v>19</v>
      </c>
      <c r="F317" s="243" t="s">
        <v>955</v>
      </c>
      <c r="G317" s="241"/>
      <c r="H317" s="244">
        <v>27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202</v>
      </c>
      <c r="AU317" s="250" t="s">
        <v>78</v>
      </c>
      <c r="AV317" s="14" t="s">
        <v>78</v>
      </c>
      <c r="AW317" s="14" t="s">
        <v>31</v>
      </c>
      <c r="AX317" s="14" t="s">
        <v>69</v>
      </c>
      <c r="AY317" s="250" t="s">
        <v>197</v>
      </c>
    </row>
    <row r="318" s="16" customFormat="1">
      <c r="A318" s="16"/>
      <c r="B318" s="262"/>
      <c r="C318" s="263"/>
      <c r="D318" s="231" t="s">
        <v>202</v>
      </c>
      <c r="E318" s="264" t="s">
        <v>19</v>
      </c>
      <c r="F318" s="265" t="s">
        <v>215</v>
      </c>
      <c r="G318" s="263"/>
      <c r="H318" s="266">
        <v>27</v>
      </c>
      <c r="I318" s="267"/>
      <c r="J318" s="263"/>
      <c r="K318" s="263"/>
      <c r="L318" s="268"/>
      <c r="M318" s="269"/>
      <c r="N318" s="270"/>
      <c r="O318" s="270"/>
      <c r="P318" s="270"/>
      <c r="Q318" s="270"/>
      <c r="R318" s="270"/>
      <c r="S318" s="270"/>
      <c r="T318" s="271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72" t="s">
        <v>202</v>
      </c>
      <c r="AU318" s="272" t="s">
        <v>78</v>
      </c>
      <c r="AV318" s="16" t="s">
        <v>148</v>
      </c>
      <c r="AW318" s="16" t="s">
        <v>31</v>
      </c>
      <c r="AX318" s="16" t="s">
        <v>76</v>
      </c>
      <c r="AY318" s="272" t="s">
        <v>197</v>
      </c>
    </row>
    <row r="319" s="2" customFormat="1" ht="16.5" customHeight="1">
      <c r="A319" s="40"/>
      <c r="B319" s="41"/>
      <c r="C319" s="275" t="s">
        <v>508</v>
      </c>
      <c r="D319" s="275" t="s">
        <v>363</v>
      </c>
      <c r="E319" s="276" t="s">
        <v>956</v>
      </c>
      <c r="F319" s="277" t="s">
        <v>957</v>
      </c>
      <c r="G319" s="278" t="s">
        <v>252</v>
      </c>
      <c r="H319" s="279">
        <v>27.809999999999999</v>
      </c>
      <c r="I319" s="280"/>
      <c r="J319" s="281">
        <f>ROUND(I319*H319,2)</f>
        <v>0</v>
      </c>
      <c r="K319" s="282"/>
      <c r="L319" s="283"/>
      <c r="M319" s="284" t="s">
        <v>19</v>
      </c>
      <c r="N319" s="285" t="s">
        <v>42</v>
      </c>
      <c r="O319" s="86"/>
      <c r="P319" s="225">
        <f>O319*H319</f>
        <v>0</v>
      </c>
      <c r="Q319" s="225">
        <v>0.0046899999999999997</v>
      </c>
      <c r="R319" s="225">
        <f>Q319*H319</f>
        <v>0.13042889999999999</v>
      </c>
      <c r="S319" s="225">
        <v>0</v>
      </c>
      <c r="T319" s="22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7" t="s">
        <v>265</v>
      </c>
      <c r="AT319" s="227" t="s">
        <v>363</v>
      </c>
      <c r="AU319" s="227" t="s">
        <v>78</v>
      </c>
      <c r="AY319" s="19" t="s">
        <v>197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148</v>
      </c>
      <c r="BK319" s="228">
        <f>ROUND(I319*H319,2)</f>
        <v>0</v>
      </c>
      <c r="BL319" s="19" t="s">
        <v>148</v>
      </c>
      <c r="BM319" s="227" t="s">
        <v>958</v>
      </c>
    </row>
    <row r="320" s="13" customFormat="1">
      <c r="A320" s="13"/>
      <c r="B320" s="229"/>
      <c r="C320" s="230"/>
      <c r="D320" s="231" t="s">
        <v>202</v>
      </c>
      <c r="E320" s="232" t="s">
        <v>19</v>
      </c>
      <c r="F320" s="233" t="s">
        <v>959</v>
      </c>
      <c r="G320" s="230"/>
      <c r="H320" s="232" t="s">
        <v>19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202</v>
      </c>
      <c r="AU320" s="239" t="s">
        <v>78</v>
      </c>
      <c r="AV320" s="13" t="s">
        <v>76</v>
      </c>
      <c r="AW320" s="13" t="s">
        <v>31</v>
      </c>
      <c r="AX320" s="13" t="s">
        <v>69</v>
      </c>
      <c r="AY320" s="239" t="s">
        <v>197</v>
      </c>
    </row>
    <row r="321" s="14" customFormat="1">
      <c r="A321" s="14"/>
      <c r="B321" s="240"/>
      <c r="C321" s="241"/>
      <c r="D321" s="231" t="s">
        <v>202</v>
      </c>
      <c r="E321" s="242" t="s">
        <v>19</v>
      </c>
      <c r="F321" s="243" t="s">
        <v>960</v>
      </c>
      <c r="G321" s="241"/>
      <c r="H321" s="244">
        <v>27.809999999999999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202</v>
      </c>
      <c r="AU321" s="250" t="s">
        <v>78</v>
      </c>
      <c r="AV321" s="14" t="s">
        <v>78</v>
      </c>
      <c r="AW321" s="14" t="s">
        <v>31</v>
      </c>
      <c r="AX321" s="14" t="s">
        <v>69</v>
      </c>
      <c r="AY321" s="250" t="s">
        <v>197</v>
      </c>
    </row>
    <row r="322" s="16" customFormat="1">
      <c r="A322" s="16"/>
      <c r="B322" s="262"/>
      <c r="C322" s="263"/>
      <c r="D322" s="231" t="s">
        <v>202</v>
      </c>
      <c r="E322" s="264" t="s">
        <v>19</v>
      </c>
      <c r="F322" s="265" t="s">
        <v>215</v>
      </c>
      <c r="G322" s="263"/>
      <c r="H322" s="266">
        <v>27.809999999999999</v>
      </c>
      <c r="I322" s="267"/>
      <c r="J322" s="263"/>
      <c r="K322" s="263"/>
      <c r="L322" s="268"/>
      <c r="M322" s="269"/>
      <c r="N322" s="270"/>
      <c r="O322" s="270"/>
      <c r="P322" s="270"/>
      <c r="Q322" s="270"/>
      <c r="R322" s="270"/>
      <c r="S322" s="270"/>
      <c r="T322" s="271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72" t="s">
        <v>202</v>
      </c>
      <c r="AU322" s="272" t="s">
        <v>78</v>
      </c>
      <c r="AV322" s="16" t="s">
        <v>148</v>
      </c>
      <c r="AW322" s="16" t="s">
        <v>31</v>
      </c>
      <c r="AX322" s="16" t="s">
        <v>76</v>
      </c>
      <c r="AY322" s="272" t="s">
        <v>197</v>
      </c>
    </row>
    <row r="323" s="12" customFormat="1" ht="22.8" customHeight="1">
      <c r="A323" s="12"/>
      <c r="B323" s="201"/>
      <c r="C323" s="202"/>
      <c r="D323" s="203" t="s">
        <v>68</v>
      </c>
      <c r="E323" s="273" t="s">
        <v>271</v>
      </c>
      <c r="F323" s="273" t="s">
        <v>574</v>
      </c>
      <c r="G323" s="202"/>
      <c r="H323" s="202"/>
      <c r="I323" s="205"/>
      <c r="J323" s="274">
        <f>BK323</f>
        <v>0</v>
      </c>
      <c r="K323" s="202"/>
      <c r="L323" s="207"/>
      <c r="M323" s="208"/>
      <c r="N323" s="209"/>
      <c r="O323" s="209"/>
      <c r="P323" s="210">
        <f>SUM(P324:P394)</f>
        <v>0</v>
      </c>
      <c r="Q323" s="209"/>
      <c r="R323" s="210">
        <f>SUM(R324:R394)</f>
        <v>0.15522</v>
      </c>
      <c r="S323" s="209"/>
      <c r="T323" s="211">
        <f>SUM(T324:T394)</f>
        <v>0.17099999999999999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2" t="s">
        <v>76</v>
      </c>
      <c r="AT323" s="213" t="s">
        <v>68</v>
      </c>
      <c r="AU323" s="213" t="s">
        <v>76</v>
      </c>
      <c r="AY323" s="212" t="s">
        <v>197</v>
      </c>
      <c r="BK323" s="214">
        <f>SUM(BK324:BK394)</f>
        <v>0</v>
      </c>
    </row>
    <row r="324" s="2" customFormat="1" ht="24.15" customHeight="1">
      <c r="A324" s="40"/>
      <c r="B324" s="41"/>
      <c r="C324" s="215" t="s">
        <v>512</v>
      </c>
      <c r="D324" s="215" t="s">
        <v>198</v>
      </c>
      <c r="E324" s="216" t="s">
        <v>961</v>
      </c>
      <c r="F324" s="217" t="s">
        <v>962</v>
      </c>
      <c r="G324" s="218" t="s">
        <v>252</v>
      </c>
      <c r="H324" s="219">
        <v>3</v>
      </c>
      <c r="I324" s="220"/>
      <c r="J324" s="221">
        <f>ROUND(I324*H324,2)</f>
        <v>0</v>
      </c>
      <c r="K324" s="222"/>
      <c r="L324" s="46"/>
      <c r="M324" s="223" t="s">
        <v>19</v>
      </c>
      <c r="N324" s="224" t="s">
        <v>42</v>
      </c>
      <c r="O324" s="86"/>
      <c r="P324" s="225">
        <f>O324*H324</f>
        <v>0</v>
      </c>
      <c r="Q324" s="225">
        <v>0.02741</v>
      </c>
      <c r="R324" s="225">
        <f>Q324*H324</f>
        <v>0.082229999999999998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148</v>
      </c>
      <c r="AT324" s="227" t="s">
        <v>198</v>
      </c>
      <c r="AU324" s="227" t="s">
        <v>78</v>
      </c>
      <c r="AY324" s="19" t="s">
        <v>197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148</v>
      </c>
      <c r="BK324" s="228">
        <f>ROUND(I324*H324,2)</f>
        <v>0</v>
      </c>
      <c r="BL324" s="19" t="s">
        <v>148</v>
      </c>
      <c r="BM324" s="227" t="s">
        <v>963</v>
      </c>
    </row>
    <row r="325" s="2" customFormat="1">
      <c r="A325" s="40"/>
      <c r="B325" s="41"/>
      <c r="C325" s="42"/>
      <c r="D325" s="292" t="s">
        <v>774</v>
      </c>
      <c r="E325" s="42"/>
      <c r="F325" s="293" t="s">
        <v>964</v>
      </c>
      <c r="G325" s="42"/>
      <c r="H325" s="42"/>
      <c r="I325" s="294"/>
      <c r="J325" s="42"/>
      <c r="K325" s="42"/>
      <c r="L325" s="46"/>
      <c r="M325" s="295"/>
      <c r="N325" s="296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774</v>
      </c>
      <c r="AU325" s="19" t="s">
        <v>78</v>
      </c>
    </row>
    <row r="326" s="13" customFormat="1">
      <c r="A326" s="13"/>
      <c r="B326" s="229"/>
      <c r="C326" s="230"/>
      <c r="D326" s="231" t="s">
        <v>202</v>
      </c>
      <c r="E326" s="232" t="s">
        <v>19</v>
      </c>
      <c r="F326" s="233" t="s">
        <v>965</v>
      </c>
      <c r="G326" s="230"/>
      <c r="H326" s="232" t="s">
        <v>19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202</v>
      </c>
      <c r="AU326" s="239" t="s">
        <v>78</v>
      </c>
      <c r="AV326" s="13" t="s">
        <v>76</v>
      </c>
      <c r="AW326" s="13" t="s">
        <v>31</v>
      </c>
      <c r="AX326" s="13" t="s">
        <v>69</v>
      </c>
      <c r="AY326" s="239" t="s">
        <v>197</v>
      </c>
    </row>
    <row r="327" s="14" customFormat="1">
      <c r="A327" s="14"/>
      <c r="B327" s="240"/>
      <c r="C327" s="241"/>
      <c r="D327" s="231" t="s">
        <v>202</v>
      </c>
      <c r="E327" s="242" t="s">
        <v>19</v>
      </c>
      <c r="F327" s="243" t="s">
        <v>95</v>
      </c>
      <c r="G327" s="241"/>
      <c r="H327" s="244">
        <v>3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202</v>
      </c>
      <c r="AU327" s="250" t="s">
        <v>78</v>
      </c>
      <c r="AV327" s="14" t="s">
        <v>78</v>
      </c>
      <c r="AW327" s="14" t="s">
        <v>31</v>
      </c>
      <c r="AX327" s="14" t="s">
        <v>69</v>
      </c>
      <c r="AY327" s="250" t="s">
        <v>197</v>
      </c>
    </row>
    <row r="328" s="16" customFormat="1">
      <c r="A328" s="16"/>
      <c r="B328" s="262"/>
      <c r="C328" s="263"/>
      <c r="D328" s="231" t="s">
        <v>202</v>
      </c>
      <c r="E328" s="264" t="s">
        <v>19</v>
      </c>
      <c r="F328" s="265" t="s">
        <v>215</v>
      </c>
      <c r="G328" s="263"/>
      <c r="H328" s="266">
        <v>3</v>
      </c>
      <c r="I328" s="267"/>
      <c r="J328" s="263"/>
      <c r="K328" s="263"/>
      <c r="L328" s="268"/>
      <c r="M328" s="269"/>
      <c r="N328" s="270"/>
      <c r="O328" s="270"/>
      <c r="P328" s="270"/>
      <c r="Q328" s="270"/>
      <c r="R328" s="270"/>
      <c r="S328" s="270"/>
      <c r="T328" s="271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72" t="s">
        <v>202</v>
      </c>
      <c r="AU328" s="272" t="s">
        <v>78</v>
      </c>
      <c r="AV328" s="16" t="s">
        <v>148</v>
      </c>
      <c r="AW328" s="16" t="s">
        <v>31</v>
      </c>
      <c r="AX328" s="16" t="s">
        <v>76</v>
      </c>
      <c r="AY328" s="272" t="s">
        <v>197</v>
      </c>
    </row>
    <row r="329" s="2" customFormat="1" ht="24.15" customHeight="1">
      <c r="A329" s="40"/>
      <c r="B329" s="41"/>
      <c r="C329" s="215" t="s">
        <v>516</v>
      </c>
      <c r="D329" s="215" t="s">
        <v>198</v>
      </c>
      <c r="E329" s="216" t="s">
        <v>966</v>
      </c>
      <c r="F329" s="217" t="s">
        <v>967</v>
      </c>
      <c r="G329" s="218" t="s">
        <v>252</v>
      </c>
      <c r="H329" s="219">
        <v>6</v>
      </c>
      <c r="I329" s="220"/>
      <c r="J329" s="221">
        <f>ROUND(I329*H329,2)</f>
        <v>0</v>
      </c>
      <c r="K329" s="222"/>
      <c r="L329" s="46"/>
      <c r="M329" s="223" t="s">
        <v>19</v>
      </c>
      <c r="N329" s="224" t="s">
        <v>42</v>
      </c>
      <c r="O329" s="86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7" t="s">
        <v>148</v>
      </c>
      <c r="AT329" s="227" t="s">
        <v>198</v>
      </c>
      <c r="AU329" s="227" t="s">
        <v>78</v>
      </c>
      <c r="AY329" s="19" t="s">
        <v>197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148</v>
      </c>
      <c r="BK329" s="228">
        <f>ROUND(I329*H329,2)</f>
        <v>0</v>
      </c>
      <c r="BL329" s="19" t="s">
        <v>148</v>
      </c>
      <c r="BM329" s="227" t="s">
        <v>968</v>
      </c>
    </row>
    <row r="330" s="2" customFormat="1">
      <c r="A330" s="40"/>
      <c r="B330" s="41"/>
      <c r="C330" s="42"/>
      <c r="D330" s="292" t="s">
        <v>774</v>
      </c>
      <c r="E330" s="42"/>
      <c r="F330" s="293" t="s">
        <v>969</v>
      </c>
      <c r="G330" s="42"/>
      <c r="H330" s="42"/>
      <c r="I330" s="294"/>
      <c r="J330" s="42"/>
      <c r="K330" s="42"/>
      <c r="L330" s="46"/>
      <c r="M330" s="295"/>
      <c r="N330" s="296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774</v>
      </c>
      <c r="AU330" s="19" t="s">
        <v>78</v>
      </c>
    </row>
    <row r="331" s="13" customFormat="1">
      <c r="A331" s="13"/>
      <c r="B331" s="229"/>
      <c r="C331" s="230"/>
      <c r="D331" s="231" t="s">
        <v>202</v>
      </c>
      <c r="E331" s="232" t="s">
        <v>19</v>
      </c>
      <c r="F331" s="233" t="s">
        <v>970</v>
      </c>
      <c r="G331" s="230"/>
      <c r="H331" s="232" t="s">
        <v>19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9" t="s">
        <v>202</v>
      </c>
      <c r="AU331" s="239" t="s">
        <v>78</v>
      </c>
      <c r="AV331" s="13" t="s">
        <v>76</v>
      </c>
      <c r="AW331" s="13" t="s">
        <v>31</v>
      </c>
      <c r="AX331" s="13" t="s">
        <v>69</v>
      </c>
      <c r="AY331" s="239" t="s">
        <v>197</v>
      </c>
    </row>
    <row r="332" s="14" customFormat="1">
      <c r="A332" s="14"/>
      <c r="B332" s="240"/>
      <c r="C332" s="241"/>
      <c r="D332" s="231" t="s">
        <v>202</v>
      </c>
      <c r="E332" s="242" t="s">
        <v>19</v>
      </c>
      <c r="F332" s="243" t="s">
        <v>971</v>
      </c>
      <c r="G332" s="241"/>
      <c r="H332" s="244">
        <v>6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0" t="s">
        <v>202</v>
      </c>
      <c r="AU332" s="250" t="s">
        <v>78</v>
      </c>
      <c r="AV332" s="14" t="s">
        <v>78</v>
      </c>
      <c r="AW332" s="14" t="s">
        <v>31</v>
      </c>
      <c r="AX332" s="14" t="s">
        <v>69</v>
      </c>
      <c r="AY332" s="250" t="s">
        <v>197</v>
      </c>
    </row>
    <row r="333" s="16" customFormat="1">
      <c r="A333" s="16"/>
      <c r="B333" s="262"/>
      <c r="C333" s="263"/>
      <c r="D333" s="231" t="s">
        <v>202</v>
      </c>
      <c r="E333" s="264" t="s">
        <v>19</v>
      </c>
      <c r="F333" s="265" t="s">
        <v>215</v>
      </c>
      <c r="G333" s="263"/>
      <c r="H333" s="266">
        <v>6</v>
      </c>
      <c r="I333" s="267"/>
      <c r="J333" s="263"/>
      <c r="K333" s="263"/>
      <c r="L333" s="268"/>
      <c r="M333" s="269"/>
      <c r="N333" s="270"/>
      <c r="O333" s="270"/>
      <c r="P333" s="270"/>
      <c r="Q333" s="270"/>
      <c r="R333" s="270"/>
      <c r="S333" s="270"/>
      <c r="T333" s="271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2" t="s">
        <v>202</v>
      </c>
      <c r="AU333" s="272" t="s">
        <v>78</v>
      </c>
      <c r="AV333" s="16" t="s">
        <v>148</v>
      </c>
      <c r="AW333" s="16" t="s">
        <v>31</v>
      </c>
      <c r="AX333" s="16" t="s">
        <v>76</v>
      </c>
      <c r="AY333" s="272" t="s">
        <v>197</v>
      </c>
    </row>
    <row r="334" s="2" customFormat="1" ht="24.15" customHeight="1">
      <c r="A334" s="40"/>
      <c r="B334" s="41"/>
      <c r="C334" s="215" t="s">
        <v>520</v>
      </c>
      <c r="D334" s="215" t="s">
        <v>198</v>
      </c>
      <c r="E334" s="216" t="s">
        <v>972</v>
      </c>
      <c r="F334" s="217" t="s">
        <v>973</v>
      </c>
      <c r="G334" s="218" t="s">
        <v>252</v>
      </c>
      <c r="H334" s="219">
        <v>110</v>
      </c>
      <c r="I334" s="220"/>
      <c r="J334" s="221">
        <f>ROUND(I334*H334,2)</f>
        <v>0</v>
      </c>
      <c r="K334" s="222"/>
      <c r="L334" s="46"/>
      <c r="M334" s="223" t="s">
        <v>19</v>
      </c>
      <c r="N334" s="224" t="s">
        <v>42</v>
      </c>
      <c r="O334" s="86"/>
      <c r="P334" s="225">
        <f>O334*H334</f>
        <v>0</v>
      </c>
      <c r="Q334" s="225">
        <v>0</v>
      </c>
      <c r="R334" s="225">
        <f>Q334*H334</f>
        <v>0</v>
      </c>
      <c r="S334" s="225">
        <v>0</v>
      </c>
      <c r="T334" s="22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7" t="s">
        <v>148</v>
      </c>
      <c r="AT334" s="227" t="s">
        <v>198</v>
      </c>
      <c r="AU334" s="227" t="s">
        <v>78</v>
      </c>
      <c r="AY334" s="19" t="s">
        <v>197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9" t="s">
        <v>148</v>
      </c>
      <c r="BK334" s="228">
        <f>ROUND(I334*H334,2)</f>
        <v>0</v>
      </c>
      <c r="BL334" s="19" t="s">
        <v>148</v>
      </c>
      <c r="BM334" s="227" t="s">
        <v>974</v>
      </c>
    </row>
    <row r="335" s="2" customFormat="1">
      <c r="A335" s="40"/>
      <c r="B335" s="41"/>
      <c r="C335" s="42"/>
      <c r="D335" s="292" t="s">
        <v>774</v>
      </c>
      <c r="E335" s="42"/>
      <c r="F335" s="293" t="s">
        <v>975</v>
      </c>
      <c r="G335" s="42"/>
      <c r="H335" s="42"/>
      <c r="I335" s="294"/>
      <c r="J335" s="42"/>
      <c r="K335" s="42"/>
      <c r="L335" s="46"/>
      <c r="M335" s="295"/>
      <c r="N335" s="296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774</v>
      </c>
      <c r="AU335" s="19" t="s">
        <v>78</v>
      </c>
    </row>
    <row r="336" s="13" customFormat="1">
      <c r="A336" s="13"/>
      <c r="B336" s="229"/>
      <c r="C336" s="230"/>
      <c r="D336" s="231" t="s">
        <v>202</v>
      </c>
      <c r="E336" s="232" t="s">
        <v>19</v>
      </c>
      <c r="F336" s="233" t="s">
        <v>976</v>
      </c>
      <c r="G336" s="230"/>
      <c r="H336" s="232" t="s">
        <v>19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9" t="s">
        <v>202</v>
      </c>
      <c r="AU336" s="239" t="s">
        <v>78</v>
      </c>
      <c r="AV336" s="13" t="s">
        <v>76</v>
      </c>
      <c r="AW336" s="13" t="s">
        <v>31</v>
      </c>
      <c r="AX336" s="13" t="s">
        <v>69</v>
      </c>
      <c r="AY336" s="239" t="s">
        <v>197</v>
      </c>
    </row>
    <row r="337" s="14" customFormat="1">
      <c r="A337" s="14"/>
      <c r="B337" s="240"/>
      <c r="C337" s="241"/>
      <c r="D337" s="231" t="s">
        <v>202</v>
      </c>
      <c r="E337" s="242" t="s">
        <v>19</v>
      </c>
      <c r="F337" s="243" t="s">
        <v>977</v>
      </c>
      <c r="G337" s="241"/>
      <c r="H337" s="244">
        <v>110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202</v>
      </c>
      <c r="AU337" s="250" t="s">
        <v>78</v>
      </c>
      <c r="AV337" s="14" t="s">
        <v>78</v>
      </c>
      <c r="AW337" s="14" t="s">
        <v>31</v>
      </c>
      <c r="AX337" s="14" t="s">
        <v>69</v>
      </c>
      <c r="AY337" s="250" t="s">
        <v>197</v>
      </c>
    </row>
    <row r="338" s="16" customFormat="1">
      <c r="A338" s="16"/>
      <c r="B338" s="262"/>
      <c r="C338" s="263"/>
      <c r="D338" s="231" t="s">
        <v>202</v>
      </c>
      <c r="E338" s="264" t="s">
        <v>19</v>
      </c>
      <c r="F338" s="265" t="s">
        <v>215</v>
      </c>
      <c r="G338" s="263"/>
      <c r="H338" s="266">
        <v>110</v>
      </c>
      <c r="I338" s="267"/>
      <c r="J338" s="263"/>
      <c r="K338" s="263"/>
      <c r="L338" s="268"/>
      <c r="M338" s="269"/>
      <c r="N338" s="270"/>
      <c r="O338" s="270"/>
      <c r="P338" s="270"/>
      <c r="Q338" s="270"/>
      <c r="R338" s="270"/>
      <c r="S338" s="270"/>
      <c r="T338" s="271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72" t="s">
        <v>202</v>
      </c>
      <c r="AU338" s="272" t="s">
        <v>78</v>
      </c>
      <c r="AV338" s="16" t="s">
        <v>148</v>
      </c>
      <c r="AW338" s="16" t="s">
        <v>31</v>
      </c>
      <c r="AX338" s="16" t="s">
        <v>76</v>
      </c>
      <c r="AY338" s="272" t="s">
        <v>197</v>
      </c>
    </row>
    <row r="339" s="2" customFormat="1" ht="24.15" customHeight="1">
      <c r="A339" s="40"/>
      <c r="B339" s="41"/>
      <c r="C339" s="215" t="s">
        <v>524</v>
      </c>
      <c r="D339" s="215" t="s">
        <v>198</v>
      </c>
      <c r="E339" s="216" t="s">
        <v>972</v>
      </c>
      <c r="F339" s="217" t="s">
        <v>973</v>
      </c>
      <c r="G339" s="218" t="s">
        <v>252</v>
      </c>
      <c r="H339" s="219">
        <v>4</v>
      </c>
      <c r="I339" s="220"/>
      <c r="J339" s="221">
        <f>ROUND(I339*H339,2)</f>
        <v>0</v>
      </c>
      <c r="K339" s="222"/>
      <c r="L339" s="46"/>
      <c r="M339" s="223" t="s">
        <v>19</v>
      </c>
      <c r="N339" s="224" t="s">
        <v>42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148</v>
      </c>
      <c r="AT339" s="227" t="s">
        <v>198</v>
      </c>
      <c r="AU339" s="227" t="s">
        <v>78</v>
      </c>
      <c r="AY339" s="19" t="s">
        <v>197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148</v>
      </c>
      <c r="BK339" s="228">
        <f>ROUND(I339*H339,2)</f>
        <v>0</v>
      </c>
      <c r="BL339" s="19" t="s">
        <v>148</v>
      </c>
      <c r="BM339" s="227" t="s">
        <v>978</v>
      </c>
    </row>
    <row r="340" s="2" customFormat="1">
      <c r="A340" s="40"/>
      <c r="B340" s="41"/>
      <c r="C340" s="42"/>
      <c r="D340" s="292" t="s">
        <v>774</v>
      </c>
      <c r="E340" s="42"/>
      <c r="F340" s="293" t="s">
        <v>975</v>
      </c>
      <c r="G340" s="42"/>
      <c r="H340" s="42"/>
      <c r="I340" s="294"/>
      <c r="J340" s="42"/>
      <c r="K340" s="42"/>
      <c r="L340" s="46"/>
      <c r="M340" s="295"/>
      <c r="N340" s="296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774</v>
      </c>
      <c r="AU340" s="19" t="s">
        <v>78</v>
      </c>
    </row>
    <row r="341" s="13" customFormat="1">
      <c r="A341" s="13"/>
      <c r="B341" s="229"/>
      <c r="C341" s="230"/>
      <c r="D341" s="231" t="s">
        <v>202</v>
      </c>
      <c r="E341" s="232" t="s">
        <v>19</v>
      </c>
      <c r="F341" s="233" t="s">
        <v>979</v>
      </c>
      <c r="G341" s="230"/>
      <c r="H341" s="232" t="s">
        <v>19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9" t="s">
        <v>202</v>
      </c>
      <c r="AU341" s="239" t="s">
        <v>78</v>
      </c>
      <c r="AV341" s="13" t="s">
        <v>76</v>
      </c>
      <c r="AW341" s="13" t="s">
        <v>31</v>
      </c>
      <c r="AX341" s="13" t="s">
        <v>69</v>
      </c>
      <c r="AY341" s="239" t="s">
        <v>197</v>
      </c>
    </row>
    <row r="342" s="14" customFormat="1">
      <c r="A342" s="14"/>
      <c r="B342" s="240"/>
      <c r="C342" s="241"/>
      <c r="D342" s="231" t="s">
        <v>202</v>
      </c>
      <c r="E342" s="242" t="s">
        <v>19</v>
      </c>
      <c r="F342" s="243" t="s">
        <v>980</v>
      </c>
      <c r="G342" s="241"/>
      <c r="H342" s="244">
        <v>4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0" t="s">
        <v>202</v>
      </c>
      <c r="AU342" s="250" t="s">
        <v>78</v>
      </c>
      <c r="AV342" s="14" t="s">
        <v>78</v>
      </c>
      <c r="AW342" s="14" t="s">
        <v>31</v>
      </c>
      <c r="AX342" s="14" t="s">
        <v>69</v>
      </c>
      <c r="AY342" s="250" t="s">
        <v>197</v>
      </c>
    </row>
    <row r="343" s="16" customFormat="1">
      <c r="A343" s="16"/>
      <c r="B343" s="262"/>
      <c r="C343" s="263"/>
      <c r="D343" s="231" t="s">
        <v>202</v>
      </c>
      <c r="E343" s="264" t="s">
        <v>19</v>
      </c>
      <c r="F343" s="265" t="s">
        <v>215</v>
      </c>
      <c r="G343" s="263"/>
      <c r="H343" s="266">
        <v>4</v>
      </c>
      <c r="I343" s="267"/>
      <c r="J343" s="263"/>
      <c r="K343" s="263"/>
      <c r="L343" s="268"/>
      <c r="M343" s="269"/>
      <c r="N343" s="270"/>
      <c r="O343" s="270"/>
      <c r="P343" s="270"/>
      <c r="Q343" s="270"/>
      <c r="R343" s="270"/>
      <c r="S343" s="270"/>
      <c r="T343" s="271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72" t="s">
        <v>202</v>
      </c>
      <c r="AU343" s="272" t="s">
        <v>78</v>
      </c>
      <c r="AV343" s="16" t="s">
        <v>148</v>
      </c>
      <c r="AW343" s="16" t="s">
        <v>31</v>
      </c>
      <c r="AX343" s="16" t="s">
        <v>76</v>
      </c>
      <c r="AY343" s="272" t="s">
        <v>197</v>
      </c>
    </row>
    <row r="344" s="2" customFormat="1" ht="16.5" customHeight="1">
      <c r="A344" s="40"/>
      <c r="B344" s="41"/>
      <c r="C344" s="215" t="s">
        <v>529</v>
      </c>
      <c r="D344" s="215" t="s">
        <v>198</v>
      </c>
      <c r="E344" s="216" t="s">
        <v>981</v>
      </c>
      <c r="F344" s="217" t="s">
        <v>982</v>
      </c>
      <c r="G344" s="218" t="s">
        <v>252</v>
      </c>
      <c r="H344" s="219">
        <v>110</v>
      </c>
      <c r="I344" s="220"/>
      <c r="J344" s="221">
        <f>ROUND(I344*H344,2)</f>
        <v>0</v>
      </c>
      <c r="K344" s="222"/>
      <c r="L344" s="46"/>
      <c r="M344" s="223" t="s">
        <v>19</v>
      </c>
      <c r="N344" s="224" t="s">
        <v>42</v>
      </c>
      <c r="O344" s="86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7" t="s">
        <v>148</v>
      </c>
      <c r="AT344" s="227" t="s">
        <v>198</v>
      </c>
      <c r="AU344" s="227" t="s">
        <v>78</v>
      </c>
      <c r="AY344" s="19" t="s">
        <v>197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9" t="s">
        <v>148</v>
      </c>
      <c r="BK344" s="228">
        <f>ROUND(I344*H344,2)</f>
        <v>0</v>
      </c>
      <c r="BL344" s="19" t="s">
        <v>148</v>
      </c>
      <c r="BM344" s="227" t="s">
        <v>983</v>
      </c>
    </row>
    <row r="345" s="2" customFormat="1">
      <c r="A345" s="40"/>
      <c r="B345" s="41"/>
      <c r="C345" s="42"/>
      <c r="D345" s="292" t="s">
        <v>774</v>
      </c>
      <c r="E345" s="42"/>
      <c r="F345" s="293" t="s">
        <v>984</v>
      </c>
      <c r="G345" s="42"/>
      <c r="H345" s="42"/>
      <c r="I345" s="294"/>
      <c r="J345" s="42"/>
      <c r="K345" s="42"/>
      <c r="L345" s="46"/>
      <c r="M345" s="295"/>
      <c r="N345" s="29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774</v>
      </c>
      <c r="AU345" s="19" t="s">
        <v>78</v>
      </c>
    </row>
    <row r="346" s="13" customFormat="1">
      <c r="A346" s="13"/>
      <c r="B346" s="229"/>
      <c r="C346" s="230"/>
      <c r="D346" s="231" t="s">
        <v>202</v>
      </c>
      <c r="E346" s="232" t="s">
        <v>19</v>
      </c>
      <c r="F346" s="233" t="s">
        <v>976</v>
      </c>
      <c r="G346" s="230"/>
      <c r="H346" s="232" t="s">
        <v>19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9" t="s">
        <v>202</v>
      </c>
      <c r="AU346" s="239" t="s">
        <v>78</v>
      </c>
      <c r="AV346" s="13" t="s">
        <v>76</v>
      </c>
      <c r="AW346" s="13" t="s">
        <v>31</v>
      </c>
      <c r="AX346" s="13" t="s">
        <v>69</v>
      </c>
      <c r="AY346" s="239" t="s">
        <v>197</v>
      </c>
    </row>
    <row r="347" s="14" customFormat="1">
      <c r="A347" s="14"/>
      <c r="B347" s="240"/>
      <c r="C347" s="241"/>
      <c r="D347" s="231" t="s">
        <v>202</v>
      </c>
      <c r="E347" s="242" t="s">
        <v>19</v>
      </c>
      <c r="F347" s="243" t="s">
        <v>977</v>
      </c>
      <c r="G347" s="241"/>
      <c r="H347" s="244">
        <v>110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0" t="s">
        <v>202</v>
      </c>
      <c r="AU347" s="250" t="s">
        <v>78</v>
      </c>
      <c r="AV347" s="14" t="s">
        <v>78</v>
      </c>
      <c r="AW347" s="14" t="s">
        <v>31</v>
      </c>
      <c r="AX347" s="14" t="s">
        <v>69</v>
      </c>
      <c r="AY347" s="250" t="s">
        <v>197</v>
      </c>
    </row>
    <row r="348" s="16" customFormat="1">
      <c r="A348" s="16"/>
      <c r="B348" s="262"/>
      <c r="C348" s="263"/>
      <c r="D348" s="231" t="s">
        <v>202</v>
      </c>
      <c r="E348" s="264" t="s">
        <v>19</v>
      </c>
      <c r="F348" s="265" t="s">
        <v>215</v>
      </c>
      <c r="G348" s="263"/>
      <c r="H348" s="266">
        <v>110</v>
      </c>
      <c r="I348" s="267"/>
      <c r="J348" s="263"/>
      <c r="K348" s="263"/>
      <c r="L348" s="268"/>
      <c r="M348" s="269"/>
      <c r="N348" s="270"/>
      <c r="O348" s="270"/>
      <c r="P348" s="270"/>
      <c r="Q348" s="270"/>
      <c r="R348" s="270"/>
      <c r="S348" s="270"/>
      <c r="T348" s="271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72" t="s">
        <v>202</v>
      </c>
      <c r="AU348" s="272" t="s">
        <v>78</v>
      </c>
      <c r="AV348" s="16" t="s">
        <v>148</v>
      </c>
      <c r="AW348" s="16" t="s">
        <v>31</v>
      </c>
      <c r="AX348" s="16" t="s">
        <v>76</v>
      </c>
      <c r="AY348" s="272" t="s">
        <v>197</v>
      </c>
    </row>
    <row r="349" s="2" customFormat="1" ht="16.5" customHeight="1">
      <c r="A349" s="40"/>
      <c r="B349" s="41"/>
      <c r="C349" s="215" t="s">
        <v>533</v>
      </c>
      <c r="D349" s="215" t="s">
        <v>198</v>
      </c>
      <c r="E349" s="216" t="s">
        <v>981</v>
      </c>
      <c r="F349" s="217" t="s">
        <v>982</v>
      </c>
      <c r="G349" s="218" t="s">
        <v>252</v>
      </c>
      <c r="H349" s="219">
        <v>4</v>
      </c>
      <c r="I349" s="220"/>
      <c r="J349" s="221">
        <f>ROUND(I349*H349,2)</f>
        <v>0</v>
      </c>
      <c r="K349" s="222"/>
      <c r="L349" s="46"/>
      <c r="M349" s="223" t="s">
        <v>19</v>
      </c>
      <c r="N349" s="224" t="s">
        <v>42</v>
      </c>
      <c r="O349" s="86"/>
      <c r="P349" s="225">
        <f>O349*H349</f>
        <v>0</v>
      </c>
      <c r="Q349" s="225">
        <v>0</v>
      </c>
      <c r="R349" s="225">
        <f>Q349*H349</f>
        <v>0</v>
      </c>
      <c r="S349" s="225">
        <v>0</v>
      </c>
      <c r="T349" s="22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7" t="s">
        <v>148</v>
      </c>
      <c r="AT349" s="227" t="s">
        <v>198</v>
      </c>
      <c r="AU349" s="227" t="s">
        <v>78</v>
      </c>
      <c r="AY349" s="19" t="s">
        <v>197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9" t="s">
        <v>148</v>
      </c>
      <c r="BK349" s="228">
        <f>ROUND(I349*H349,2)</f>
        <v>0</v>
      </c>
      <c r="BL349" s="19" t="s">
        <v>148</v>
      </c>
      <c r="BM349" s="227" t="s">
        <v>985</v>
      </c>
    </row>
    <row r="350" s="2" customFormat="1">
      <c r="A350" s="40"/>
      <c r="B350" s="41"/>
      <c r="C350" s="42"/>
      <c r="D350" s="292" t="s">
        <v>774</v>
      </c>
      <c r="E350" s="42"/>
      <c r="F350" s="293" t="s">
        <v>984</v>
      </c>
      <c r="G350" s="42"/>
      <c r="H350" s="42"/>
      <c r="I350" s="294"/>
      <c r="J350" s="42"/>
      <c r="K350" s="42"/>
      <c r="L350" s="46"/>
      <c r="M350" s="295"/>
      <c r="N350" s="296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774</v>
      </c>
      <c r="AU350" s="19" t="s">
        <v>78</v>
      </c>
    </row>
    <row r="351" s="13" customFormat="1">
      <c r="A351" s="13"/>
      <c r="B351" s="229"/>
      <c r="C351" s="230"/>
      <c r="D351" s="231" t="s">
        <v>202</v>
      </c>
      <c r="E351" s="232" t="s">
        <v>19</v>
      </c>
      <c r="F351" s="233" t="s">
        <v>986</v>
      </c>
      <c r="G351" s="230"/>
      <c r="H351" s="232" t="s">
        <v>19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202</v>
      </c>
      <c r="AU351" s="239" t="s">
        <v>78</v>
      </c>
      <c r="AV351" s="13" t="s">
        <v>76</v>
      </c>
      <c r="AW351" s="13" t="s">
        <v>31</v>
      </c>
      <c r="AX351" s="13" t="s">
        <v>69</v>
      </c>
      <c r="AY351" s="239" t="s">
        <v>197</v>
      </c>
    </row>
    <row r="352" s="14" customFormat="1">
      <c r="A352" s="14"/>
      <c r="B352" s="240"/>
      <c r="C352" s="241"/>
      <c r="D352" s="231" t="s">
        <v>202</v>
      </c>
      <c r="E352" s="242" t="s">
        <v>19</v>
      </c>
      <c r="F352" s="243" t="s">
        <v>980</v>
      </c>
      <c r="G352" s="241"/>
      <c r="H352" s="244">
        <v>4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0" t="s">
        <v>202</v>
      </c>
      <c r="AU352" s="250" t="s">
        <v>78</v>
      </c>
      <c r="AV352" s="14" t="s">
        <v>78</v>
      </c>
      <c r="AW352" s="14" t="s">
        <v>31</v>
      </c>
      <c r="AX352" s="14" t="s">
        <v>69</v>
      </c>
      <c r="AY352" s="250" t="s">
        <v>197</v>
      </c>
    </row>
    <row r="353" s="16" customFormat="1">
      <c r="A353" s="16"/>
      <c r="B353" s="262"/>
      <c r="C353" s="263"/>
      <c r="D353" s="231" t="s">
        <v>202</v>
      </c>
      <c r="E353" s="264" t="s">
        <v>19</v>
      </c>
      <c r="F353" s="265" t="s">
        <v>215</v>
      </c>
      <c r="G353" s="263"/>
      <c r="H353" s="266">
        <v>4</v>
      </c>
      <c r="I353" s="267"/>
      <c r="J353" s="263"/>
      <c r="K353" s="263"/>
      <c r="L353" s="268"/>
      <c r="M353" s="269"/>
      <c r="N353" s="270"/>
      <c r="O353" s="270"/>
      <c r="P353" s="270"/>
      <c r="Q353" s="270"/>
      <c r="R353" s="270"/>
      <c r="S353" s="270"/>
      <c r="T353" s="271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T353" s="272" t="s">
        <v>202</v>
      </c>
      <c r="AU353" s="272" t="s">
        <v>78</v>
      </c>
      <c r="AV353" s="16" t="s">
        <v>148</v>
      </c>
      <c r="AW353" s="16" t="s">
        <v>31</v>
      </c>
      <c r="AX353" s="16" t="s">
        <v>76</v>
      </c>
      <c r="AY353" s="272" t="s">
        <v>197</v>
      </c>
    </row>
    <row r="354" s="2" customFormat="1" ht="21.75" customHeight="1">
      <c r="A354" s="40"/>
      <c r="B354" s="41"/>
      <c r="C354" s="215" t="s">
        <v>537</v>
      </c>
      <c r="D354" s="215" t="s">
        <v>198</v>
      </c>
      <c r="E354" s="216" t="s">
        <v>987</v>
      </c>
      <c r="F354" s="217" t="s">
        <v>988</v>
      </c>
      <c r="G354" s="218" t="s">
        <v>252</v>
      </c>
      <c r="H354" s="219">
        <v>6</v>
      </c>
      <c r="I354" s="220"/>
      <c r="J354" s="221">
        <f>ROUND(I354*H354,2)</f>
        <v>0</v>
      </c>
      <c r="K354" s="222"/>
      <c r="L354" s="46"/>
      <c r="M354" s="223" t="s">
        <v>19</v>
      </c>
      <c r="N354" s="224" t="s">
        <v>42</v>
      </c>
      <c r="O354" s="86"/>
      <c r="P354" s="225">
        <f>O354*H354</f>
        <v>0</v>
      </c>
      <c r="Q354" s="225">
        <v>2.0000000000000002E-05</v>
      </c>
      <c r="R354" s="225">
        <f>Q354*H354</f>
        <v>0.00012000000000000002</v>
      </c>
      <c r="S354" s="225">
        <v>0</v>
      </c>
      <c r="T354" s="22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7" t="s">
        <v>148</v>
      </c>
      <c r="AT354" s="227" t="s">
        <v>198</v>
      </c>
      <c r="AU354" s="227" t="s">
        <v>78</v>
      </c>
      <c r="AY354" s="19" t="s">
        <v>197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9" t="s">
        <v>148</v>
      </c>
      <c r="BK354" s="228">
        <f>ROUND(I354*H354,2)</f>
        <v>0</v>
      </c>
      <c r="BL354" s="19" t="s">
        <v>148</v>
      </c>
      <c r="BM354" s="227" t="s">
        <v>989</v>
      </c>
    </row>
    <row r="355" s="2" customFormat="1">
      <c r="A355" s="40"/>
      <c r="B355" s="41"/>
      <c r="C355" s="42"/>
      <c r="D355" s="292" t="s">
        <v>774</v>
      </c>
      <c r="E355" s="42"/>
      <c r="F355" s="293" t="s">
        <v>990</v>
      </c>
      <c r="G355" s="42"/>
      <c r="H355" s="42"/>
      <c r="I355" s="294"/>
      <c r="J355" s="42"/>
      <c r="K355" s="42"/>
      <c r="L355" s="46"/>
      <c r="M355" s="295"/>
      <c r="N355" s="296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774</v>
      </c>
      <c r="AU355" s="19" t="s">
        <v>78</v>
      </c>
    </row>
    <row r="356" s="13" customFormat="1">
      <c r="A356" s="13"/>
      <c r="B356" s="229"/>
      <c r="C356" s="230"/>
      <c r="D356" s="231" t="s">
        <v>202</v>
      </c>
      <c r="E356" s="232" t="s">
        <v>19</v>
      </c>
      <c r="F356" s="233" t="s">
        <v>991</v>
      </c>
      <c r="G356" s="230"/>
      <c r="H356" s="232" t="s">
        <v>19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9" t="s">
        <v>202</v>
      </c>
      <c r="AU356" s="239" t="s">
        <v>78</v>
      </c>
      <c r="AV356" s="13" t="s">
        <v>76</v>
      </c>
      <c r="AW356" s="13" t="s">
        <v>31</v>
      </c>
      <c r="AX356" s="13" t="s">
        <v>69</v>
      </c>
      <c r="AY356" s="239" t="s">
        <v>197</v>
      </c>
    </row>
    <row r="357" s="14" customFormat="1">
      <c r="A357" s="14"/>
      <c r="B357" s="240"/>
      <c r="C357" s="241"/>
      <c r="D357" s="231" t="s">
        <v>202</v>
      </c>
      <c r="E357" s="242" t="s">
        <v>19</v>
      </c>
      <c r="F357" s="243" t="s">
        <v>971</v>
      </c>
      <c r="G357" s="241"/>
      <c r="H357" s="244">
        <v>6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0" t="s">
        <v>202</v>
      </c>
      <c r="AU357" s="250" t="s">
        <v>78</v>
      </c>
      <c r="AV357" s="14" t="s">
        <v>78</v>
      </c>
      <c r="AW357" s="14" t="s">
        <v>31</v>
      </c>
      <c r="AX357" s="14" t="s">
        <v>69</v>
      </c>
      <c r="AY357" s="250" t="s">
        <v>197</v>
      </c>
    </row>
    <row r="358" s="16" customFormat="1">
      <c r="A358" s="16"/>
      <c r="B358" s="262"/>
      <c r="C358" s="263"/>
      <c r="D358" s="231" t="s">
        <v>202</v>
      </c>
      <c r="E358" s="264" t="s">
        <v>19</v>
      </c>
      <c r="F358" s="265" t="s">
        <v>215</v>
      </c>
      <c r="G358" s="263"/>
      <c r="H358" s="266">
        <v>6</v>
      </c>
      <c r="I358" s="267"/>
      <c r="J358" s="263"/>
      <c r="K358" s="263"/>
      <c r="L358" s="268"/>
      <c r="M358" s="269"/>
      <c r="N358" s="270"/>
      <c r="O358" s="270"/>
      <c r="P358" s="270"/>
      <c r="Q358" s="270"/>
      <c r="R358" s="270"/>
      <c r="S358" s="270"/>
      <c r="T358" s="271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72" t="s">
        <v>202</v>
      </c>
      <c r="AU358" s="272" t="s">
        <v>78</v>
      </c>
      <c r="AV358" s="16" t="s">
        <v>148</v>
      </c>
      <c r="AW358" s="16" t="s">
        <v>31</v>
      </c>
      <c r="AX358" s="16" t="s">
        <v>76</v>
      </c>
      <c r="AY358" s="272" t="s">
        <v>197</v>
      </c>
    </row>
    <row r="359" s="2" customFormat="1" ht="16.5" customHeight="1">
      <c r="A359" s="40"/>
      <c r="B359" s="41"/>
      <c r="C359" s="215" t="s">
        <v>541</v>
      </c>
      <c r="D359" s="215" t="s">
        <v>198</v>
      </c>
      <c r="E359" s="216" t="s">
        <v>992</v>
      </c>
      <c r="F359" s="217" t="s">
        <v>993</v>
      </c>
      <c r="G359" s="218" t="s">
        <v>441</v>
      </c>
      <c r="H359" s="219">
        <v>1</v>
      </c>
      <c r="I359" s="220"/>
      <c r="J359" s="221">
        <f>ROUND(I359*H359,2)</f>
        <v>0</v>
      </c>
      <c r="K359" s="222"/>
      <c r="L359" s="46"/>
      <c r="M359" s="223" t="s">
        <v>19</v>
      </c>
      <c r="N359" s="224" t="s">
        <v>42</v>
      </c>
      <c r="O359" s="86"/>
      <c r="P359" s="225">
        <f>O359*H359</f>
        <v>0</v>
      </c>
      <c r="Q359" s="225">
        <v>0.072870000000000004</v>
      </c>
      <c r="R359" s="225">
        <f>Q359*H359</f>
        <v>0.072870000000000004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148</v>
      </c>
      <c r="AT359" s="227" t="s">
        <v>198</v>
      </c>
      <c r="AU359" s="227" t="s">
        <v>78</v>
      </c>
      <c r="AY359" s="19" t="s">
        <v>197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148</v>
      </c>
      <c r="BK359" s="228">
        <f>ROUND(I359*H359,2)</f>
        <v>0</v>
      </c>
      <c r="BL359" s="19" t="s">
        <v>148</v>
      </c>
      <c r="BM359" s="227" t="s">
        <v>994</v>
      </c>
    </row>
    <row r="360" s="2" customFormat="1">
      <c r="A360" s="40"/>
      <c r="B360" s="41"/>
      <c r="C360" s="42"/>
      <c r="D360" s="292" t="s">
        <v>774</v>
      </c>
      <c r="E360" s="42"/>
      <c r="F360" s="293" t="s">
        <v>995</v>
      </c>
      <c r="G360" s="42"/>
      <c r="H360" s="42"/>
      <c r="I360" s="294"/>
      <c r="J360" s="42"/>
      <c r="K360" s="42"/>
      <c r="L360" s="46"/>
      <c r="M360" s="295"/>
      <c r="N360" s="296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774</v>
      </c>
      <c r="AU360" s="19" t="s">
        <v>78</v>
      </c>
    </row>
    <row r="361" s="13" customFormat="1">
      <c r="A361" s="13"/>
      <c r="B361" s="229"/>
      <c r="C361" s="230"/>
      <c r="D361" s="231" t="s">
        <v>202</v>
      </c>
      <c r="E361" s="232" t="s">
        <v>19</v>
      </c>
      <c r="F361" s="233" t="s">
        <v>996</v>
      </c>
      <c r="G361" s="230"/>
      <c r="H361" s="232" t="s">
        <v>19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9" t="s">
        <v>202</v>
      </c>
      <c r="AU361" s="239" t="s">
        <v>78</v>
      </c>
      <c r="AV361" s="13" t="s">
        <v>76</v>
      </c>
      <c r="AW361" s="13" t="s">
        <v>31</v>
      </c>
      <c r="AX361" s="13" t="s">
        <v>69</v>
      </c>
      <c r="AY361" s="239" t="s">
        <v>197</v>
      </c>
    </row>
    <row r="362" s="14" customFormat="1">
      <c r="A362" s="14"/>
      <c r="B362" s="240"/>
      <c r="C362" s="241"/>
      <c r="D362" s="231" t="s">
        <v>202</v>
      </c>
      <c r="E362" s="242" t="s">
        <v>19</v>
      </c>
      <c r="F362" s="243" t="s">
        <v>76</v>
      </c>
      <c r="G362" s="241"/>
      <c r="H362" s="244">
        <v>1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0" t="s">
        <v>202</v>
      </c>
      <c r="AU362" s="250" t="s">
        <v>78</v>
      </c>
      <c r="AV362" s="14" t="s">
        <v>78</v>
      </c>
      <c r="AW362" s="14" t="s">
        <v>31</v>
      </c>
      <c r="AX362" s="14" t="s">
        <v>69</v>
      </c>
      <c r="AY362" s="250" t="s">
        <v>197</v>
      </c>
    </row>
    <row r="363" s="16" customFormat="1">
      <c r="A363" s="16"/>
      <c r="B363" s="262"/>
      <c r="C363" s="263"/>
      <c r="D363" s="231" t="s">
        <v>202</v>
      </c>
      <c r="E363" s="264" t="s">
        <v>19</v>
      </c>
      <c r="F363" s="265" t="s">
        <v>215</v>
      </c>
      <c r="G363" s="263"/>
      <c r="H363" s="266">
        <v>1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72" t="s">
        <v>202</v>
      </c>
      <c r="AU363" s="272" t="s">
        <v>78</v>
      </c>
      <c r="AV363" s="16" t="s">
        <v>148</v>
      </c>
      <c r="AW363" s="16" t="s">
        <v>31</v>
      </c>
      <c r="AX363" s="16" t="s">
        <v>76</v>
      </c>
      <c r="AY363" s="272" t="s">
        <v>197</v>
      </c>
    </row>
    <row r="364" s="2" customFormat="1" ht="21.75" customHeight="1">
      <c r="A364" s="40"/>
      <c r="B364" s="41"/>
      <c r="C364" s="215" t="s">
        <v>545</v>
      </c>
      <c r="D364" s="215" t="s">
        <v>198</v>
      </c>
      <c r="E364" s="216" t="s">
        <v>997</v>
      </c>
      <c r="F364" s="217" t="s">
        <v>998</v>
      </c>
      <c r="G364" s="218" t="s">
        <v>441</v>
      </c>
      <c r="H364" s="219">
        <v>1</v>
      </c>
      <c r="I364" s="220"/>
      <c r="J364" s="221">
        <f>ROUND(I364*H364,2)</f>
        <v>0</v>
      </c>
      <c r="K364" s="222"/>
      <c r="L364" s="46"/>
      <c r="M364" s="223" t="s">
        <v>19</v>
      </c>
      <c r="N364" s="224" t="s">
        <v>42</v>
      </c>
      <c r="O364" s="86"/>
      <c r="P364" s="225">
        <f>O364*H364</f>
        <v>0</v>
      </c>
      <c r="Q364" s="225">
        <v>0</v>
      </c>
      <c r="R364" s="225">
        <f>Q364*H364</f>
        <v>0</v>
      </c>
      <c r="S364" s="225">
        <v>0.086999999999999994</v>
      </c>
      <c r="T364" s="226">
        <f>S364*H364</f>
        <v>0.086999999999999994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148</v>
      </c>
      <c r="AT364" s="227" t="s">
        <v>198</v>
      </c>
      <c r="AU364" s="227" t="s">
        <v>78</v>
      </c>
      <c r="AY364" s="19" t="s">
        <v>197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148</v>
      </c>
      <c r="BK364" s="228">
        <f>ROUND(I364*H364,2)</f>
        <v>0</v>
      </c>
      <c r="BL364" s="19" t="s">
        <v>148</v>
      </c>
      <c r="BM364" s="227" t="s">
        <v>999</v>
      </c>
    </row>
    <row r="365" s="2" customFormat="1">
      <c r="A365" s="40"/>
      <c r="B365" s="41"/>
      <c r="C365" s="42"/>
      <c r="D365" s="292" t="s">
        <v>774</v>
      </c>
      <c r="E365" s="42"/>
      <c r="F365" s="293" t="s">
        <v>1000</v>
      </c>
      <c r="G365" s="42"/>
      <c r="H365" s="42"/>
      <c r="I365" s="294"/>
      <c r="J365" s="42"/>
      <c r="K365" s="42"/>
      <c r="L365" s="46"/>
      <c r="M365" s="295"/>
      <c r="N365" s="296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774</v>
      </c>
      <c r="AU365" s="19" t="s">
        <v>78</v>
      </c>
    </row>
    <row r="366" s="13" customFormat="1">
      <c r="A366" s="13"/>
      <c r="B366" s="229"/>
      <c r="C366" s="230"/>
      <c r="D366" s="231" t="s">
        <v>202</v>
      </c>
      <c r="E366" s="232" t="s">
        <v>19</v>
      </c>
      <c r="F366" s="233" t="s">
        <v>1001</v>
      </c>
      <c r="G366" s="230"/>
      <c r="H366" s="232" t="s">
        <v>19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9" t="s">
        <v>202</v>
      </c>
      <c r="AU366" s="239" t="s">
        <v>78</v>
      </c>
      <c r="AV366" s="13" t="s">
        <v>76</v>
      </c>
      <c r="AW366" s="13" t="s">
        <v>31</v>
      </c>
      <c r="AX366" s="13" t="s">
        <v>69</v>
      </c>
      <c r="AY366" s="239" t="s">
        <v>197</v>
      </c>
    </row>
    <row r="367" s="14" customFormat="1">
      <c r="A367" s="14"/>
      <c r="B367" s="240"/>
      <c r="C367" s="241"/>
      <c r="D367" s="231" t="s">
        <v>202</v>
      </c>
      <c r="E367" s="242" t="s">
        <v>19</v>
      </c>
      <c r="F367" s="243" t="s">
        <v>76</v>
      </c>
      <c r="G367" s="241"/>
      <c r="H367" s="244">
        <v>1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0" t="s">
        <v>202</v>
      </c>
      <c r="AU367" s="250" t="s">
        <v>78</v>
      </c>
      <c r="AV367" s="14" t="s">
        <v>78</v>
      </c>
      <c r="AW367" s="14" t="s">
        <v>31</v>
      </c>
      <c r="AX367" s="14" t="s">
        <v>69</v>
      </c>
      <c r="AY367" s="250" t="s">
        <v>197</v>
      </c>
    </row>
    <row r="368" s="16" customFormat="1">
      <c r="A368" s="16"/>
      <c r="B368" s="262"/>
      <c r="C368" s="263"/>
      <c r="D368" s="231" t="s">
        <v>202</v>
      </c>
      <c r="E368" s="264" t="s">
        <v>19</v>
      </c>
      <c r="F368" s="265" t="s">
        <v>215</v>
      </c>
      <c r="G368" s="263"/>
      <c r="H368" s="266">
        <v>1</v>
      </c>
      <c r="I368" s="267"/>
      <c r="J368" s="263"/>
      <c r="K368" s="263"/>
      <c r="L368" s="268"/>
      <c r="M368" s="269"/>
      <c r="N368" s="270"/>
      <c r="O368" s="270"/>
      <c r="P368" s="270"/>
      <c r="Q368" s="270"/>
      <c r="R368" s="270"/>
      <c r="S368" s="270"/>
      <c r="T368" s="271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72" t="s">
        <v>202</v>
      </c>
      <c r="AU368" s="272" t="s">
        <v>78</v>
      </c>
      <c r="AV368" s="16" t="s">
        <v>148</v>
      </c>
      <c r="AW368" s="16" t="s">
        <v>31</v>
      </c>
      <c r="AX368" s="16" t="s">
        <v>76</v>
      </c>
      <c r="AY368" s="272" t="s">
        <v>197</v>
      </c>
    </row>
    <row r="369" s="2" customFormat="1" ht="16.5" customHeight="1">
      <c r="A369" s="40"/>
      <c r="B369" s="41"/>
      <c r="C369" s="215" t="s">
        <v>549</v>
      </c>
      <c r="D369" s="215" t="s">
        <v>198</v>
      </c>
      <c r="E369" s="216" t="s">
        <v>1002</v>
      </c>
      <c r="F369" s="217" t="s">
        <v>1003</v>
      </c>
      <c r="G369" s="218" t="s">
        <v>252</v>
      </c>
      <c r="H369" s="219">
        <v>3</v>
      </c>
      <c r="I369" s="220"/>
      <c r="J369" s="221">
        <f>ROUND(I369*H369,2)</f>
        <v>0</v>
      </c>
      <c r="K369" s="222"/>
      <c r="L369" s="46"/>
      <c r="M369" s="223" t="s">
        <v>19</v>
      </c>
      <c r="N369" s="224" t="s">
        <v>42</v>
      </c>
      <c r="O369" s="86"/>
      <c r="P369" s="225">
        <f>O369*H369</f>
        <v>0</v>
      </c>
      <c r="Q369" s="225">
        <v>0</v>
      </c>
      <c r="R369" s="225">
        <f>Q369*H369</f>
        <v>0</v>
      </c>
      <c r="S369" s="225">
        <v>0.028000000000000001</v>
      </c>
      <c r="T369" s="226">
        <f>S369*H369</f>
        <v>0.084000000000000005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7" t="s">
        <v>148</v>
      </c>
      <c r="AT369" s="227" t="s">
        <v>198</v>
      </c>
      <c r="AU369" s="227" t="s">
        <v>78</v>
      </c>
      <c r="AY369" s="19" t="s">
        <v>197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9" t="s">
        <v>148</v>
      </c>
      <c r="BK369" s="228">
        <f>ROUND(I369*H369,2)</f>
        <v>0</v>
      </c>
      <c r="BL369" s="19" t="s">
        <v>148</v>
      </c>
      <c r="BM369" s="227" t="s">
        <v>1004</v>
      </c>
    </row>
    <row r="370" s="2" customFormat="1">
      <c r="A370" s="40"/>
      <c r="B370" s="41"/>
      <c r="C370" s="42"/>
      <c r="D370" s="292" t="s">
        <v>774</v>
      </c>
      <c r="E370" s="42"/>
      <c r="F370" s="293" t="s">
        <v>1005</v>
      </c>
      <c r="G370" s="42"/>
      <c r="H370" s="42"/>
      <c r="I370" s="294"/>
      <c r="J370" s="42"/>
      <c r="K370" s="42"/>
      <c r="L370" s="46"/>
      <c r="M370" s="295"/>
      <c r="N370" s="29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774</v>
      </c>
      <c r="AU370" s="19" t="s">
        <v>78</v>
      </c>
    </row>
    <row r="371" s="13" customFormat="1">
      <c r="A371" s="13"/>
      <c r="B371" s="229"/>
      <c r="C371" s="230"/>
      <c r="D371" s="231" t="s">
        <v>202</v>
      </c>
      <c r="E371" s="232" t="s">
        <v>19</v>
      </c>
      <c r="F371" s="233" t="s">
        <v>1006</v>
      </c>
      <c r="G371" s="230"/>
      <c r="H371" s="232" t="s">
        <v>19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202</v>
      </c>
      <c r="AU371" s="239" t="s">
        <v>78</v>
      </c>
      <c r="AV371" s="13" t="s">
        <v>76</v>
      </c>
      <c r="AW371" s="13" t="s">
        <v>31</v>
      </c>
      <c r="AX371" s="13" t="s">
        <v>69</v>
      </c>
      <c r="AY371" s="239" t="s">
        <v>197</v>
      </c>
    </row>
    <row r="372" s="14" customFormat="1">
      <c r="A372" s="14"/>
      <c r="B372" s="240"/>
      <c r="C372" s="241"/>
      <c r="D372" s="231" t="s">
        <v>202</v>
      </c>
      <c r="E372" s="242" t="s">
        <v>19</v>
      </c>
      <c r="F372" s="243" t="s">
        <v>95</v>
      </c>
      <c r="G372" s="241"/>
      <c r="H372" s="244">
        <v>3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0" t="s">
        <v>202</v>
      </c>
      <c r="AU372" s="250" t="s">
        <v>78</v>
      </c>
      <c r="AV372" s="14" t="s">
        <v>78</v>
      </c>
      <c r="AW372" s="14" t="s">
        <v>31</v>
      </c>
      <c r="AX372" s="14" t="s">
        <v>69</v>
      </c>
      <c r="AY372" s="250" t="s">
        <v>197</v>
      </c>
    </row>
    <row r="373" s="16" customFormat="1">
      <c r="A373" s="16"/>
      <c r="B373" s="262"/>
      <c r="C373" s="263"/>
      <c r="D373" s="231" t="s">
        <v>202</v>
      </c>
      <c r="E373" s="264" t="s">
        <v>19</v>
      </c>
      <c r="F373" s="265" t="s">
        <v>215</v>
      </c>
      <c r="G373" s="263"/>
      <c r="H373" s="266">
        <v>3</v>
      </c>
      <c r="I373" s="267"/>
      <c r="J373" s="263"/>
      <c r="K373" s="263"/>
      <c r="L373" s="268"/>
      <c r="M373" s="269"/>
      <c r="N373" s="270"/>
      <c r="O373" s="270"/>
      <c r="P373" s="270"/>
      <c r="Q373" s="270"/>
      <c r="R373" s="270"/>
      <c r="S373" s="270"/>
      <c r="T373" s="271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72" t="s">
        <v>202</v>
      </c>
      <c r="AU373" s="272" t="s">
        <v>78</v>
      </c>
      <c r="AV373" s="16" t="s">
        <v>148</v>
      </c>
      <c r="AW373" s="16" t="s">
        <v>31</v>
      </c>
      <c r="AX373" s="16" t="s">
        <v>76</v>
      </c>
      <c r="AY373" s="272" t="s">
        <v>197</v>
      </c>
    </row>
    <row r="374" s="2" customFormat="1" ht="24.15" customHeight="1">
      <c r="A374" s="40"/>
      <c r="B374" s="41"/>
      <c r="C374" s="215" t="s">
        <v>553</v>
      </c>
      <c r="D374" s="215" t="s">
        <v>198</v>
      </c>
      <c r="E374" s="216" t="s">
        <v>1007</v>
      </c>
      <c r="F374" s="217" t="s">
        <v>1008</v>
      </c>
      <c r="G374" s="218" t="s">
        <v>232</v>
      </c>
      <c r="H374" s="219">
        <v>14</v>
      </c>
      <c r="I374" s="220"/>
      <c r="J374" s="221">
        <f>ROUND(I374*H374,2)</f>
        <v>0</v>
      </c>
      <c r="K374" s="222"/>
      <c r="L374" s="46"/>
      <c r="M374" s="223" t="s">
        <v>19</v>
      </c>
      <c r="N374" s="224" t="s">
        <v>42</v>
      </c>
      <c r="O374" s="86"/>
      <c r="P374" s="225">
        <f>O374*H374</f>
        <v>0</v>
      </c>
      <c r="Q374" s="225">
        <v>0</v>
      </c>
      <c r="R374" s="225">
        <f>Q374*H374</f>
        <v>0</v>
      </c>
      <c r="S374" s="225">
        <v>0</v>
      </c>
      <c r="T374" s="22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7" t="s">
        <v>148</v>
      </c>
      <c r="AT374" s="227" t="s">
        <v>198</v>
      </c>
      <c r="AU374" s="227" t="s">
        <v>78</v>
      </c>
      <c r="AY374" s="19" t="s">
        <v>197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9" t="s">
        <v>148</v>
      </c>
      <c r="BK374" s="228">
        <f>ROUND(I374*H374,2)</f>
        <v>0</v>
      </c>
      <c r="BL374" s="19" t="s">
        <v>148</v>
      </c>
      <c r="BM374" s="227" t="s">
        <v>1009</v>
      </c>
    </row>
    <row r="375" s="2" customFormat="1">
      <c r="A375" s="40"/>
      <c r="B375" s="41"/>
      <c r="C375" s="42"/>
      <c r="D375" s="292" t="s">
        <v>774</v>
      </c>
      <c r="E375" s="42"/>
      <c r="F375" s="293" t="s">
        <v>1010</v>
      </c>
      <c r="G375" s="42"/>
      <c r="H375" s="42"/>
      <c r="I375" s="294"/>
      <c r="J375" s="42"/>
      <c r="K375" s="42"/>
      <c r="L375" s="46"/>
      <c r="M375" s="295"/>
      <c r="N375" s="296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774</v>
      </c>
      <c r="AU375" s="19" t="s">
        <v>78</v>
      </c>
    </row>
    <row r="376" s="13" customFormat="1">
      <c r="A376" s="13"/>
      <c r="B376" s="229"/>
      <c r="C376" s="230"/>
      <c r="D376" s="231" t="s">
        <v>202</v>
      </c>
      <c r="E376" s="232" t="s">
        <v>19</v>
      </c>
      <c r="F376" s="233" t="s">
        <v>1011</v>
      </c>
      <c r="G376" s="230"/>
      <c r="H376" s="232" t="s">
        <v>19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9" t="s">
        <v>202</v>
      </c>
      <c r="AU376" s="239" t="s">
        <v>78</v>
      </c>
      <c r="AV376" s="13" t="s">
        <v>76</v>
      </c>
      <c r="AW376" s="13" t="s">
        <v>31</v>
      </c>
      <c r="AX376" s="13" t="s">
        <v>69</v>
      </c>
      <c r="AY376" s="239" t="s">
        <v>197</v>
      </c>
    </row>
    <row r="377" s="14" customFormat="1">
      <c r="A377" s="14"/>
      <c r="B377" s="240"/>
      <c r="C377" s="241"/>
      <c r="D377" s="231" t="s">
        <v>202</v>
      </c>
      <c r="E377" s="242" t="s">
        <v>19</v>
      </c>
      <c r="F377" s="243" t="s">
        <v>1012</v>
      </c>
      <c r="G377" s="241"/>
      <c r="H377" s="244">
        <v>14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0" t="s">
        <v>202</v>
      </c>
      <c r="AU377" s="250" t="s">
        <v>78</v>
      </c>
      <c r="AV377" s="14" t="s">
        <v>78</v>
      </c>
      <c r="AW377" s="14" t="s">
        <v>31</v>
      </c>
      <c r="AX377" s="14" t="s">
        <v>69</v>
      </c>
      <c r="AY377" s="250" t="s">
        <v>197</v>
      </c>
    </row>
    <row r="378" s="16" customFormat="1">
      <c r="A378" s="16"/>
      <c r="B378" s="262"/>
      <c r="C378" s="263"/>
      <c r="D378" s="231" t="s">
        <v>202</v>
      </c>
      <c r="E378" s="264" t="s">
        <v>19</v>
      </c>
      <c r="F378" s="265" t="s">
        <v>215</v>
      </c>
      <c r="G378" s="263"/>
      <c r="H378" s="266">
        <v>14</v>
      </c>
      <c r="I378" s="267"/>
      <c r="J378" s="263"/>
      <c r="K378" s="263"/>
      <c r="L378" s="268"/>
      <c r="M378" s="269"/>
      <c r="N378" s="270"/>
      <c r="O378" s="270"/>
      <c r="P378" s="270"/>
      <c r="Q378" s="270"/>
      <c r="R378" s="270"/>
      <c r="S378" s="270"/>
      <c r="T378" s="271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72" t="s">
        <v>202</v>
      </c>
      <c r="AU378" s="272" t="s">
        <v>78</v>
      </c>
      <c r="AV378" s="16" t="s">
        <v>148</v>
      </c>
      <c r="AW378" s="16" t="s">
        <v>31</v>
      </c>
      <c r="AX378" s="16" t="s">
        <v>76</v>
      </c>
      <c r="AY378" s="272" t="s">
        <v>197</v>
      </c>
    </row>
    <row r="379" s="2" customFormat="1" ht="16.5" customHeight="1">
      <c r="A379" s="40"/>
      <c r="B379" s="41"/>
      <c r="C379" s="215" t="s">
        <v>558</v>
      </c>
      <c r="D379" s="215" t="s">
        <v>198</v>
      </c>
      <c r="E379" s="216" t="s">
        <v>1013</v>
      </c>
      <c r="F379" s="217" t="s">
        <v>1014</v>
      </c>
      <c r="G379" s="218" t="s">
        <v>252</v>
      </c>
      <c r="H379" s="219">
        <v>50</v>
      </c>
      <c r="I379" s="220"/>
      <c r="J379" s="221">
        <f>ROUND(I379*H379,2)</f>
        <v>0</v>
      </c>
      <c r="K379" s="222"/>
      <c r="L379" s="46"/>
      <c r="M379" s="223" t="s">
        <v>19</v>
      </c>
      <c r="N379" s="224" t="s">
        <v>42</v>
      </c>
      <c r="O379" s="86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7" t="s">
        <v>148</v>
      </c>
      <c r="AT379" s="227" t="s">
        <v>198</v>
      </c>
      <c r="AU379" s="227" t="s">
        <v>78</v>
      </c>
      <c r="AY379" s="19" t="s">
        <v>197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9" t="s">
        <v>148</v>
      </c>
      <c r="BK379" s="228">
        <f>ROUND(I379*H379,2)</f>
        <v>0</v>
      </c>
      <c r="BL379" s="19" t="s">
        <v>148</v>
      </c>
      <c r="BM379" s="227" t="s">
        <v>1015</v>
      </c>
    </row>
    <row r="380" s="13" customFormat="1">
      <c r="A380" s="13"/>
      <c r="B380" s="229"/>
      <c r="C380" s="230"/>
      <c r="D380" s="231" t="s">
        <v>202</v>
      </c>
      <c r="E380" s="232" t="s">
        <v>19</v>
      </c>
      <c r="F380" s="233" t="s">
        <v>1016</v>
      </c>
      <c r="G380" s="230"/>
      <c r="H380" s="232" t="s">
        <v>19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202</v>
      </c>
      <c r="AU380" s="239" t="s">
        <v>78</v>
      </c>
      <c r="AV380" s="13" t="s">
        <v>76</v>
      </c>
      <c r="AW380" s="13" t="s">
        <v>31</v>
      </c>
      <c r="AX380" s="13" t="s">
        <v>69</v>
      </c>
      <c r="AY380" s="239" t="s">
        <v>197</v>
      </c>
    </row>
    <row r="381" s="14" customFormat="1">
      <c r="A381" s="14"/>
      <c r="B381" s="240"/>
      <c r="C381" s="241"/>
      <c r="D381" s="231" t="s">
        <v>202</v>
      </c>
      <c r="E381" s="242" t="s">
        <v>19</v>
      </c>
      <c r="F381" s="243" t="s">
        <v>1017</v>
      </c>
      <c r="G381" s="241"/>
      <c r="H381" s="244">
        <v>50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0" t="s">
        <v>202</v>
      </c>
      <c r="AU381" s="250" t="s">
        <v>78</v>
      </c>
      <c r="AV381" s="14" t="s">
        <v>78</v>
      </c>
      <c r="AW381" s="14" t="s">
        <v>31</v>
      </c>
      <c r="AX381" s="14" t="s">
        <v>69</v>
      </c>
      <c r="AY381" s="250" t="s">
        <v>197</v>
      </c>
    </row>
    <row r="382" s="16" customFormat="1">
      <c r="A382" s="16"/>
      <c r="B382" s="262"/>
      <c r="C382" s="263"/>
      <c r="D382" s="231" t="s">
        <v>202</v>
      </c>
      <c r="E382" s="264" t="s">
        <v>19</v>
      </c>
      <c r="F382" s="265" t="s">
        <v>215</v>
      </c>
      <c r="G382" s="263"/>
      <c r="H382" s="266">
        <v>50</v>
      </c>
      <c r="I382" s="267"/>
      <c r="J382" s="263"/>
      <c r="K382" s="263"/>
      <c r="L382" s="268"/>
      <c r="M382" s="269"/>
      <c r="N382" s="270"/>
      <c r="O382" s="270"/>
      <c r="P382" s="270"/>
      <c r="Q382" s="270"/>
      <c r="R382" s="270"/>
      <c r="S382" s="270"/>
      <c r="T382" s="271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72" t="s">
        <v>202</v>
      </c>
      <c r="AU382" s="272" t="s">
        <v>78</v>
      </c>
      <c r="AV382" s="16" t="s">
        <v>148</v>
      </c>
      <c r="AW382" s="16" t="s">
        <v>31</v>
      </c>
      <c r="AX382" s="16" t="s">
        <v>76</v>
      </c>
      <c r="AY382" s="272" t="s">
        <v>197</v>
      </c>
    </row>
    <row r="383" s="2" customFormat="1" ht="21.75" customHeight="1">
      <c r="A383" s="40"/>
      <c r="B383" s="41"/>
      <c r="C383" s="215" t="s">
        <v>562</v>
      </c>
      <c r="D383" s="215" t="s">
        <v>198</v>
      </c>
      <c r="E383" s="216" t="s">
        <v>1018</v>
      </c>
      <c r="F383" s="217" t="s">
        <v>1019</v>
      </c>
      <c r="G383" s="218" t="s">
        <v>441</v>
      </c>
      <c r="H383" s="219">
        <v>1</v>
      </c>
      <c r="I383" s="220"/>
      <c r="J383" s="221">
        <f>ROUND(I383*H383,2)</f>
        <v>0</v>
      </c>
      <c r="K383" s="222"/>
      <c r="L383" s="46"/>
      <c r="M383" s="223" t="s">
        <v>19</v>
      </c>
      <c r="N383" s="224" t="s">
        <v>42</v>
      </c>
      <c r="O383" s="86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148</v>
      </c>
      <c r="AT383" s="227" t="s">
        <v>198</v>
      </c>
      <c r="AU383" s="227" t="s">
        <v>78</v>
      </c>
      <c r="AY383" s="19" t="s">
        <v>197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148</v>
      </c>
      <c r="BK383" s="228">
        <f>ROUND(I383*H383,2)</f>
        <v>0</v>
      </c>
      <c r="BL383" s="19" t="s">
        <v>148</v>
      </c>
      <c r="BM383" s="227" t="s">
        <v>1020</v>
      </c>
    </row>
    <row r="384" s="13" customFormat="1">
      <c r="A384" s="13"/>
      <c r="B384" s="229"/>
      <c r="C384" s="230"/>
      <c r="D384" s="231" t="s">
        <v>202</v>
      </c>
      <c r="E384" s="232" t="s">
        <v>19</v>
      </c>
      <c r="F384" s="233" t="s">
        <v>1021</v>
      </c>
      <c r="G384" s="230"/>
      <c r="H384" s="232" t="s">
        <v>19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202</v>
      </c>
      <c r="AU384" s="239" t="s">
        <v>78</v>
      </c>
      <c r="AV384" s="13" t="s">
        <v>76</v>
      </c>
      <c r="AW384" s="13" t="s">
        <v>31</v>
      </c>
      <c r="AX384" s="13" t="s">
        <v>69</v>
      </c>
      <c r="AY384" s="239" t="s">
        <v>197</v>
      </c>
    </row>
    <row r="385" s="14" customFormat="1">
      <c r="A385" s="14"/>
      <c r="B385" s="240"/>
      <c r="C385" s="241"/>
      <c r="D385" s="231" t="s">
        <v>202</v>
      </c>
      <c r="E385" s="242" t="s">
        <v>19</v>
      </c>
      <c r="F385" s="243" t="s">
        <v>76</v>
      </c>
      <c r="G385" s="241"/>
      <c r="H385" s="244">
        <v>1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0" t="s">
        <v>202</v>
      </c>
      <c r="AU385" s="250" t="s">
        <v>78</v>
      </c>
      <c r="AV385" s="14" t="s">
        <v>78</v>
      </c>
      <c r="AW385" s="14" t="s">
        <v>31</v>
      </c>
      <c r="AX385" s="14" t="s">
        <v>69</v>
      </c>
      <c r="AY385" s="250" t="s">
        <v>197</v>
      </c>
    </row>
    <row r="386" s="16" customFormat="1">
      <c r="A386" s="16"/>
      <c r="B386" s="262"/>
      <c r="C386" s="263"/>
      <c r="D386" s="231" t="s">
        <v>202</v>
      </c>
      <c r="E386" s="264" t="s">
        <v>19</v>
      </c>
      <c r="F386" s="265" t="s">
        <v>215</v>
      </c>
      <c r="G386" s="263"/>
      <c r="H386" s="266">
        <v>1</v>
      </c>
      <c r="I386" s="267"/>
      <c r="J386" s="263"/>
      <c r="K386" s="263"/>
      <c r="L386" s="268"/>
      <c r="M386" s="269"/>
      <c r="N386" s="270"/>
      <c r="O386" s="270"/>
      <c r="P386" s="270"/>
      <c r="Q386" s="270"/>
      <c r="R386" s="270"/>
      <c r="S386" s="270"/>
      <c r="T386" s="271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T386" s="272" t="s">
        <v>202</v>
      </c>
      <c r="AU386" s="272" t="s">
        <v>78</v>
      </c>
      <c r="AV386" s="16" t="s">
        <v>148</v>
      </c>
      <c r="AW386" s="16" t="s">
        <v>31</v>
      </c>
      <c r="AX386" s="16" t="s">
        <v>76</v>
      </c>
      <c r="AY386" s="272" t="s">
        <v>197</v>
      </c>
    </row>
    <row r="387" s="2" customFormat="1" ht="16.5" customHeight="1">
      <c r="A387" s="40"/>
      <c r="B387" s="41"/>
      <c r="C387" s="215" t="s">
        <v>566</v>
      </c>
      <c r="D387" s="215" t="s">
        <v>198</v>
      </c>
      <c r="E387" s="216" t="s">
        <v>1022</v>
      </c>
      <c r="F387" s="217" t="s">
        <v>1023</v>
      </c>
      <c r="G387" s="218" t="s">
        <v>252</v>
      </c>
      <c r="H387" s="219">
        <v>30</v>
      </c>
      <c r="I387" s="220"/>
      <c r="J387" s="221">
        <f>ROUND(I387*H387,2)</f>
        <v>0</v>
      </c>
      <c r="K387" s="222"/>
      <c r="L387" s="46"/>
      <c r="M387" s="223" t="s">
        <v>19</v>
      </c>
      <c r="N387" s="224" t="s">
        <v>42</v>
      </c>
      <c r="O387" s="86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7" t="s">
        <v>148</v>
      </c>
      <c r="AT387" s="227" t="s">
        <v>198</v>
      </c>
      <c r="AU387" s="227" t="s">
        <v>78</v>
      </c>
      <c r="AY387" s="19" t="s">
        <v>197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9" t="s">
        <v>148</v>
      </c>
      <c r="BK387" s="228">
        <f>ROUND(I387*H387,2)</f>
        <v>0</v>
      </c>
      <c r="BL387" s="19" t="s">
        <v>148</v>
      </c>
      <c r="BM387" s="227" t="s">
        <v>1024</v>
      </c>
    </row>
    <row r="388" s="13" customFormat="1">
      <c r="A388" s="13"/>
      <c r="B388" s="229"/>
      <c r="C388" s="230"/>
      <c r="D388" s="231" t="s">
        <v>202</v>
      </c>
      <c r="E388" s="232" t="s">
        <v>19</v>
      </c>
      <c r="F388" s="233" t="s">
        <v>1025</v>
      </c>
      <c r="G388" s="230"/>
      <c r="H388" s="232" t="s">
        <v>19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202</v>
      </c>
      <c r="AU388" s="239" t="s">
        <v>78</v>
      </c>
      <c r="AV388" s="13" t="s">
        <v>76</v>
      </c>
      <c r="AW388" s="13" t="s">
        <v>31</v>
      </c>
      <c r="AX388" s="13" t="s">
        <v>69</v>
      </c>
      <c r="AY388" s="239" t="s">
        <v>197</v>
      </c>
    </row>
    <row r="389" s="14" customFormat="1">
      <c r="A389" s="14"/>
      <c r="B389" s="240"/>
      <c r="C389" s="241"/>
      <c r="D389" s="231" t="s">
        <v>202</v>
      </c>
      <c r="E389" s="242" t="s">
        <v>19</v>
      </c>
      <c r="F389" s="243" t="s">
        <v>429</v>
      </c>
      <c r="G389" s="241"/>
      <c r="H389" s="244">
        <v>30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0" t="s">
        <v>202</v>
      </c>
      <c r="AU389" s="250" t="s">
        <v>78</v>
      </c>
      <c r="AV389" s="14" t="s">
        <v>78</v>
      </c>
      <c r="AW389" s="14" t="s">
        <v>31</v>
      </c>
      <c r="AX389" s="14" t="s">
        <v>69</v>
      </c>
      <c r="AY389" s="250" t="s">
        <v>197</v>
      </c>
    </row>
    <row r="390" s="16" customFormat="1">
      <c r="A390" s="16"/>
      <c r="B390" s="262"/>
      <c r="C390" s="263"/>
      <c r="D390" s="231" t="s">
        <v>202</v>
      </c>
      <c r="E390" s="264" t="s">
        <v>19</v>
      </c>
      <c r="F390" s="265" t="s">
        <v>215</v>
      </c>
      <c r="G390" s="263"/>
      <c r="H390" s="266">
        <v>30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72" t="s">
        <v>202</v>
      </c>
      <c r="AU390" s="272" t="s">
        <v>78</v>
      </c>
      <c r="AV390" s="16" t="s">
        <v>148</v>
      </c>
      <c r="AW390" s="16" t="s">
        <v>31</v>
      </c>
      <c r="AX390" s="16" t="s">
        <v>76</v>
      </c>
      <c r="AY390" s="272" t="s">
        <v>197</v>
      </c>
    </row>
    <row r="391" s="2" customFormat="1" ht="16.5" customHeight="1">
      <c r="A391" s="40"/>
      <c r="B391" s="41"/>
      <c r="C391" s="215" t="s">
        <v>570</v>
      </c>
      <c r="D391" s="215" t="s">
        <v>198</v>
      </c>
      <c r="E391" s="216" t="s">
        <v>1026</v>
      </c>
      <c r="F391" s="217" t="s">
        <v>1027</v>
      </c>
      <c r="G391" s="218" t="s">
        <v>441</v>
      </c>
      <c r="H391" s="219">
        <v>10</v>
      </c>
      <c r="I391" s="220"/>
      <c r="J391" s="221">
        <f>ROUND(I391*H391,2)</f>
        <v>0</v>
      </c>
      <c r="K391" s="222"/>
      <c r="L391" s="46"/>
      <c r="M391" s="223" t="s">
        <v>19</v>
      </c>
      <c r="N391" s="224" t="s">
        <v>42</v>
      </c>
      <c r="O391" s="86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7" t="s">
        <v>148</v>
      </c>
      <c r="AT391" s="227" t="s">
        <v>198</v>
      </c>
      <c r="AU391" s="227" t="s">
        <v>78</v>
      </c>
      <c r="AY391" s="19" t="s">
        <v>197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9" t="s">
        <v>148</v>
      </c>
      <c r="BK391" s="228">
        <f>ROUND(I391*H391,2)</f>
        <v>0</v>
      </c>
      <c r="BL391" s="19" t="s">
        <v>148</v>
      </c>
      <c r="BM391" s="227" t="s">
        <v>1028</v>
      </c>
    </row>
    <row r="392" s="13" customFormat="1">
      <c r="A392" s="13"/>
      <c r="B392" s="229"/>
      <c r="C392" s="230"/>
      <c r="D392" s="231" t="s">
        <v>202</v>
      </c>
      <c r="E392" s="232" t="s">
        <v>19</v>
      </c>
      <c r="F392" s="233" t="s">
        <v>1029</v>
      </c>
      <c r="G392" s="230"/>
      <c r="H392" s="232" t="s">
        <v>19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9" t="s">
        <v>202</v>
      </c>
      <c r="AU392" s="239" t="s">
        <v>78</v>
      </c>
      <c r="AV392" s="13" t="s">
        <v>76</v>
      </c>
      <c r="AW392" s="13" t="s">
        <v>31</v>
      </c>
      <c r="AX392" s="13" t="s">
        <v>69</v>
      </c>
      <c r="AY392" s="239" t="s">
        <v>197</v>
      </c>
    </row>
    <row r="393" s="14" customFormat="1">
      <c r="A393" s="14"/>
      <c r="B393" s="240"/>
      <c r="C393" s="241"/>
      <c r="D393" s="231" t="s">
        <v>202</v>
      </c>
      <c r="E393" s="242" t="s">
        <v>19</v>
      </c>
      <c r="F393" s="243" t="s">
        <v>276</v>
      </c>
      <c r="G393" s="241"/>
      <c r="H393" s="244">
        <v>10</v>
      </c>
      <c r="I393" s="245"/>
      <c r="J393" s="241"/>
      <c r="K393" s="241"/>
      <c r="L393" s="246"/>
      <c r="M393" s="247"/>
      <c r="N393" s="248"/>
      <c r="O393" s="248"/>
      <c r="P393" s="248"/>
      <c r="Q393" s="248"/>
      <c r="R393" s="248"/>
      <c r="S393" s="248"/>
      <c r="T393" s="24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0" t="s">
        <v>202</v>
      </c>
      <c r="AU393" s="250" t="s">
        <v>78</v>
      </c>
      <c r="AV393" s="14" t="s">
        <v>78</v>
      </c>
      <c r="AW393" s="14" t="s">
        <v>31</v>
      </c>
      <c r="AX393" s="14" t="s">
        <v>69</v>
      </c>
      <c r="AY393" s="250" t="s">
        <v>197</v>
      </c>
    </row>
    <row r="394" s="16" customFormat="1">
      <c r="A394" s="16"/>
      <c r="B394" s="262"/>
      <c r="C394" s="263"/>
      <c r="D394" s="231" t="s">
        <v>202</v>
      </c>
      <c r="E394" s="264" t="s">
        <v>19</v>
      </c>
      <c r="F394" s="265" t="s">
        <v>215</v>
      </c>
      <c r="G394" s="263"/>
      <c r="H394" s="266">
        <v>10</v>
      </c>
      <c r="I394" s="267"/>
      <c r="J394" s="263"/>
      <c r="K394" s="263"/>
      <c r="L394" s="268"/>
      <c r="M394" s="269"/>
      <c r="N394" s="270"/>
      <c r="O394" s="270"/>
      <c r="P394" s="270"/>
      <c r="Q394" s="270"/>
      <c r="R394" s="270"/>
      <c r="S394" s="270"/>
      <c r="T394" s="271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T394" s="272" t="s">
        <v>202</v>
      </c>
      <c r="AU394" s="272" t="s">
        <v>78</v>
      </c>
      <c r="AV394" s="16" t="s">
        <v>148</v>
      </c>
      <c r="AW394" s="16" t="s">
        <v>31</v>
      </c>
      <c r="AX394" s="16" t="s">
        <v>76</v>
      </c>
      <c r="AY394" s="272" t="s">
        <v>197</v>
      </c>
    </row>
    <row r="395" s="12" customFormat="1" ht="22.8" customHeight="1">
      <c r="A395" s="12"/>
      <c r="B395" s="201"/>
      <c r="C395" s="202"/>
      <c r="D395" s="203" t="s">
        <v>68</v>
      </c>
      <c r="E395" s="273" t="s">
        <v>593</v>
      </c>
      <c r="F395" s="273" t="s">
        <v>594</v>
      </c>
      <c r="G395" s="202"/>
      <c r="H395" s="202"/>
      <c r="I395" s="205"/>
      <c r="J395" s="274">
        <f>BK395</f>
        <v>0</v>
      </c>
      <c r="K395" s="202"/>
      <c r="L395" s="207"/>
      <c r="M395" s="208"/>
      <c r="N395" s="209"/>
      <c r="O395" s="209"/>
      <c r="P395" s="210">
        <f>SUM(P396:P465)</f>
        <v>0</v>
      </c>
      <c r="Q395" s="209"/>
      <c r="R395" s="210">
        <f>SUM(R396:R465)</f>
        <v>0</v>
      </c>
      <c r="S395" s="209"/>
      <c r="T395" s="211">
        <f>SUM(T396:T465)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2" t="s">
        <v>76</v>
      </c>
      <c r="AT395" s="213" t="s">
        <v>68</v>
      </c>
      <c r="AU395" s="213" t="s">
        <v>76</v>
      </c>
      <c r="AY395" s="212" t="s">
        <v>197</v>
      </c>
      <c r="BK395" s="214">
        <f>SUM(BK396:BK465)</f>
        <v>0</v>
      </c>
    </row>
    <row r="396" s="2" customFormat="1" ht="21.75" customHeight="1">
      <c r="A396" s="40"/>
      <c r="B396" s="41"/>
      <c r="C396" s="215" t="s">
        <v>575</v>
      </c>
      <c r="D396" s="215" t="s">
        <v>198</v>
      </c>
      <c r="E396" s="216" t="s">
        <v>596</v>
      </c>
      <c r="F396" s="217" t="s">
        <v>1030</v>
      </c>
      <c r="G396" s="218" t="s">
        <v>341</v>
      </c>
      <c r="H396" s="219">
        <v>92.780000000000001</v>
      </c>
      <c r="I396" s="220"/>
      <c r="J396" s="221">
        <f>ROUND(I396*H396,2)</f>
        <v>0</v>
      </c>
      <c r="K396" s="222"/>
      <c r="L396" s="46"/>
      <c r="M396" s="223" t="s">
        <v>19</v>
      </c>
      <c r="N396" s="224" t="s">
        <v>42</v>
      </c>
      <c r="O396" s="86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7" t="s">
        <v>148</v>
      </c>
      <c r="AT396" s="227" t="s">
        <v>198</v>
      </c>
      <c r="AU396" s="227" t="s">
        <v>78</v>
      </c>
      <c r="AY396" s="19" t="s">
        <v>197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9" t="s">
        <v>148</v>
      </c>
      <c r="BK396" s="228">
        <f>ROUND(I396*H396,2)</f>
        <v>0</v>
      </c>
      <c r="BL396" s="19" t="s">
        <v>148</v>
      </c>
      <c r="BM396" s="227" t="s">
        <v>1031</v>
      </c>
    </row>
    <row r="397" s="2" customFormat="1">
      <c r="A397" s="40"/>
      <c r="B397" s="41"/>
      <c r="C397" s="42"/>
      <c r="D397" s="292" t="s">
        <v>774</v>
      </c>
      <c r="E397" s="42"/>
      <c r="F397" s="293" t="s">
        <v>1032</v>
      </c>
      <c r="G397" s="42"/>
      <c r="H397" s="42"/>
      <c r="I397" s="294"/>
      <c r="J397" s="42"/>
      <c r="K397" s="42"/>
      <c r="L397" s="46"/>
      <c r="M397" s="295"/>
      <c r="N397" s="296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774</v>
      </c>
      <c r="AU397" s="19" t="s">
        <v>78</v>
      </c>
    </row>
    <row r="398" s="13" customFormat="1">
      <c r="A398" s="13"/>
      <c r="B398" s="229"/>
      <c r="C398" s="230"/>
      <c r="D398" s="231" t="s">
        <v>202</v>
      </c>
      <c r="E398" s="232" t="s">
        <v>19</v>
      </c>
      <c r="F398" s="233" t="s">
        <v>1033</v>
      </c>
      <c r="G398" s="230"/>
      <c r="H398" s="232" t="s">
        <v>19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202</v>
      </c>
      <c r="AU398" s="239" t="s">
        <v>78</v>
      </c>
      <c r="AV398" s="13" t="s">
        <v>76</v>
      </c>
      <c r="AW398" s="13" t="s">
        <v>31</v>
      </c>
      <c r="AX398" s="13" t="s">
        <v>69</v>
      </c>
      <c r="AY398" s="239" t="s">
        <v>197</v>
      </c>
    </row>
    <row r="399" s="14" customFormat="1">
      <c r="A399" s="14"/>
      <c r="B399" s="240"/>
      <c r="C399" s="241"/>
      <c r="D399" s="231" t="s">
        <v>202</v>
      </c>
      <c r="E399" s="242" t="s">
        <v>19</v>
      </c>
      <c r="F399" s="243" t="s">
        <v>1034</v>
      </c>
      <c r="G399" s="241"/>
      <c r="H399" s="244">
        <v>92.780000000000001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0" t="s">
        <v>202</v>
      </c>
      <c r="AU399" s="250" t="s">
        <v>78</v>
      </c>
      <c r="AV399" s="14" t="s">
        <v>78</v>
      </c>
      <c r="AW399" s="14" t="s">
        <v>31</v>
      </c>
      <c r="AX399" s="14" t="s">
        <v>69</v>
      </c>
      <c r="AY399" s="250" t="s">
        <v>197</v>
      </c>
    </row>
    <row r="400" s="16" customFormat="1">
      <c r="A400" s="16"/>
      <c r="B400" s="262"/>
      <c r="C400" s="263"/>
      <c r="D400" s="231" t="s">
        <v>202</v>
      </c>
      <c r="E400" s="264" t="s">
        <v>19</v>
      </c>
      <c r="F400" s="265" t="s">
        <v>215</v>
      </c>
      <c r="G400" s="263"/>
      <c r="H400" s="266">
        <v>92.780000000000001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T400" s="272" t="s">
        <v>202</v>
      </c>
      <c r="AU400" s="272" t="s">
        <v>78</v>
      </c>
      <c r="AV400" s="16" t="s">
        <v>148</v>
      </c>
      <c r="AW400" s="16" t="s">
        <v>31</v>
      </c>
      <c r="AX400" s="16" t="s">
        <v>76</v>
      </c>
      <c r="AY400" s="272" t="s">
        <v>197</v>
      </c>
    </row>
    <row r="401" s="2" customFormat="1" ht="21.75" customHeight="1">
      <c r="A401" s="40"/>
      <c r="B401" s="41"/>
      <c r="C401" s="215" t="s">
        <v>580</v>
      </c>
      <c r="D401" s="215" t="s">
        <v>198</v>
      </c>
      <c r="E401" s="216" t="s">
        <v>596</v>
      </c>
      <c r="F401" s="217" t="s">
        <v>1030</v>
      </c>
      <c r="G401" s="218" t="s">
        <v>341</v>
      </c>
      <c r="H401" s="219">
        <v>345.80500000000001</v>
      </c>
      <c r="I401" s="220"/>
      <c r="J401" s="221">
        <f>ROUND(I401*H401,2)</f>
        <v>0</v>
      </c>
      <c r="K401" s="222"/>
      <c r="L401" s="46"/>
      <c r="M401" s="223" t="s">
        <v>19</v>
      </c>
      <c r="N401" s="224" t="s">
        <v>42</v>
      </c>
      <c r="O401" s="86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7" t="s">
        <v>148</v>
      </c>
      <c r="AT401" s="227" t="s">
        <v>198</v>
      </c>
      <c r="AU401" s="227" t="s">
        <v>78</v>
      </c>
      <c r="AY401" s="19" t="s">
        <v>197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9" t="s">
        <v>148</v>
      </c>
      <c r="BK401" s="228">
        <f>ROUND(I401*H401,2)</f>
        <v>0</v>
      </c>
      <c r="BL401" s="19" t="s">
        <v>148</v>
      </c>
      <c r="BM401" s="227" t="s">
        <v>1035</v>
      </c>
    </row>
    <row r="402" s="2" customFormat="1">
      <c r="A402" s="40"/>
      <c r="B402" s="41"/>
      <c r="C402" s="42"/>
      <c r="D402" s="292" t="s">
        <v>774</v>
      </c>
      <c r="E402" s="42"/>
      <c r="F402" s="293" t="s">
        <v>1032</v>
      </c>
      <c r="G402" s="42"/>
      <c r="H402" s="42"/>
      <c r="I402" s="294"/>
      <c r="J402" s="42"/>
      <c r="K402" s="42"/>
      <c r="L402" s="46"/>
      <c r="M402" s="295"/>
      <c r="N402" s="296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774</v>
      </c>
      <c r="AU402" s="19" t="s">
        <v>78</v>
      </c>
    </row>
    <row r="403" s="13" customFormat="1">
      <c r="A403" s="13"/>
      <c r="B403" s="229"/>
      <c r="C403" s="230"/>
      <c r="D403" s="231" t="s">
        <v>202</v>
      </c>
      <c r="E403" s="232" t="s">
        <v>19</v>
      </c>
      <c r="F403" s="233" t="s">
        <v>1036</v>
      </c>
      <c r="G403" s="230"/>
      <c r="H403" s="232" t="s">
        <v>19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9" t="s">
        <v>202</v>
      </c>
      <c r="AU403" s="239" t="s">
        <v>78</v>
      </c>
      <c r="AV403" s="13" t="s">
        <v>76</v>
      </c>
      <c r="AW403" s="13" t="s">
        <v>31</v>
      </c>
      <c r="AX403" s="13" t="s">
        <v>69</v>
      </c>
      <c r="AY403" s="239" t="s">
        <v>197</v>
      </c>
    </row>
    <row r="404" s="14" customFormat="1">
      <c r="A404" s="14"/>
      <c r="B404" s="240"/>
      <c r="C404" s="241"/>
      <c r="D404" s="231" t="s">
        <v>202</v>
      </c>
      <c r="E404" s="242" t="s">
        <v>19</v>
      </c>
      <c r="F404" s="243" t="s">
        <v>1037</v>
      </c>
      <c r="G404" s="241"/>
      <c r="H404" s="244">
        <v>345.80500000000001</v>
      </c>
      <c r="I404" s="245"/>
      <c r="J404" s="241"/>
      <c r="K404" s="241"/>
      <c r="L404" s="246"/>
      <c r="M404" s="247"/>
      <c r="N404" s="248"/>
      <c r="O404" s="248"/>
      <c r="P404" s="248"/>
      <c r="Q404" s="248"/>
      <c r="R404" s="248"/>
      <c r="S404" s="248"/>
      <c r="T404" s="24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0" t="s">
        <v>202</v>
      </c>
      <c r="AU404" s="250" t="s">
        <v>78</v>
      </c>
      <c r="AV404" s="14" t="s">
        <v>78</v>
      </c>
      <c r="AW404" s="14" t="s">
        <v>31</v>
      </c>
      <c r="AX404" s="14" t="s">
        <v>69</v>
      </c>
      <c r="AY404" s="250" t="s">
        <v>197</v>
      </c>
    </row>
    <row r="405" s="16" customFormat="1">
      <c r="A405" s="16"/>
      <c r="B405" s="262"/>
      <c r="C405" s="263"/>
      <c r="D405" s="231" t="s">
        <v>202</v>
      </c>
      <c r="E405" s="264" t="s">
        <v>19</v>
      </c>
      <c r="F405" s="265" t="s">
        <v>215</v>
      </c>
      <c r="G405" s="263"/>
      <c r="H405" s="266">
        <v>345.80500000000001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72" t="s">
        <v>202</v>
      </c>
      <c r="AU405" s="272" t="s">
        <v>78</v>
      </c>
      <c r="AV405" s="16" t="s">
        <v>148</v>
      </c>
      <c r="AW405" s="16" t="s">
        <v>31</v>
      </c>
      <c r="AX405" s="16" t="s">
        <v>76</v>
      </c>
      <c r="AY405" s="272" t="s">
        <v>197</v>
      </c>
    </row>
    <row r="406" s="2" customFormat="1" ht="24.15" customHeight="1">
      <c r="A406" s="40"/>
      <c r="B406" s="41"/>
      <c r="C406" s="215" t="s">
        <v>584</v>
      </c>
      <c r="D406" s="215" t="s">
        <v>198</v>
      </c>
      <c r="E406" s="216" t="s">
        <v>600</v>
      </c>
      <c r="F406" s="217" t="s">
        <v>1038</v>
      </c>
      <c r="G406" s="218" t="s">
        <v>341</v>
      </c>
      <c r="H406" s="219">
        <v>835.01999999999998</v>
      </c>
      <c r="I406" s="220"/>
      <c r="J406" s="221">
        <f>ROUND(I406*H406,2)</f>
        <v>0</v>
      </c>
      <c r="K406" s="222"/>
      <c r="L406" s="46"/>
      <c r="M406" s="223" t="s">
        <v>19</v>
      </c>
      <c r="N406" s="224" t="s">
        <v>42</v>
      </c>
      <c r="O406" s="86"/>
      <c r="P406" s="225">
        <f>O406*H406</f>
        <v>0</v>
      </c>
      <c r="Q406" s="225">
        <v>0</v>
      </c>
      <c r="R406" s="225">
        <f>Q406*H406</f>
        <v>0</v>
      </c>
      <c r="S406" s="225">
        <v>0</v>
      </c>
      <c r="T406" s="22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7" t="s">
        <v>148</v>
      </c>
      <c r="AT406" s="227" t="s">
        <v>198</v>
      </c>
      <c r="AU406" s="227" t="s">
        <v>78</v>
      </c>
      <c r="AY406" s="19" t="s">
        <v>197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9" t="s">
        <v>148</v>
      </c>
      <c r="BK406" s="228">
        <f>ROUND(I406*H406,2)</f>
        <v>0</v>
      </c>
      <c r="BL406" s="19" t="s">
        <v>148</v>
      </c>
      <c r="BM406" s="227" t="s">
        <v>1039</v>
      </c>
    </row>
    <row r="407" s="2" customFormat="1">
      <c r="A407" s="40"/>
      <c r="B407" s="41"/>
      <c r="C407" s="42"/>
      <c r="D407" s="292" t="s">
        <v>774</v>
      </c>
      <c r="E407" s="42"/>
      <c r="F407" s="293" t="s">
        <v>1040</v>
      </c>
      <c r="G407" s="42"/>
      <c r="H407" s="42"/>
      <c r="I407" s="294"/>
      <c r="J407" s="42"/>
      <c r="K407" s="42"/>
      <c r="L407" s="46"/>
      <c r="M407" s="295"/>
      <c r="N407" s="296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774</v>
      </c>
      <c r="AU407" s="19" t="s">
        <v>78</v>
      </c>
    </row>
    <row r="408" s="13" customFormat="1">
      <c r="A408" s="13"/>
      <c r="B408" s="229"/>
      <c r="C408" s="230"/>
      <c r="D408" s="231" t="s">
        <v>202</v>
      </c>
      <c r="E408" s="232" t="s">
        <v>19</v>
      </c>
      <c r="F408" s="233" t="s">
        <v>1041</v>
      </c>
      <c r="G408" s="230"/>
      <c r="H408" s="232" t="s">
        <v>19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9" t="s">
        <v>202</v>
      </c>
      <c r="AU408" s="239" t="s">
        <v>78</v>
      </c>
      <c r="AV408" s="13" t="s">
        <v>76</v>
      </c>
      <c r="AW408" s="13" t="s">
        <v>31</v>
      </c>
      <c r="AX408" s="13" t="s">
        <v>69</v>
      </c>
      <c r="AY408" s="239" t="s">
        <v>197</v>
      </c>
    </row>
    <row r="409" s="14" customFormat="1">
      <c r="A409" s="14"/>
      <c r="B409" s="240"/>
      <c r="C409" s="241"/>
      <c r="D409" s="231" t="s">
        <v>202</v>
      </c>
      <c r="E409" s="242" t="s">
        <v>19</v>
      </c>
      <c r="F409" s="243" t="s">
        <v>1042</v>
      </c>
      <c r="G409" s="241"/>
      <c r="H409" s="244">
        <v>835.01999999999998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0" t="s">
        <v>202</v>
      </c>
      <c r="AU409" s="250" t="s">
        <v>78</v>
      </c>
      <c r="AV409" s="14" t="s">
        <v>78</v>
      </c>
      <c r="AW409" s="14" t="s">
        <v>31</v>
      </c>
      <c r="AX409" s="14" t="s">
        <v>69</v>
      </c>
      <c r="AY409" s="250" t="s">
        <v>197</v>
      </c>
    </row>
    <row r="410" s="16" customFormat="1">
      <c r="A410" s="16"/>
      <c r="B410" s="262"/>
      <c r="C410" s="263"/>
      <c r="D410" s="231" t="s">
        <v>202</v>
      </c>
      <c r="E410" s="264" t="s">
        <v>19</v>
      </c>
      <c r="F410" s="265" t="s">
        <v>215</v>
      </c>
      <c r="G410" s="263"/>
      <c r="H410" s="266">
        <v>835.01999999999998</v>
      </c>
      <c r="I410" s="267"/>
      <c r="J410" s="263"/>
      <c r="K410" s="263"/>
      <c r="L410" s="268"/>
      <c r="M410" s="269"/>
      <c r="N410" s="270"/>
      <c r="O410" s="270"/>
      <c r="P410" s="270"/>
      <c r="Q410" s="270"/>
      <c r="R410" s="270"/>
      <c r="S410" s="270"/>
      <c r="T410" s="271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72" t="s">
        <v>202</v>
      </c>
      <c r="AU410" s="272" t="s">
        <v>78</v>
      </c>
      <c r="AV410" s="16" t="s">
        <v>148</v>
      </c>
      <c r="AW410" s="16" t="s">
        <v>31</v>
      </c>
      <c r="AX410" s="16" t="s">
        <v>76</v>
      </c>
      <c r="AY410" s="272" t="s">
        <v>197</v>
      </c>
    </row>
    <row r="411" s="2" customFormat="1" ht="24.15" customHeight="1">
      <c r="A411" s="40"/>
      <c r="B411" s="41"/>
      <c r="C411" s="215" t="s">
        <v>589</v>
      </c>
      <c r="D411" s="215" t="s">
        <v>198</v>
      </c>
      <c r="E411" s="216" t="s">
        <v>600</v>
      </c>
      <c r="F411" s="217" t="s">
        <v>1038</v>
      </c>
      <c r="G411" s="218" t="s">
        <v>341</v>
      </c>
      <c r="H411" s="219">
        <v>3112.2449999999999</v>
      </c>
      <c r="I411" s="220"/>
      <c r="J411" s="221">
        <f>ROUND(I411*H411,2)</f>
        <v>0</v>
      </c>
      <c r="K411" s="222"/>
      <c r="L411" s="46"/>
      <c r="M411" s="223" t="s">
        <v>19</v>
      </c>
      <c r="N411" s="224" t="s">
        <v>42</v>
      </c>
      <c r="O411" s="86"/>
      <c r="P411" s="225">
        <f>O411*H411</f>
        <v>0</v>
      </c>
      <c r="Q411" s="225">
        <v>0</v>
      </c>
      <c r="R411" s="225">
        <f>Q411*H411</f>
        <v>0</v>
      </c>
      <c r="S411" s="225">
        <v>0</v>
      </c>
      <c r="T411" s="22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7" t="s">
        <v>148</v>
      </c>
      <c r="AT411" s="227" t="s">
        <v>198</v>
      </c>
      <c r="AU411" s="227" t="s">
        <v>78</v>
      </c>
      <c r="AY411" s="19" t="s">
        <v>197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9" t="s">
        <v>148</v>
      </c>
      <c r="BK411" s="228">
        <f>ROUND(I411*H411,2)</f>
        <v>0</v>
      </c>
      <c r="BL411" s="19" t="s">
        <v>148</v>
      </c>
      <c r="BM411" s="227" t="s">
        <v>1043</v>
      </c>
    </row>
    <row r="412" s="2" customFormat="1">
      <c r="A412" s="40"/>
      <c r="B412" s="41"/>
      <c r="C412" s="42"/>
      <c r="D412" s="292" t="s">
        <v>774</v>
      </c>
      <c r="E412" s="42"/>
      <c r="F412" s="293" t="s">
        <v>1040</v>
      </c>
      <c r="G412" s="42"/>
      <c r="H412" s="42"/>
      <c r="I412" s="294"/>
      <c r="J412" s="42"/>
      <c r="K412" s="42"/>
      <c r="L412" s="46"/>
      <c r="M412" s="295"/>
      <c r="N412" s="296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774</v>
      </c>
      <c r="AU412" s="19" t="s">
        <v>78</v>
      </c>
    </row>
    <row r="413" s="13" customFormat="1">
      <c r="A413" s="13"/>
      <c r="B413" s="229"/>
      <c r="C413" s="230"/>
      <c r="D413" s="231" t="s">
        <v>202</v>
      </c>
      <c r="E413" s="232" t="s">
        <v>19</v>
      </c>
      <c r="F413" s="233" t="s">
        <v>1044</v>
      </c>
      <c r="G413" s="230"/>
      <c r="H413" s="232" t="s">
        <v>19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9" t="s">
        <v>202</v>
      </c>
      <c r="AU413" s="239" t="s">
        <v>78</v>
      </c>
      <c r="AV413" s="13" t="s">
        <v>76</v>
      </c>
      <c r="AW413" s="13" t="s">
        <v>31</v>
      </c>
      <c r="AX413" s="13" t="s">
        <v>69</v>
      </c>
      <c r="AY413" s="239" t="s">
        <v>197</v>
      </c>
    </row>
    <row r="414" s="14" customFormat="1">
      <c r="A414" s="14"/>
      <c r="B414" s="240"/>
      <c r="C414" s="241"/>
      <c r="D414" s="231" t="s">
        <v>202</v>
      </c>
      <c r="E414" s="242" t="s">
        <v>19</v>
      </c>
      <c r="F414" s="243" t="s">
        <v>1045</v>
      </c>
      <c r="G414" s="241"/>
      <c r="H414" s="244">
        <v>3112.2449999999999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0" t="s">
        <v>202</v>
      </c>
      <c r="AU414" s="250" t="s">
        <v>78</v>
      </c>
      <c r="AV414" s="14" t="s">
        <v>78</v>
      </c>
      <c r="AW414" s="14" t="s">
        <v>31</v>
      </c>
      <c r="AX414" s="14" t="s">
        <v>69</v>
      </c>
      <c r="AY414" s="250" t="s">
        <v>197</v>
      </c>
    </row>
    <row r="415" s="16" customFormat="1">
      <c r="A415" s="16"/>
      <c r="B415" s="262"/>
      <c r="C415" s="263"/>
      <c r="D415" s="231" t="s">
        <v>202</v>
      </c>
      <c r="E415" s="264" t="s">
        <v>19</v>
      </c>
      <c r="F415" s="265" t="s">
        <v>215</v>
      </c>
      <c r="G415" s="263"/>
      <c r="H415" s="266">
        <v>3112.2449999999999</v>
      </c>
      <c r="I415" s="267"/>
      <c r="J415" s="263"/>
      <c r="K415" s="263"/>
      <c r="L415" s="268"/>
      <c r="M415" s="269"/>
      <c r="N415" s="270"/>
      <c r="O415" s="270"/>
      <c r="P415" s="270"/>
      <c r="Q415" s="270"/>
      <c r="R415" s="270"/>
      <c r="S415" s="270"/>
      <c r="T415" s="271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72" t="s">
        <v>202</v>
      </c>
      <c r="AU415" s="272" t="s">
        <v>78</v>
      </c>
      <c r="AV415" s="16" t="s">
        <v>148</v>
      </c>
      <c r="AW415" s="16" t="s">
        <v>31</v>
      </c>
      <c r="AX415" s="16" t="s">
        <v>76</v>
      </c>
      <c r="AY415" s="272" t="s">
        <v>197</v>
      </c>
    </row>
    <row r="416" s="2" customFormat="1" ht="16.5" customHeight="1">
      <c r="A416" s="40"/>
      <c r="B416" s="41"/>
      <c r="C416" s="215" t="s">
        <v>595</v>
      </c>
      <c r="D416" s="215" t="s">
        <v>198</v>
      </c>
      <c r="E416" s="216" t="s">
        <v>1046</v>
      </c>
      <c r="F416" s="217" t="s">
        <v>1047</v>
      </c>
      <c r="G416" s="218" t="s">
        <v>341</v>
      </c>
      <c r="H416" s="219">
        <v>173.52799999999999</v>
      </c>
      <c r="I416" s="220"/>
      <c r="J416" s="221">
        <f>ROUND(I416*H416,2)</f>
        <v>0</v>
      </c>
      <c r="K416" s="222"/>
      <c r="L416" s="46"/>
      <c r="M416" s="223" t="s">
        <v>19</v>
      </c>
      <c r="N416" s="224" t="s">
        <v>42</v>
      </c>
      <c r="O416" s="86"/>
      <c r="P416" s="225">
        <f>O416*H416</f>
        <v>0</v>
      </c>
      <c r="Q416" s="225">
        <v>0</v>
      </c>
      <c r="R416" s="225">
        <f>Q416*H416</f>
        <v>0</v>
      </c>
      <c r="S416" s="225">
        <v>0</v>
      </c>
      <c r="T416" s="22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7" t="s">
        <v>148</v>
      </c>
      <c r="AT416" s="227" t="s">
        <v>198</v>
      </c>
      <c r="AU416" s="227" t="s">
        <v>78</v>
      </c>
      <c r="AY416" s="19" t="s">
        <v>197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9" t="s">
        <v>148</v>
      </c>
      <c r="BK416" s="228">
        <f>ROUND(I416*H416,2)</f>
        <v>0</v>
      </c>
      <c r="BL416" s="19" t="s">
        <v>148</v>
      </c>
      <c r="BM416" s="227" t="s">
        <v>1048</v>
      </c>
    </row>
    <row r="417" s="2" customFormat="1">
      <c r="A417" s="40"/>
      <c r="B417" s="41"/>
      <c r="C417" s="42"/>
      <c r="D417" s="292" t="s">
        <v>774</v>
      </c>
      <c r="E417" s="42"/>
      <c r="F417" s="293" t="s">
        <v>1049</v>
      </c>
      <c r="G417" s="42"/>
      <c r="H417" s="42"/>
      <c r="I417" s="294"/>
      <c r="J417" s="42"/>
      <c r="K417" s="42"/>
      <c r="L417" s="46"/>
      <c r="M417" s="295"/>
      <c r="N417" s="296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774</v>
      </c>
      <c r="AU417" s="19" t="s">
        <v>78</v>
      </c>
    </row>
    <row r="418" s="13" customFormat="1">
      <c r="A418" s="13"/>
      <c r="B418" s="229"/>
      <c r="C418" s="230"/>
      <c r="D418" s="231" t="s">
        <v>202</v>
      </c>
      <c r="E418" s="232" t="s">
        <v>19</v>
      </c>
      <c r="F418" s="233" t="s">
        <v>1050</v>
      </c>
      <c r="G418" s="230"/>
      <c r="H418" s="232" t="s">
        <v>19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9" t="s">
        <v>202</v>
      </c>
      <c r="AU418" s="239" t="s">
        <v>78</v>
      </c>
      <c r="AV418" s="13" t="s">
        <v>76</v>
      </c>
      <c r="AW418" s="13" t="s">
        <v>31</v>
      </c>
      <c r="AX418" s="13" t="s">
        <v>69</v>
      </c>
      <c r="AY418" s="239" t="s">
        <v>197</v>
      </c>
    </row>
    <row r="419" s="14" customFormat="1">
      <c r="A419" s="14"/>
      <c r="B419" s="240"/>
      <c r="C419" s="241"/>
      <c r="D419" s="231" t="s">
        <v>202</v>
      </c>
      <c r="E419" s="242" t="s">
        <v>19</v>
      </c>
      <c r="F419" s="243" t="s">
        <v>1051</v>
      </c>
      <c r="G419" s="241"/>
      <c r="H419" s="244">
        <v>173.52799999999999</v>
      </c>
      <c r="I419" s="245"/>
      <c r="J419" s="241"/>
      <c r="K419" s="241"/>
      <c r="L419" s="246"/>
      <c r="M419" s="247"/>
      <c r="N419" s="248"/>
      <c r="O419" s="248"/>
      <c r="P419" s="248"/>
      <c r="Q419" s="248"/>
      <c r="R419" s="248"/>
      <c r="S419" s="248"/>
      <c r="T419" s="24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0" t="s">
        <v>202</v>
      </c>
      <c r="AU419" s="250" t="s">
        <v>78</v>
      </c>
      <c r="AV419" s="14" t="s">
        <v>78</v>
      </c>
      <c r="AW419" s="14" t="s">
        <v>31</v>
      </c>
      <c r="AX419" s="14" t="s">
        <v>69</v>
      </c>
      <c r="AY419" s="250" t="s">
        <v>197</v>
      </c>
    </row>
    <row r="420" s="16" customFormat="1">
      <c r="A420" s="16"/>
      <c r="B420" s="262"/>
      <c r="C420" s="263"/>
      <c r="D420" s="231" t="s">
        <v>202</v>
      </c>
      <c r="E420" s="264" t="s">
        <v>19</v>
      </c>
      <c r="F420" s="265" t="s">
        <v>215</v>
      </c>
      <c r="G420" s="263"/>
      <c r="H420" s="266">
        <v>173.52799999999999</v>
      </c>
      <c r="I420" s="267"/>
      <c r="J420" s="263"/>
      <c r="K420" s="263"/>
      <c r="L420" s="268"/>
      <c r="M420" s="269"/>
      <c r="N420" s="270"/>
      <c r="O420" s="270"/>
      <c r="P420" s="270"/>
      <c r="Q420" s="270"/>
      <c r="R420" s="270"/>
      <c r="S420" s="270"/>
      <c r="T420" s="271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72" t="s">
        <v>202</v>
      </c>
      <c r="AU420" s="272" t="s">
        <v>78</v>
      </c>
      <c r="AV420" s="16" t="s">
        <v>148</v>
      </c>
      <c r="AW420" s="16" t="s">
        <v>31</v>
      </c>
      <c r="AX420" s="16" t="s">
        <v>76</v>
      </c>
      <c r="AY420" s="272" t="s">
        <v>197</v>
      </c>
    </row>
    <row r="421" s="2" customFormat="1" ht="24.15" customHeight="1">
      <c r="A421" s="40"/>
      <c r="B421" s="41"/>
      <c r="C421" s="215" t="s">
        <v>599</v>
      </c>
      <c r="D421" s="215" t="s">
        <v>198</v>
      </c>
      <c r="E421" s="216" t="s">
        <v>1052</v>
      </c>
      <c r="F421" s="217" t="s">
        <v>1053</v>
      </c>
      <c r="G421" s="218" t="s">
        <v>341</v>
      </c>
      <c r="H421" s="219">
        <v>1561.752</v>
      </c>
      <c r="I421" s="220"/>
      <c r="J421" s="221">
        <f>ROUND(I421*H421,2)</f>
        <v>0</v>
      </c>
      <c r="K421" s="222"/>
      <c r="L421" s="46"/>
      <c r="M421" s="223" t="s">
        <v>19</v>
      </c>
      <c r="N421" s="224" t="s">
        <v>42</v>
      </c>
      <c r="O421" s="86"/>
      <c r="P421" s="225">
        <f>O421*H421</f>
        <v>0</v>
      </c>
      <c r="Q421" s="225">
        <v>0</v>
      </c>
      <c r="R421" s="225">
        <f>Q421*H421</f>
        <v>0</v>
      </c>
      <c r="S421" s="225">
        <v>0</v>
      </c>
      <c r="T421" s="22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7" t="s">
        <v>148</v>
      </c>
      <c r="AT421" s="227" t="s">
        <v>198</v>
      </c>
      <c r="AU421" s="227" t="s">
        <v>78</v>
      </c>
      <c r="AY421" s="19" t="s">
        <v>197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9" t="s">
        <v>148</v>
      </c>
      <c r="BK421" s="228">
        <f>ROUND(I421*H421,2)</f>
        <v>0</v>
      </c>
      <c r="BL421" s="19" t="s">
        <v>148</v>
      </c>
      <c r="BM421" s="227" t="s">
        <v>1054</v>
      </c>
    </row>
    <row r="422" s="2" customFormat="1">
      <c r="A422" s="40"/>
      <c r="B422" s="41"/>
      <c r="C422" s="42"/>
      <c r="D422" s="292" t="s">
        <v>774</v>
      </c>
      <c r="E422" s="42"/>
      <c r="F422" s="293" t="s">
        <v>1055</v>
      </c>
      <c r="G422" s="42"/>
      <c r="H422" s="42"/>
      <c r="I422" s="294"/>
      <c r="J422" s="42"/>
      <c r="K422" s="42"/>
      <c r="L422" s="46"/>
      <c r="M422" s="295"/>
      <c r="N422" s="296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774</v>
      </c>
      <c r="AU422" s="19" t="s">
        <v>78</v>
      </c>
    </row>
    <row r="423" s="13" customFormat="1">
      <c r="A423" s="13"/>
      <c r="B423" s="229"/>
      <c r="C423" s="230"/>
      <c r="D423" s="231" t="s">
        <v>202</v>
      </c>
      <c r="E423" s="232" t="s">
        <v>19</v>
      </c>
      <c r="F423" s="233" t="s">
        <v>1056</v>
      </c>
      <c r="G423" s="230"/>
      <c r="H423" s="232" t="s">
        <v>19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202</v>
      </c>
      <c r="AU423" s="239" t="s">
        <v>78</v>
      </c>
      <c r="AV423" s="13" t="s">
        <v>76</v>
      </c>
      <c r="AW423" s="13" t="s">
        <v>31</v>
      </c>
      <c r="AX423" s="13" t="s">
        <v>69</v>
      </c>
      <c r="AY423" s="239" t="s">
        <v>197</v>
      </c>
    </row>
    <row r="424" s="14" customFormat="1">
      <c r="A424" s="14"/>
      <c r="B424" s="240"/>
      <c r="C424" s="241"/>
      <c r="D424" s="231" t="s">
        <v>202</v>
      </c>
      <c r="E424" s="242" t="s">
        <v>19</v>
      </c>
      <c r="F424" s="243" t="s">
        <v>1057</v>
      </c>
      <c r="G424" s="241"/>
      <c r="H424" s="244">
        <v>1561.752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0" t="s">
        <v>202</v>
      </c>
      <c r="AU424" s="250" t="s">
        <v>78</v>
      </c>
      <c r="AV424" s="14" t="s">
        <v>78</v>
      </c>
      <c r="AW424" s="14" t="s">
        <v>31</v>
      </c>
      <c r="AX424" s="14" t="s">
        <v>69</v>
      </c>
      <c r="AY424" s="250" t="s">
        <v>197</v>
      </c>
    </row>
    <row r="425" s="16" customFormat="1">
      <c r="A425" s="16"/>
      <c r="B425" s="262"/>
      <c r="C425" s="263"/>
      <c r="D425" s="231" t="s">
        <v>202</v>
      </c>
      <c r="E425" s="264" t="s">
        <v>19</v>
      </c>
      <c r="F425" s="265" t="s">
        <v>215</v>
      </c>
      <c r="G425" s="263"/>
      <c r="H425" s="266">
        <v>1561.752</v>
      </c>
      <c r="I425" s="267"/>
      <c r="J425" s="263"/>
      <c r="K425" s="263"/>
      <c r="L425" s="268"/>
      <c r="M425" s="269"/>
      <c r="N425" s="270"/>
      <c r="O425" s="270"/>
      <c r="P425" s="270"/>
      <c r="Q425" s="270"/>
      <c r="R425" s="270"/>
      <c r="S425" s="270"/>
      <c r="T425" s="271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72" t="s">
        <v>202</v>
      </c>
      <c r="AU425" s="272" t="s">
        <v>78</v>
      </c>
      <c r="AV425" s="16" t="s">
        <v>148</v>
      </c>
      <c r="AW425" s="16" t="s">
        <v>31</v>
      </c>
      <c r="AX425" s="16" t="s">
        <v>76</v>
      </c>
      <c r="AY425" s="272" t="s">
        <v>197</v>
      </c>
    </row>
    <row r="426" s="2" customFormat="1" ht="24.15" customHeight="1">
      <c r="A426" s="40"/>
      <c r="B426" s="41"/>
      <c r="C426" s="215" t="s">
        <v>604</v>
      </c>
      <c r="D426" s="215" t="s">
        <v>198</v>
      </c>
      <c r="E426" s="216" t="s">
        <v>1058</v>
      </c>
      <c r="F426" s="217" t="s">
        <v>1059</v>
      </c>
      <c r="G426" s="218" t="s">
        <v>341</v>
      </c>
      <c r="H426" s="219">
        <v>92.780000000000001</v>
      </c>
      <c r="I426" s="220"/>
      <c r="J426" s="221">
        <f>ROUND(I426*H426,2)</f>
        <v>0</v>
      </c>
      <c r="K426" s="222"/>
      <c r="L426" s="46"/>
      <c r="M426" s="223" t="s">
        <v>19</v>
      </c>
      <c r="N426" s="224" t="s">
        <v>42</v>
      </c>
      <c r="O426" s="86"/>
      <c r="P426" s="225">
        <f>O426*H426</f>
        <v>0</v>
      </c>
      <c r="Q426" s="225">
        <v>0</v>
      </c>
      <c r="R426" s="225">
        <f>Q426*H426</f>
        <v>0</v>
      </c>
      <c r="S426" s="225">
        <v>0</v>
      </c>
      <c r="T426" s="22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7" t="s">
        <v>148</v>
      </c>
      <c r="AT426" s="227" t="s">
        <v>198</v>
      </c>
      <c r="AU426" s="227" t="s">
        <v>78</v>
      </c>
      <c r="AY426" s="19" t="s">
        <v>197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9" t="s">
        <v>148</v>
      </c>
      <c r="BK426" s="228">
        <f>ROUND(I426*H426,2)</f>
        <v>0</v>
      </c>
      <c r="BL426" s="19" t="s">
        <v>148</v>
      </c>
      <c r="BM426" s="227" t="s">
        <v>1060</v>
      </c>
    </row>
    <row r="427" s="2" customFormat="1">
      <c r="A427" s="40"/>
      <c r="B427" s="41"/>
      <c r="C427" s="42"/>
      <c r="D427" s="292" t="s">
        <v>774</v>
      </c>
      <c r="E427" s="42"/>
      <c r="F427" s="293" t="s">
        <v>1061</v>
      </c>
      <c r="G427" s="42"/>
      <c r="H427" s="42"/>
      <c r="I427" s="294"/>
      <c r="J427" s="42"/>
      <c r="K427" s="42"/>
      <c r="L427" s="46"/>
      <c r="M427" s="295"/>
      <c r="N427" s="296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774</v>
      </c>
      <c r="AU427" s="19" t="s">
        <v>78</v>
      </c>
    </row>
    <row r="428" s="13" customFormat="1">
      <c r="A428" s="13"/>
      <c r="B428" s="229"/>
      <c r="C428" s="230"/>
      <c r="D428" s="231" t="s">
        <v>202</v>
      </c>
      <c r="E428" s="232" t="s">
        <v>19</v>
      </c>
      <c r="F428" s="233" t="s">
        <v>1033</v>
      </c>
      <c r="G428" s="230"/>
      <c r="H428" s="232" t="s">
        <v>19</v>
      </c>
      <c r="I428" s="234"/>
      <c r="J428" s="230"/>
      <c r="K428" s="230"/>
      <c r="L428" s="235"/>
      <c r="M428" s="236"/>
      <c r="N428" s="237"/>
      <c r="O428" s="237"/>
      <c r="P428" s="237"/>
      <c r="Q428" s="237"/>
      <c r="R428" s="237"/>
      <c r="S428" s="237"/>
      <c r="T428" s="23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9" t="s">
        <v>202</v>
      </c>
      <c r="AU428" s="239" t="s">
        <v>78</v>
      </c>
      <c r="AV428" s="13" t="s">
        <v>76</v>
      </c>
      <c r="AW428" s="13" t="s">
        <v>31</v>
      </c>
      <c r="AX428" s="13" t="s">
        <v>69</v>
      </c>
      <c r="AY428" s="239" t="s">
        <v>197</v>
      </c>
    </row>
    <row r="429" s="14" customFormat="1">
      <c r="A429" s="14"/>
      <c r="B429" s="240"/>
      <c r="C429" s="241"/>
      <c r="D429" s="231" t="s">
        <v>202</v>
      </c>
      <c r="E429" s="242" t="s">
        <v>19</v>
      </c>
      <c r="F429" s="243" t="s">
        <v>1034</v>
      </c>
      <c r="G429" s="241"/>
      <c r="H429" s="244">
        <v>92.780000000000001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0" t="s">
        <v>202</v>
      </c>
      <c r="AU429" s="250" t="s">
        <v>78</v>
      </c>
      <c r="AV429" s="14" t="s">
        <v>78</v>
      </c>
      <c r="AW429" s="14" t="s">
        <v>31</v>
      </c>
      <c r="AX429" s="14" t="s">
        <v>69</v>
      </c>
      <c r="AY429" s="250" t="s">
        <v>197</v>
      </c>
    </row>
    <row r="430" s="16" customFormat="1">
      <c r="A430" s="16"/>
      <c r="B430" s="262"/>
      <c r="C430" s="263"/>
      <c r="D430" s="231" t="s">
        <v>202</v>
      </c>
      <c r="E430" s="264" t="s">
        <v>19</v>
      </c>
      <c r="F430" s="265" t="s">
        <v>215</v>
      </c>
      <c r="G430" s="263"/>
      <c r="H430" s="266">
        <v>92.780000000000001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T430" s="272" t="s">
        <v>202</v>
      </c>
      <c r="AU430" s="272" t="s">
        <v>78</v>
      </c>
      <c r="AV430" s="16" t="s">
        <v>148</v>
      </c>
      <c r="AW430" s="16" t="s">
        <v>31</v>
      </c>
      <c r="AX430" s="16" t="s">
        <v>76</v>
      </c>
      <c r="AY430" s="272" t="s">
        <v>197</v>
      </c>
    </row>
    <row r="431" s="2" customFormat="1" ht="24.15" customHeight="1">
      <c r="A431" s="40"/>
      <c r="B431" s="41"/>
      <c r="C431" s="215" t="s">
        <v>609</v>
      </c>
      <c r="D431" s="215" t="s">
        <v>198</v>
      </c>
      <c r="E431" s="216" t="s">
        <v>1058</v>
      </c>
      <c r="F431" s="217" t="s">
        <v>1059</v>
      </c>
      <c r="G431" s="218" t="s">
        <v>341</v>
      </c>
      <c r="H431" s="219">
        <v>345.80500000000001</v>
      </c>
      <c r="I431" s="220"/>
      <c r="J431" s="221">
        <f>ROUND(I431*H431,2)</f>
        <v>0</v>
      </c>
      <c r="K431" s="222"/>
      <c r="L431" s="46"/>
      <c r="M431" s="223" t="s">
        <v>19</v>
      </c>
      <c r="N431" s="224" t="s">
        <v>42</v>
      </c>
      <c r="O431" s="86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7" t="s">
        <v>148</v>
      </c>
      <c r="AT431" s="227" t="s">
        <v>198</v>
      </c>
      <c r="AU431" s="227" t="s">
        <v>78</v>
      </c>
      <c r="AY431" s="19" t="s">
        <v>197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19" t="s">
        <v>148</v>
      </c>
      <c r="BK431" s="228">
        <f>ROUND(I431*H431,2)</f>
        <v>0</v>
      </c>
      <c r="BL431" s="19" t="s">
        <v>148</v>
      </c>
      <c r="BM431" s="227" t="s">
        <v>1062</v>
      </c>
    </row>
    <row r="432" s="2" customFormat="1">
      <c r="A432" s="40"/>
      <c r="B432" s="41"/>
      <c r="C432" s="42"/>
      <c r="D432" s="292" t="s">
        <v>774</v>
      </c>
      <c r="E432" s="42"/>
      <c r="F432" s="293" t="s">
        <v>1061</v>
      </c>
      <c r="G432" s="42"/>
      <c r="H432" s="42"/>
      <c r="I432" s="294"/>
      <c r="J432" s="42"/>
      <c r="K432" s="42"/>
      <c r="L432" s="46"/>
      <c r="M432" s="295"/>
      <c r="N432" s="296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774</v>
      </c>
      <c r="AU432" s="19" t="s">
        <v>78</v>
      </c>
    </row>
    <row r="433" s="13" customFormat="1">
      <c r="A433" s="13"/>
      <c r="B433" s="229"/>
      <c r="C433" s="230"/>
      <c r="D433" s="231" t="s">
        <v>202</v>
      </c>
      <c r="E433" s="232" t="s">
        <v>19</v>
      </c>
      <c r="F433" s="233" t="s">
        <v>1036</v>
      </c>
      <c r="G433" s="230"/>
      <c r="H433" s="232" t="s">
        <v>19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202</v>
      </c>
      <c r="AU433" s="239" t="s">
        <v>78</v>
      </c>
      <c r="AV433" s="13" t="s">
        <v>76</v>
      </c>
      <c r="AW433" s="13" t="s">
        <v>31</v>
      </c>
      <c r="AX433" s="13" t="s">
        <v>69</v>
      </c>
      <c r="AY433" s="239" t="s">
        <v>197</v>
      </c>
    </row>
    <row r="434" s="14" customFormat="1">
      <c r="A434" s="14"/>
      <c r="B434" s="240"/>
      <c r="C434" s="241"/>
      <c r="D434" s="231" t="s">
        <v>202</v>
      </c>
      <c r="E434" s="242" t="s">
        <v>19</v>
      </c>
      <c r="F434" s="243" t="s">
        <v>1037</v>
      </c>
      <c r="G434" s="241"/>
      <c r="H434" s="244">
        <v>345.80500000000001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0" t="s">
        <v>202</v>
      </c>
      <c r="AU434" s="250" t="s">
        <v>78</v>
      </c>
      <c r="AV434" s="14" t="s">
        <v>78</v>
      </c>
      <c r="AW434" s="14" t="s">
        <v>31</v>
      </c>
      <c r="AX434" s="14" t="s">
        <v>69</v>
      </c>
      <c r="AY434" s="250" t="s">
        <v>197</v>
      </c>
    </row>
    <row r="435" s="16" customFormat="1">
      <c r="A435" s="16"/>
      <c r="B435" s="262"/>
      <c r="C435" s="263"/>
      <c r="D435" s="231" t="s">
        <v>202</v>
      </c>
      <c r="E435" s="264" t="s">
        <v>19</v>
      </c>
      <c r="F435" s="265" t="s">
        <v>215</v>
      </c>
      <c r="G435" s="263"/>
      <c r="H435" s="266">
        <v>345.80500000000001</v>
      </c>
      <c r="I435" s="267"/>
      <c r="J435" s="263"/>
      <c r="K435" s="263"/>
      <c r="L435" s="268"/>
      <c r="M435" s="269"/>
      <c r="N435" s="270"/>
      <c r="O435" s="270"/>
      <c r="P435" s="270"/>
      <c r="Q435" s="270"/>
      <c r="R435" s="270"/>
      <c r="S435" s="270"/>
      <c r="T435" s="271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72" t="s">
        <v>202</v>
      </c>
      <c r="AU435" s="272" t="s">
        <v>78</v>
      </c>
      <c r="AV435" s="16" t="s">
        <v>148</v>
      </c>
      <c r="AW435" s="16" t="s">
        <v>31</v>
      </c>
      <c r="AX435" s="16" t="s">
        <v>76</v>
      </c>
      <c r="AY435" s="272" t="s">
        <v>197</v>
      </c>
    </row>
    <row r="436" s="2" customFormat="1" ht="24.15" customHeight="1">
      <c r="A436" s="40"/>
      <c r="B436" s="41"/>
      <c r="C436" s="215" t="s">
        <v>617</v>
      </c>
      <c r="D436" s="215" t="s">
        <v>198</v>
      </c>
      <c r="E436" s="216" t="s">
        <v>1063</v>
      </c>
      <c r="F436" s="217" t="s">
        <v>1064</v>
      </c>
      <c r="G436" s="218" t="s">
        <v>341</v>
      </c>
      <c r="H436" s="219">
        <v>173.52799999999999</v>
      </c>
      <c r="I436" s="220"/>
      <c r="J436" s="221">
        <f>ROUND(I436*H436,2)</f>
        <v>0</v>
      </c>
      <c r="K436" s="222"/>
      <c r="L436" s="46"/>
      <c r="M436" s="223" t="s">
        <v>19</v>
      </c>
      <c r="N436" s="224" t="s">
        <v>42</v>
      </c>
      <c r="O436" s="86"/>
      <c r="P436" s="225">
        <f>O436*H436</f>
        <v>0</v>
      </c>
      <c r="Q436" s="225">
        <v>0</v>
      </c>
      <c r="R436" s="225">
        <f>Q436*H436</f>
        <v>0</v>
      </c>
      <c r="S436" s="225">
        <v>0</v>
      </c>
      <c r="T436" s="22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7" t="s">
        <v>148</v>
      </c>
      <c r="AT436" s="227" t="s">
        <v>198</v>
      </c>
      <c r="AU436" s="227" t="s">
        <v>78</v>
      </c>
      <c r="AY436" s="19" t="s">
        <v>197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9" t="s">
        <v>148</v>
      </c>
      <c r="BK436" s="228">
        <f>ROUND(I436*H436,2)</f>
        <v>0</v>
      </c>
      <c r="BL436" s="19" t="s">
        <v>148</v>
      </c>
      <c r="BM436" s="227" t="s">
        <v>1065</v>
      </c>
    </row>
    <row r="437" s="2" customFormat="1">
      <c r="A437" s="40"/>
      <c r="B437" s="41"/>
      <c r="C437" s="42"/>
      <c r="D437" s="292" t="s">
        <v>774</v>
      </c>
      <c r="E437" s="42"/>
      <c r="F437" s="293" t="s">
        <v>1066</v>
      </c>
      <c r="G437" s="42"/>
      <c r="H437" s="42"/>
      <c r="I437" s="294"/>
      <c r="J437" s="42"/>
      <c r="K437" s="42"/>
      <c r="L437" s="46"/>
      <c r="M437" s="295"/>
      <c r="N437" s="296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774</v>
      </c>
      <c r="AU437" s="19" t="s">
        <v>78</v>
      </c>
    </row>
    <row r="438" s="13" customFormat="1">
      <c r="A438" s="13"/>
      <c r="B438" s="229"/>
      <c r="C438" s="230"/>
      <c r="D438" s="231" t="s">
        <v>202</v>
      </c>
      <c r="E438" s="232" t="s">
        <v>19</v>
      </c>
      <c r="F438" s="233" t="s">
        <v>1050</v>
      </c>
      <c r="G438" s="230"/>
      <c r="H438" s="232" t="s">
        <v>19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202</v>
      </c>
      <c r="AU438" s="239" t="s">
        <v>78</v>
      </c>
      <c r="AV438" s="13" t="s">
        <v>76</v>
      </c>
      <c r="AW438" s="13" t="s">
        <v>31</v>
      </c>
      <c r="AX438" s="13" t="s">
        <v>69</v>
      </c>
      <c r="AY438" s="239" t="s">
        <v>197</v>
      </c>
    </row>
    <row r="439" s="14" customFormat="1">
      <c r="A439" s="14"/>
      <c r="B439" s="240"/>
      <c r="C439" s="241"/>
      <c r="D439" s="231" t="s">
        <v>202</v>
      </c>
      <c r="E439" s="242" t="s">
        <v>19</v>
      </c>
      <c r="F439" s="243" t="s">
        <v>1051</v>
      </c>
      <c r="G439" s="241"/>
      <c r="H439" s="244">
        <v>173.52799999999999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202</v>
      </c>
      <c r="AU439" s="250" t="s">
        <v>78</v>
      </c>
      <c r="AV439" s="14" t="s">
        <v>78</v>
      </c>
      <c r="AW439" s="14" t="s">
        <v>31</v>
      </c>
      <c r="AX439" s="14" t="s">
        <v>69</v>
      </c>
      <c r="AY439" s="250" t="s">
        <v>197</v>
      </c>
    </row>
    <row r="440" s="16" customFormat="1">
      <c r="A440" s="16"/>
      <c r="B440" s="262"/>
      <c r="C440" s="263"/>
      <c r="D440" s="231" t="s">
        <v>202</v>
      </c>
      <c r="E440" s="264" t="s">
        <v>19</v>
      </c>
      <c r="F440" s="265" t="s">
        <v>215</v>
      </c>
      <c r="G440" s="263"/>
      <c r="H440" s="266">
        <v>173.52799999999999</v>
      </c>
      <c r="I440" s="267"/>
      <c r="J440" s="263"/>
      <c r="K440" s="263"/>
      <c r="L440" s="268"/>
      <c r="M440" s="269"/>
      <c r="N440" s="270"/>
      <c r="O440" s="270"/>
      <c r="P440" s="270"/>
      <c r="Q440" s="270"/>
      <c r="R440" s="270"/>
      <c r="S440" s="270"/>
      <c r="T440" s="271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T440" s="272" t="s">
        <v>202</v>
      </c>
      <c r="AU440" s="272" t="s">
        <v>78</v>
      </c>
      <c r="AV440" s="16" t="s">
        <v>148</v>
      </c>
      <c r="AW440" s="16" t="s">
        <v>31</v>
      </c>
      <c r="AX440" s="16" t="s">
        <v>76</v>
      </c>
      <c r="AY440" s="272" t="s">
        <v>197</v>
      </c>
    </row>
    <row r="441" s="2" customFormat="1" ht="33" customHeight="1">
      <c r="A441" s="40"/>
      <c r="B441" s="41"/>
      <c r="C441" s="215" t="s">
        <v>623</v>
      </c>
      <c r="D441" s="215" t="s">
        <v>198</v>
      </c>
      <c r="E441" s="216" t="s">
        <v>1067</v>
      </c>
      <c r="F441" s="217" t="s">
        <v>1068</v>
      </c>
      <c r="G441" s="218" t="s">
        <v>341</v>
      </c>
      <c r="H441" s="219">
        <v>97.745000000000005</v>
      </c>
      <c r="I441" s="220"/>
      <c r="J441" s="221">
        <f>ROUND(I441*H441,2)</f>
        <v>0</v>
      </c>
      <c r="K441" s="222"/>
      <c r="L441" s="46"/>
      <c r="M441" s="223" t="s">
        <v>19</v>
      </c>
      <c r="N441" s="224" t="s">
        <v>42</v>
      </c>
      <c r="O441" s="86"/>
      <c r="P441" s="225">
        <f>O441*H441</f>
        <v>0</v>
      </c>
      <c r="Q441" s="225">
        <v>0</v>
      </c>
      <c r="R441" s="225">
        <f>Q441*H441</f>
        <v>0</v>
      </c>
      <c r="S441" s="225">
        <v>0</v>
      </c>
      <c r="T441" s="22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7" t="s">
        <v>148</v>
      </c>
      <c r="AT441" s="227" t="s">
        <v>198</v>
      </c>
      <c r="AU441" s="227" t="s">
        <v>78</v>
      </c>
      <c r="AY441" s="19" t="s">
        <v>197</v>
      </c>
      <c r="BE441" s="228">
        <f>IF(N441="základní",J441,0)</f>
        <v>0</v>
      </c>
      <c r="BF441" s="228">
        <f>IF(N441="snížená",J441,0)</f>
        <v>0</v>
      </c>
      <c r="BG441" s="228">
        <f>IF(N441="zákl. přenesená",J441,0)</f>
        <v>0</v>
      </c>
      <c r="BH441" s="228">
        <f>IF(N441="sníž. přenesená",J441,0)</f>
        <v>0</v>
      </c>
      <c r="BI441" s="228">
        <f>IF(N441="nulová",J441,0)</f>
        <v>0</v>
      </c>
      <c r="BJ441" s="19" t="s">
        <v>148</v>
      </c>
      <c r="BK441" s="228">
        <f>ROUND(I441*H441,2)</f>
        <v>0</v>
      </c>
      <c r="BL441" s="19" t="s">
        <v>148</v>
      </c>
      <c r="BM441" s="227" t="s">
        <v>1069</v>
      </c>
    </row>
    <row r="442" s="2" customFormat="1">
      <c r="A442" s="40"/>
      <c r="B442" s="41"/>
      <c r="C442" s="42"/>
      <c r="D442" s="292" t="s">
        <v>774</v>
      </c>
      <c r="E442" s="42"/>
      <c r="F442" s="293" t="s">
        <v>1070</v>
      </c>
      <c r="G442" s="42"/>
      <c r="H442" s="42"/>
      <c r="I442" s="294"/>
      <c r="J442" s="42"/>
      <c r="K442" s="42"/>
      <c r="L442" s="46"/>
      <c r="M442" s="295"/>
      <c r="N442" s="296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774</v>
      </c>
      <c r="AU442" s="19" t="s">
        <v>78</v>
      </c>
    </row>
    <row r="443" s="13" customFormat="1">
      <c r="A443" s="13"/>
      <c r="B443" s="229"/>
      <c r="C443" s="230"/>
      <c r="D443" s="231" t="s">
        <v>202</v>
      </c>
      <c r="E443" s="232" t="s">
        <v>19</v>
      </c>
      <c r="F443" s="233" t="s">
        <v>1036</v>
      </c>
      <c r="G443" s="230"/>
      <c r="H443" s="232" t="s">
        <v>19</v>
      </c>
      <c r="I443" s="234"/>
      <c r="J443" s="230"/>
      <c r="K443" s="230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202</v>
      </c>
      <c r="AU443" s="239" t="s">
        <v>78</v>
      </c>
      <c r="AV443" s="13" t="s">
        <v>76</v>
      </c>
      <c r="AW443" s="13" t="s">
        <v>31</v>
      </c>
      <c r="AX443" s="13" t="s">
        <v>69</v>
      </c>
      <c r="AY443" s="239" t="s">
        <v>197</v>
      </c>
    </row>
    <row r="444" s="14" customFormat="1">
      <c r="A444" s="14"/>
      <c r="B444" s="240"/>
      <c r="C444" s="241"/>
      <c r="D444" s="231" t="s">
        <v>202</v>
      </c>
      <c r="E444" s="242" t="s">
        <v>19</v>
      </c>
      <c r="F444" s="243" t="s">
        <v>1071</v>
      </c>
      <c r="G444" s="241"/>
      <c r="H444" s="244">
        <v>97.745000000000005</v>
      </c>
      <c r="I444" s="245"/>
      <c r="J444" s="241"/>
      <c r="K444" s="241"/>
      <c r="L444" s="246"/>
      <c r="M444" s="247"/>
      <c r="N444" s="248"/>
      <c r="O444" s="248"/>
      <c r="P444" s="248"/>
      <c r="Q444" s="248"/>
      <c r="R444" s="248"/>
      <c r="S444" s="248"/>
      <c r="T444" s="24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0" t="s">
        <v>202</v>
      </c>
      <c r="AU444" s="250" t="s">
        <v>78</v>
      </c>
      <c r="AV444" s="14" t="s">
        <v>78</v>
      </c>
      <c r="AW444" s="14" t="s">
        <v>31</v>
      </c>
      <c r="AX444" s="14" t="s">
        <v>69</v>
      </c>
      <c r="AY444" s="250" t="s">
        <v>197</v>
      </c>
    </row>
    <row r="445" s="16" customFormat="1">
      <c r="A445" s="16"/>
      <c r="B445" s="262"/>
      <c r="C445" s="263"/>
      <c r="D445" s="231" t="s">
        <v>202</v>
      </c>
      <c r="E445" s="264" t="s">
        <v>19</v>
      </c>
      <c r="F445" s="265" t="s">
        <v>215</v>
      </c>
      <c r="G445" s="263"/>
      <c r="H445" s="266">
        <v>97.745000000000005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T445" s="272" t="s">
        <v>202</v>
      </c>
      <c r="AU445" s="272" t="s">
        <v>78</v>
      </c>
      <c r="AV445" s="16" t="s">
        <v>148</v>
      </c>
      <c r="AW445" s="16" t="s">
        <v>31</v>
      </c>
      <c r="AX445" s="16" t="s">
        <v>76</v>
      </c>
      <c r="AY445" s="272" t="s">
        <v>197</v>
      </c>
    </row>
    <row r="446" s="2" customFormat="1" ht="33" customHeight="1">
      <c r="A446" s="40"/>
      <c r="B446" s="41"/>
      <c r="C446" s="215" t="s">
        <v>627</v>
      </c>
      <c r="D446" s="215" t="s">
        <v>198</v>
      </c>
      <c r="E446" s="216" t="s">
        <v>1067</v>
      </c>
      <c r="F446" s="217" t="s">
        <v>1068</v>
      </c>
      <c r="G446" s="218" t="s">
        <v>341</v>
      </c>
      <c r="H446" s="219">
        <v>65.408000000000001</v>
      </c>
      <c r="I446" s="220"/>
      <c r="J446" s="221">
        <f>ROUND(I446*H446,2)</f>
        <v>0</v>
      </c>
      <c r="K446" s="222"/>
      <c r="L446" s="46"/>
      <c r="M446" s="223" t="s">
        <v>19</v>
      </c>
      <c r="N446" s="224" t="s">
        <v>42</v>
      </c>
      <c r="O446" s="86"/>
      <c r="P446" s="225">
        <f>O446*H446</f>
        <v>0</v>
      </c>
      <c r="Q446" s="225">
        <v>0</v>
      </c>
      <c r="R446" s="225">
        <f>Q446*H446</f>
        <v>0</v>
      </c>
      <c r="S446" s="225">
        <v>0</v>
      </c>
      <c r="T446" s="22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7" t="s">
        <v>148</v>
      </c>
      <c r="AT446" s="227" t="s">
        <v>198</v>
      </c>
      <c r="AU446" s="227" t="s">
        <v>78</v>
      </c>
      <c r="AY446" s="19" t="s">
        <v>197</v>
      </c>
      <c r="BE446" s="228">
        <f>IF(N446="základní",J446,0)</f>
        <v>0</v>
      </c>
      <c r="BF446" s="228">
        <f>IF(N446="snížená",J446,0)</f>
        <v>0</v>
      </c>
      <c r="BG446" s="228">
        <f>IF(N446="zákl. přenesená",J446,0)</f>
        <v>0</v>
      </c>
      <c r="BH446" s="228">
        <f>IF(N446="sníž. přenesená",J446,0)</f>
        <v>0</v>
      </c>
      <c r="BI446" s="228">
        <f>IF(N446="nulová",J446,0)</f>
        <v>0</v>
      </c>
      <c r="BJ446" s="19" t="s">
        <v>148</v>
      </c>
      <c r="BK446" s="228">
        <f>ROUND(I446*H446,2)</f>
        <v>0</v>
      </c>
      <c r="BL446" s="19" t="s">
        <v>148</v>
      </c>
      <c r="BM446" s="227" t="s">
        <v>1072</v>
      </c>
    </row>
    <row r="447" s="2" customFormat="1">
      <c r="A447" s="40"/>
      <c r="B447" s="41"/>
      <c r="C447" s="42"/>
      <c r="D447" s="292" t="s">
        <v>774</v>
      </c>
      <c r="E447" s="42"/>
      <c r="F447" s="293" t="s">
        <v>1070</v>
      </c>
      <c r="G447" s="42"/>
      <c r="H447" s="42"/>
      <c r="I447" s="294"/>
      <c r="J447" s="42"/>
      <c r="K447" s="42"/>
      <c r="L447" s="46"/>
      <c r="M447" s="295"/>
      <c r="N447" s="296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774</v>
      </c>
      <c r="AU447" s="19" t="s">
        <v>78</v>
      </c>
    </row>
    <row r="448" s="13" customFormat="1">
      <c r="A448" s="13"/>
      <c r="B448" s="229"/>
      <c r="C448" s="230"/>
      <c r="D448" s="231" t="s">
        <v>202</v>
      </c>
      <c r="E448" s="232" t="s">
        <v>19</v>
      </c>
      <c r="F448" s="233" t="s">
        <v>1050</v>
      </c>
      <c r="G448" s="230"/>
      <c r="H448" s="232" t="s">
        <v>19</v>
      </c>
      <c r="I448" s="234"/>
      <c r="J448" s="230"/>
      <c r="K448" s="230"/>
      <c r="L448" s="235"/>
      <c r="M448" s="236"/>
      <c r="N448" s="237"/>
      <c r="O448" s="237"/>
      <c r="P448" s="237"/>
      <c r="Q448" s="237"/>
      <c r="R448" s="237"/>
      <c r="S448" s="237"/>
      <c r="T448" s="23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9" t="s">
        <v>202</v>
      </c>
      <c r="AU448" s="239" t="s">
        <v>78</v>
      </c>
      <c r="AV448" s="13" t="s">
        <v>76</v>
      </c>
      <c r="AW448" s="13" t="s">
        <v>31</v>
      </c>
      <c r="AX448" s="13" t="s">
        <v>69</v>
      </c>
      <c r="AY448" s="239" t="s">
        <v>197</v>
      </c>
    </row>
    <row r="449" s="14" customFormat="1">
      <c r="A449" s="14"/>
      <c r="B449" s="240"/>
      <c r="C449" s="241"/>
      <c r="D449" s="231" t="s">
        <v>202</v>
      </c>
      <c r="E449" s="242" t="s">
        <v>19</v>
      </c>
      <c r="F449" s="243" t="s">
        <v>1073</v>
      </c>
      <c r="G449" s="241"/>
      <c r="H449" s="244">
        <v>65.408000000000001</v>
      </c>
      <c r="I449" s="245"/>
      <c r="J449" s="241"/>
      <c r="K449" s="241"/>
      <c r="L449" s="246"/>
      <c r="M449" s="247"/>
      <c r="N449" s="248"/>
      <c r="O449" s="248"/>
      <c r="P449" s="248"/>
      <c r="Q449" s="248"/>
      <c r="R449" s="248"/>
      <c r="S449" s="248"/>
      <c r="T449" s="24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0" t="s">
        <v>202</v>
      </c>
      <c r="AU449" s="250" t="s">
        <v>78</v>
      </c>
      <c r="AV449" s="14" t="s">
        <v>78</v>
      </c>
      <c r="AW449" s="14" t="s">
        <v>31</v>
      </c>
      <c r="AX449" s="14" t="s">
        <v>69</v>
      </c>
      <c r="AY449" s="250" t="s">
        <v>197</v>
      </c>
    </row>
    <row r="450" s="16" customFormat="1">
      <c r="A450" s="16"/>
      <c r="B450" s="262"/>
      <c r="C450" s="263"/>
      <c r="D450" s="231" t="s">
        <v>202</v>
      </c>
      <c r="E450" s="264" t="s">
        <v>19</v>
      </c>
      <c r="F450" s="265" t="s">
        <v>215</v>
      </c>
      <c r="G450" s="263"/>
      <c r="H450" s="266">
        <v>65.408000000000001</v>
      </c>
      <c r="I450" s="267"/>
      <c r="J450" s="263"/>
      <c r="K450" s="263"/>
      <c r="L450" s="268"/>
      <c r="M450" s="269"/>
      <c r="N450" s="270"/>
      <c r="O450" s="270"/>
      <c r="P450" s="270"/>
      <c r="Q450" s="270"/>
      <c r="R450" s="270"/>
      <c r="S450" s="270"/>
      <c r="T450" s="271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72" t="s">
        <v>202</v>
      </c>
      <c r="AU450" s="272" t="s">
        <v>78</v>
      </c>
      <c r="AV450" s="16" t="s">
        <v>148</v>
      </c>
      <c r="AW450" s="16" t="s">
        <v>31</v>
      </c>
      <c r="AX450" s="16" t="s">
        <v>76</v>
      </c>
      <c r="AY450" s="272" t="s">
        <v>197</v>
      </c>
    </row>
    <row r="451" s="2" customFormat="1" ht="37.8" customHeight="1">
      <c r="A451" s="40"/>
      <c r="B451" s="41"/>
      <c r="C451" s="215" t="s">
        <v>633</v>
      </c>
      <c r="D451" s="215" t="s">
        <v>198</v>
      </c>
      <c r="E451" s="216" t="s">
        <v>1074</v>
      </c>
      <c r="F451" s="217" t="s">
        <v>1075</v>
      </c>
      <c r="G451" s="218" t="s">
        <v>341</v>
      </c>
      <c r="H451" s="219">
        <v>108.12000000000001</v>
      </c>
      <c r="I451" s="220"/>
      <c r="J451" s="221">
        <f>ROUND(I451*H451,2)</f>
        <v>0</v>
      </c>
      <c r="K451" s="222"/>
      <c r="L451" s="46"/>
      <c r="M451" s="223" t="s">
        <v>19</v>
      </c>
      <c r="N451" s="224" t="s">
        <v>42</v>
      </c>
      <c r="O451" s="86"/>
      <c r="P451" s="225">
        <f>O451*H451</f>
        <v>0</v>
      </c>
      <c r="Q451" s="225">
        <v>0</v>
      </c>
      <c r="R451" s="225">
        <f>Q451*H451</f>
        <v>0</v>
      </c>
      <c r="S451" s="225">
        <v>0</v>
      </c>
      <c r="T451" s="22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7" t="s">
        <v>148</v>
      </c>
      <c r="AT451" s="227" t="s">
        <v>198</v>
      </c>
      <c r="AU451" s="227" t="s">
        <v>78</v>
      </c>
      <c r="AY451" s="19" t="s">
        <v>197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9" t="s">
        <v>148</v>
      </c>
      <c r="BK451" s="228">
        <f>ROUND(I451*H451,2)</f>
        <v>0</v>
      </c>
      <c r="BL451" s="19" t="s">
        <v>148</v>
      </c>
      <c r="BM451" s="227" t="s">
        <v>1076</v>
      </c>
    </row>
    <row r="452" s="2" customFormat="1">
      <c r="A452" s="40"/>
      <c r="B452" s="41"/>
      <c r="C452" s="42"/>
      <c r="D452" s="292" t="s">
        <v>774</v>
      </c>
      <c r="E452" s="42"/>
      <c r="F452" s="293" t="s">
        <v>1077</v>
      </c>
      <c r="G452" s="42"/>
      <c r="H452" s="42"/>
      <c r="I452" s="294"/>
      <c r="J452" s="42"/>
      <c r="K452" s="42"/>
      <c r="L452" s="46"/>
      <c r="M452" s="295"/>
      <c r="N452" s="296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774</v>
      </c>
      <c r="AU452" s="19" t="s">
        <v>78</v>
      </c>
    </row>
    <row r="453" s="13" customFormat="1">
      <c r="A453" s="13"/>
      <c r="B453" s="229"/>
      <c r="C453" s="230"/>
      <c r="D453" s="231" t="s">
        <v>202</v>
      </c>
      <c r="E453" s="232" t="s">
        <v>19</v>
      </c>
      <c r="F453" s="233" t="s">
        <v>1078</v>
      </c>
      <c r="G453" s="230"/>
      <c r="H453" s="232" t="s">
        <v>19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202</v>
      </c>
      <c r="AU453" s="239" t="s">
        <v>78</v>
      </c>
      <c r="AV453" s="13" t="s">
        <v>76</v>
      </c>
      <c r="AW453" s="13" t="s">
        <v>31</v>
      </c>
      <c r="AX453" s="13" t="s">
        <v>69</v>
      </c>
      <c r="AY453" s="239" t="s">
        <v>197</v>
      </c>
    </row>
    <row r="454" s="14" customFormat="1">
      <c r="A454" s="14"/>
      <c r="B454" s="240"/>
      <c r="C454" s="241"/>
      <c r="D454" s="231" t="s">
        <v>202</v>
      </c>
      <c r="E454" s="242" t="s">
        <v>19</v>
      </c>
      <c r="F454" s="243" t="s">
        <v>1079</v>
      </c>
      <c r="G454" s="241"/>
      <c r="H454" s="244">
        <v>108.12000000000001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202</v>
      </c>
      <c r="AU454" s="250" t="s">
        <v>78</v>
      </c>
      <c r="AV454" s="14" t="s">
        <v>78</v>
      </c>
      <c r="AW454" s="14" t="s">
        <v>31</v>
      </c>
      <c r="AX454" s="14" t="s">
        <v>69</v>
      </c>
      <c r="AY454" s="250" t="s">
        <v>197</v>
      </c>
    </row>
    <row r="455" s="16" customFormat="1">
      <c r="A455" s="16"/>
      <c r="B455" s="262"/>
      <c r="C455" s="263"/>
      <c r="D455" s="231" t="s">
        <v>202</v>
      </c>
      <c r="E455" s="264" t="s">
        <v>19</v>
      </c>
      <c r="F455" s="265" t="s">
        <v>215</v>
      </c>
      <c r="G455" s="263"/>
      <c r="H455" s="266">
        <v>108.12000000000001</v>
      </c>
      <c r="I455" s="267"/>
      <c r="J455" s="263"/>
      <c r="K455" s="263"/>
      <c r="L455" s="268"/>
      <c r="M455" s="269"/>
      <c r="N455" s="270"/>
      <c r="O455" s="270"/>
      <c r="P455" s="270"/>
      <c r="Q455" s="270"/>
      <c r="R455" s="270"/>
      <c r="S455" s="270"/>
      <c r="T455" s="271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T455" s="272" t="s">
        <v>202</v>
      </c>
      <c r="AU455" s="272" t="s">
        <v>78</v>
      </c>
      <c r="AV455" s="16" t="s">
        <v>148</v>
      </c>
      <c r="AW455" s="16" t="s">
        <v>31</v>
      </c>
      <c r="AX455" s="16" t="s">
        <v>76</v>
      </c>
      <c r="AY455" s="272" t="s">
        <v>197</v>
      </c>
    </row>
    <row r="456" s="2" customFormat="1" ht="33" customHeight="1">
      <c r="A456" s="40"/>
      <c r="B456" s="41"/>
      <c r="C456" s="215" t="s">
        <v>636</v>
      </c>
      <c r="D456" s="215" t="s">
        <v>198</v>
      </c>
      <c r="E456" s="216" t="s">
        <v>1080</v>
      </c>
      <c r="F456" s="217" t="s">
        <v>1081</v>
      </c>
      <c r="G456" s="218" t="s">
        <v>341</v>
      </c>
      <c r="H456" s="219">
        <v>92.780000000000001</v>
      </c>
      <c r="I456" s="220"/>
      <c r="J456" s="221">
        <f>ROUND(I456*H456,2)</f>
        <v>0</v>
      </c>
      <c r="K456" s="222"/>
      <c r="L456" s="46"/>
      <c r="M456" s="223" t="s">
        <v>19</v>
      </c>
      <c r="N456" s="224" t="s">
        <v>42</v>
      </c>
      <c r="O456" s="86"/>
      <c r="P456" s="225">
        <f>O456*H456</f>
        <v>0</v>
      </c>
      <c r="Q456" s="225">
        <v>0</v>
      </c>
      <c r="R456" s="225">
        <f>Q456*H456</f>
        <v>0</v>
      </c>
      <c r="S456" s="225">
        <v>0</v>
      </c>
      <c r="T456" s="22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7" t="s">
        <v>148</v>
      </c>
      <c r="AT456" s="227" t="s">
        <v>198</v>
      </c>
      <c r="AU456" s="227" t="s">
        <v>78</v>
      </c>
      <c r="AY456" s="19" t="s">
        <v>197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9" t="s">
        <v>148</v>
      </c>
      <c r="BK456" s="228">
        <f>ROUND(I456*H456,2)</f>
        <v>0</v>
      </c>
      <c r="BL456" s="19" t="s">
        <v>148</v>
      </c>
      <c r="BM456" s="227" t="s">
        <v>1082</v>
      </c>
    </row>
    <row r="457" s="2" customFormat="1">
      <c r="A457" s="40"/>
      <c r="B457" s="41"/>
      <c r="C457" s="42"/>
      <c r="D457" s="292" t="s">
        <v>774</v>
      </c>
      <c r="E457" s="42"/>
      <c r="F457" s="293" t="s">
        <v>1083</v>
      </c>
      <c r="G457" s="42"/>
      <c r="H457" s="42"/>
      <c r="I457" s="294"/>
      <c r="J457" s="42"/>
      <c r="K457" s="42"/>
      <c r="L457" s="46"/>
      <c r="M457" s="295"/>
      <c r="N457" s="296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774</v>
      </c>
      <c r="AU457" s="19" t="s">
        <v>78</v>
      </c>
    </row>
    <row r="458" s="13" customFormat="1">
      <c r="A458" s="13"/>
      <c r="B458" s="229"/>
      <c r="C458" s="230"/>
      <c r="D458" s="231" t="s">
        <v>202</v>
      </c>
      <c r="E458" s="232" t="s">
        <v>19</v>
      </c>
      <c r="F458" s="233" t="s">
        <v>1033</v>
      </c>
      <c r="G458" s="230"/>
      <c r="H458" s="232" t="s">
        <v>19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9" t="s">
        <v>202</v>
      </c>
      <c r="AU458" s="239" t="s">
        <v>78</v>
      </c>
      <c r="AV458" s="13" t="s">
        <v>76</v>
      </c>
      <c r="AW458" s="13" t="s">
        <v>31</v>
      </c>
      <c r="AX458" s="13" t="s">
        <v>69</v>
      </c>
      <c r="AY458" s="239" t="s">
        <v>197</v>
      </c>
    </row>
    <row r="459" s="14" customFormat="1">
      <c r="A459" s="14"/>
      <c r="B459" s="240"/>
      <c r="C459" s="241"/>
      <c r="D459" s="231" t="s">
        <v>202</v>
      </c>
      <c r="E459" s="242" t="s">
        <v>19</v>
      </c>
      <c r="F459" s="243" t="s">
        <v>1034</v>
      </c>
      <c r="G459" s="241"/>
      <c r="H459" s="244">
        <v>92.780000000000001</v>
      </c>
      <c r="I459" s="245"/>
      <c r="J459" s="241"/>
      <c r="K459" s="241"/>
      <c r="L459" s="246"/>
      <c r="M459" s="247"/>
      <c r="N459" s="248"/>
      <c r="O459" s="248"/>
      <c r="P459" s="248"/>
      <c r="Q459" s="248"/>
      <c r="R459" s="248"/>
      <c r="S459" s="248"/>
      <c r="T459" s="24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0" t="s">
        <v>202</v>
      </c>
      <c r="AU459" s="250" t="s">
        <v>78</v>
      </c>
      <c r="AV459" s="14" t="s">
        <v>78</v>
      </c>
      <c r="AW459" s="14" t="s">
        <v>31</v>
      </c>
      <c r="AX459" s="14" t="s">
        <v>69</v>
      </c>
      <c r="AY459" s="250" t="s">
        <v>197</v>
      </c>
    </row>
    <row r="460" s="16" customFormat="1">
      <c r="A460" s="16"/>
      <c r="B460" s="262"/>
      <c r="C460" s="263"/>
      <c r="D460" s="231" t="s">
        <v>202</v>
      </c>
      <c r="E460" s="264" t="s">
        <v>19</v>
      </c>
      <c r="F460" s="265" t="s">
        <v>215</v>
      </c>
      <c r="G460" s="263"/>
      <c r="H460" s="266">
        <v>92.780000000000001</v>
      </c>
      <c r="I460" s="267"/>
      <c r="J460" s="263"/>
      <c r="K460" s="263"/>
      <c r="L460" s="268"/>
      <c r="M460" s="269"/>
      <c r="N460" s="270"/>
      <c r="O460" s="270"/>
      <c r="P460" s="270"/>
      <c r="Q460" s="270"/>
      <c r="R460" s="270"/>
      <c r="S460" s="270"/>
      <c r="T460" s="271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72" t="s">
        <v>202</v>
      </c>
      <c r="AU460" s="272" t="s">
        <v>78</v>
      </c>
      <c r="AV460" s="16" t="s">
        <v>148</v>
      </c>
      <c r="AW460" s="16" t="s">
        <v>31</v>
      </c>
      <c r="AX460" s="16" t="s">
        <v>76</v>
      </c>
      <c r="AY460" s="272" t="s">
        <v>197</v>
      </c>
    </row>
    <row r="461" s="2" customFormat="1" ht="24.15" customHeight="1">
      <c r="A461" s="40"/>
      <c r="B461" s="41"/>
      <c r="C461" s="215" t="s">
        <v>640</v>
      </c>
      <c r="D461" s="215" t="s">
        <v>198</v>
      </c>
      <c r="E461" s="216" t="s">
        <v>605</v>
      </c>
      <c r="F461" s="217" t="s">
        <v>915</v>
      </c>
      <c r="G461" s="218" t="s">
        <v>341</v>
      </c>
      <c r="H461" s="219">
        <v>248.06</v>
      </c>
      <c r="I461" s="220"/>
      <c r="J461" s="221">
        <f>ROUND(I461*H461,2)</f>
        <v>0</v>
      </c>
      <c r="K461" s="222"/>
      <c r="L461" s="46"/>
      <c r="M461" s="223" t="s">
        <v>19</v>
      </c>
      <c r="N461" s="224" t="s">
        <v>42</v>
      </c>
      <c r="O461" s="86"/>
      <c r="P461" s="225">
        <f>O461*H461</f>
        <v>0</v>
      </c>
      <c r="Q461" s="225">
        <v>0</v>
      </c>
      <c r="R461" s="225">
        <f>Q461*H461</f>
        <v>0</v>
      </c>
      <c r="S461" s="225">
        <v>0</v>
      </c>
      <c r="T461" s="22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7" t="s">
        <v>148</v>
      </c>
      <c r="AT461" s="227" t="s">
        <v>198</v>
      </c>
      <c r="AU461" s="227" t="s">
        <v>78</v>
      </c>
      <c r="AY461" s="19" t="s">
        <v>197</v>
      </c>
      <c r="BE461" s="228">
        <f>IF(N461="základní",J461,0)</f>
        <v>0</v>
      </c>
      <c r="BF461" s="228">
        <f>IF(N461="snížená",J461,0)</f>
        <v>0</v>
      </c>
      <c r="BG461" s="228">
        <f>IF(N461="zákl. přenesená",J461,0)</f>
        <v>0</v>
      </c>
      <c r="BH461" s="228">
        <f>IF(N461="sníž. přenesená",J461,0)</f>
        <v>0</v>
      </c>
      <c r="BI461" s="228">
        <f>IF(N461="nulová",J461,0)</f>
        <v>0</v>
      </c>
      <c r="BJ461" s="19" t="s">
        <v>148</v>
      </c>
      <c r="BK461" s="228">
        <f>ROUND(I461*H461,2)</f>
        <v>0</v>
      </c>
      <c r="BL461" s="19" t="s">
        <v>148</v>
      </c>
      <c r="BM461" s="227" t="s">
        <v>1084</v>
      </c>
    </row>
    <row r="462" s="2" customFormat="1">
      <c r="A462" s="40"/>
      <c r="B462" s="41"/>
      <c r="C462" s="42"/>
      <c r="D462" s="292" t="s">
        <v>774</v>
      </c>
      <c r="E462" s="42"/>
      <c r="F462" s="293" t="s">
        <v>1085</v>
      </c>
      <c r="G462" s="42"/>
      <c r="H462" s="42"/>
      <c r="I462" s="294"/>
      <c r="J462" s="42"/>
      <c r="K462" s="42"/>
      <c r="L462" s="46"/>
      <c r="M462" s="295"/>
      <c r="N462" s="296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774</v>
      </c>
      <c r="AU462" s="19" t="s">
        <v>78</v>
      </c>
    </row>
    <row r="463" s="13" customFormat="1">
      <c r="A463" s="13"/>
      <c r="B463" s="229"/>
      <c r="C463" s="230"/>
      <c r="D463" s="231" t="s">
        <v>202</v>
      </c>
      <c r="E463" s="232" t="s">
        <v>19</v>
      </c>
      <c r="F463" s="233" t="s">
        <v>1036</v>
      </c>
      <c r="G463" s="230"/>
      <c r="H463" s="232" t="s">
        <v>19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202</v>
      </c>
      <c r="AU463" s="239" t="s">
        <v>78</v>
      </c>
      <c r="AV463" s="13" t="s">
        <v>76</v>
      </c>
      <c r="AW463" s="13" t="s">
        <v>31</v>
      </c>
      <c r="AX463" s="13" t="s">
        <v>69</v>
      </c>
      <c r="AY463" s="239" t="s">
        <v>197</v>
      </c>
    </row>
    <row r="464" s="14" customFormat="1">
      <c r="A464" s="14"/>
      <c r="B464" s="240"/>
      <c r="C464" s="241"/>
      <c r="D464" s="231" t="s">
        <v>202</v>
      </c>
      <c r="E464" s="242" t="s">
        <v>19</v>
      </c>
      <c r="F464" s="243" t="s">
        <v>1086</v>
      </c>
      <c r="G464" s="241"/>
      <c r="H464" s="244">
        <v>248.06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0" t="s">
        <v>202</v>
      </c>
      <c r="AU464" s="250" t="s">
        <v>78</v>
      </c>
      <c r="AV464" s="14" t="s">
        <v>78</v>
      </c>
      <c r="AW464" s="14" t="s">
        <v>31</v>
      </c>
      <c r="AX464" s="14" t="s">
        <v>69</v>
      </c>
      <c r="AY464" s="250" t="s">
        <v>197</v>
      </c>
    </row>
    <row r="465" s="16" customFormat="1">
      <c r="A465" s="16"/>
      <c r="B465" s="262"/>
      <c r="C465" s="263"/>
      <c r="D465" s="231" t="s">
        <v>202</v>
      </c>
      <c r="E465" s="264" t="s">
        <v>19</v>
      </c>
      <c r="F465" s="265" t="s">
        <v>215</v>
      </c>
      <c r="G465" s="263"/>
      <c r="H465" s="266">
        <v>248.06</v>
      </c>
      <c r="I465" s="267"/>
      <c r="J465" s="263"/>
      <c r="K465" s="263"/>
      <c r="L465" s="268"/>
      <c r="M465" s="269"/>
      <c r="N465" s="270"/>
      <c r="O465" s="270"/>
      <c r="P465" s="270"/>
      <c r="Q465" s="270"/>
      <c r="R465" s="270"/>
      <c r="S465" s="270"/>
      <c r="T465" s="271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72" t="s">
        <v>202</v>
      </c>
      <c r="AU465" s="272" t="s">
        <v>78</v>
      </c>
      <c r="AV465" s="16" t="s">
        <v>148</v>
      </c>
      <c r="AW465" s="16" t="s">
        <v>31</v>
      </c>
      <c r="AX465" s="16" t="s">
        <v>76</v>
      </c>
      <c r="AY465" s="272" t="s">
        <v>197</v>
      </c>
    </row>
    <row r="466" s="12" customFormat="1" ht="22.8" customHeight="1">
      <c r="A466" s="12"/>
      <c r="B466" s="201"/>
      <c r="C466" s="202"/>
      <c r="D466" s="203" t="s">
        <v>68</v>
      </c>
      <c r="E466" s="273" t="s">
        <v>607</v>
      </c>
      <c r="F466" s="273" t="s">
        <v>608</v>
      </c>
      <c r="G466" s="202"/>
      <c r="H466" s="202"/>
      <c r="I466" s="205"/>
      <c r="J466" s="274">
        <f>BK466</f>
        <v>0</v>
      </c>
      <c r="K466" s="202"/>
      <c r="L466" s="207"/>
      <c r="M466" s="208"/>
      <c r="N466" s="209"/>
      <c r="O466" s="209"/>
      <c r="P466" s="210">
        <f>SUM(P467:P470)</f>
        <v>0</v>
      </c>
      <c r="Q466" s="209"/>
      <c r="R466" s="210">
        <f>SUM(R467:R470)</f>
        <v>0</v>
      </c>
      <c r="S466" s="209"/>
      <c r="T466" s="211">
        <f>SUM(T467:T470)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2" t="s">
        <v>76</v>
      </c>
      <c r="AT466" s="213" t="s">
        <v>68</v>
      </c>
      <c r="AU466" s="213" t="s">
        <v>76</v>
      </c>
      <c r="AY466" s="212" t="s">
        <v>197</v>
      </c>
      <c r="BK466" s="214">
        <f>SUM(BK467:BK470)</f>
        <v>0</v>
      </c>
    </row>
    <row r="467" s="2" customFormat="1" ht="24.15" customHeight="1">
      <c r="A467" s="40"/>
      <c r="B467" s="41"/>
      <c r="C467" s="215" t="s">
        <v>644</v>
      </c>
      <c r="D467" s="215" t="s">
        <v>198</v>
      </c>
      <c r="E467" s="216" t="s">
        <v>1087</v>
      </c>
      <c r="F467" s="217" t="s">
        <v>1088</v>
      </c>
      <c r="G467" s="218" t="s">
        <v>341</v>
      </c>
      <c r="H467" s="219">
        <v>27.199000000000002</v>
      </c>
      <c r="I467" s="220"/>
      <c r="J467" s="221">
        <f>ROUND(I467*H467,2)</f>
        <v>0</v>
      </c>
      <c r="K467" s="222"/>
      <c r="L467" s="46"/>
      <c r="M467" s="223" t="s">
        <v>19</v>
      </c>
      <c r="N467" s="224" t="s">
        <v>42</v>
      </c>
      <c r="O467" s="86"/>
      <c r="P467" s="225">
        <f>O467*H467</f>
        <v>0</v>
      </c>
      <c r="Q467" s="225">
        <v>0</v>
      </c>
      <c r="R467" s="225">
        <f>Q467*H467</f>
        <v>0</v>
      </c>
      <c r="S467" s="225">
        <v>0</v>
      </c>
      <c r="T467" s="22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7" t="s">
        <v>148</v>
      </c>
      <c r="AT467" s="227" t="s">
        <v>198</v>
      </c>
      <c r="AU467" s="227" t="s">
        <v>78</v>
      </c>
      <c r="AY467" s="19" t="s">
        <v>197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9" t="s">
        <v>148</v>
      </c>
      <c r="BK467" s="228">
        <f>ROUND(I467*H467,2)</f>
        <v>0</v>
      </c>
      <c r="BL467" s="19" t="s">
        <v>148</v>
      </c>
      <c r="BM467" s="227" t="s">
        <v>1089</v>
      </c>
    </row>
    <row r="468" s="2" customFormat="1">
      <c r="A468" s="40"/>
      <c r="B468" s="41"/>
      <c r="C468" s="42"/>
      <c r="D468" s="292" t="s">
        <v>774</v>
      </c>
      <c r="E468" s="42"/>
      <c r="F468" s="293" t="s">
        <v>1090</v>
      </c>
      <c r="G468" s="42"/>
      <c r="H468" s="42"/>
      <c r="I468" s="294"/>
      <c r="J468" s="42"/>
      <c r="K468" s="42"/>
      <c r="L468" s="46"/>
      <c r="M468" s="295"/>
      <c r="N468" s="296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774</v>
      </c>
      <c r="AU468" s="19" t="s">
        <v>78</v>
      </c>
    </row>
    <row r="469" s="2" customFormat="1" ht="33" customHeight="1">
      <c r="A469" s="40"/>
      <c r="B469" s="41"/>
      <c r="C469" s="215" t="s">
        <v>650</v>
      </c>
      <c r="D469" s="215" t="s">
        <v>198</v>
      </c>
      <c r="E469" s="216" t="s">
        <v>1091</v>
      </c>
      <c r="F469" s="217" t="s">
        <v>1092</v>
      </c>
      <c r="G469" s="218" t="s">
        <v>341</v>
      </c>
      <c r="H469" s="219">
        <v>27.199000000000002</v>
      </c>
      <c r="I469" s="220"/>
      <c r="J469" s="221">
        <f>ROUND(I469*H469,2)</f>
        <v>0</v>
      </c>
      <c r="K469" s="222"/>
      <c r="L469" s="46"/>
      <c r="M469" s="223" t="s">
        <v>19</v>
      </c>
      <c r="N469" s="224" t="s">
        <v>42</v>
      </c>
      <c r="O469" s="86"/>
      <c r="P469" s="225">
        <f>O469*H469</f>
        <v>0</v>
      </c>
      <c r="Q469" s="225">
        <v>0</v>
      </c>
      <c r="R469" s="225">
        <f>Q469*H469</f>
        <v>0</v>
      </c>
      <c r="S469" s="225">
        <v>0</v>
      </c>
      <c r="T469" s="22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7" t="s">
        <v>148</v>
      </c>
      <c r="AT469" s="227" t="s">
        <v>198</v>
      </c>
      <c r="AU469" s="227" t="s">
        <v>78</v>
      </c>
      <c r="AY469" s="19" t="s">
        <v>197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9" t="s">
        <v>148</v>
      </c>
      <c r="BK469" s="228">
        <f>ROUND(I469*H469,2)</f>
        <v>0</v>
      </c>
      <c r="BL469" s="19" t="s">
        <v>148</v>
      </c>
      <c r="BM469" s="227" t="s">
        <v>1093</v>
      </c>
    </row>
    <row r="470" s="2" customFormat="1">
      <c r="A470" s="40"/>
      <c r="B470" s="41"/>
      <c r="C470" s="42"/>
      <c r="D470" s="292" t="s">
        <v>774</v>
      </c>
      <c r="E470" s="42"/>
      <c r="F470" s="293" t="s">
        <v>1094</v>
      </c>
      <c r="G470" s="42"/>
      <c r="H470" s="42"/>
      <c r="I470" s="294"/>
      <c r="J470" s="42"/>
      <c r="K470" s="42"/>
      <c r="L470" s="46"/>
      <c r="M470" s="297"/>
      <c r="N470" s="298"/>
      <c r="O470" s="288"/>
      <c r="P470" s="288"/>
      <c r="Q470" s="288"/>
      <c r="R470" s="288"/>
      <c r="S470" s="288"/>
      <c r="T470" s="299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774</v>
      </c>
      <c r="AU470" s="19" t="s">
        <v>78</v>
      </c>
    </row>
    <row r="471" s="2" customFormat="1" ht="6.96" customHeight="1">
      <c r="A471" s="40"/>
      <c r="B471" s="61"/>
      <c r="C471" s="62"/>
      <c r="D471" s="62"/>
      <c r="E471" s="62"/>
      <c r="F471" s="62"/>
      <c r="G471" s="62"/>
      <c r="H471" s="62"/>
      <c r="I471" s="62"/>
      <c r="J471" s="62"/>
      <c r="K471" s="62"/>
      <c r="L471" s="46"/>
      <c r="M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</row>
  </sheetData>
  <sheetProtection sheet="1" autoFilter="0" formatColumns="0" formatRows="0" objects="1" scenarios="1" spinCount="100000" saltValue="we07m0eoIDr8XA2YqMUlkt4SP1Z4CQR1UvwaJbLh/H2L9DZ+d0JA+tUsiE4MC+wwLVB4RyA799msEmbK1pEUSg==" hashValue="VpEBuWA6QxvlR6tfMCjSJZiGKT4nhyjUrwC8N0V36zFzpSxCQhcwjez1x4fjLHKMyOAPxiADtMApNtFjOVFkCg==" algorithmName="SHA-512" password="CFE7"/>
  <autoFilter ref="C96:K47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hyperlinks>
    <hyperlink ref="F101" r:id="rId1" display="https://podminky.urs.cz/item/CS_URS_2021_01/113106132"/>
    <hyperlink ref="F106" r:id="rId2" display="https://podminky.urs.cz/item/CS_URS_2021_01/113106134"/>
    <hyperlink ref="F111" r:id="rId3" display="https://podminky.urs.cz/item/CS_URS_2021_01/113106134"/>
    <hyperlink ref="F116" r:id="rId4" display="https://podminky.urs.cz/item/CS_URS_2021_01/113106241"/>
    <hyperlink ref="F121" r:id="rId5" display="https://podminky.urs.cz/item/CS_URS_2021_01/113107162"/>
    <hyperlink ref="F126" r:id="rId6" display="https://podminky.urs.cz/item/CS_URS_2021_01/113107162"/>
    <hyperlink ref="F131" r:id="rId7" display="https://podminky.urs.cz/item/CS_URS_2021_01/113107162"/>
    <hyperlink ref="F136" r:id="rId8" display="https://podminky.urs.cz/item/CS_URS_2021_01/113107170"/>
    <hyperlink ref="F141" r:id="rId9" display="https://podminky.urs.cz/item/CS_URS_2021_01/113107170"/>
    <hyperlink ref="F146" r:id="rId10" display="https://podminky.urs.cz/item/CS_URS_2021_01/113107171"/>
    <hyperlink ref="F151" r:id="rId11" display="https://podminky.urs.cz/item/CS_URS_2021_01/113107181"/>
    <hyperlink ref="F156" r:id="rId12" display="https://podminky.urs.cz/item/CS_URS_2021_01/113107223"/>
    <hyperlink ref="F161" r:id="rId13" display="https://podminky.urs.cz/item/CS_URS_2021_01/113107322"/>
    <hyperlink ref="F166" r:id="rId14" display="https://podminky.urs.cz/item/CS_URS_2021_01/113107322"/>
    <hyperlink ref="F171" r:id="rId15" display="https://podminky.urs.cz/item/CS_URS_2021_01/113107323"/>
    <hyperlink ref="F176" r:id="rId16" display="https://podminky.urs.cz/item/CS_URS_2021_01/113107330"/>
    <hyperlink ref="F181" r:id="rId17" display="https://podminky.urs.cz/item/CS_URS_2021_01/113107342"/>
    <hyperlink ref="F186" r:id="rId18" display="https://podminky.urs.cz/item/CS_URS_2021_01/113154112"/>
    <hyperlink ref="F191" r:id="rId19" display="https://podminky.urs.cz/item/CS_URS_2021_01/113202111"/>
    <hyperlink ref="F196" r:id="rId20" display="https://podminky.urs.cz/item/CS_URS_2021_01/113204111"/>
    <hyperlink ref="F201" r:id="rId21" display="https://podminky.urs.cz/item/CS_URS_2021_01/121151103"/>
    <hyperlink ref="F206" r:id="rId22" display="https://podminky.urs.cz/item/CS_URS_2021_01/121151113"/>
    <hyperlink ref="F211" r:id="rId23" display="https://podminky.urs.cz/item/CS_URS_2021_01/132251251"/>
    <hyperlink ref="F216" r:id="rId24" display="https://podminky.urs.cz/item/CS_URS_2021_01/132251252"/>
    <hyperlink ref="F221" r:id="rId25" display="https://podminky.urs.cz/item/CS_URS_2021_01/139001101"/>
    <hyperlink ref="F226" r:id="rId26" display="https://podminky.urs.cz/item/CS_URS_2021_01/139001101"/>
    <hyperlink ref="F231" r:id="rId27" display="https://podminky.urs.cz/item/CS_URS_2021_01/162351103"/>
    <hyperlink ref="F236" r:id="rId28" display="https://podminky.urs.cz/item/CS_URS_2021_01/162751117"/>
    <hyperlink ref="F241" r:id="rId29" display="https://podminky.urs.cz/item/CS_URS_2021_01/162751117"/>
    <hyperlink ref="F246" r:id="rId30" display="https://podminky.urs.cz/item/CS_URS_2021_01/162751117"/>
    <hyperlink ref="F251" r:id="rId31" display="https://podminky.urs.cz/item/CS_URS_2021_01/167151111"/>
    <hyperlink ref="F256" r:id="rId32" display="https://podminky.urs.cz/item/CS_URS_2021_01/171201221"/>
    <hyperlink ref="F261" r:id="rId33" display="https://podminky.urs.cz/item/CS_URS_2021_01/171201221"/>
    <hyperlink ref="F266" r:id="rId34" display="https://podminky.urs.cz/item/CS_URS_2021_01/171201221"/>
    <hyperlink ref="F271" r:id="rId35" display="https://podminky.urs.cz/item/CS_URS_2021_01/171251201"/>
    <hyperlink ref="F276" r:id="rId36" display="https://podminky.urs.cz/item/CS_URS_2021_01/171251201"/>
    <hyperlink ref="F281" r:id="rId37" display="https://podminky.urs.cz/item/CS_URS_2021_01/171251201"/>
    <hyperlink ref="F286" r:id="rId38" display="https://podminky.urs.cz/item/CS_URS_2021_01/174151101"/>
    <hyperlink ref="F291" r:id="rId39" display="https://podminky.urs.cz/item/CS_URS_2021_01/174151101"/>
    <hyperlink ref="F296" r:id="rId40" display="https://podminky.urs.cz/item/CS_URS_2021_01/175151101"/>
    <hyperlink ref="F305" r:id="rId41" display="https://podminky.urs.cz/item/CS_URS_2021_01/175151101"/>
    <hyperlink ref="F315" r:id="rId42" display="https://podminky.urs.cz/item/CS_URS_2021_01/871353121"/>
    <hyperlink ref="F325" r:id="rId43" display="https://podminky.urs.cz/item/CS_URS_2021_01/916781111"/>
    <hyperlink ref="F330" r:id="rId44" display="https://podminky.urs.cz/item/CS_URS_2021_01/919731112"/>
    <hyperlink ref="F335" r:id="rId45" display="https://podminky.urs.cz/item/CS_URS_2021_01/919731121"/>
    <hyperlink ref="F340" r:id="rId46" display="https://podminky.urs.cz/item/CS_URS_2021_01/919731121"/>
    <hyperlink ref="F345" r:id="rId47" display="https://podminky.urs.cz/item/CS_URS_2021_01/919735111"/>
    <hyperlink ref="F350" r:id="rId48" display="https://podminky.urs.cz/item/CS_URS_2021_01/919735111"/>
    <hyperlink ref="F355" r:id="rId49" display="https://podminky.urs.cz/item/CS_URS_2021_01/919735122"/>
    <hyperlink ref="F360" r:id="rId50" display="https://podminky.urs.cz/item/CS_URS_2021_01/936104211"/>
    <hyperlink ref="F365" r:id="rId51" display="https://podminky.urs.cz/item/CS_URS_2021_01/966001311"/>
    <hyperlink ref="F370" r:id="rId52" display="https://podminky.urs.cz/item/CS_URS_2021_01/966006261"/>
    <hyperlink ref="F375" r:id="rId53" display="https://podminky.urs.cz/item/CS_URS_2021_01/979054451"/>
    <hyperlink ref="F397" r:id="rId54" display="https://podminky.urs.cz/item/CS_URS_2021_01/997221551"/>
    <hyperlink ref="F402" r:id="rId55" display="https://podminky.urs.cz/item/CS_URS_2021_01/997221551"/>
    <hyperlink ref="F407" r:id="rId56" display="https://podminky.urs.cz/item/CS_URS_2021_01/997221559"/>
    <hyperlink ref="F412" r:id="rId57" display="https://podminky.urs.cz/item/CS_URS_2021_01/997221559"/>
    <hyperlink ref="F417" r:id="rId58" display="https://podminky.urs.cz/item/CS_URS_2021_01/997221571"/>
    <hyperlink ref="F422" r:id="rId59" display="https://podminky.urs.cz/item/CS_URS_2021_01/997221579"/>
    <hyperlink ref="F427" r:id="rId60" display="https://podminky.urs.cz/item/CS_URS_2021_01/997221611"/>
    <hyperlink ref="F432" r:id="rId61" display="https://podminky.urs.cz/item/CS_URS_2021_01/997221611"/>
    <hyperlink ref="F437" r:id="rId62" display="https://podminky.urs.cz/item/CS_URS_2021_01/997221612"/>
    <hyperlink ref="F442" r:id="rId63" display="https://podminky.urs.cz/item/CS_URS_2021_01/997221615"/>
    <hyperlink ref="F447" r:id="rId64" display="https://podminky.urs.cz/item/CS_URS_2021_01/997221615"/>
    <hyperlink ref="F452" r:id="rId65" display="https://podminky.urs.cz/item/CS_URS_2021_01/997221625"/>
    <hyperlink ref="F457" r:id="rId66" display="https://podminky.urs.cz/item/CS_URS_2021_01/997221645"/>
    <hyperlink ref="F462" r:id="rId67" display="https://podminky.urs.cz/item/CS_URS_2021_01/997221655"/>
    <hyperlink ref="F468" r:id="rId68" display="https://podminky.urs.cz/item/CS_URS_2021_01/998223011"/>
    <hyperlink ref="F470" r:id="rId69" display="https://podminky.urs.cz/item/CS_URS_2021_01/99822309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0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</row>
    <row r="8">
      <c r="B8" s="22"/>
      <c r="D8" s="146" t="s">
        <v>126</v>
      </c>
      <c r="L8" s="22"/>
    </row>
    <row r="9" s="1" customFormat="1" ht="16.5" customHeight="1">
      <c r="B9" s="22"/>
      <c r="E9" s="147" t="s">
        <v>764</v>
      </c>
      <c r="F9" s="1"/>
      <c r="G9" s="1"/>
      <c r="H9" s="1"/>
      <c r="L9" s="22"/>
    </row>
    <row r="10" s="1" customFormat="1" ht="12" customHeight="1">
      <c r="B10" s="22"/>
      <c r="D10" s="146" t="s">
        <v>132</v>
      </c>
      <c r="L10" s="22"/>
    </row>
    <row r="11" s="2" customFormat="1" ht="16.5" customHeight="1">
      <c r="A11" s="40"/>
      <c r="B11" s="46"/>
      <c r="C11" s="40"/>
      <c r="D11" s="40"/>
      <c r="E11" s="159" t="s">
        <v>765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766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1095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21</v>
      </c>
      <c r="E16" s="40"/>
      <c r="F16" s="135" t="s">
        <v>768</v>
      </c>
      <c r="G16" s="40"/>
      <c r="H16" s="40"/>
      <c r="I16" s="146" t="s">
        <v>23</v>
      </c>
      <c r="J16" s="150" t="str">
        <f>'Rekapitulace stavby'!AN8</f>
        <v>6. 2. 2023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19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22</v>
      </c>
      <c r="F19" s="40"/>
      <c r="G19" s="40"/>
      <c r="H19" s="40"/>
      <c r="I19" s="146" t="s">
        <v>27</v>
      </c>
      <c r="J19" s="135" t="s">
        <v>19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6" t="s">
        <v>28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27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6" t="s">
        <v>30</v>
      </c>
      <c r="E24" s="40"/>
      <c r="F24" s="40"/>
      <c r="G24" s="40"/>
      <c r="H24" s="40"/>
      <c r="I24" s="146" t="s">
        <v>26</v>
      </c>
      <c r="J24" s="135" t="s">
        <v>19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769</v>
      </c>
      <c r="F25" s="40"/>
      <c r="G25" s="40"/>
      <c r="H25" s="40"/>
      <c r="I25" s="146" t="s">
        <v>27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6" t="s">
        <v>32</v>
      </c>
      <c r="E27" s="40"/>
      <c r="F27" s="40"/>
      <c r="G27" s="40"/>
      <c r="H27" s="40"/>
      <c r="I27" s="146" t="s">
        <v>26</v>
      </c>
      <c r="J27" s="135" t="s">
        <v>19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770</v>
      </c>
      <c r="F28" s="40"/>
      <c r="G28" s="40"/>
      <c r="H28" s="40"/>
      <c r="I28" s="146" t="s">
        <v>27</v>
      </c>
      <c r="J28" s="135" t="s">
        <v>19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6" t="s">
        <v>33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1"/>
      <c r="B31" s="152"/>
      <c r="C31" s="151"/>
      <c r="D31" s="151"/>
      <c r="E31" s="153" t="s">
        <v>165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35</v>
      </c>
      <c r="E34" s="40"/>
      <c r="F34" s="40"/>
      <c r="G34" s="40"/>
      <c r="H34" s="40"/>
      <c r="I34" s="40"/>
      <c r="J34" s="157">
        <f>ROUND(J99,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37</v>
      </c>
      <c r="G36" s="40"/>
      <c r="H36" s="40"/>
      <c r="I36" s="158" t="s">
        <v>36</v>
      </c>
      <c r="J36" s="158" t="s">
        <v>38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59" t="s">
        <v>39</v>
      </c>
      <c r="E37" s="146" t="s">
        <v>40</v>
      </c>
      <c r="F37" s="160">
        <f>ROUND((SUM(BE99:BE716)),  2)</f>
        <v>0</v>
      </c>
      <c r="G37" s="40"/>
      <c r="H37" s="40"/>
      <c r="I37" s="161">
        <v>0.20999999999999999</v>
      </c>
      <c r="J37" s="160">
        <f>ROUND(((SUM(BE99:BE716))*I37),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6" t="s">
        <v>41</v>
      </c>
      <c r="F38" s="160">
        <f>ROUND((SUM(BF99:BF716)),  2)</f>
        <v>0</v>
      </c>
      <c r="G38" s="40"/>
      <c r="H38" s="40"/>
      <c r="I38" s="161">
        <v>0.14999999999999999</v>
      </c>
      <c r="J38" s="160">
        <f>ROUND(((SUM(BF99:BF716))*I38),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42</v>
      </c>
      <c r="F39" s="160">
        <f>ROUND((SUM(BG99:BG716)),  2)</f>
        <v>0</v>
      </c>
      <c r="G39" s="40"/>
      <c r="H39" s="40"/>
      <c r="I39" s="161">
        <v>0.20999999999999999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6" t="s">
        <v>43</v>
      </c>
      <c r="F40" s="160">
        <f>ROUND((SUM(BH99:BH716)),  2)</f>
        <v>0</v>
      </c>
      <c r="G40" s="40"/>
      <c r="H40" s="40"/>
      <c r="I40" s="161">
        <v>0.14999999999999999</v>
      </c>
      <c r="J40" s="160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6" t="s">
        <v>44</v>
      </c>
      <c r="F41" s="160">
        <f>ROUND((SUM(BI99:BI716)),  2)</f>
        <v>0</v>
      </c>
      <c r="G41" s="40"/>
      <c r="H41" s="40"/>
      <c r="I41" s="161">
        <v>0</v>
      </c>
      <c r="J41" s="160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2"/>
      <c r="D43" s="163" t="s">
        <v>45</v>
      </c>
      <c r="E43" s="164"/>
      <c r="F43" s="164"/>
      <c r="G43" s="165" t="s">
        <v>46</v>
      </c>
      <c r="H43" s="166" t="s">
        <v>47</v>
      </c>
      <c r="I43" s="164"/>
      <c r="J43" s="167">
        <f>SUM(J34:J41)</f>
        <v>0</v>
      </c>
      <c r="K43" s="168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166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3" t="str">
        <f>E7</f>
        <v>Vrchlabí - Liščí kopec - II.etapa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126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3" t="s">
        <v>764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291" t="s">
        <v>765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766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b - návrh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21</v>
      </c>
      <c r="D60" s="42"/>
      <c r="E60" s="42"/>
      <c r="F60" s="29" t="str">
        <f>F16</f>
        <v>Vrchlabí</v>
      </c>
      <c r="G60" s="42"/>
      <c r="H60" s="42"/>
      <c r="I60" s="34" t="s">
        <v>23</v>
      </c>
      <c r="J60" s="74" t="str">
        <f>IF(J16="","",J16)</f>
        <v>6. 2. 2023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30</v>
      </c>
      <c r="J62" s="38" t="str">
        <f>E25</f>
        <v>VIAPROJEKT s.r.o. HK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28</v>
      </c>
      <c r="D63" s="42"/>
      <c r="E63" s="42"/>
      <c r="F63" s="29" t="str">
        <f>IF(E22="","",E22)</f>
        <v>Vyplň údaj</v>
      </c>
      <c r="G63" s="42"/>
      <c r="H63" s="42"/>
      <c r="I63" s="34" t="s">
        <v>32</v>
      </c>
      <c r="J63" s="38" t="str">
        <f>E28</f>
        <v>B.BUrešová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167</v>
      </c>
      <c r="D65" s="175"/>
      <c r="E65" s="175"/>
      <c r="F65" s="175"/>
      <c r="G65" s="175"/>
      <c r="H65" s="175"/>
      <c r="I65" s="175"/>
      <c r="J65" s="176" t="s">
        <v>168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67</v>
      </c>
      <c r="D67" s="42"/>
      <c r="E67" s="42"/>
      <c r="F67" s="42"/>
      <c r="G67" s="42"/>
      <c r="H67" s="42"/>
      <c r="I67" s="42"/>
      <c r="J67" s="104">
        <f>J99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169</v>
      </c>
    </row>
    <row r="68" s="9" customFormat="1" ht="24.96" customHeight="1">
      <c r="A68" s="9"/>
      <c r="B68" s="178"/>
      <c r="C68" s="179"/>
      <c r="D68" s="180" t="s">
        <v>170</v>
      </c>
      <c r="E68" s="181"/>
      <c r="F68" s="181"/>
      <c r="G68" s="181"/>
      <c r="H68" s="181"/>
      <c r="I68" s="181"/>
      <c r="J68" s="182">
        <f>J100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7"/>
      <c r="D69" s="185" t="s">
        <v>171</v>
      </c>
      <c r="E69" s="186"/>
      <c r="F69" s="186"/>
      <c r="G69" s="186"/>
      <c r="H69" s="186"/>
      <c r="I69" s="186"/>
      <c r="J69" s="187">
        <f>J101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7"/>
      <c r="D70" s="185" t="s">
        <v>172</v>
      </c>
      <c r="E70" s="186"/>
      <c r="F70" s="186"/>
      <c r="G70" s="186"/>
      <c r="H70" s="186"/>
      <c r="I70" s="186"/>
      <c r="J70" s="187">
        <f>J261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7"/>
      <c r="D71" s="185" t="s">
        <v>173</v>
      </c>
      <c r="E71" s="186"/>
      <c r="F71" s="186"/>
      <c r="G71" s="186"/>
      <c r="H71" s="186"/>
      <c r="I71" s="186"/>
      <c r="J71" s="187">
        <f>J277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27"/>
      <c r="D72" s="185" t="s">
        <v>174</v>
      </c>
      <c r="E72" s="186"/>
      <c r="F72" s="186"/>
      <c r="G72" s="186"/>
      <c r="H72" s="186"/>
      <c r="I72" s="186"/>
      <c r="J72" s="187">
        <f>J491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4"/>
      <c r="C73" s="127"/>
      <c r="D73" s="185" t="s">
        <v>175</v>
      </c>
      <c r="E73" s="186"/>
      <c r="F73" s="186"/>
      <c r="G73" s="186"/>
      <c r="H73" s="186"/>
      <c r="I73" s="186"/>
      <c r="J73" s="187">
        <f>J544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4"/>
      <c r="C74" s="127"/>
      <c r="D74" s="185" t="s">
        <v>176</v>
      </c>
      <c r="E74" s="186"/>
      <c r="F74" s="186"/>
      <c r="G74" s="186"/>
      <c r="H74" s="186"/>
      <c r="I74" s="186"/>
      <c r="J74" s="187">
        <f>J696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4"/>
      <c r="C75" s="127"/>
      <c r="D75" s="185" t="s">
        <v>177</v>
      </c>
      <c r="E75" s="186"/>
      <c r="F75" s="186"/>
      <c r="G75" s="186"/>
      <c r="H75" s="186"/>
      <c r="I75" s="186"/>
      <c r="J75" s="187">
        <f>J712</f>
        <v>0</v>
      </c>
      <c r="K75" s="127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3" t="str">
        <f>E7</f>
        <v>Vrchlabí - Liščí kopec - II.etapa</v>
      </c>
      <c r="F85" s="34"/>
      <c r="G85" s="34"/>
      <c r="H85" s="34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3"/>
      <c r="C86" s="34" t="s">
        <v>126</v>
      </c>
      <c r="D86" s="24"/>
      <c r="E86" s="24"/>
      <c r="F86" s="24"/>
      <c r="G86" s="24"/>
      <c r="H86" s="24"/>
      <c r="I86" s="24"/>
      <c r="J86" s="24"/>
      <c r="K86" s="24"/>
      <c r="L86" s="22"/>
    </row>
    <row r="87" s="1" customFormat="1" ht="16.5" customHeight="1">
      <c r="B87" s="23"/>
      <c r="C87" s="24"/>
      <c r="D87" s="24"/>
      <c r="E87" s="173" t="s">
        <v>764</v>
      </c>
      <c r="F87" s="24"/>
      <c r="G87" s="24"/>
      <c r="H87" s="24"/>
      <c r="I87" s="24"/>
      <c r="J87" s="24"/>
      <c r="K87" s="24"/>
      <c r="L87" s="22"/>
    </row>
    <row r="88" s="1" customFormat="1" ht="12" customHeight="1">
      <c r="B88" s="23"/>
      <c r="C88" s="34" t="s">
        <v>132</v>
      </c>
      <c r="D88" s="24"/>
      <c r="E88" s="24"/>
      <c r="F88" s="24"/>
      <c r="G88" s="24"/>
      <c r="H88" s="24"/>
      <c r="I88" s="24"/>
      <c r="J88" s="24"/>
      <c r="K88" s="24"/>
      <c r="L88" s="22"/>
    </row>
    <row r="89" s="2" customFormat="1" ht="16.5" customHeight="1">
      <c r="A89" s="40"/>
      <c r="B89" s="41"/>
      <c r="C89" s="42"/>
      <c r="D89" s="42"/>
      <c r="E89" s="291" t="s">
        <v>765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766</v>
      </c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1" t="str">
        <f>E13</f>
        <v>b - návrh</v>
      </c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21</v>
      </c>
      <c r="D93" s="42"/>
      <c r="E93" s="42"/>
      <c r="F93" s="29" t="str">
        <f>F16</f>
        <v>Vrchlabí</v>
      </c>
      <c r="G93" s="42"/>
      <c r="H93" s="42"/>
      <c r="I93" s="34" t="s">
        <v>23</v>
      </c>
      <c r="J93" s="74" t="str">
        <f>IF(J16="","",J16)</f>
        <v>6. 2. 2023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25.65" customHeight="1">
      <c r="A95" s="40"/>
      <c r="B95" s="41"/>
      <c r="C95" s="34" t="s">
        <v>25</v>
      </c>
      <c r="D95" s="42"/>
      <c r="E95" s="42"/>
      <c r="F95" s="29" t="str">
        <f>E19</f>
        <v xml:space="preserve"> </v>
      </c>
      <c r="G95" s="42"/>
      <c r="H95" s="42"/>
      <c r="I95" s="34" t="s">
        <v>30</v>
      </c>
      <c r="J95" s="38" t="str">
        <f>E25</f>
        <v>VIAPROJEKT s.r.o. HK</v>
      </c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4" t="s">
        <v>28</v>
      </c>
      <c r="D96" s="42"/>
      <c r="E96" s="42"/>
      <c r="F96" s="29" t="str">
        <f>IF(E22="","",E22)</f>
        <v>Vyplň údaj</v>
      </c>
      <c r="G96" s="42"/>
      <c r="H96" s="42"/>
      <c r="I96" s="34" t="s">
        <v>32</v>
      </c>
      <c r="J96" s="38" t="str">
        <f>E28</f>
        <v>B.BUrešová</v>
      </c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8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11" customFormat="1" ht="29.28" customHeight="1">
      <c r="A98" s="189"/>
      <c r="B98" s="190"/>
      <c r="C98" s="191" t="s">
        <v>183</v>
      </c>
      <c r="D98" s="192" t="s">
        <v>54</v>
      </c>
      <c r="E98" s="192" t="s">
        <v>50</v>
      </c>
      <c r="F98" s="192" t="s">
        <v>51</v>
      </c>
      <c r="G98" s="192" t="s">
        <v>184</v>
      </c>
      <c r="H98" s="192" t="s">
        <v>185</v>
      </c>
      <c r="I98" s="192" t="s">
        <v>186</v>
      </c>
      <c r="J98" s="193" t="s">
        <v>168</v>
      </c>
      <c r="K98" s="194" t="s">
        <v>187</v>
      </c>
      <c r="L98" s="195"/>
      <c r="M98" s="94" t="s">
        <v>19</v>
      </c>
      <c r="N98" s="95" t="s">
        <v>39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</row>
    <row r="99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42"/>
      <c r="J99" s="196">
        <f>BK99</f>
        <v>0</v>
      </c>
      <c r="K99" s="42"/>
      <c r="L99" s="46"/>
      <c r="M99" s="97"/>
      <c r="N99" s="197"/>
      <c r="O99" s="98"/>
      <c r="P99" s="198">
        <f>P100</f>
        <v>0</v>
      </c>
      <c r="Q99" s="98"/>
      <c r="R99" s="198">
        <f>R100</f>
        <v>299.79219979999993</v>
      </c>
      <c r="S99" s="98"/>
      <c r="T99" s="199">
        <f>T100</f>
        <v>8.1020000000000003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68</v>
      </c>
      <c r="AU99" s="19" t="s">
        <v>169</v>
      </c>
      <c r="BK99" s="200">
        <f>BK100</f>
        <v>0</v>
      </c>
    </row>
    <row r="100" s="12" customFormat="1" ht="25.92" customHeight="1">
      <c r="A100" s="12"/>
      <c r="B100" s="201"/>
      <c r="C100" s="202"/>
      <c r="D100" s="203" t="s">
        <v>68</v>
      </c>
      <c r="E100" s="204" t="s">
        <v>195</v>
      </c>
      <c r="F100" s="204" t="s">
        <v>196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P101+P261+P277+P491+P544+P696+P712</f>
        <v>0</v>
      </c>
      <c r="Q100" s="209"/>
      <c r="R100" s="210">
        <f>R101+R261+R277+R491+R544+R696+R712</f>
        <v>299.79219979999993</v>
      </c>
      <c r="S100" s="209"/>
      <c r="T100" s="211">
        <f>T101+T261+T277+T491+T544+T696+T712</f>
        <v>8.1020000000000003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76</v>
      </c>
      <c r="AT100" s="213" t="s">
        <v>68</v>
      </c>
      <c r="AU100" s="213" t="s">
        <v>69</v>
      </c>
      <c r="AY100" s="212" t="s">
        <v>197</v>
      </c>
      <c r="BK100" s="214">
        <f>BK101+BK261+BK277+BK491+BK544+BK696+BK712</f>
        <v>0</v>
      </c>
    </row>
    <row r="101" s="12" customFormat="1" ht="22.8" customHeight="1">
      <c r="A101" s="12"/>
      <c r="B101" s="201"/>
      <c r="C101" s="202"/>
      <c r="D101" s="203" t="s">
        <v>68</v>
      </c>
      <c r="E101" s="273" t="s">
        <v>76</v>
      </c>
      <c r="F101" s="273" t="s">
        <v>229</v>
      </c>
      <c r="G101" s="202"/>
      <c r="H101" s="202"/>
      <c r="I101" s="205"/>
      <c r="J101" s="274">
        <f>BK101</f>
        <v>0</v>
      </c>
      <c r="K101" s="202"/>
      <c r="L101" s="207"/>
      <c r="M101" s="208"/>
      <c r="N101" s="209"/>
      <c r="O101" s="209"/>
      <c r="P101" s="210">
        <f>SUM(P102:P260)</f>
        <v>0</v>
      </c>
      <c r="Q101" s="209"/>
      <c r="R101" s="210">
        <f>SUM(R102:R260)</f>
        <v>2.7999999999999998</v>
      </c>
      <c r="S101" s="209"/>
      <c r="T101" s="211">
        <f>SUM(T102:T260)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76</v>
      </c>
      <c r="AT101" s="213" t="s">
        <v>68</v>
      </c>
      <c r="AU101" s="213" t="s">
        <v>76</v>
      </c>
      <c r="AY101" s="212" t="s">
        <v>197</v>
      </c>
      <c r="BK101" s="214">
        <f>SUM(BK102:BK260)</f>
        <v>0</v>
      </c>
    </row>
    <row r="102" s="2" customFormat="1" ht="33" customHeight="1">
      <c r="A102" s="40"/>
      <c r="B102" s="41"/>
      <c r="C102" s="215" t="s">
        <v>76</v>
      </c>
      <c r="D102" s="215" t="s">
        <v>198</v>
      </c>
      <c r="E102" s="216" t="s">
        <v>1096</v>
      </c>
      <c r="F102" s="217" t="s">
        <v>1097</v>
      </c>
      <c r="G102" s="218" t="s">
        <v>279</v>
      </c>
      <c r="H102" s="219">
        <v>786</v>
      </c>
      <c r="I102" s="220"/>
      <c r="J102" s="221">
        <f>ROUND(I102*H102,2)</f>
        <v>0</v>
      </c>
      <c r="K102" s="222"/>
      <c r="L102" s="46"/>
      <c r="M102" s="223" t="s">
        <v>19</v>
      </c>
      <c r="N102" s="224" t="s">
        <v>42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148</v>
      </c>
      <c r="AT102" s="227" t="s">
        <v>198</v>
      </c>
      <c r="AU102" s="227" t="s">
        <v>78</v>
      </c>
      <c r="AY102" s="19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148</v>
      </c>
      <c r="BK102" s="228">
        <f>ROUND(I102*H102,2)</f>
        <v>0</v>
      </c>
      <c r="BL102" s="19" t="s">
        <v>148</v>
      </c>
      <c r="BM102" s="227" t="s">
        <v>1098</v>
      </c>
    </row>
    <row r="103" s="2" customFormat="1">
      <c r="A103" s="40"/>
      <c r="B103" s="41"/>
      <c r="C103" s="42"/>
      <c r="D103" s="292" t="s">
        <v>774</v>
      </c>
      <c r="E103" s="42"/>
      <c r="F103" s="293" t="s">
        <v>1099</v>
      </c>
      <c r="G103" s="42"/>
      <c r="H103" s="42"/>
      <c r="I103" s="294"/>
      <c r="J103" s="42"/>
      <c r="K103" s="42"/>
      <c r="L103" s="46"/>
      <c r="M103" s="295"/>
      <c r="N103" s="29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774</v>
      </c>
      <c r="AU103" s="19" t="s">
        <v>78</v>
      </c>
    </row>
    <row r="104" s="13" customFormat="1">
      <c r="A104" s="13"/>
      <c r="B104" s="229"/>
      <c r="C104" s="230"/>
      <c r="D104" s="231" t="s">
        <v>202</v>
      </c>
      <c r="E104" s="232" t="s">
        <v>19</v>
      </c>
      <c r="F104" s="233" t="s">
        <v>1100</v>
      </c>
      <c r="G104" s="230"/>
      <c r="H104" s="232" t="s">
        <v>19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202</v>
      </c>
      <c r="AU104" s="239" t="s">
        <v>78</v>
      </c>
      <c r="AV104" s="13" t="s">
        <v>76</v>
      </c>
      <c r="AW104" s="13" t="s">
        <v>31</v>
      </c>
      <c r="AX104" s="13" t="s">
        <v>69</v>
      </c>
      <c r="AY104" s="239" t="s">
        <v>197</v>
      </c>
    </row>
    <row r="105" s="14" customFormat="1">
      <c r="A105" s="14"/>
      <c r="B105" s="240"/>
      <c r="C105" s="241"/>
      <c r="D105" s="231" t="s">
        <v>202</v>
      </c>
      <c r="E105" s="242" t="s">
        <v>19</v>
      </c>
      <c r="F105" s="243" t="s">
        <v>1101</v>
      </c>
      <c r="G105" s="241"/>
      <c r="H105" s="244">
        <v>786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202</v>
      </c>
      <c r="AU105" s="250" t="s">
        <v>78</v>
      </c>
      <c r="AV105" s="14" t="s">
        <v>78</v>
      </c>
      <c r="AW105" s="14" t="s">
        <v>31</v>
      </c>
      <c r="AX105" s="14" t="s">
        <v>69</v>
      </c>
      <c r="AY105" s="250" t="s">
        <v>197</v>
      </c>
    </row>
    <row r="106" s="16" customFormat="1">
      <c r="A106" s="16"/>
      <c r="B106" s="262"/>
      <c r="C106" s="263"/>
      <c r="D106" s="231" t="s">
        <v>202</v>
      </c>
      <c r="E106" s="264" t="s">
        <v>19</v>
      </c>
      <c r="F106" s="265" t="s">
        <v>215</v>
      </c>
      <c r="G106" s="263"/>
      <c r="H106" s="266">
        <v>786</v>
      </c>
      <c r="I106" s="267"/>
      <c r="J106" s="263"/>
      <c r="K106" s="263"/>
      <c r="L106" s="268"/>
      <c r="M106" s="269"/>
      <c r="N106" s="270"/>
      <c r="O106" s="270"/>
      <c r="P106" s="270"/>
      <c r="Q106" s="270"/>
      <c r="R106" s="270"/>
      <c r="S106" s="270"/>
      <c r="T106" s="271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72" t="s">
        <v>202</v>
      </c>
      <c r="AU106" s="272" t="s">
        <v>78</v>
      </c>
      <c r="AV106" s="16" t="s">
        <v>148</v>
      </c>
      <c r="AW106" s="16" t="s">
        <v>31</v>
      </c>
      <c r="AX106" s="16" t="s">
        <v>76</v>
      </c>
      <c r="AY106" s="272" t="s">
        <v>197</v>
      </c>
    </row>
    <row r="107" s="2" customFormat="1" ht="33" customHeight="1">
      <c r="A107" s="40"/>
      <c r="B107" s="41"/>
      <c r="C107" s="215" t="s">
        <v>78</v>
      </c>
      <c r="D107" s="215" t="s">
        <v>198</v>
      </c>
      <c r="E107" s="216" t="s">
        <v>1102</v>
      </c>
      <c r="F107" s="217" t="s">
        <v>1103</v>
      </c>
      <c r="G107" s="218" t="s">
        <v>279</v>
      </c>
      <c r="H107" s="219">
        <v>3</v>
      </c>
      <c r="I107" s="220"/>
      <c r="J107" s="221">
        <f>ROUND(I107*H107,2)</f>
        <v>0</v>
      </c>
      <c r="K107" s="222"/>
      <c r="L107" s="46"/>
      <c r="M107" s="223" t="s">
        <v>19</v>
      </c>
      <c r="N107" s="224" t="s">
        <v>42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148</v>
      </c>
      <c r="AT107" s="227" t="s">
        <v>198</v>
      </c>
      <c r="AU107" s="227" t="s">
        <v>78</v>
      </c>
      <c r="AY107" s="19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148</v>
      </c>
      <c r="BK107" s="228">
        <f>ROUND(I107*H107,2)</f>
        <v>0</v>
      </c>
      <c r="BL107" s="19" t="s">
        <v>148</v>
      </c>
      <c r="BM107" s="227" t="s">
        <v>1104</v>
      </c>
    </row>
    <row r="108" s="2" customFormat="1">
      <c r="A108" s="40"/>
      <c r="B108" s="41"/>
      <c r="C108" s="42"/>
      <c r="D108" s="292" t="s">
        <v>774</v>
      </c>
      <c r="E108" s="42"/>
      <c r="F108" s="293" t="s">
        <v>1105</v>
      </c>
      <c r="G108" s="42"/>
      <c r="H108" s="42"/>
      <c r="I108" s="294"/>
      <c r="J108" s="42"/>
      <c r="K108" s="42"/>
      <c r="L108" s="46"/>
      <c r="M108" s="295"/>
      <c r="N108" s="29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774</v>
      </c>
      <c r="AU108" s="19" t="s">
        <v>78</v>
      </c>
    </row>
    <row r="109" s="13" customFormat="1">
      <c r="A109" s="13"/>
      <c r="B109" s="229"/>
      <c r="C109" s="230"/>
      <c r="D109" s="231" t="s">
        <v>202</v>
      </c>
      <c r="E109" s="232" t="s">
        <v>19</v>
      </c>
      <c r="F109" s="233" t="s">
        <v>1106</v>
      </c>
      <c r="G109" s="230"/>
      <c r="H109" s="232" t="s">
        <v>19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202</v>
      </c>
      <c r="AU109" s="239" t="s">
        <v>78</v>
      </c>
      <c r="AV109" s="13" t="s">
        <v>76</v>
      </c>
      <c r="AW109" s="13" t="s">
        <v>31</v>
      </c>
      <c r="AX109" s="13" t="s">
        <v>69</v>
      </c>
      <c r="AY109" s="239" t="s">
        <v>197</v>
      </c>
    </row>
    <row r="110" s="14" customFormat="1">
      <c r="A110" s="14"/>
      <c r="B110" s="240"/>
      <c r="C110" s="241"/>
      <c r="D110" s="231" t="s">
        <v>202</v>
      </c>
      <c r="E110" s="242" t="s">
        <v>19</v>
      </c>
      <c r="F110" s="243" t="s">
        <v>95</v>
      </c>
      <c r="G110" s="241"/>
      <c r="H110" s="244">
        <v>3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0" t="s">
        <v>202</v>
      </c>
      <c r="AU110" s="250" t="s">
        <v>78</v>
      </c>
      <c r="AV110" s="14" t="s">
        <v>78</v>
      </c>
      <c r="AW110" s="14" t="s">
        <v>31</v>
      </c>
      <c r="AX110" s="14" t="s">
        <v>69</v>
      </c>
      <c r="AY110" s="250" t="s">
        <v>197</v>
      </c>
    </row>
    <row r="111" s="16" customFormat="1">
      <c r="A111" s="16"/>
      <c r="B111" s="262"/>
      <c r="C111" s="263"/>
      <c r="D111" s="231" t="s">
        <v>202</v>
      </c>
      <c r="E111" s="264" t="s">
        <v>19</v>
      </c>
      <c r="F111" s="265" t="s">
        <v>215</v>
      </c>
      <c r="G111" s="263"/>
      <c r="H111" s="266">
        <v>3</v>
      </c>
      <c r="I111" s="267"/>
      <c r="J111" s="263"/>
      <c r="K111" s="263"/>
      <c r="L111" s="268"/>
      <c r="M111" s="269"/>
      <c r="N111" s="270"/>
      <c r="O111" s="270"/>
      <c r="P111" s="270"/>
      <c r="Q111" s="270"/>
      <c r="R111" s="270"/>
      <c r="S111" s="270"/>
      <c r="T111" s="271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2" t="s">
        <v>202</v>
      </c>
      <c r="AU111" s="272" t="s">
        <v>78</v>
      </c>
      <c r="AV111" s="16" t="s">
        <v>148</v>
      </c>
      <c r="AW111" s="16" t="s">
        <v>31</v>
      </c>
      <c r="AX111" s="16" t="s">
        <v>76</v>
      </c>
      <c r="AY111" s="272" t="s">
        <v>197</v>
      </c>
    </row>
    <row r="112" s="2" customFormat="1" ht="33" customHeight="1">
      <c r="A112" s="40"/>
      <c r="B112" s="41"/>
      <c r="C112" s="215" t="s">
        <v>95</v>
      </c>
      <c r="D112" s="215" t="s">
        <v>198</v>
      </c>
      <c r="E112" s="216" t="s">
        <v>874</v>
      </c>
      <c r="F112" s="217" t="s">
        <v>875</v>
      </c>
      <c r="G112" s="218" t="s">
        <v>279</v>
      </c>
      <c r="H112" s="219">
        <v>7.2000000000000002</v>
      </c>
      <c r="I112" s="220"/>
      <c r="J112" s="221">
        <f>ROUND(I112*H112,2)</f>
        <v>0</v>
      </c>
      <c r="K112" s="222"/>
      <c r="L112" s="46"/>
      <c r="M112" s="223" t="s">
        <v>19</v>
      </c>
      <c r="N112" s="224" t="s">
        <v>42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148</v>
      </c>
      <c r="AT112" s="227" t="s">
        <v>198</v>
      </c>
      <c r="AU112" s="227" t="s">
        <v>78</v>
      </c>
      <c r="AY112" s="19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148</v>
      </c>
      <c r="BK112" s="228">
        <f>ROUND(I112*H112,2)</f>
        <v>0</v>
      </c>
      <c r="BL112" s="19" t="s">
        <v>148</v>
      </c>
      <c r="BM112" s="227" t="s">
        <v>1107</v>
      </c>
    </row>
    <row r="113" s="2" customFormat="1">
      <c r="A113" s="40"/>
      <c r="B113" s="41"/>
      <c r="C113" s="42"/>
      <c r="D113" s="292" t="s">
        <v>774</v>
      </c>
      <c r="E113" s="42"/>
      <c r="F113" s="293" t="s">
        <v>877</v>
      </c>
      <c r="G113" s="42"/>
      <c r="H113" s="42"/>
      <c r="I113" s="294"/>
      <c r="J113" s="42"/>
      <c r="K113" s="42"/>
      <c r="L113" s="46"/>
      <c r="M113" s="295"/>
      <c r="N113" s="29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774</v>
      </c>
      <c r="AU113" s="19" t="s">
        <v>78</v>
      </c>
    </row>
    <row r="114" s="13" customFormat="1">
      <c r="A114" s="13"/>
      <c r="B114" s="229"/>
      <c r="C114" s="230"/>
      <c r="D114" s="231" t="s">
        <v>202</v>
      </c>
      <c r="E114" s="232" t="s">
        <v>19</v>
      </c>
      <c r="F114" s="233" t="s">
        <v>1108</v>
      </c>
      <c r="G114" s="230"/>
      <c r="H114" s="232" t="s">
        <v>19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202</v>
      </c>
      <c r="AU114" s="239" t="s">
        <v>78</v>
      </c>
      <c r="AV114" s="13" t="s">
        <v>76</v>
      </c>
      <c r="AW114" s="13" t="s">
        <v>31</v>
      </c>
      <c r="AX114" s="13" t="s">
        <v>69</v>
      </c>
      <c r="AY114" s="239" t="s">
        <v>197</v>
      </c>
    </row>
    <row r="115" s="14" customFormat="1">
      <c r="A115" s="14"/>
      <c r="B115" s="240"/>
      <c r="C115" s="241"/>
      <c r="D115" s="231" t="s">
        <v>202</v>
      </c>
      <c r="E115" s="242" t="s">
        <v>19</v>
      </c>
      <c r="F115" s="243" t="s">
        <v>1109</v>
      </c>
      <c r="G115" s="241"/>
      <c r="H115" s="244">
        <v>7.2000000000000002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0" t="s">
        <v>202</v>
      </c>
      <c r="AU115" s="250" t="s">
        <v>78</v>
      </c>
      <c r="AV115" s="14" t="s">
        <v>78</v>
      </c>
      <c r="AW115" s="14" t="s">
        <v>31</v>
      </c>
      <c r="AX115" s="14" t="s">
        <v>69</v>
      </c>
      <c r="AY115" s="250" t="s">
        <v>197</v>
      </c>
    </row>
    <row r="116" s="16" customFormat="1">
      <c r="A116" s="16"/>
      <c r="B116" s="262"/>
      <c r="C116" s="263"/>
      <c r="D116" s="231" t="s">
        <v>202</v>
      </c>
      <c r="E116" s="264" t="s">
        <v>19</v>
      </c>
      <c r="F116" s="265" t="s">
        <v>215</v>
      </c>
      <c r="G116" s="263"/>
      <c r="H116" s="266">
        <v>7.2000000000000002</v>
      </c>
      <c r="I116" s="267"/>
      <c r="J116" s="263"/>
      <c r="K116" s="263"/>
      <c r="L116" s="268"/>
      <c r="M116" s="269"/>
      <c r="N116" s="270"/>
      <c r="O116" s="270"/>
      <c r="P116" s="270"/>
      <c r="Q116" s="270"/>
      <c r="R116" s="270"/>
      <c r="S116" s="270"/>
      <c r="T116" s="271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2" t="s">
        <v>202</v>
      </c>
      <c r="AU116" s="272" t="s">
        <v>78</v>
      </c>
      <c r="AV116" s="16" t="s">
        <v>148</v>
      </c>
      <c r="AW116" s="16" t="s">
        <v>31</v>
      </c>
      <c r="AX116" s="16" t="s">
        <v>76</v>
      </c>
      <c r="AY116" s="272" t="s">
        <v>197</v>
      </c>
    </row>
    <row r="117" s="2" customFormat="1" ht="33" customHeight="1">
      <c r="A117" s="40"/>
      <c r="B117" s="41"/>
      <c r="C117" s="215" t="s">
        <v>148</v>
      </c>
      <c r="D117" s="215" t="s">
        <v>198</v>
      </c>
      <c r="E117" s="216" t="s">
        <v>874</v>
      </c>
      <c r="F117" s="217" t="s">
        <v>875</v>
      </c>
      <c r="G117" s="218" t="s">
        <v>279</v>
      </c>
      <c r="H117" s="219">
        <v>10.5</v>
      </c>
      <c r="I117" s="220"/>
      <c r="J117" s="221">
        <f>ROUND(I117*H117,2)</f>
        <v>0</v>
      </c>
      <c r="K117" s="222"/>
      <c r="L117" s="46"/>
      <c r="M117" s="223" t="s">
        <v>19</v>
      </c>
      <c r="N117" s="224" t="s">
        <v>42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148</v>
      </c>
      <c r="AT117" s="227" t="s">
        <v>198</v>
      </c>
      <c r="AU117" s="227" t="s">
        <v>78</v>
      </c>
      <c r="AY117" s="19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148</v>
      </c>
      <c r="BK117" s="228">
        <f>ROUND(I117*H117,2)</f>
        <v>0</v>
      </c>
      <c r="BL117" s="19" t="s">
        <v>148</v>
      </c>
      <c r="BM117" s="227" t="s">
        <v>1110</v>
      </c>
    </row>
    <row r="118" s="2" customFormat="1">
      <c r="A118" s="40"/>
      <c r="B118" s="41"/>
      <c r="C118" s="42"/>
      <c r="D118" s="292" t="s">
        <v>774</v>
      </c>
      <c r="E118" s="42"/>
      <c r="F118" s="293" t="s">
        <v>877</v>
      </c>
      <c r="G118" s="42"/>
      <c r="H118" s="42"/>
      <c r="I118" s="294"/>
      <c r="J118" s="42"/>
      <c r="K118" s="42"/>
      <c r="L118" s="46"/>
      <c r="M118" s="295"/>
      <c r="N118" s="29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774</v>
      </c>
      <c r="AU118" s="19" t="s">
        <v>78</v>
      </c>
    </row>
    <row r="119" s="13" customFormat="1">
      <c r="A119" s="13"/>
      <c r="B119" s="229"/>
      <c r="C119" s="230"/>
      <c r="D119" s="231" t="s">
        <v>202</v>
      </c>
      <c r="E119" s="232" t="s">
        <v>19</v>
      </c>
      <c r="F119" s="233" t="s">
        <v>1111</v>
      </c>
      <c r="G119" s="230"/>
      <c r="H119" s="232" t="s">
        <v>19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202</v>
      </c>
      <c r="AU119" s="239" t="s">
        <v>78</v>
      </c>
      <c r="AV119" s="13" t="s">
        <v>76</v>
      </c>
      <c r="AW119" s="13" t="s">
        <v>31</v>
      </c>
      <c r="AX119" s="13" t="s">
        <v>69</v>
      </c>
      <c r="AY119" s="239" t="s">
        <v>197</v>
      </c>
    </row>
    <row r="120" s="14" customFormat="1">
      <c r="A120" s="14"/>
      <c r="B120" s="240"/>
      <c r="C120" s="241"/>
      <c r="D120" s="231" t="s">
        <v>202</v>
      </c>
      <c r="E120" s="242" t="s">
        <v>19</v>
      </c>
      <c r="F120" s="243" t="s">
        <v>1112</v>
      </c>
      <c r="G120" s="241"/>
      <c r="H120" s="244">
        <v>10.5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202</v>
      </c>
      <c r="AU120" s="250" t="s">
        <v>78</v>
      </c>
      <c r="AV120" s="14" t="s">
        <v>78</v>
      </c>
      <c r="AW120" s="14" t="s">
        <v>31</v>
      </c>
      <c r="AX120" s="14" t="s">
        <v>69</v>
      </c>
      <c r="AY120" s="250" t="s">
        <v>197</v>
      </c>
    </row>
    <row r="121" s="16" customFormat="1">
      <c r="A121" s="16"/>
      <c r="B121" s="262"/>
      <c r="C121" s="263"/>
      <c r="D121" s="231" t="s">
        <v>202</v>
      </c>
      <c r="E121" s="264" t="s">
        <v>19</v>
      </c>
      <c r="F121" s="265" t="s">
        <v>215</v>
      </c>
      <c r="G121" s="263"/>
      <c r="H121" s="266">
        <v>10.5</v>
      </c>
      <c r="I121" s="267"/>
      <c r="J121" s="263"/>
      <c r="K121" s="263"/>
      <c r="L121" s="268"/>
      <c r="M121" s="269"/>
      <c r="N121" s="270"/>
      <c r="O121" s="270"/>
      <c r="P121" s="270"/>
      <c r="Q121" s="270"/>
      <c r="R121" s="270"/>
      <c r="S121" s="270"/>
      <c r="T121" s="27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2" t="s">
        <v>202</v>
      </c>
      <c r="AU121" s="272" t="s">
        <v>78</v>
      </c>
      <c r="AV121" s="16" t="s">
        <v>148</v>
      </c>
      <c r="AW121" s="16" t="s">
        <v>31</v>
      </c>
      <c r="AX121" s="16" t="s">
        <v>76</v>
      </c>
      <c r="AY121" s="272" t="s">
        <v>197</v>
      </c>
    </row>
    <row r="122" s="2" customFormat="1" ht="24.15" customHeight="1">
      <c r="A122" s="40"/>
      <c r="B122" s="41"/>
      <c r="C122" s="215" t="s">
        <v>245</v>
      </c>
      <c r="D122" s="215" t="s">
        <v>198</v>
      </c>
      <c r="E122" s="216" t="s">
        <v>316</v>
      </c>
      <c r="F122" s="217" t="s">
        <v>886</v>
      </c>
      <c r="G122" s="218" t="s">
        <v>279</v>
      </c>
      <c r="H122" s="219">
        <v>0.71999999999999997</v>
      </c>
      <c r="I122" s="220"/>
      <c r="J122" s="221">
        <f>ROUND(I122*H122,2)</f>
        <v>0</v>
      </c>
      <c r="K122" s="222"/>
      <c r="L122" s="46"/>
      <c r="M122" s="223" t="s">
        <v>19</v>
      </c>
      <c r="N122" s="224" t="s">
        <v>42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148</v>
      </c>
      <c r="AT122" s="227" t="s">
        <v>198</v>
      </c>
      <c r="AU122" s="227" t="s">
        <v>78</v>
      </c>
      <c r="AY122" s="19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148</v>
      </c>
      <c r="BK122" s="228">
        <f>ROUND(I122*H122,2)</f>
        <v>0</v>
      </c>
      <c r="BL122" s="19" t="s">
        <v>148</v>
      </c>
      <c r="BM122" s="227" t="s">
        <v>1113</v>
      </c>
    </row>
    <row r="123" s="2" customFormat="1">
      <c r="A123" s="40"/>
      <c r="B123" s="41"/>
      <c r="C123" s="42"/>
      <c r="D123" s="292" t="s">
        <v>774</v>
      </c>
      <c r="E123" s="42"/>
      <c r="F123" s="293" t="s">
        <v>888</v>
      </c>
      <c r="G123" s="42"/>
      <c r="H123" s="42"/>
      <c r="I123" s="294"/>
      <c r="J123" s="42"/>
      <c r="K123" s="42"/>
      <c r="L123" s="46"/>
      <c r="M123" s="295"/>
      <c r="N123" s="29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774</v>
      </c>
      <c r="AU123" s="19" t="s">
        <v>78</v>
      </c>
    </row>
    <row r="124" s="13" customFormat="1">
      <c r="A124" s="13"/>
      <c r="B124" s="229"/>
      <c r="C124" s="230"/>
      <c r="D124" s="231" t="s">
        <v>202</v>
      </c>
      <c r="E124" s="232" t="s">
        <v>19</v>
      </c>
      <c r="F124" s="233" t="s">
        <v>1114</v>
      </c>
      <c r="G124" s="230"/>
      <c r="H124" s="232" t="s">
        <v>19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9" t="s">
        <v>202</v>
      </c>
      <c r="AU124" s="239" t="s">
        <v>78</v>
      </c>
      <c r="AV124" s="13" t="s">
        <v>76</v>
      </c>
      <c r="AW124" s="13" t="s">
        <v>31</v>
      </c>
      <c r="AX124" s="13" t="s">
        <v>69</v>
      </c>
      <c r="AY124" s="239" t="s">
        <v>197</v>
      </c>
    </row>
    <row r="125" s="14" customFormat="1">
      <c r="A125" s="14"/>
      <c r="B125" s="240"/>
      <c r="C125" s="241"/>
      <c r="D125" s="231" t="s">
        <v>202</v>
      </c>
      <c r="E125" s="242" t="s">
        <v>19</v>
      </c>
      <c r="F125" s="243" t="s">
        <v>1115</v>
      </c>
      <c r="G125" s="241"/>
      <c r="H125" s="244">
        <v>0.71999999999999997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0" t="s">
        <v>202</v>
      </c>
      <c r="AU125" s="250" t="s">
        <v>78</v>
      </c>
      <c r="AV125" s="14" t="s">
        <v>78</v>
      </c>
      <c r="AW125" s="14" t="s">
        <v>31</v>
      </c>
      <c r="AX125" s="14" t="s">
        <v>69</v>
      </c>
      <c r="AY125" s="250" t="s">
        <v>197</v>
      </c>
    </row>
    <row r="126" s="16" customFormat="1">
      <c r="A126" s="16"/>
      <c r="B126" s="262"/>
      <c r="C126" s="263"/>
      <c r="D126" s="231" t="s">
        <v>202</v>
      </c>
      <c r="E126" s="264" t="s">
        <v>19</v>
      </c>
      <c r="F126" s="265" t="s">
        <v>215</v>
      </c>
      <c r="G126" s="263"/>
      <c r="H126" s="266">
        <v>0.71999999999999997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2" t="s">
        <v>202</v>
      </c>
      <c r="AU126" s="272" t="s">
        <v>78</v>
      </c>
      <c r="AV126" s="16" t="s">
        <v>148</v>
      </c>
      <c r="AW126" s="16" t="s">
        <v>31</v>
      </c>
      <c r="AX126" s="16" t="s">
        <v>76</v>
      </c>
      <c r="AY126" s="272" t="s">
        <v>197</v>
      </c>
    </row>
    <row r="127" s="2" customFormat="1" ht="24.15" customHeight="1">
      <c r="A127" s="40"/>
      <c r="B127" s="41"/>
      <c r="C127" s="215" t="s">
        <v>249</v>
      </c>
      <c r="D127" s="215" t="s">
        <v>198</v>
      </c>
      <c r="E127" s="216" t="s">
        <v>316</v>
      </c>
      <c r="F127" s="217" t="s">
        <v>886</v>
      </c>
      <c r="G127" s="218" t="s">
        <v>279</v>
      </c>
      <c r="H127" s="219">
        <v>78.599999999999994</v>
      </c>
      <c r="I127" s="220"/>
      <c r="J127" s="221">
        <f>ROUND(I127*H127,2)</f>
        <v>0</v>
      </c>
      <c r="K127" s="222"/>
      <c r="L127" s="46"/>
      <c r="M127" s="223" t="s">
        <v>19</v>
      </c>
      <c r="N127" s="224" t="s">
        <v>42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148</v>
      </c>
      <c r="AT127" s="227" t="s">
        <v>198</v>
      </c>
      <c r="AU127" s="227" t="s">
        <v>78</v>
      </c>
      <c r="AY127" s="19" t="s">
        <v>197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148</v>
      </c>
      <c r="BK127" s="228">
        <f>ROUND(I127*H127,2)</f>
        <v>0</v>
      </c>
      <c r="BL127" s="19" t="s">
        <v>148</v>
      </c>
      <c r="BM127" s="227" t="s">
        <v>1116</v>
      </c>
    </row>
    <row r="128" s="2" customFormat="1">
      <c r="A128" s="40"/>
      <c r="B128" s="41"/>
      <c r="C128" s="42"/>
      <c r="D128" s="292" t="s">
        <v>774</v>
      </c>
      <c r="E128" s="42"/>
      <c r="F128" s="293" t="s">
        <v>888</v>
      </c>
      <c r="G128" s="42"/>
      <c r="H128" s="42"/>
      <c r="I128" s="294"/>
      <c r="J128" s="42"/>
      <c r="K128" s="42"/>
      <c r="L128" s="46"/>
      <c r="M128" s="295"/>
      <c r="N128" s="29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774</v>
      </c>
      <c r="AU128" s="19" t="s">
        <v>78</v>
      </c>
    </row>
    <row r="129" s="13" customFormat="1">
      <c r="A129" s="13"/>
      <c r="B129" s="229"/>
      <c r="C129" s="230"/>
      <c r="D129" s="231" t="s">
        <v>202</v>
      </c>
      <c r="E129" s="232" t="s">
        <v>19</v>
      </c>
      <c r="F129" s="233" t="s">
        <v>1117</v>
      </c>
      <c r="G129" s="230"/>
      <c r="H129" s="232" t="s">
        <v>19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202</v>
      </c>
      <c r="AU129" s="239" t="s">
        <v>78</v>
      </c>
      <c r="AV129" s="13" t="s">
        <v>76</v>
      </c>
      <c r="AW129" s="13" t="s">
        <v>31</v>
      </c>
      <c r="AX129" s="13" t="s">
        <v>69</v>
      </c>
      <c r="AY129" s="239" t="s">
        <v>197</v>
      </c>
    </row>
    <row r="130" s="14" customFormat="1">
      <c r="A130" s="14"/>
      <c r="B130" s="240"/>
      <c r="C130" s="241"/>
      <c r="D130" s="231" t="s">
        <v>202</v>
      </c>
      <c r="E130" s="242" t="s">
        <v>19</v>
      </c>
      <c r="F130" s="243" t="s">
        <v>1118</v>
      </c>
      <c r="G130" s="241"/>
      <c r="H130" s="244">
        <v>78.599999999999994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202</v>
      </c>
      <c r="AU130" s="250" t="s">
        <v>78</v>
      </c>
      <c r="AV130" s="14" t="s">
        <v>78</v>
      </c>
      <c r="AW130" s="14" t="s">
        <v>31</v>
      </c>
      <c r="AX130" s="14" t="s">
        <v>69</v>
      </c>
      <c r="AY130" s="250" t="s">
        <v>197</v>
      </c>
    </row>
    <row r="131" s="16" customFormat="1">
      <c r="A131" s="16"/>
      <c r="B131" s="262"/>
      <c r="C131" s="263"/>
      <c r="D131" s="231" t="s">
        <v>202</v>
      </c>
      <c r="E131" s="264" t="s">
        <v>19</v>
      </c>
      <c r="F131" s="265" t="s">
        <v>215</v>
      </c>
      <c r="G131" s="263"/>
      <c r="H131" s="266">
        <v>78.599999999999994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2" t="s">
        <v>202</v>
      </c>
      <c r="AU131" s="272" t="s">
        <v>78</v>
      </c>
      <c r="AV131" s="16" t="s">
        <v>148</v>
      </c>
      <c r="AW131" s="16" t="s">
        <v>31</v>
      </c>
      <c r="AX131" s="16" t="s">
        <v>76</v>
      </c>
      <c r="AY131" s="272" t="s">
        <v>197</v>
      </c>
    </row>
    <row r="132" s="2" customFormat="1" ht="24.15" customHeight="1">
      <c r="A132" s="40"/>
      <c r="B132" s="41"/>
      <c r="C132" s="215" t="s">
        <v>257</v>
      </c>
      <c r="D132" s="215" t="s">
        <v>198</v>
      </c>
      <c r="E132" s="216" t="s">
        <v>316</v>
      </c>
      <c r="F132" s="217" t="s">
        <v>886</v>
      </c>
      <c r="G132" s="218" t="s">
        <v>279</v>
      </c>
      <c r="H132" s="219">
        <v>1.05</v>
      </c>
      <c r="I132" s="220"/>
      <c r="J132" s="221">
        <f>ROUND(I132*H132,2)</f>
        <v>0</v>
      </c>
      <c r="K132" s="222"/>
      <c r="L132" s="46"/>
      <c r="M132" s="223" t="s">
        <v>19</v>
      </c>
      <c r="N132" s="224" t="s">
        <v>42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148</v>
      </c>
      <c r="AT132" s="227" t="s">
        <v>198</v>
      </c>
      <c r="AU132" s="227" t="s">
        <v>78</v>
      </c>
      <c r="AY132" s="19" t="s">
        <v>197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148</v>
      </c>
      <c r="BK132" s="228">
        <f>ROUND(I132*H132,2)</f>
        <v>0</v>
      </c>
      <c r="BL132" s="19" t="s">
        <v>148</v>
      </c>
      <c r="BM132" s="227" t="s">
        <v>1119</v>
      </c>
    </row>
    <row r="133" s="2" customFormat="1">
      <c r="A133" s="40"/>
      <c r="B133" s="41"/>
      <c r="C133" s="42"/>
      <c r="D133" s="292" t="s">
        <v>774</v>
      </c>
      <c r="E133" s="42"/>
      <c r="F133" s="293" t="s">
        <v>888</v>
      </c>
      <c r="G133" s="42"/>
      <c r="H133" s="42"/>
      <c r="I133" s="294"/>
      <c r="J133" s="42"/>
      <c r="K133" s="42"/>
      <c r="L133" s="46"/>
      <c r="M133" s="295"/>
      <c r="N133" s="29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774</v>
      </c>
      <c r="AU133" s="19" t="s">
        <v>78</v>
      </c>
    </row>
    <row r="134" s="13" customFormat="1">
      <c r="A134" s="13"/>
      <c r="B134" s="229"/>
      <c r="C134" s="230"/>
      <c r="D134" s="231" t="s">
        <v>202</v>
      </c>
      <c r="E134" s="232" t="s">
        <v>19</v>
      </c>
      <c r="F134" s="233" t="s">
        <v>1120</v>
      </c>
      <c r="G134" s="230"/>
      <c r="H134" s="232" t="s">
        <v>19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202</v>
      </c>
      <c r="AU134" s="239" t="s">
        <v>78</v>
      </c>
      <c r="AV134" s="13" t="s">
        <v>76</v>
      </c>
      <c r="AW134" s="13" t="s">
        <v>31</v>
      </c>
      <c r="AX134" s="13" t="s">
        <v>69</v>
      </c>
      <c r="AY134" s="239" t="s">
        <v>197</v>
      </c>
    </row>
    <row r="135" s="14" customFormat="1">
      <c r="A135" s="14"/>
      <c r="B135" s="240"/>
      <c r="C135" s="241"/>
      <c r="D135" s="231" t="s">
        <v>202</v>
      </c>
      <c r="E135" s="242" t="s">
        <v>19</v>
      </c>
      <c r="F135" s="243" t="s">
        <v>1121</v>
      </c>
      <c r="G135" s="241"/>
      <c r="H135" s="244">
        <v>1.05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202</v>
      </c>
      <c r="AU135" s="250" t="s">
        <v>78</v>
      </c>
      <c r="AV135" s="14" t="s">
        <v>78</v>
      </c>
      <c r="AW135" s="14" t="s">
        <v>31</v>
      </c>
      <c r="AX135" s="14" t="s">
        <v>69</v>
      </c>
      <c r="AY135" s="250" t="s">
        <v>197</v>
      </c>
    </row>
    <row r="136" s="16" customFormat="1">
      <c r="A136" s="16"/>
      <c r="B136" s="262"/>
      <c r="C136" s="263"/>
      <c r="D136" s="231" t="s">
        <v>202</v>
      </c>
      <c r="E136" s="264" t="s">
        <v>19</v>
      </c>
      <c r="F136" s="265" t="s">
        <v>215</v>
      </c>
      <c r="G136" s="263"/>
      <c r="H136" s="266">
        <v>1.05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2" t="s">
        <v>202</v>
      </c>
      <c r="AU136" s="272" t="s">
        <v>78</v>
      </c>
      <c r="AV136" s="16" t="s">
        <v>148</v>
      </c>
      <c r="AW136" s="16" t="s">
        <v>31</v>
      </c>
      <c r="AX136" s="16" t="s">
        <v>76</v>
      </c>
      <c r="AY136" s="272" t="s">
        <v>197</v>
      </c>
    </row>
    <row r="137" s="2" customFormat="1" ht="24.15" customHeight="1">
      <c r="A137" s="40"/>
      <c r="B137" s="41"/>
      <c r="C137" s="215" t="s">
        <v>265</v>
      </c>
      <c r="D137" s="215" t="s">
        <v>198</v>
      </c>
      <c r="E137" s="216" t="s">
        <v>316</v>
      </c>
      <c r="F137" s="217" t="s">
        <v>886</v>
      </c>
      <c r="G137" s="218" t="s">
        <v>279</v>
      </c>
      <c r="H137" s="219">
        <v>3</v>
      </c>
      <c r="I137" s="220"/>
      <c r="J137" s="221">
        <f>ROUND(I137*H137,2)</f>
        <v>0</v>
      </c>
      <c r="K137" s="222"/>
      <c r="L137" s="46"/>
      <c r="M137" s="223" t="s">
        <v>19</v>
      </c>
      <c r="N137" s="224" t="s">
        <v>42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148</v>
      </c>
      <c r="AT137" s="227" t="s">
        <v>198</v>
      </c>
      <c r="AU137" s="227" t="s">
        <v>78</v>
      </c>
      <c r="AY137" s="19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148</v>
      </c>
      <c r="BK137" s="228">
        <f>ROUND(I137*H137,2)</f>
        <v>0</v>
      </c>
      <c r="BL137" s="19" t="s">
        <v>148</v>
      </c>
      <c r="BM137" s="227" t="s">
        <v>1122</v>
      </c>
    </row>
    <row r="138" s="2" customFormat="1">
      <c r="A138" s="40"/>
      <c r="B138" s="41"/>
      <c r="C138" s="42"/>
      <c r="D138" s="292" t="s">
        <v>774</v>
      </c>
      <c r="E138" s="42"/>
      <c r="F138" s="293" t="s">
        <v>888</v>
      </c>
      <c r="G138" s="42"/>
      <c r="H138" s="42"/>
      <c r="I138" s="294"/>
      <c r="J138" s="42"/>
      <c r="K138" s="42"/>
      <c r="L138" s="46"/>
      <c r="M138" s="295"/>
      <c r="N138" s="29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774</v>
      </c>
      <c r="AU138" s="19" t="s">
        <v>78</v>
      </c>
    </row>
    <row r="139" s="13" customFormat="1">
      <c r="A139" s="13"/>
      <c r="B139" s="229"/>
      <c r="C139" s="230"/>
      <c r="D139" s="231" t="s">
        <v>202</v>
      </c>
      <c r="E139" s="232" t="s">
        <v>19</v>
      </c>
      <c r="F139" s="233" t="s">
        <v>1106</v>
      </c>
      <c r="G139" s="230"/>
      <c r="H139" s="232" t="s">
        <v>19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202</v>
      </c>
      <c r="AU139" s="239" t="s">
        <v>78</v>
      </c>
      <c r="AV139" s="13" t="s">
        <v>76</v>
      </c>
      <c r="AW139" s="13" t="s">
        <v>31</v>
      </c>
      <c r="AX139" s="13" t="s">
        <v>69</v>
      </c>
      <c r="AY139" s="239" t="s">
        <v>197</v>
      </c>
    </row>
    <row r="140" s="14" customFormat="1">
      <c r="A140" s="14"/>
      <c r="B140" s="240"/>
      <c r="C140" s="241"/>
      <c r="D140" s="231" t="s">
        <v>202</v>
      </c>
      <c r="E140" s="242" t="s">
        <v>19</v>
      </c>
      <c r="F140" s="243" t="s">
        <v>95</v>
      </c>
      <c r="G140" s="241"/>
      <c r="H140" s="244">
        <v>3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202</v>
      </c>
      <c r="AU140" s="250" t="s">
        <v>78</v>
      </c>
      <c r="AV140" s="14" t="s">
        <v>78</v>
      </c>
      <c r="AW140" s="14" t="s">
        <v>31</v>
      </c>
      <c r="AX140" s="14" t="s">
        <v>69</v>
      </c>
      <c r="AY140" s="250" t="s">
        <v>197</v>
      </c>
    </row>
    <row r="141" s="16" customFormat="1">
      <c r="A141" s="16"/>
      <c r="B141" s="262"/>
      <c r="C141" s="263"/>
      <c r="D141" s="231" t="s">
        <v>202</v>
      </c>
      <c r="E141" s="264" t="s">
        <v>19</v>
      </c>
      <c r="F141" s="265" t="s">
        <v>215</v>
      </c>
      <c r="G141" s="263"/>
      <c r="H141" s="266">
        <v>3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72" t="s">
        <v>202</v>
      </c>
      <c r="AU141" s="272" t="s">
        <v>78</v>
      </c>
      <c r="AV141" s="16" t="s">
        <v>148</v>
      </c>
      <c r="AW141" s="16" t="s">
        <v>31</v>
      </c>
      <c r="AX141" s="16" t="s">
        <v>76</v>
      </c>
      <c r="AY141" s="272" t="s">
        <v>197</v>
      </c>
    </row>
    <row r="142" s="2" customFormat="1" ht="33" customHeight="1">
      <c r="A142" s="40"/>
      <c r="B142" s="41"/>
      <c r="C142" s="215" t="s">
        <v>271</v>
      </c>
      <c r="D142" s="215" t="s">
        <v>198</v>
      </c>
      <c r="E142" s="216" t="s">
        <v>892</v>
      </c>
      <c r="F142" s="217" t="s">
        <v>893</v>
      </c>
      <c r="G142" s="218" t="s">
        <v>279</v>
      </c>
      <c r="H142" s="219">
        <v>165</v>
      </c>
      <c r="I142" s="220"/>
      <c r="J142" s="221">
        <f>ROUND(I142*H142,2)</f>
        <v>0</v>
      </c>
      <c r="K142" s="222"/>
      <c r="L142" s="46"/>
      <c r="M142" s="223" t="s">
        <v>19</v>
      </c>
      <c r="N142" s="224" t="s">
        <v>42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148</v>
      </c>
      <c r="AT142" s="227" t="s">
        <v>198</v>
      </c>
      <c r="AU142" s="227" t="s">
        <v>78</v>
      </c>
      <c r="AY142" s="19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148</v>
      </c>
      <c r="BK142" s="228">
        <f>ROUND(I142*H142,2)</f>
        <v>0</v>
      </c>
      <c r="BL142" s="19" t="s">
        <v>148</v>
      </c>
      <c r="BM142" s="227" t="s">
        <v>1123</v>
      </c>
    </row>
    <row r="143" s="2" customFormat="1">
      <c r="A143" s="40"/>
      <c r="B143" s="41"/>
      <c r="C143" s="42"/>
      <c r="D143" s="292" t="s">
        <v>774</v>
      </c>
      <c r="E143" s="42"/>
      <c r="F143" s="293" t="s">
        <v>895</v>
      </c>
      <c r="G143" s="42"/>
      <c r="H143" s="42"/>
      <c r="I143" s="294"/>
      <c r="J143" s="42"/>
      <c r="K143" s="42"/>
      <c r="L143" s="46"/>
      <c r="M143" s="295"/>
      <c r="N143" s="29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774</v>
      </c>
      <c r="AU143" s="19" t="s">
        <v>78</v>
      </c>
    </row>
    <row r="144" s="13" customFormat="1">
      <c r="A144" s="13"/>
      <c r="B144" s="229"/>
      <c r="C144" s="230"/>
      <c r="D144" s="231" t="s">
        <v>202</v>
      </c>
      <c r="E144" s="232" t="s">
        <v>19</v>
      </c>
      <c r="F144" s="233" t="s">
        <v>1124</v>
      </c>
      <c r="G144" s="230"/>
      <c r="H144" s="232" t="s">
        <v>19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202</v>
      </c>
      <c r="AU144" s="239" t="s">
        <v>78</v>
      </c>
      <c r="AV144" s="13" t="s">
        <v>76</v>
      </c>
      <c r="AW144" s="13" t="s">
        <v>31</v>
      </c>
      <c r="AX144" s="13" t="s">
        <v>69</v>
      </c>
      <c r="AY144" s="239" t="s">
        <v>197</v>
      </c>
    </row>
    <row r="145" s="14" customFormat="1">
      <c r="A145" s="14"/>
      <c r="B145" s="240"/>
      <c r="C145" s="241"/>
      <c r="D145" s="231" t="s">
        <v>202</v>
      </c>
      <c r="E145" s="242" t="s">
        <v>19</v>
      </c>
      <c r="F145" s="243" t="s">
        <v>897</v>
      </c>
      <c r="G145" s="241"/>
      <c r="H145" s="244">
        <v>165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202</v>
      </c>
      <c r="AU145" s="250" t="s">
        <v>78</v>
      </c>
      <c r="AV145" s="14" t="s">
        <v>78</v>
      </c>
      <c r="AW145" s="14" t="s">
        <v>31</v>
      </c>
      <c r="AX145" s="14" t="s">
        <v>69</v>
      </c>
      <c r="AY145" s="250" t="s">
        <v>197</v>
      </c>
    </row>
    <row r="146" s="16" customFormat="1">
      <c r="A146" s="16"/>
      <c r="B146" s="262"/>
      <c r="C146" s="263"/>
      <c r="D146" s="231" t="s">
        <v>202</v>
      </c>
      <c r="E146" s="264" t="s">
        <v>19</v>
      </c>
      <c r="F146" s="265" t="s">
        <v>215</v>
      </c>
      <c r="G146" s="263"/>
      <c r="H146" s="266">
        <v>165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2" t="s">
        <v>202</v>
      </c>
      <c r="AU146" s="272" t="s">
        <v>78</v>
      </c>
      <c r="AV146" s="16" t="s">
        <v>148</v>
      </c>
      <c r="AW146" s="16" t="s">
        <v>31</v>
      </c>
      <c r="AX146" s="16" t="s">
        <v>76</v>
      </c>
      <c r="AY146" s="272" t="s">
        <v>197</v>
      </c>
    </row>
    <row r="147" s="2" customFormat="1" ht="33" customHeight="1">
      <c r="A147" s="40"/>
      <c r="B147" s="41"/>
      <c r="C147" s="215" t="s">
        <v>276</v>
      </c>
      <c r="D147" s="215" t="s">
        <v>198</v>
      </c>
      <c r="E147" s="216" t="s">
        <v>898</v>
      </c>
      <c r="F147" s="217" t="s">
        <v>899</v>
      </c>
      <c r="G147" s="218" t="s">
        <v>279</v>
      </c>
      <c r="H147" s="219">
        <v>7.2000000000000002</v>
      </c>
      <c r="I147" s="220"/>
      <c r="J147" s="221">
        <f>ROUND(I147*H147,2)</f>
        <v>0</v>
      </c>
      <c r="K147" s="222"/>
      <c r="L147" s="46"/>
      <c r="M147" s="223" t="s">
        <v>19</v>
      </c>
      <c r="N147" s="224" t="s">
        <v>42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148</v>
      </c>
      <c r="AT147" s="227" t="s">
        <v>198</v>
      </c>
      <c r="AU147" s="227" t="s">
        <v>78</v>
      </c>
      <c r="AY147" s="19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148</v>
      </c>
      <c r="BK147" s="228">
        <f>ROUND(I147*H147,2)</f>
        <v>0</v>
      </c>
      <c r="BL147" s="19" t="s">
        <v>148</v>
      </c>
      <c r="BM147" s="227" t="s">
        <v>1125</v>
      </c>
    </row>
    <row r="148" s="2" customFormat="1">
      <c r="A148" s="40"/>
      <c r="B148" s="41"/>
      <c r="C148" s="42"/>
      <c r="D148" s="292" t="s">
        <v>774</v>
      </c>
      <c r="E148" s="42"/>
      <c r="F148" s="293" t="s">
        <v>901</v>
      </c>
      <c r="G148" s="42"/>
      <c r="H148" s="42"/>
      <c r="I148" s="294"/>
      <c r="J148" s="42"/>
      <c r="K148" s="42"/>
      <c r="L148" s="46"/>
      <c r="M148" s="295"/>
      <c r="N148" s="29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774</v>
      </c>
      <c r="AU148" s="19" t="s">
        <v>78</v>
      </c>
    </row>
    <row r="149" s="13" customFormat="1">
      <c r="A149" s="13"/>
      <c r="B149" s="229"/>
      <c r="C149" s="230"/>
      <c r="D149" s="231" t="s">
        <v>202</v>
      </c>
      <c r="E149" s="232" t="s">
        <v>19</v>
      </c>
      <c r="F149" s="233" t="s">
        <v>1108</v>
      </c>
      <c r="G149" s="230"/>
      <c r="H149" s="232" t="s">
        <v>19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202</v>
      </c>
      <c r="AU149" s="239" t="s">
        <v>78</v>
      </c>
      <c r="AV149" s="13" t="s">
        <v>76</v>
      </c>
      <c r="AW149" s="13" t="s">
        <v>31</v>
      </c>
      <c r="AX149" s="13" t="s">
        <v>69</v>
      </c>
      <c r="AY149" s="239" t="s">
        <v>197</v>
      </c>
    </row>
    <row r="150" s="14" customFormat="1">
      <c r="A150" s="14"/>
      <c r="B150" s="240"/>
      <c r="C150" s="241"/>
      <c r="D150" s="231" t="s">
        <v>202</v>
      </c>
      <c r="E150" s="242" t="s">
        <v>19</v>
      </c>
      <c r="F150" s="243" t="s">
        <v>1126</v>
      </c>
      <c r="G150" s="241"/>
      <c r="H150" s="244">
        <v>7.2000000000000002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202</v>
      </c>
      <c r="AU150" s="250" t="s">
        <v>78</v>
      </c>
      <c r="AV150" s="14" t="s">
        <v>78</v>
      </c>
      <c r="AW150" s="14" t="s">
        <v>31</v>
      </c>
      <c r="AX150" s="14" t="s">
        <v>69</v>
      </c>
      <c r="AY150" s="250" t="s">
        <v>197</v>
      </c>
    </row>
    <row r="151" s="16" customFormat="1">
      <c r="A151" s="16"/>
      <c r="B151" s="262"/>
      <c r="C151" s="263"/>
      <c r="D151" s="231" t="s">
        <v>202</v>
      </c>
      <c r="E151" s="264" t="s">
        <v>19</v>
      </c>
      <c r="F151" s="265" t="s">
        <v>215</v>
      </c>
      <c r="G151" s="263"/>
      <c r="H151" s="266">
        <v>7.2000000000000002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2" t="s">
        <v>202</v>
      </c>
      <c r="AU151" s="272" t="s">
        <v>78</v>
      </c>
      <c r="AV151" s="16" t="s">
        <v>148</v>
      </c>
      <c r="AW151" s="16" t="s">
        <v>31</v>
      </c>
      <c r="AX151" s="16" t="s">
        <v>76</v>
      </c>
      <c r="AY151" s="272" t="s">
        <v>197</v>
      </c>
    </row>
    <row r="152" s="2" customFormat="1" ht="33" customHeight="1">
      <c r="A152" s="40"/>
      <c r="B152" s="41"/>
      <c r="C152" s="215" t="s">
        <v>284</v>
      </c>
      <c r="D152" s="215" t="s">
        <v>198</v>
      </c>
      <c r="E152" s="216" t="s">
        <v>898</v>
      </c>
      <c r="F152" s="217" t="s">
        <v>899</v>
      </c>
      <c r="G152" s="218" t="s">
        <v>279</v>
      </c>
      <c r="H152" s="219">
        <v>782</v>
      </c>
      <c r="I152" s="220"/>
      <c r="J152" s="221">
        <f>ROUND(I152*H152,2)</f>
        <v>0</v>
      </c>
      <c r="K152" s="222"/>
      <c r="L152" s="46"/>
      <c r="M152" s="223" t="s">
        <v>19</v>
      </c>
      <c r="N152" s="224" t="s">
        <v>42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148</v>
      </c>
      <c r="AT152" s="227" t="s">
        <v>198</v>
      </c>
      <c r="AU152" s="227" t="s">
        <v>78</v>
      </c>
      <c r="AY152" s="19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148</v>
      </c>
      <c r="BK152" s="228">
        <f>ROUND(I152*H152,2)</f>
        <v>0</v>
      </c>
      <c r="BL152" s="19" t="s">
        <v>148</v>
      </c>
      <c r="BM152" s="227" t="s">
        <v>1127</v>
      </c>
    </row>
    <row r="153" s="2" customFormat="1">
      <c r="A153" s="40"/>
      <c r="B153" s="41"/>
      <c r="C153" s="42"/>
      <c r="D153" s="292" t="s">
        <v>774</v>
      </c>
      <c r="E153" s="42"/>
      <c r="F153" s="293" t="s">
        <v>901</v>
      </c>
      <c r="G153" s="42"/>
      <c r="H153" s="42"/>
      <c r="I153" s="294"/>
      <c r="J153" s="42"/>
      <c r="K153" s="42"/>
      <c r="L153" s="46"/>
      <c r="M153" s="295"/>
      <c r="N153" s="29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774</v>
      </c>
      <c r="AU153" s="19" t="s">
        <v>78</v>
      </c>
    </row>
    <row r="154" s="13" customFormat="1">
      <c r="A154" s="13"/>
      <c r="B154" s="229"/>
      <c r="C154" s="230"/>
      <c r="D154" s="231" t="s">
        <v>202</v>
      </c>
      <c r="E154" s="232" t="s">
        <v>19</v>
      </c>
      <c r="F154" s="233" t="s">
        <v>1128</v>
      </c>
      <c r="G154" s="230"/>
      <c r="H154" s="232" t="s">
        <v>19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202</v>
      </c>
      <c r="AU154" s="239" t="s">
        <v>78</v>
      </c>
      <c r="AV154" s="13" t="s">
        <v>76</v>
      </c>
      <c r="AW154" s="13" t="s">
        <v>31</v>
      </c>
      <c r="AX154" s="13" t="s">
        <v>69</v>
      </c>
      <c r="AY154" s="239" t="s">
        <v>197</v>
      </c>
    </row>
    <row r="155" s="14" customFormat="1">
      <c r="A155" s="14"/>
      <c r="B155" s="240"/>
      <c r="C155" s="241"/>
      <c r="D155" s="231" t="s">
        <v>202</v>
      </c>
      <c r="E155" s="242" t="s">
        <v>19</v>
      </c>
      <c r="F155" s="243" t="s">
        <v>1129</v>
      </c>
      <c r="G155" s="241"/>
      <c r="H155" s="244">
        <v>782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202</v>
      </c>
      <c r="AU155" s="250" t="s">
        <v>78</v>
      </c>
      <c r="AV155" s="14" t="s">
        <v>78</v>
      </c>
      <c r="AW155" s="14" t="s">
        <v>31</v>
      </c>
      <c r="AX155" s="14" t="s">
        <v>69</v>
      </c>
      <c r="AY155" s="250" t="s">
        <v>197</v>
      </c>
    </row>
    <row r="156" s="16" customFormat="1">
      <c r="A156" s="16"/>
      <c r="B156" s="262"/>
      <c r="C156" s="263"/>
      <c r="D156" s="231" t="s">
        <v>202</v>
      </c>
      <c r="E156" s="264" t="s">
        <v>19</v>
      </c>
      <c r="F156" s="265" t="s">
        <v>215</v>
      </c>
      <c r="G156" s="263"/>
      <c r="H156" s="266">
        <v>782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2" t="s">
        <v>202</v>
      </c>
      <c r="AU156" s="272" t="s">
        <v>78</v>
      </c>
      <c r="AV156" s="16" t="s">
        <v>148</v>
      </c>
      <c r="AW156" s="16" t="s">
        <v>31</v>
      </c>
      <c r="AX156" s="16" t="s">
        <v>76</v>
      </c>
      <c r="AY156" s="272" t="s">
        <v>197</v>
      </c>
    </row>
    <row r="157" s="2" customFormat="1" ht="33" customHeight="1">
      <c r="A157" s="40"/>
      <c r="B157" s="41"/>
      <c r="C157" s="215" t="s">
        <v>304</v>
      </c>
      <c r="D157" s="215" t="s">
        <v>198</v>
      </c>
      <c r="E157" s="216" t="s">
        <v>898</v>
      </c>
      <c r="F157" s="217" t="s">
        <v>899</v>
      </c>
      <c r="G157" s="218" t="s">
        <v>279</v>
      </c>
      <c r="H157" s="219">
        <v>0.54000000000000004</v>
      </c>
      <c r="I157" s="220"/>
      <c r="J157" s="221">
        <f>ROUND(I157*H157,2)</f>
        <v>0</v>
      </c>
      <c r="K157" s="222"/>
      <c r="L157" s="46"/>
      <c r="M157" s="223" t="s">
        <v>19</v>
      </c>
      <c r="N157" s="224" t="s">
        <v>42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148</v>
      </c>
      <c r="AT157" s="227" t="s">
        <v>198</v>
      </c>
      <c r="AU157" s="227" t="s">
        <v>78</v>
      </c>
      <c r="AY157" s="19" t="s">
        <v>197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148</v>
      </c>
      <c r="BK157" s="228">
        <f>ROUND(I157*H157,2)</f>
        <v>0</v>
      </c>
      <c r="BL157" s="19" t="s">
        <v>148</v>
      </c>
      <c r="BM157" s="227" t="s">
        <v>1130</v>
      </c>
    </row>
    <row r="158" s="2" customFormat="1">
      <c r="A158" s="40"/>
      <c r="B158" s="41"/>
      <c r="C158" s="42"/>
      <c r="D158" s="292" t="s">
        <v>774</v>
      </c>
      <c r="E158" s="42"/>
      <c r="F158" s="293" t="s">
        <v>901</v>
      </c>
      <c r="G158" s="42"/>
      <c r="H158" s="42"/>
      <c r="I158" s="294"/>
      <c r="J158" s="42"/>
      <c r="K158" s="42"/>
      <c r="L158" s="46"/>
      <c r="M158" s="295"/>
      <c r="N158" s="29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774</v>
      </c>
      <c r="AU158" s="19" t="s">
        <v>78</v>
      </c>
    </row>
    <row r="159" s="13" customFormat="1">
      <c r="A159" s="13"/>
      <c r="B159" s="229"/>
      <c r="C159" s="230"/>
      <c r="D159" s="231" t="s">
        <v>202</v>
      </c>
      <c r="E159" s="232" t="s">
        <v>19</v>
      </c>
      <c r="F159" s="233" t="s">
        <v>1131</v>
      </c>
      <c r="G159" s="230"/>
      <c r="H159" s="232" t="s">
        <v>19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202</v>
      </c>
      <c r="AU159" s="239" t="s">
        <v>78</v>
      </c>
      <c r="AV159" s="13" t="s">
        <v>76</v>
      </c>
      <c r="AW159" s="13" t="s">
        <v>31</v>
      </c>
      <c r="AX159" s="13" t="s">
        <v>69</v>
      </c>
      <c r="AY159" s="239" t="s">
        <v>197</v>
      </c>
    </row>
    <row r="160" s="14" customFormat="1">
      <c r="A160" s="14"/>
      <c r="B160" s="240"/>
      <c r="C160" s="241"/>
      <c r="D160" s="231" t="s">
        <v>202</v>
      </c>
      <c r="E160" s="242" t="s">
        <v>19</v>
      </c>
      <c r="F160" s="243" t="s">
        <v>1132</v>
      </c>
      <c r="G160" s="241"/>
      <c r="H160" s="244">
        <v>0.54000000000000004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202</v>
      </c>
      <c r="AU160" s="250" t="s">
        <v>78</v>
      </c>
      <c r="AV160" s="14" t="s">
        <v>78</v>
      </c>
      <c r="AW160" s="14" t="s">
        <v>31</v>
      </c>
      <c r="AX160" s="14" t="s">
        <v>69</v>
      </c>
      <c r="AY160" s="250" t="s">
        <v>197</v>
      </c>
    </row>
    <row r="161" s="16" customFormat="1">
      <c r="A161" s="16"/>
      <c r="B161" s="262"/>
      <c r="C161" s="263"/>
      <c r="D161" s="231" t="s">
        <v>202</v>
      </c>
      <c r="E161" s="264" t="s">
        <v>19</v>
      </c>
      <c r="F161" s="265" t="s">
        <v>215</v>
      </c>
      <c r="G161" s="263"/>
      <c r="H161" s="266">
        <v>0.54000000000000004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72" t="s">
        <v>202</v>
      </c>
      <c r="AU161" s="272" t="s">
        <v>78</v>
      </c>
      <c r="AV161" s="16" t="s">
        <v>148</v>
      </c>
      <c r="AW161" s="16" t="s">
        <v>31</v>
      </c>
      <c r="AX161" s="16" t="s">
        <v>76</v>
      </c>
      <c r="AY161" s="272" t="s">
        <v>197</v>
      </c>
    </row>
    <row r="162" s="2" customFormat="1" ht="33" customHeight="1">
      <c r="A162" s="40"/>
      <c r="B162" s="41"/>
      <c r="C162" s="215" t="s">
        <v>310</v>
      </c>
      <c r="D162" s="215" t="s">
        <v>198</v>
      </c>
      <c r="E162" s="216" t="s">
        <v>898</v>
      </c>
      <c r="F162" s="217" t="s">
        <v>899</v>
      </c>
      <c r="G162" s="218" t="s">
        <v>279</v>
      </c>
      <c r="H162" s="219">
        <v>3.8919999999999999</v>
      </c>
      <c r="I162" s="220"/>
      <c r="J162" s="221">
        <f>ROUND(I162*H162,2)</f>
        <v>0</v>
      </c>
      <c r="K162" s="222"/>
      <c r="L162" s="46"/>
      <c r="M162" s="223" t="s">
        <v>19</v>
      </c>
      <c r="N162" s="224" t="s">
        <v>42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148</v>
      </c>
      <c r="AT162" s="227" t="s">
        <v>198</v>
      </c>
      <c r="AU162" s="227" t="s">
        <v>78</v>
      </c>
      <c r="AY162" s="19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148</v>
      </c>
      <c r="BK162" s="228">
        <f>ROUND(I162*H162,2)</f>
        <v>0</v>
      </c>
      <c r="BL162" s="19" t="s">
        <v>148</v>
      </c>
      <c r="BM162" s="227" t="s">
        <v>1133</v>
      </c>
    </row>
    <row r="163" s="2" customFormat="1">
      <c r="A163" s="40"/>
      <c r="B163" s="41"/>
      <c r="C163" s="42"/>
      <c r="D163" s="292" t="s">
        <v>774</v>
      </c>
      <c r="E163" s="42"/>
      <c r="F163" s="293" t="s">
        <v>901</v>
      </c>
      <c r="G163" s="42"/>
      <c r="H163" s="42"/>
      <c r="I163" s="294"/>
      <c r="J163" s="42"/>
      <c r="K163" s="42"/>
      <c r="L163" s="46"/>
      <c r="M163" s="295"/>
      <c r="N163" s="29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774</v>
      </c>
      <c r="AU163" s="19" t="s">
        <v>78</v>
      </c>
    </row>
    <row r="164" s="13" customFormat="1">
      <c r="A164" s="13"/>
      <c r="B164" s="229"/>
      <c r="C164" s="230"/>
      <c r="D164" s="231" t="s">
        <v>202</v>
      </c>
      <c r="E164" s="232" t="s">
        <v>19</v>
      </c>
      <c r="F164" s="233" t="s">
        <v>1134</v>
      </c>
      <c r="G164" s="230"/>
      <c r="H164" s="232" t="s">
        <v>19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202</v>
      </c>
      <c r="AU164" s="239" t="s">
        <v>78</v>
      </c>
      <c r="AV164" s="13" t="s">
        <v>76</v>
      </c>
      <c r="AW164" s="13" t="s">
        <v>31</v>
      </c>
      <c r="AX164" s="13" t="s">
        <v>69</v>
      </c>
      <c r="AY164" s="239" t="s">
        <v>197</v>
      </c>
    </row>
    <row r="165" s="14" customFormat="1">
      <c r="A165" s="14"/>
      <c r="B165" s="240"/>
      <c r="C165" s="241"/>
      <c r="D165" s="231" t="s">
        <v>202</v>
      </c>
      <c r="E165" s="242" t="s">
        <v>19</v>
      </c>
      <c r="F165" s="243" t="s">
        <v>1135</v>
      </c>
      <c r="G165" s="241"/>
      <c r="H165" s="244">
        <v>3.8919999999999999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202</v>
      </c>
      <c r="AU165" s="250" t="s">
        <v>78</v>
      </c>
      <c r="AV165" s="14" t="s">
        <v>78</v>
      </c>
      <c r="AW165" s="14" t="s">
        <v>31</v>
      </c>
      <c r="AX165" s="14" t="s">
        <v>69</v>
      </c>
      <c r="AY165" s="250" t="s">
        <v>197</v>
      </c>
    </row>
    <row r="166" s="16" customFormat="1">
      <c r="A166" s="16"/>
      <c r="B166" s="262"/>
      <c r="C166" s="263"/>
      <c r="D166" s="231" t="s">
        <v>202</v>
      </c>
      <c r="E166" s="264" t="s">
        <v>19</v>
      </c>
      <c r="F166" s="265" t="s">
        <v>215</v>
      </c>
      <c r="G166" s="263"/>
      <c r="H166" s="266">
        <v>3.8919999999999999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72" t="s">
        <v>202</v>
      </c>
      <c r="AU166" s="272" t="s">
        <v>78</v>
      </c>
      <c r="AV166" s="16" t="s">
        <v>148</v>
      </c>
      <c r="AW166" s="16" t="s">
        <v>31</v>
      </c>
      <c r="AX166" s="16" t="s">
        <v>76</v>
      </c>
      <c r="AY166" s="272" t="s">
        <v>197</v>
      </c>
    </row>
    <row r="167" s="2" customFormat="1" ht="24.15" customHeight="1">
      <c r="A167" s="40"/>
      <c r="B167" s="41"/>
      <c r="C167" s="215" t="s">
        <v>315</v>
      </c>
      <c r="D167" s="215" t="s">
        <v>198</v>
      </c>
      <c r="E167" s="216" t="s">
        <v>1136</v>
      </c>
      <c r="F167" s="217" t="s">
        <v>1137</v>
      </c>
      <c r="G167" s="218" t="s">
        <v>279</v>
      </c>
      <c r="H167" s="219">
        <v>0.54000000000000004</v>
      </c>
      <c r="I167" s="220"/>
      <c r="J167" s="221">
        <f>ROUND(I167*H167,2)</f>
        <v>0</v>
      </c>
      <c r="K167" s="222"/>
      <c r="L167" s="46"/>
      <c r="M167" s="223" t="s">
        <v>19</v>
      </c>
      <c r="N167" s="224" t="s">
        <v>42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148</v>
      </c>
      <c r="AT167" s="227" t="s">
        <v>198</v>
      </c>
      <c r="AU167" s="227" t="s">
        <v>78</v>
      </c>
      <c r="AY167" s="19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148</v>
      </c>
      <c r="BK167" s="228">
        <f>ROUND(I167*H167,2)</f>
        <v>0</v>
      </c>
      <c r="BL167" s="19" t="s">
        <v>148</v>
      </c>
      <c r="BM167" s="227" t="s">
        <v>1138</v>
      </c>
    </row>
    <row r="168" s="2" customFormat="1">
      <c r="A168" s="40"/>
      <c r="B168" s="41"/>
      <c r="C168" s="42"/>
      <c r="D168" s="292" t="s">
        <v>774</v>
      </c>
      <c r="E168" s="42"/>
      <c r="F168" s="293" t="s">
        <v>1139</v>
      </c>
      <c r="G168" s="42"/>
      <c r="H168" s="42"/>
      <c r="I168" s="294"/>
      <c r="J168" s="42"/>
      <c r="K168" s="42"/>
      <c r="L168" s="46"/>
      <c r="M168" s="295"/>
      <c r="N168" s="29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774</v>
      </c>
      <c r="AU168" s="19" t="s">
        <v>78</v>
      </c>
    </row>
    <row r="169" s="13" customFormat="1">
      <c r="A169" s="13"/>
      <c r="B169" s="229"/>
      <c r="C169" s="230"/>
      <c r="D169" s="231" t="s">
        <v>202</v>
      </c>
      <c r="E169" s="232" t="s">
        <v>19</v>
      </c>
      <c r="F169" s="233" t="s">
        <v>1131</v>
      </c>
      <c r="G169" s="230"/>
      <c r="H169" s="232" t="s">
        <v>19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202</v>
      </c>
      <c r="AU169" s="239" t="s">
        <v>78</v>
      </c>
      <c r="AV169" s="13" t="s">
        <v>76</v>
      </c>
      <c r="AW169" s="13" t="s">
        <v>31</v>
      </c>
      <c r="AX169" s="13" t="s">
        <v>69</v>
      </c>
      <c r="AY169" s="239" t="s">
        <v>197</v>
      </c>
    </row>
    <row r="170" s="14" customFormat="1">
      <c r="A170" s="14"/>
      <c r="B170" s="240"/>
      <c r="C170" s="241"/>
      <c r="D170" s="231" t="s">
        <v>202</v>
      </c>
      <c r="E170" s="242" t="s">
        <v>19</v>
      </c>
      <c r="F170" s="243" t="s">
        <v>1132</v>
      </c>
      <c r="G170" s="241"/>
      <c r="H170" s="244">
        <v>0.54000000000000004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202</v>
      </c>
      <c r="AU170" s="250" t="s">
        <v>78</v>
      </c>
      <c r="AV170" s="14" t="s">
        <v>78</v>
      </c>
      <c r="AW170" s="14" t="s">
        <v>31</v>
      </c>
      <c r="AX170" s="14" t="s">
        <v>69</v>
      </c>
      <c r="AY170" s="250" t="s">
        <v>197</v>
      </c>
    </row>
    <row r="171" s="16" customFormat="1">
      <c r="A171" s="16"/>
      <c r="B171" s="262"/>
      <c r="C171" s="263"/>
      <c r="D171" s="231" t="s">
        <v>202</v>
      </c>
      <c r="E171" s="264" t="s">
        <v>19</v>
      </c>
      <c r="F171" s="265" t="s">
        <v>215</v>
      </c>
      <c r="G171" s="263"/>
      <c r="H171" s="266">
        <v>0.54000000000000004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2" t="s">
        <v>202</v>
      </c>
      <c r="AU171" s="272" t="s">
        <v>78</v>
      </c>
      <c r="AV171" s="16" t="s">
        <v>148</v>
      </c>
      <c r="AW171" s="16" t="s">
        <v>31</v>
      </c>
      <c r="AX171" s="16" t="s">
        <v>76</v>
      </c>
      <c r="AY171" s="272" t="s">
        <v>197</v>
      </c>
    </row>
    <row r="172" s="2" customFormat="1" ht="24.15" customHeight="1">
      <c r="A172" s="40"/>
      <c r="B172" s="41"/>
      <c r="C172" s="215" t="s">
        <v>8</v>
      </c>
      <c r="D172" s="215" t="s">
        <v>198</v>
      </c>
      <c r="E172" s="216" t="s">
        <v>909</v>
      </c>
      <c r="F172" s="217" t="s">
        <v>910</v>
      </c>
      <c r="G172" s="218" t="s">
        <v>279</v>
      </c>
      <c r="H172" s="219">
        <v>165</v>
      </c>
      <c r="I172" s="220"/>
      <c r="J172" s="221">
        <f>ROUND(I172*H172,2)</f>
        <v>0</v>
      </c>
      <c r="K172" s="222"/>
      <c r="L172" s="46"/>
      <c r="M172" s="223" t="s">
        <v>19</v>
      </c>
      <c r="N172" s="224" t="s">
        <v>42</v>
      </c>
      <c r="O172" s="86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148</v>
      </c>
      <c r="AT172" s="227" t="s">
        <v>198</v>
      </c>
      <c r="AU172" s="227" t="s">
        <v>78</v>
      </c>
      <c r="AY172" s="19" t="s">
        <v>197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148</v>
      </c>
      <c r="BK172" s="228">
        <f>ROUND(I172*H172,2)</f>
        <v>0</v>
      </c>
      <c r="BL172" s="19" t="s">
        <v>148</v>
      </c>
      <c r="BM172" s="227" t="s">
        <v>1140</v>
      </c>
    </row>
    <row r="173" s="2" customFormat="1">
      <c r="A173" s="40"/>
      <c r="B173" s="41"/>
      <c r="C173" s="42"/>
      <c r="D173" s="292" t="s">
        <v>774</v>
      </c>
      <c r="E173" s="42"/>
      <c r="F173" s="293" t="s">
        <v>912</v>
      </c>
      <c r="G173" s="42"/>
      <c r="H173" s="42"/>
      <c r="I173" s="294"/>
      <c r="J173" s="42"/>
      <c r="K173" s="42"/>
      <c r="L173" s="46"/>
      <c r="M173" s="295"/>
      <c r="N173" s="29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774</v>
      </c>
      <c r="AU173" s="19" t="s">
        <v>78</v>
      </c>
    </row>
    <row r="174" s="13" customFormat="1">
      <c r="A174" s="13"/>
      <c r="B174" s="229"/>
      <c r="C174" s="230"/>
      <c r="D174" s="231" t="s">
        <v>202</v>
      </c>
      <c r="E174" s="232" t="s">
        <v>19</v>
      </c>
      <c r="F174" s="233" t="s">
        <v>1141</v>
      </c>
      <c r="G174" s="230"/>
      <c r="H174" s="232" t="s">
        <v>19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202</v>
      </c>
      <c r="AU174" s="239" t="s">
        <v>78</v>
      </c>
      <c r="AV174" s="13" t="s">
        <v>76</v>
      </c>
      <c r="AW174" s="13" t="s">
        <v>31</v>
      </c>
      <c r="AX174" s="13" t="s">
        <v>69</v>
      </c>
      <c r="AY174" s="239" t="s">
        <v>197</v>
      </c>
    </row>
    <row r="175" s="14" customFormat="1">
      <c r="A175" s="14"/>
      <c r="B175" s="240"/>
      <c r="C175" s="241"/>
      <c r="D175" s="231" t="s">
        <v>202</v>
      </c>
      <c r="E175" s="242" t="s">
        <v>19</v>
      </c>
      <c r="F175" s="243" t="s">
        <v>1142</v>
      </c>
      <c r="G175" s="241"/>
      <c r="H175" s="244">
        <v>165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202</v>
      </c>
      <c r="AU175" s="250" t="s">
        <v>78</v>
      </c>
      <c r="AV175" s="14" t="s">
        <v>78</v>
      </c>
      <c r="AW175" s="14" t="s">
        <v>31</v>
      </c>
      <c r="AX175" s="14" t="s">
        <v>69</v>
      </c>
      <c r="AY175" s="250" t="s">
        <v>197</v>
      </c>
    </row>
    <row r="176" s="16" customFormat="1">
      <c r="A176" s="16"/>
      <c r="B176" s="262"/>
      <c r="C176" s="263"/>
      <c r="D176" s="231" t="s">
        <v>202</v>
      </c>
      <c r="E176" s="264" t="s">
        <v>19</v>
      </c>
      <c r="F176" s="265" t="s">
        <v>215</v>
      </c>
      <c r="G176" s="263"/>
      <c r="H176" s="266">
        <v>165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2" t="s">
        <v>202</v>
      </c>
      <c r="AU176" s="272" t="s">
        <v>78</v>
      </c>
      <c r="AV176" s="16" t="s">
        <v>148</v>
      </c>
      <c r="AW176" s="16" t="s">
        <v>31</v>
      </c>
      <c r="AX176" s="16" t="s">
        <v>76</v>
      </c>
      <c r="AY176" s="272" t="s">
        <v>197</v>
      </c>
    </row>
    <row r="177" s="2" customFormat="1" ht="24.15" customHeight="1">
      <c r="A177" s="40"/>
      <c r="B177" s="41"/>
      <c r="C177" s="215" t="s">
        <v>329</v>
      </c>
      <c r="D177" s="215" t="s">
        <v>198</v>
      </c>
      <c r="E177" s="216" t="s">
        <v>1143</v>
      </c>
      <c r="F177" s="217" t="s">
        <v>1144</v>
      </c>
      <c r="G177" s="218" t="s">
        <v>279</v>
      </c>
      <c r="H177" s="219">
        <v>4</v>
      </c>
      <c r="I177" s="220"/>
      <c r="J177" s="221">
        <f>ROUND(I177*H177,2)</f>
        <v>0</v>
      </c>
      <c r="K177" s="222"/>
      <c r="L177" s="46"/>
      <c r="M177" s="223" t="s">
        <v>19</v>
      </c>
      <c r="N177" s="224" t="s">
        <v>42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148</v>
      </c>
      <c r="AT177" s="227" t="s">
        <v>198</v>
      </c>
      <c r="AU177" s="227" t="s">
        <v>78</v>
      </c>
      <c r="AY177" s="19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148</v>
      </c>
      <c r="BK177" s="228">
        <f>ROUND(I177*H177,2)</f>
        <v>0</v>
      </c>
      <c r="BL177" s="19" t="s">
        <v>148</v>
      </c>
      <c r="BM177" s="227" t="s">
        <v>1145</v>
      </c>
    </row>
    <row r="178" s="2" customFormat="1">
      <c r="A178" s="40"/>
      <c r="B178" s="41"/>
      <c r="C178" s="42"/>
      <c r="D178" s="292" t="s">
        <v>774</v>
      </c>
      <c r="E178" s="42"/>
      <c r="F178" s="293" t="s">
        <v>1146</v>
      </c>
      <c r="G178" s="42"/>
      <c r="H178" s="42"/>
      <c r="I178" s="294"/>
      <c r="J178" s="42"/>
      <c r="K178" s="42"/>
      <c r="L178" s="46"/>
      <c r="M178" s="295"/>
      <c r="N178" s="29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774</v>
      </c>
      <c r="AU178" s="19" t="s">
        <v>78</v>
      </c>
    </row>
    <row r="179" s="13" customFormat="1">
      <c r="A179" s="13"/>
      <c r="B179" s="229"/>
      <c r="C179" s="230"/>
      <c r="D179" s="231" t="s">
        <v>202</v>
      </c>
      <c r="E179" s="232" t="s">
        <v>19</v>
      </c>
      <c r="F179" s="233" t="s">
        <v>1147</v>
      </c>
      <c r="G179" s="230"/>
      <c r="H179" s="232" t="s">
        <v>19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202</v>
      </c>
      <c r="AU179" s="239" t="s">
        <v>78</v>
      </c>
      <c r="AV179" s="13" t="s">
        <v>76</v>
      </c>
      <c r="AW179" s="13" t="s">
        <v>31</v>
      </c>
      <c r="AX179" s="13" t="s">
        <v>69</v>
      </c>
      <c r="AY179" s="239" t="s">
        <v>197</v>
      </c>
    </row>
    <row r="180" s="14" customFormat="1">
      <c r="A180" s="14"/>
      <c r="B180" s="240"/>
      <c r="C180" s="241"/>
      <c r="D180" s="231" t="s">
        <v>202</v>
      </c>
      <c r="E180" s="242" t="s">
        <v>19</v>
      </c>
      <c r="F180" s="243" t="s">
        <v>148</v>
      </c>
      <c r="G180" s="241"/>
      <c r="H180" s="244">
        <v>4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0" t="s">
        <v>202</v>
      </c>
      <c r="AU180" s="250" t="s">
        <v>78</v>
      </c>
      <c r="AV180" s="14" t="s">
        <v>78</v>
      </c>
      <c r="AW180" s="14" t="s">
        <v>31</v>
      </c>
      <c r="AX180" s="14" t="s">
        <v>69</v>
      </c>
      <c r="AY180" s="250" t="s">
        <v>197</v>
      </c>
    </row>
    <row r="181" s="16" customFormat="1">
      <c r="A181" s="16"/>
      <c r="B181" s="262"/>
      <c r="C181" s="263"/>
      <c r="D181" s="231" t="s">
        <v>202</v>
      </c>
      <c r="E181" s="264" t="s">
        <v>19</v>
      </c>
      <c r="F181" s="265" t="s">
        <v>215</v>
      </c>
      <c r="G181" s="263"/>
      <c r="H181" s="266">
        <v>4</v>
      </c>
      <c r="I181" s="267"/>
      <c r="J181" s="263"/>
      <c r="K181" s="263"/>
      <c r="L181" s="268"/>
      <c r="M181" s="269"/>
      <c r="N181" s="270"/>
      <c r="O181" s="270"/>
      <c r="P181" s="270"/>
      <c r="Q181" s="270"/>
      <c r="R181" s="270"/>
      <c r="S181" s="270"/>
      <c r="T181" s="271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72" t="s">
        <v>202</v>
      </c>
      <c r="AU181" s="272" t="s">
        <v>78</v>
      </c>
      <c r="AV181" s="16" t="s">
        <v>148</v>
      </c>
      <c r="AW181" s="16" t="s">
        <v>31</v>
      </c>
      <c r="AX181" s="16" t="s">
        <v>76</v>
      </c>
      <c r="AY181" s="272" t="s">
        <v>197</v>
      </c>
    </row>
    <row r="182" s="2" customFormat="1" ht="24.15" customHeight="1">
      <c r="A182" s="40"/>
      <c r="B182" s="41"/>
      <c r="C182" s="215" t="s">
        <v>333</v>
      </c>
      <c r="D182" s="215" t="s">
        <v>198</v>
      </c>
      <c r="E182" s="216" t="s">
        <v>339</v>
      </c>
      <c r="F182" s="217" t="s">
        <v>915</v>
      </c>
      <c r="G182" s="218" t="s">
        <v>341</v>
      </c>
      <c r="H182" s="219">
        <v>1407.5999999999999</v>
      </c>
      <c r="I182" s="220"/>
      <c r="J182" s="221">
        <f>ROUND(I182*H182,2)</f>
        <v>0</v>
      </c>
      <c r="K182" s="222"/>
      <c r="L182" s="46"/>
      <c r="M182" s="223" t="s">
        <v>19</v>
      </c>
      <c r="N182" s="224" t="s">
        <v>42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148</v>
      </c>
      <c r="AT182" s="227" t="s">
        <v>198</v>
      </c>
      <c r="AU182" s="227" t="s">
        <v>78</v>
      </c>
      <c r="AY182" s="19" t="s">
        <v>197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148</v>
      </c>
      <c r="BK182" s="228">
        <f>ROUND(I182*H182,2)</f>
        <v>0</v>
      </c>
      <c r="BL182" s="19" t="s">
        <v>148</v>
      </c>
      <c r="BM182" s="227" t="s">
        <v>1148</v>
      </c>
    </row>
    <row r="183" s="2" customFormat="1">
      <c r="A183" s="40"/>
      <c r="B183" s="41"/>
      <c r="C183" s="42"/>
      <c r="D183" s="292" t="s">
        <v>774</v>
      </c>
      <c r="E183" s="42"/>
      <c r="F183" s="293" t="s">
        <v>917</v>
      </c>
      <c r="G183" s="42"/>
      <c r="H183" s="42"/>
      <c r="I183" s="294"/>
      <c r="J183" s="42"/>
      <c r="K183" s="42"/>
      <c r="L183" s="46"/>
      <c r="M183" s="295"/>
      <c r="N183" s="29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774</v>
      </c>
      <c r="AU183" s="19" t="s">
        <v>78</v>
      </c>
    </row>
    <row r="184" s="13" customFormat="1">
      <c r="A184" s="13"/>
      <c r="B184" s="229"/>
      <c r="C184" s="230"/>
      <c r="D184" s="231" t="s">
        <v>202</v>
      </c>
      <c r="E184" s="232" t="s">
        <v>19</v>
      </c>
      <c r="F184" s="233" t="s">
        <v>1149</v>
      </c>
      <c r="G184" s="230"/>
      <c r="H184" s="232" t="s">
        <v>19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202</v>
      </c>
      <c r="AU184" s="239" t="s">
        <v>78</v>
      </c>
      <c r="AV184" s="13" t="s">
        <v>76</v>
      </c>
      <c r="AW184" s="13" t="s">
        <v>31</v>
      </c>
      <c r="AX184" s="13" t="s">
        <v>69</v>
      </c>
      <c r="AY184" s="239" t="s">
        <v>197</v>
      </c>
    </row>
    <row r="185" s="14" customFormat="1">
      <c r="A185" s="14"/>
      <c r="B185" s="240"/>
      <c r="C185" s="241"/>
      <c r="D185" s="231" t="s">
        <v>202</v>
      </c>
      <c r="E185" s="242" t="s">
        <v>19</v>
      </c>
      <c r="F185" s="243" t="s">
        <v>1150</v>
      </c>
      <c r="G185" s="241"/>
      <c r="H185" s="244">
        <v>1407.5999999999999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202</v>
      </c>
      <c r="AU185" s="250" t="s">
        <v>78</v>
      </c>
      <c r="AV185" s="14" t="s">
        <v>78</v>
      </c>
      <c r="AW185" s="14" t="s">
        <v>31</v>
      </c>
      <c r="AX185" s="14" t="s">
        <v>69</v>
      </c>
      <c r="AY185" s="250" t="s">
        <v>197</v>
      </c>
    </row>
    <row r="186" s="16" customFormat="1">
      <c r="A186" s="16"/>
      <c r="B186" s="262"/>
      <c r="C186" s="263"/>
      <c r="D186" s="231" t="s">
        <v>202</v>
      </c>
      <c r="E186" s="264" t="s">
        <v>19</v>
      </c>
      <c r="F186" s="265" t="s">
        <v>215</v>
      </c>
      <c r="G186" s="263"/>
      <c r="H186" s="266">
        <v>1407.5999999999999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2" t="s">
        <v>202</v>
      </c>
      <c r="AU186" s="272" t="s">
        <v>78</v>
      </c>
      <c r="AV186" s="16" t="s">
        <v>148</v>
      </c>
      <c r="AW186" s="16" t="s">
        <v>31</v>
      </c>
      <c r="AX186" s="16" t="s">
        <v>76</v>
      </c>
      <c r="AY186" s="272" t="s">
        <v>197</v>
      </c>
    </row>
    <row r="187" s="2" customFormat="1" ht="24.15" customHeight="1">
      <c r="A187" s="40"/>
      <c r="B187" s="41"/>
      <c r="C187" s="215" t="s">
        <v>338</v>
      </c>
      <c r="D187" s="215" t="s">
        <v>198</v>
      </c>
      <c r="E187" s="216" t="s">
        <v>339</v>
      </c>
      <c r="F187" s="217" t="s">
        <v>915</v>
      </c>
      <c r="G187" s="218" t="s">
        <v>341</v>
      </c>
      <c r="H187" s="219">
        <v>0.97199999999999998</v>
      </c>
      <c r="I187" s="220"/>
      <c r="J187" s="221">
        <f>ROUND(I187*H187,2)</f>
        <v>0</v>
      </c>
      <c r="K187" s="222"/>
      <c r="L187" s="46"/>
      <c r="M187" s="223" t="s">
        <v>19</v>
      </c>
      <c r="N187" s="224" t="s">
        <v>42</v>
      </c>
      <c r="O187" s="8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148</v>
      </c>
      <c r="AT187" s="227" t="s">
        <v>198</v>
      </c>
      <c r="AU187" s="227" t="s">
        <v>78</v>
      </c>
      <c r="AY187" s="19" t="s">
        <v>197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148</v>
      </c>
      <c r="BK187" s="228">
        <f>ROUND(I187*H187,2)</f>
        <v>0</v>
      </c>
      <c r="BL187" s="19" t="s">
        <v>148</v>
      </c>
      <c r="BM187" s="227" t="s">
        <v>1151</v>
      </c>
    </row>
    <row r="188" s="2" customFormat="1">
      <c r="A188" s="40"/>
      <c r="B188" s="41"/>
      <c r="C188" s="42"/>
      <c r="D188" s="292" t="s">
        <v>774</v>
      </c>
      <c r="E188" s="42"/>
      <c r="F188" s="293" t="s">
        <v>917</v>
      </c>
      <c r="G188" s="42"/>
      <c r="H188" s="42"/>
      <c r="I188" s="294"/>
      <c r="J188" s="42"/>
      <c r="K188" s="42"/>
      <c r="L188" s="46"/>
      <c r="M188" s="295"/>
      <c r="N188" s="29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774</v>
      </c>
      <c r="AU188" s="19" t="s">
        <v>78</v>
      </c>
    </row>
    <row r="189" s="13" customFormat="1">
      <c r="A189" s="13"/>
      <c r="B189" s="229"/>
      <c r="C189" s="230"/>
      <c r="D189" s="231" t="s">
        <v>202</v>
      </c>
      <c r="E189" s="232" t="s">
        <v>19</v>
      </c>
      <c r="F189" s="233" t="s">
        <v>1131</v>
      </c>
      <c r="G189" s="230"/>
      <c r="H189" s="232" t="s">
        <v>19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202</v>
      </c>
      <c r="AU189" s="239" t="s">
        <v>78</v>
      </c>
      <c r="AV189" s="13" t="s">
        <v>76</v>
      </c>
      <c r="AW189" s="13" t="s">
        <v>31</v>
      </c>
      <c r="AX189" s="13" t="s">
        <v>69</v>
      </c>
      <c r="AY189" s="239" t="s">
        <v>197</v>
      </c>
    </row>
    <row r="190" s="14" customFormat="1">
      <c r="A190" s="14"/>
      <c r="B190" s="240"/>
      <c r="C190" s="241"/>
      <c r="D190" s="231" t="s">
        <v>202</v>
      </c>
      <c r="E190" s="242" t="s">
        <v>19</v>
      </c>
      <c r="F190" s="243" t="s">
        <v>1152</v>
      </c>
      <c r="G190" s="241"/>
      <c r="H190" s="244">
        <v>0.97199999999999998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202</v>
      </c>
      <c r="AU190" s="250" t="s">
        <v>78</v>
      </c>
      <c r="AV190" s="14" t="s">
        <v>78</v>
      </c>
      <c r="AW190" s="14" t="s">
        <v>31</v>
      </c>
      <c r="AX190" s="14" t="s">
        <v>69</v>
      </c>
      <c r="AY190" s="250" t="s">
        <v>197</v>
      </c>
    </row>
    <row r="191" s="16" customFormat="1">
      <c r="A191" s="16"/>
      <c r="B191" s="262"/>
      <c r="C191" s="263"/>
      <c r="D191" s="231" t="s">
        <v>202</v>
      </c>
      <c r="E191" s="264" t="s">
        <v>19</v>
      </c>
      <c r="F191" s="265" t="s">
        <v>215</v>
      </c>
      <c r="G191" s="263"/>
      <c r="H191" s="266">
        <v>0.97199999999999998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2" t="s">
        <v>202</v>
      </c>
      <c r="AU191" s="272" t="s">
        <v>78</v>
      </c>
      <c r="AV191" s="16" t="s">
        <v>148</v>
      </c>
      <c r="AW191" s="16" t="s">
        <v>31</v>
      </c>
      <c r="AX191" s="16" t="s">
        <v>76</v>
      </c>
      <c r="AY191" s="272" t="s">
        <v>197</v>
      </c>
    </row>
    <row r="192" s="2" customFormat="1" ht="24.15" customHeight="1">
      <c r="A192" s="40"/>
      <c r="B192" s="41"/>
      <c r="C192" s="215" t="s">
        <v>344</v>
      </c>
      <c r="D192" s="215" t="s">
        <v>198</v>
      </c>
      <c r="E192" s="216" t="s">
        <v>339</v>
      </c>
      <c r="F192" s="217" t="s">
        <v>915</v>
      </c>
      <c r="G192" s="218" t="s">
        <v>341</v>
      </c>
      <c r="H192" s="219">
        <v>7.0060000000000002</v>
      </c>
      <c r="I192" s="220"/>
      <c r="J192" s="221">
        <f>ROUND(I192*H192,2)</f>
        <v>0</v>
      </c>
      <c r="K192" s="222"/>
      <c r="L192" s="46"/>
      <c r="M192" s="223" t="s">
        <v>19</v>
      </c>
      <c r="N192" s="224" t="s">
        <v>42</v>
      </c>
      <c r="O192" s="86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148</v>
      </c>
      <c r="AT192" s="227" t="s">
        <v>198</v>
      </c>
      <c r="AU192" s="227" t="s">
        <v>78</v>
      </c>
      <c r="AY192" s="19" t="s">
        <v>197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148</v>
      </c>
      <c r="BK192" s="228">
        <f>ROUND(I192*H192,2)</f>
        <v>0</v>
      </c>
      <c r="BL192" s="19" t="s">
        <v>148</v>
      </c>
      <c r="BM192" s="227" t="s">
        <v>1153</v>
      </c>
    </row>
    <row r="193" s="2" customFormat="1">
      <c r="A193" s="40"/>
      <c r="B193" s="41"/>
      <c r="C193" s="42"/>
      <c r="D193" s="292" t="s">
        <v>774</v>
      </c>
      <c r="E193" s="42"/>
      <c r="F193" s="293" t="s">
        <v>917</v>
      </c>
      <c r="G193" s="42"/>
      <c r="H193" s="42"/>
      <c r="I193" s="294"/>
      <c r="J193" s="42"/>
      <c r="K193" s="42"/>
      <c r="L193" s="46"/>
      <c r="M193" s="295"/>
      <c r="N193" s="29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774</v>
      </c>
      <c r="AU193" s="19" t="s">
        <v>78</v>
      </c>
    </row>
    <row r="194" s="13" customFormat="1">
      <c r="A194" s="13"/>
      <c r="B194" s="229"/>
      <c r="C194" s="230"/>
      <c r="D194" s="231" t="s">
        <v>202</v>
      </c>
      <c r="E194" s="232" t="s">
        <v>19</v>
      </c>
      <c r="F194" s="233" t="s">
        <v>1111</v>
      </c>
      <c r="G194" s="230"/>
      <c r="H194" s="232" t="s">
        <v>19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202</v>
      </c>
      <c r="AU194" s="239" t="s">
        <v>78</v>
      </c>
      <c r="AV194" s="13" t="s">
        <v>76</v>
      </c>
      <c r="AW194" s="13" t="s">
        <v>31</v>
      </c>
      <c r="AX194" s="13" t="s">
        <v>69</v>
      </c>
      <c r="AY194" s="239" t="s">
        <v>197</v>
      </c>
    </row>
    <row r="195" s="14" customFormat="1">
      <c r="A195" s="14"/>
      <c r="B195" s="240"/>
      <c r="C195" s="241"/>
      <c r="D195" s="231" t="s">
        <v>202</v>
      </c>
      <c r="E195" s="242" t="s">
        <v>19</v>
      </c>
      <c r="F195" s="243" t="s">
        <v>1154</v>
      </c>
      <c r="G195" s="241"/>
      <c r="H195" s="244">
        <v>7.0060000000000002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0" t="s">
        <v>202</v>
      </c>
      <c r="AU195" s="250" t="s">
        <v>78</v>
      </c>
      <c r="AV195" s="14" t="s">
        <v>78</v>
      </c>
      <c r="AW195" s="14" t="s">
        <v>31</v>
      </c>
      <c r="AX195" s="14" t="s">
        <v>69</v>
      </c>
      <c r="AY195" s="250" t="s">
        <v>197</v>
      </c>
    </row>
    <row r="196" s="16" customFormat="1">
      <c r="A196" s="16"/>
      <c r="B196" s="262"/>
      <c r="C196" s="263"/>
      <c r="D196" s="231" t="s">
        <v>202</v>
      </c>
      <c r="E196" s="264" t="s">
        <v>19</v>
      </c>
      <c r="F196" s="265" t="s">
        <v>215</v>
      </c>
      <c r="G196" s="263"/>
      <c r="H196" s="266">
        <v>7.0060000000000002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2" t="s">
        <v>202</v>
      </c>
      <c r="AU196" s="272" t="s">
        <v>78</v>
      </c>
      <c r="AV196" s="16" t="s">
        <v>148</v>
      </c>
      <c r="AW196" s="16" t="s">
        <v>31</v>
      </c>
      <c r="AX196" s="16" t="s">
        <v>76</v>
      </c>
      <c r="AY196" s="272" t="s">
        <v>197</v>
      </c>
    </row>
    <row r="197" s="2" customFormat="1" ht="24.15" customHeight="1">
      <c r="A197" s="40"/>
      <c r="B197" s="41"/>
      <c r="C197" s="215" t="s">
        <v>348</v>
      </c>
      <c r="D197" s="215" t="s">
        <v>198</v>
      </c>
      <c r="E197" s="216" t="s">
        <v>339</v>
      </c>
      <c r="F197" s="217" t="s">
        <v>915</v>
      </c>
      <c r="G197" s="218" t="s">
        <v>341</v>
      </c>
      <c r="H197" s="219">
        <v>12.960000000000001</v>
      </c>
      <c r="I197" s="220"/>
      <c r="J197" s="221">
        <f>ROUND(I197*H197,2)</f>
        <v>0</v>
      </c>
      <c r="K197" s="222"/>
      <c r="L197" s="46"/>
      <c r="M197" s="223" t="s">
        <v>19</v>
      </c>
      <c r="N197" s="224" t="s">
        <v>42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148</v>
      </c>
      <c r="AT197" s="227" t="s">
        <v>198</v>
      </c>
      <c r="AU197" s="227" t="s">
        <v>78</v>
      </c>
      <c r="AY197" s="19" t="s">
        <v>197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148</v>
      </c>
      <c r="BK197" s="228">
        <f>ROUND(I197*H197,2)</f>
        <v>0</v>
      </c>
      <c r="BL197" s="19" t="s">
        <v>148</v>
      </c>
      <c r="BM197" s="227" t="s">
        <v>1155</v>
      </c>
    </row>
    <row r="198" s="2" customFormat="1">
      <c r="A198" s="40"/>
      <c r="B198" s="41"/>
      <c r="C198" s="42"/>
      <c r="D198" s="292" t="s">
        <v>774</v>
      </c>
      <c r="E198" s="42"/>
      <c r="F198" s="293" t="s">
        <v>917</v>
      </c>
      <c r="G198" s="42"/>
      <c r="H198" s="42"/>
      <c r="I198" s="294"/>
      <c r="J198" s="42"/>
      <c r="K198" s="42"/>
      <c r="L198" s="46"/>
      <c r="M198" s="295"/>
      <c r="N198" s="29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774</v>
      </c>
      <c r="AU198" s="19" t="s">
        <v>78</v>
      </c>
    </row>
    <row r="199" s="13" customFormat="1">
      <c r="A199" s="13"/>
      <c r="B199" s="229"/>
      <c r="C199" s="230"/>
      <c r="D199" s="231" t="s">
        <v>202</v>
      </c>
      <c r="E199" s="232" t="s">
        <v>19</v>
      </c>
      <c r="F199" s="233" t="s">
        <v>1108</v>
      </c>
      <c r="G199" s="230"/>
      <c r="H199" s="232" t="s">
        <v>19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202</v>
      </c>
      <c r="AU199" s="239" t="s">
        <v>78</v>
      </c>
      <c r="AV199" s="13" t="s">
        <v>76</v>
      </c>
      <c r="AW199" s="13" t="s">
        <v>31</v>
      </c>
      <c r="AX199" s="13" t="s">
        <v>69</v>
      </c>
      <c r="AY199" s="239" t="s">
        <v>197</v>
      </c>
    </row>
    <row r="200" s="14" customFormat="1">
      <c r="A200" s="14"/>
      <c r="B200" s="240"/>
      <c r="C200" s="241"/>
      <c r="D200" s="231" t="s">
        <v>202</v>
      </c>
      <c r="E200" s="242" t="s">
        <v>19</v>
      </c>
      <c r="F200" s="243" t="s">
        <v>1156</v>
      </c>
      <c r="G200" s="241"/>
      <c r="H200" s="244">
        <v>12.960000000000001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202</v>
      </c>
      <c r="AU200" s="250" t="s">
        <v>78</v>
      </c>
      <c r="AV200" s="14" t="s">
        <v>78</v>
      </c>
      <c r="AW200" s="14" t="s">
        <v>31</v>
      </c>
      <c r="AX200" s="14" t="s">
        <v>69</v>
      </c>
      <c r="AY200" s="250" t="s">
        <v>197</v>
      </c>
    </row>
    <row r="201" s="16" customFormat="1">
      <c r="A201" s="16"/>
      <c r="B201" s="262"/>
      <c r="C201" s="263"/>
      <c r="D201" s="231" t="s">
        <v>202</v>
      </c>
      <c r="E201" s="264" t="s">
        <v>19</v>
      </c>
      <c r="F201" s="265" t="s">
        <v>215</v>
      </c>
      <c r="G201" s="263"/>
      <c r="H201" s="266">
        <v>12.960000000000001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72" t="s">
        <v>202</v>
      </c>
      <c r="AU201" s="272" t="s">
        <v>78</v>
      </c>
      <c r="AV201" s="16" t="s">
        <v>148</v>
      </c>
      <c r="AW201" s="16" t="s">
        <v>31</v>
      </c>
      <c r="AX201" s="16" t="s">
        <v>76</v>
      </c>
      <c r="AY201" s="272" t="s">
        <v>197</v>
      </c>
    </row>
    <row r="202" s="2" customFormat="1" ht="16.5" customHeight="1">
      <c r="A202" s="40"/>
      <c r="B202" s="41"/>
      <c r="C202" s="215" t="s">
        <v>7</v>
      </c>
      <c r="D202" s="215" t="s">
        <v>198</v>
      </c>
      <c r="E202" s="216" t="s">
        <v>345</v>
      </c>
      <c r="F202" s="217" t="s">
        <v>926</v>
      </c>
      <c r="G202" s="218" t="s">
        <v>279</v>
      </c>
      <c r="H202" s="219">
        <v>782</v>
      </c>
      <c r="I202" s="220"/>
      <c r="J202" s="221">
        <f>ROUND(I202*H202,2)</f>
        <v>0</v>
      </c>
      <c r="K202" s="222"/>
      <c r="L202" s="46"/>
      <c r="M202" s="223" t="s">
        <v>19</v>
      </c>
      <c r="N202" s="224" t="s">
        <v>42</v>
      </c>
      <c r="O202" s="86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148</v>
      </c>
      <c r="AT202" s="227" t="s">
        <v>198</v>
      </c>
      <c r="AU202" s="227" t="s">
        <v>78</v>
      </c>
      <c r="AY202" s="19" t="s">
        <v>197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148</v>
      </c>
      <c r="BK202" s="228">
        <f>ROUND(I202*H202,2)</f>
        <v>0</v>
      </c>
      <c r="BL202" s="19" t="s">
        <v>148</v>
      </c>
      <c r="BM202" s="227" t="s">
        <v>1157</v>
      </c>
    </row>
    <row r="203" s="2" customFormat="1">
      <c r="A203" s="40"/>
      <c r="B203" s="41"/>
      <c r="C203" s="42"/>
      <c r="D203" s="292" t="s">
        <v>774</v>
      </c>
      <c r="E203" s="42"/>
      <c r="F203" s="293" t="s">
        <v>928</v>
      </c>
      <c r="G203" s="42"/>
      <c r="H203" s="42"/>
      <c r="I203" s="294"/>
      <c r="J203" s="42"/>
      <c r="K203" s="42"/>
      <c r="L203" s="46"/>
      <c r="M203" s="295"/>
      <c r="N203" s="29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774</v>
      </c>
      <c r="AU203" s="19" t="s">
        <v>78</v>
      </c>
    </row>
    <row r="204" s="13" customFormat="1">
      <c r="A204" s="13"/>
      <c r="B204" s="229"/>
      <c r="C204" s="230"/>
      <c r="D204" s="231" t="s">
        <v>202</v>
      </c>
      <c r="E204" s="232" t="s">
        <v>19</v>
      </c>
      <c r="F204" s="233" t="s">
        <v>1158</v>
      </c>
      <c r="G204" s="230"/>
      <c r="H204" s="232" t="s">
        <v>19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202</v>
      </c>
      <c r="AU204" s="239" t="s">
        <v>78</v>
      </c>
      <c r="AV204" s="13" t="s">
        <v>76</v>
      </c>
      <c r="AW204" s="13" t="s">
        <v>31</v>
      </c>
      <c r="AX204" s="13" t="s">
        <v>69</v>
      </c>
      <c r="AY204" s="239" t="s">
        <v>197</v>
      </c>
    </row>
    <row r="205" s="14" customFormat="1">
      <c r="A205" s="14"/>
      <c r="B205" s="240"/>
      <c r="C205" s="241"/>
      <c r="D205" s="231" t="s">
        <v>202</v>
      </c>
      <c r="E205" s="242" t="s">
        <v>19</v>
      </c>
      <c r="F205" s="243" t="s">
        <v>1129</v>
      </c>
      <c r="G205" s="241"/>
      <c r="H205" s="244">
        <v>782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202</v>
      </c>
      <c r="AU205" s="250" t="s">
        <v>78</v>
      </c>
      <c r="AV205" s="14" t="s">
        <v>78</v>
      </c>
      <c r="AW205" s="14" t="s">
        <v>31</v>
      </c>
      <c r="AX205" s="14" t="s">
        <v>69</v>
      </c>
      <c r="AY205" s="250" t="s">
        <v>197</v>
      </c>
    </row>
    <row r="206" s="16" customFormat="1">
      <c r="A206" s="16"/>
      <c r="B206" s="262"/>
      <c r="C206" s="263"/>
      <c r="D206" s="231" t="s">
        <v>202</v>
      </c>
      <c r="E206" s="264" t="s">
        <v>19</v>
      </c>
      <c r="F206" s="265" t="s">
        <v>215</v>
      </c>
      <c r="G206" s="263"/>
      <c r="H206" s="266">
        <v>782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2" t="s">
        <v>202</v>
      </c>
      <c r="AU206" s="272" t="s">
        <v>78</v>
      </c>
      <c r="AV206" s="16" t="s">
        <v>148</v>
      </c>
      <c r="AW206" s="16" t="s">
        <v>31</v>
      </c>
      <c r="AX206" s="16" t="s">
        <v>76</v>
      </c>
      <c r="AY206" s="272" t="s">
        <v>197</v>
      </c>
    </row>
    <row r="207" s="2" customFormat="1" ht="16.5" customHeight="1">
      <c r="A207" s="40"/>
      <c r="B207" s="41"/>
      <c r="C207" s="215" t="s">
        <v>362</v>
      </c>
      <c r="D207" s="215" t="s">
        <v>198</v>
      </c>
      <c r="E207" s="216" t="s">
        <v>345</v>
      </c>
      <c r="F207" s="217" t="s">
        <v>926</v>
      </c>
      <c r="G207" s="218" t="s">
        <v>279</v>
      </c>
      <c r="H207" s="219">
        <v>0.54000000000000004</v>
      </c>
      <c r="I207" s="220"/>
      <c r="J207" s="221">
        <f>ROUND(I207*H207,2)</f>
        <v>0</v>
      </c>
      <c r="K207" s="222"/>
      <c r="L207" s="46"/>
      <c r="M207" s="223" t="s">
        <v>19</v>
      </c>
      <c r="N207" s="224" t="s">
        <v>42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148</v>
      </c>
      <c r="AT207" s="227" t="s">
        <v>198</v>
      </c>
      <c r="AU207" s="227" t="s">
        <v>78</v>
      </c>
      <c r="AY207" s="19" t="s">
        <v>197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148</v>
      </c>
      <c r="BK207" s="228">
        <f>ROUND(I207*H207,2)</f>
        <v>0</v>
      </c>
      <c r="BL207" s="19" t="s">
        <v>148</v>
      </c>
      <c r="BM207" s="227" t="s">
        <v>1159</v>
      </c>
    </row>
    <row r="208" s="2" customFormat="1">
      <c r="A208" s="40"/>
      <c r="B208" s="41"/>
      <c r="C208" s="42"/>
      <c r="D208" s="292" t="s">
        <v>774</v>
      </c>
      <c r="E208" s="42"/>
      <c r="F208" s="293" t="s">
        <v>928</v>
      </c>
      <c r="G208" s="42"/>
      <c r="H208" s="42"/>
      <c r="I208" s="294"/>
      <c r="J208" s="42"/>
      <c r="K208" s="42"/>
      <c r="L208" s="46"/>
      <c r="M208" s="295"/>
      <c r="N208" s="29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774</v>
      </c>
      <c r="AU208" s="19" t="s">
        <v>78</v>
      </c>
    </row>
    <row r="209" s="13" customFormat="1">
      <c r="A209" s="13"/>
      <c r="B209" s="229"/>
      <c r="C209" s="230"/>
      <c r="D209" s="231" t="s">
        <v>202</v>
      </c>
      <c r="E209" s="232" t="s">
        <v>19</v>
      </c>
      <c r="F209" s="233" t="s">
        <v>1131</v>
      </c>
      <c r="G209" s="230"/>
      <c r="H209" s="232" t="s">
        <v>19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202</v>
      </c>
      <c r="AU209" s="239" t="s">
        <v>78</v>
      </c>
      <c r="AV209" s="13" t="s">
        <v>76</v>
      </c>
      <c r="AW209" s="13" t="s">
        <v>31</v>
      </c>
      <c r="AX209" s="13" t="s">
        <v>69</v>
      </c>
      <c r="AY209" s="239" t="s">
        <v>197</v>
      </c>
    </row>
    <row r="210" s="14" customFormat="1">
      <c r="A210" s="14"/>
      <c r="B210" s="240"/>
      <c r="C210" s="241"/>
      <c r="D210" s="231" t="s">
        <v>202</v>
      </c>
      <c r="E210" s="242" t="s">
        <v>19</v>
      </c>
      <c r="F210" s="243" t="s">
        <v>1132</v>
      </c>
      <c r="G210" s="241"/>
      <c r="H210" s="244">
        <v>0.54000000000000004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202</v>
      </c>
      <c r="AU210" s="250" t="s">
        <v>78</v>
      </c>
      <c r="AV210" s="14" t="s">
        <v>78</v>
      </c>
      <c r="AW210" s="14" t="s">
        <v>31</v>
      </c>
      <c r="AX210" s="14" t="s">
        <v>69</v>
      </c>
      <c r="AY210" s="250" t="s">
        <v>197</v>
      </c>
    </row>
    <row r="211" s="16" customFormat="1">
      <c r="A211" s="16"/>
      <c r="B211" s="262"/>
      <c r="C211" s="263"/>
      <c r="D211" s="231" t="s">
        <v>202</v>
      </c>
      <c r="E211" s="264" t="s">
        <v>19</v>
      </c>
      <c r="F211" s="265" t="s">
        <v>215</v>
      </c>
      <c r="G211" s="263"/>
      <c r="H211" s="266">
        <v>0.54000000000000004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72" t="s">
        <v>202</v>
      </c>
      <c r="AU211" s="272" t="s">
        <v>78</v>
      </c>
      <c r="AV211" s="16" t="s">
        <v>148</v>
      </c>
      <c r="AW211" s="16" t="s">
        <v>31</v>
      </c>
      <c r="AX211" s="16" t="s">
        <v>76</v>
      </c>
      <c r="AY211" s="272" t="s">
        <v>197</v>
      </c>
    </row>
    <row r="212" s="2" customFormat="1" ht="16.5" customHeight="1">
      <c r="A212" s="40"/>
      <c r="B212" s="41"/>
      <c r="C212" s="215" t="s">
        <v>369</v>
      </c>
      <c r="D212" s="215" t="s">
        <v>198</v>
      </c>
      <c r="E212" s="216" t="s">
        <v>345</v>
      </c>
      <c r="F212" s="217" t="s">
        <v>926</v>
      </c>
      <c r="G212" s="218" t="s">
        <v>279</v>
      </c>
      <c r="H212" s="219">
        <v>3.8919999999999999</v>
      </c>
      <c r="I212" s="220"/>
      <c r="J212" s="221">
        <f>ROUND(I212*H212,2)</f>
        <v>0</v>
      </c>
      <c r="K212" s="222"/>
      <c r="L212" s="46"/>
      <c r="M212" s="223" t="s">
        <v>19</v>
      </c>
      <c r="N212" s="224" t="s">
        <v>42</v>
      </c>
      <c r="O212" s="86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148</v>
      </c>
      <c r="AT212" s="227" t="s">
        <v>198</v>
      </c>
      <c r="AU212" s="227" t="s">
        <v>78</v>
      </c>
      <c r="AY212" s="19" t="s">
        <v>197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148</v>
      </c>
      <c r="BK212" s="228">
        <f>ROUND(I212*H212,2)</f>
        <v>0</v>
      </c>
      <c r="BL212" s="19" t="s">
        <v>148</v>
      </c>
      <c r="BM212" s="227" t="s">
        <v>1160</v>
      </c>
    </row>
    <row r="213" s="2" customFormat="1">
      <c r="A213" s="40"/>
      <c r="B213" s="41"/>
      <c r="C213" s="42"/>
      <c r="D213" s="292" t="s">
        <v>774</v>
      </c>
      <c r="E213" s="42"/>
      <c r="F213" s="293" t="s">
        <v>928</v>
      </c>
      <c r="G213" s="42"/>
      <c r="H213" s="42"/>
      <c r="I213" s="294"/>
      <c r="J213" s="42"/>
      <c r="K213" s="42"/>
      <c r="L213" s="46"/>
      <c r="M213" s="295"/>
      <c r="N213" s="29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774</v>
      </c>
      <c r="AU213" s="19" t="s">
        <v>78</v>
      </c>
    </row>
    <row r="214" s="13" customFormat="1">
      <c r="A214" s="13"/>
      <c r="B214" s="229"/>
      <c r="C214" s="230"/>
      <c r="D214" s="231" t="s">
        <v>202</v>
      </c>
      <c r="E214" s="232" t="s">
        <v>19</v>
      </c>
      <c r="F214" s="233" t="s">
        <v>1161</v>
      </c>
      <c r="G214" s="230"/>
      <c r="H214" s="232" t="s">
        <v>19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202</v>
      </c>
      <c r="AU214" s="239" t="s">
        <v>78</v>
      </c>
      <c r="AV214" s="13" t="s">
        <v>76</v>
      </c>
      <c r="AW214" s="13" t="s">
        <v>31</v>
      </c>
      <c r="AX214" s="13" t="s">
        <v>69</v>
      </c>
      <c r="AY214" s="239" t="s">
        <v>197</v>
      </c>
    </row>
    <row r="215" s="14" customFormat="1">
      <c r="A215" s="14"/>
      <c r="B215" s="240"/>
      <c r="C215" s="241"/>
      <c r="D215" s="231" t="s">
        <v>202</v>
      </c>
      <c r="E215" s="242" t="s">
        <v>19</v>
      </c>
      <c r="F215" s="243" t="s">
        <v>1135</v>
      </c>
      <c r="G215" s="241"/>
      <c r="H215" s="244">
        <v>3.8919999999999999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0" t="s">
        <v>202</v>
      </c>
      <c r="AU215" s="250" t="s">
        <v>78</v>
      </c>
      <c r="AV215" s="14" t="s">
        <v>78</v>
      </c>
      <c r="AW215" s="14" t="s">
        <v>31</v>
      </c>
      <c r="AX215" s="14" t="s">
        <v>69</v>
      </c>
      <c r="AY215" s="250" t="s">
        <v>197</v>
      </c>
    </row>
    <row r="216" s="16" customFormat="1">
      <c r="A216" s="16"/>
      <c r="B216" s="262"/>
      <c r="C216" s="263"/>
      <c r="D216" s="231" t="s">
        <v>202</v>
      </c>
      <c r="E216" s="264" t="s">
        <v>19</v>
      </c>
      <c r="F216" s="265" t="s">
        <v>215</v>
      </c>
      <c r="G216" s="263"/>
      <c r="H216" s="266">
        <v>3.8919999999999999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72" t="s">
        <v>202</v>
      </c>
      <c r="AU216" s="272" t="s">
        <v>78</v>
      </c>
      <c r="AV216" s="16" t="s">
        <v>148</v>
      </c>
      <c r="AW216" s="16" t="s">
        <v>31</v>
      </c>
      <c r="AX216" s="16" t="s">
        <v>76</v>
      </c>
      <c r="AY216" s="272" t="s">
        <v>197</v>
      </c>
    </row>
    <row r="217" s="2" customFormat="1" ht="16.5" customHeight="1">
      <c r="A217" s="40"/>
      <c r="B217" s="41"/>
      <c r="C217" s="215" t="s">
        <v>375</v>
      </c>
      <c r="D217" s="215" t="s">
        <v>198</v>
      </c>
      <c r="E217" s="216" t="s">
        <v>345</v>
      </c>
      <c r="F217" s="217" t="s">
        <v>926</v>
      </c>
      <c r="G217" s="218" t="s">
        <v>279</v>
      </c>
      <c r="H217" s="219">
        <v>7.2000000000000002</v>
      </c>
      <c r="I217" s="220"/>
      <c r="J217" s="221">
        <f>ROUND(I217*H217,2)</f>
        <v>0</v>
      </c>
      <c r="K217" s="222"/>
      <c r="L217" s="46"/>
      <c r="M217" s="223" t="s">
        <v>19</v>
      </c>
      <c r="N217" s="224" t="s">
        <v>42</v>
      </c>
      <c r="O217" s="86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7" t="s">
        <v>148</v>
      </c>
      <c r="AT217" s="227" t="s">
        <v>198</v>
      </c>
      <c r="AU217" s="227" t="s">
        <v>78</v>
      </c>
      <c r="AY217" s="19" t="s">
        <v>197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148</v>
      </c>
      <c r="BK217" s="228">
        <f>ROUND(I217*H217,2)</f>
        <v>0</v>
      </c>
      <c r="BL217" s="19" t="s">
        <v>148</v>
      </c>
      <c r="BM217" s="227" t="s">
        <v>1162</v>
      </c>
    </row>
    <row r="218" s="2" customFormat="1">
      <c r="A218" s="40"/>
      <c r="B218" s="41"/>
      <c r="C218" s="42"/>
      <c r="D218" s="292" t="s">
        <v>774</v>
      </c>
      <c r="E218" s="42"/>
      <c r="F218" s="293" t="s">
        <v>928</v>
      </c>
      <c r="G218" s="42"/>
      <c r="H218" s="42"/>
      <c r="I218" s="294"/>
      <c r="J218" s="42"/>
      <c r="K218" s="42"/>
      <c r="L218" s="46"/>
      <c r="M218" s="295"/>
      <c r="N218" s="296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774</v>
      </c>
      <c r="AU218" s="19" t="s">
        <v>78</v>
      </c>
    </row>
    <row r="219" s="13" customFormat="1">
      <c r="A219" s="13"/>
      <c r="B219" s="229"/>
      <c r="C219" s="230"/>
      <c r="D219" s="231" t="s">
        <v>202</v>
      </c>
      <c r="E219" s="232" t="s">
        <v>19</v>
      </c>
      <c r="F219" s="233" t="s">
        <v>1108</v>
      </c>
      <c r="G219" s="230"/>
      <c r="H219" s="232" t="s">
        <v>19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202</v>
      </c>
      <c r="AU219" s="239" t="s">
        <v>78</v>
      </c>
      <c r="AV219" s="13" t="s">
        <v>76</v>
      </c>
      <c r="AW219" s="13" t="s">
        <v>31</v>
      </c>
      <c r="AX219" s="13" t="s">
        <v>69</v>
      </c>
      <c r="AY219" s="239" t="s">
        <v>197</v>
      </c>
    </row>
    <row r="220" s="14" customFormat="1">
      <c r="A220" s="14"/>
      <c r="B220" s="240"/>
      <c r="C220" s="241"/>
      <c r="D220" s="231" t="s">
        <v>202</v>
      </c>
      <c r="E220" s="242" t="s">
        <v>19</v>
      </c>
      <c r="F220" s="243" t="s">
        <v>1126</v>
      </c>
      <c r="G220" s="241"/>
      <c r="H220" s="244">
        <v>7.2000000000000002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202</v>
      </c>
      <c r="AU220" s="250" t="s">
        <v>78</v>
      </c>
      <c r="AV220" s="14" t="s">
        <v>78</v>
      </c>
      <c r="AW220" s="14" t="s">
        <v>31</v>
      </c>
      <c r="AX220" s="14" t="s">
        <v>69</v>
      </c>
      <c r="AY220" s="250" t="s">
        <v>197</v>
      </c>
    </row>
    <row r="221" s="16" customFormat="1">
      <c r="A221" s="16"/>
      <c r="B221" s="262"/>
      <c r="C221" s="263"/>
      <c r="D221" s="231" t="s">
        <v>202</v>
      </c>
      <c r="E221" s="264" t="s">
        <v>19</v>
      </c>
      <c r="F221" s="265" t="s">
        <v>215</v>
      </c>
      <c r="G221" s="263"/>
      <c r="H221" s="266">
        <v>7.2000000000000002</v>
      </c>
      <c r="I221" s="267"/>
      <c r="J221" s="263"/>
      <c r="K221" s="263"/>
      <c r="L221" s="268"/>
      <c r="M221" s="269"/>
      <c r="N221" s="270"/>
      <c r="O221" s="270"/>
      <c r="P221" s="270"/>
      <c r="Q221" s="270"/>
      <c r="R221" s="270"/>
      <c r="S221" s="270"/>
      <c r="T221" s="271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72" t="s">
        <v>202</v>
      </c>
      <c r="AU221" s="272" t="s">
        <v>78</v>
      </c>
      <c r="AV221" s="16" t="s">
        <v>148</v>
      </c>
      <c r="AW221" s="16" t="s">
        <v>31</v>
      </c>
      <c r="AX221" s="16" t="s">
        <v>76</v>
      </c>
      <c r="AY221" s="272" t="s">
        <v>197</v>
      </c>
    </row>
    <row r="222" s="2" customFormat="1" ht="24.15" customHeight="1">
      <c r="A222" s="40"/>
      <c r="B222" s="41"/>
      <c r="C222" s="215" t="s">
        <v>395</v>
      </c>
      <c r="D222" s="215" t="s">
        <v>198</v>
      </c>
      <c r="E222" s="216" t="s">
        <v>349</v>
      </c>
      <c r="F222" s="217" t="s">
        <v>932</v>
      </c>
      <c r="G222" s="218" t="s">
        <v>279</v>
      </c>
      <c r="H222" s="219">
        <v>6.6079999999999997</v>
      </c>
      <c r="I222" s="220"/>
      <c r="J222" s="221">
        <f>ROUND(I222*H222,2)</f>
        <v>0</v>
      </c>
      <c r="K222" s="222"/>
      <c r="L222" s="46"/>
      <c r="M222" s="223" t="s">
        <v>19</v>
      </c>
      <c r="N222" s="224" t="s">
        <v>42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148</v>
      </c>
      <c r="AT222" s="227" t="s">
        <v>198</v>
      </c>
      <c r="AU222" s="227" t="s">
        <v>78</v>
      </c>
      <c r="AY222" s="19" t="s">
        <v>197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148</v>
      </c>
      <c r="BK222" s="228">
        <f>ROUND(I222*H222,2)</f>
        <v>0</v>
      </c>
      <c r="BL222" s="19" t="s">
        <v>148</v>
      </c>
      <c r="BM222" s="227" t="s">
        <v>1163</v>
      </c>
    </row>
    <row r="223" s="2" customFormat="1">
      <c r="A223" s="40"/>
      <c r="B223" s="41"/>
      <c r="C223" s="42"/>
      <c r="D223" s="292" t="s">
        <v>774</v>
      </c>
      <c r="E223" s="42"/>
      <c r="F223" s="293" t="s">
        <v>934</v>
      </c>
      <c r="G223" s="42"/>
      <c r="H223" s="42"/>
      <c r="I223" s="294"/>
      <c r="J223" s="42"/>
      <c r="K223" s="42"/>
      <c r="L223" s="46"/>
      <c r="M223" s="295"/>
      <c r="N223" s="29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774</v>
      </c>
      <c r="AU223" s="19" t="s">
        <v>78</v>
      </c>
    </row>
    <row r="224" s="13" customFormat="1">
      <c r="A224" s="13"/>
      <c r="B224" s="229"/>
      <c r="C224" s="230"/>
      <c r="D224" s="231" t="s">
        <v>202</v>
      </c>
      <c r="E224" s="232" t="s">
        <v>19</v>
      </c>
      <c r="F224" s="233" t="s">
        <v>1111</v>
      </c>
      <c r="G224" s="230"/>
      <c r="H224" s="232" t="s">
        <v>19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202</v>
      </c>
      <c r="AU224" s="239" t="s">
        <v>78</v>
      </c>
      <c r="AV224" s="13" t="s">
        <v>76</v>
      </c>
      <c r="AW224" s="13" t="s">
        <v>31</v>
      </c>
      <c r="AX224" s="13" t="s">
        <v>69</v>
      </c>
      <c r="AY224" s="239" t="s">
        <v>197</v>
      </c>
    </row>
    <row r="225" s="14" customFormat="1">
      <c r="A225" s="14"/>
      <c r="B225" s="240"/>
      <c r="C225" s="241"/>
      <c r="D225" s="231" t="s">
        <v>202</v>
      </c>
      <c r="E225" s="242" t="s">
        <v>19</v>
      </c>
      <c r="F225" s="243" t="s">
        <v>1164</v>
      </c>
      <c r="G225" s="241"/>
      <c r="H225" s="244">
        <v>6.6079999999999997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202</v>
      </c>
      <c r="AU225" s="250" t="s">
        <v>78</v>
      </c>
      <c r="AV225" s="14" t="s">
        <v>78</v>
      </c>
      <c r="AW225" s="14" t="s">
        <v>31</v>
      </c>
      <c r="AX225" s="14" t="s">
        <v>69</v>
      </c>
      <c r="AY225" s="250" t="s">
        <v>197</v>
      </c>
    </row>
    <row r="226" s="16" customFormat="1">
      <c r="A226" s="16"/>
      <c r="B226" s="262"/>
      <c r="C226" s="263"/>
      <c r="D226" s="231" t="s">
        <v>202</v>
      </c>
      <c r="E226" s="264" t="s">
        <v>19</v>
      </c>
      <c r="F226" s="265" t="s">
        <v>215</v>
      </c>
      <c r="G226" s="263"/>
      <c r="H226" s="266">
        <v>6.6079999999999997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72" t="s">
        <v>202</v>
      </c>
      <c r="AU226" s="272" t="s">
        <v>78</v>
      </c>
      <c r="AV226" s="16" t="s">
        <v>148</v>
      </c>
      <c r="AW226" s="16" t="s">
        <v>31</v>
      </c>
      <c r="AX226" s="16" t="s">
        <v>76</v>
      </c>
      <c r="AY226" s="272" t="s">
        <v>197</v>
      </c>
    </row>
    <row r="227" s="2" customFormat="1" ht="24.15" customHeight="1">
      <c r="A227" s="40"/>
      <c r="B227" s="41"/>
      <c r="C227" s="215" t="s">
        <v>408</v>
      </c>
      <c r="D227" s="215" t="s">
        <v>198</v>
      </c>
      <c r="E227" s="216" t="s">
        <v>357</v>
      </c>
      <c r="F227" s="217" t="s">
        <v>938</v>
      </c>
      <c r="G227" s="218" t="s">
        <v>279</v>
      </c>
      <c r="H227" s="219">
        <v>1.3999999999999999</v>
      </c>
      <c r="I227" s="220"/>
      <c r="J227" s="221">
        <f>ROUND(I227*H227,2)</f>
        <v>0</v>
      </c>
      <c r="K227" s="222"/>
      <c r="L227" s="46"/>
      <c r="M227" s="223" t="s">
        <v>19</v>
      </c>
      <c r="N227" s="224" t="s">
        <v>42</v>
      </c>
      <c r="O227" s="86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148</v>
      </c>
      <c r="AT227" s="227" t="s">
        <v>198</v>
      </c>
      <c r="AU227" s="227" t="s">
        <v>78</v>
      </c>
      <c r="AY227" s="19" t="s">
        <v>197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148</v>
      </c>
      <c r="BK227" s="228">
        <f>ROUND(I227*H227,2)</f>
        <v>0</v>
      </c>
      <c r="BL227" s="19" t="s">
        <v>148</v>
      </c>
      <c r="BM227" s="227" t="s">
        <v>1165</v>
      </c>
    </row>
    <row r="228" s="2" customFormat="1">
      <c r="A228" s="40"/>
      <c r="B228" s="41"/>
      <c r="C228" s="42"/>
      <c r="D228" s="292" t="s">
        <v>774</v>
      </c>
      <c r="E228" s="42"/>
      <c r="F228" s="293" t="s">
        <v>940</v>
      </c>
      <c r="G228" s="42"/>
      <c r="H228" s="42"/>
      <c r="I228" s="294"/>
      <c r="J228" s="42"/>
      <c r="K228" s="42"/>
      <c r="L228" s="46"/>
      <c r="M228" s="295"/>
      <c r="N228" s="296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774</v>
      </c>
      <c r="AU228" s="19" t="s">
        <v>78</v>
      </c>
    </row>
    <row r="229" s="13" customFormat="1">
      <c r="A229" s="13"/>
      <c r="B229" s="229"/>
      <c r="C229" s="230"/>
      <c r="D229" s="231" t="s">
        <v>202</v>
      </c>
      <c r="E229" s="232" t="s">
        <v>19</v>
      </c>
      <c r="F229" s="233" t="s">
        <v>1111</v>
      </c>
      <c r="G229" s="230"/>
      <c r="H229" s="232" t="s">
        <v>19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202</v>
      </c>
      <c r="AU229" s="239" t="s">
        <v>78</v>
      </c>
      <c r="AV229" s="13" t="s">
        <v>76</v>
      </c>
      <c r="AW229" s="13" t="s">
        <v>31</v>
      </c>
      <c r="AX229" s="13" t="s">
        <v>69</v>
      </c>
      <c r="AY229" s="239" t="s">
        <v>197</v>
      </c>
    </row>
    <row r="230" s="14" customFormat="1">
      <c r="A230" s="14"/>
      <c r="B230" s="240"/>
      <c r="C230" s="241"/>
      <c r="D230" s="231" t="s">
        <v>202</v>
      </c>
      <c r="E230" s="242" t="s">
        <v>19</v>
      </c>
      <c r="F230" s="243" t="s">
        <v>1166</v>
      </c>
      <c r="G230" s="241"/>
      <c r="H230" s="244">
        <v>1.3999999999999999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202</v>
      </c>
      <c r="AU230" s="250" t="s">
        <v>78</v>
      </c>
      <c r="AV230" s="14" t="s">
        <v>78</v>
      </c>
      <c r="AW230" s="14" t="s">
        <v>31</v>
      </c>
      <c r="AX230" s="14" t="s">
        <v>69</v>
      </c>
      <c r="AY230" s="250" t="s">
        <v>197</v>
      </c>
    </row>
    <row r="231" s="16" customFormat="1">
      <c r="A231" s="16"/>
      <c r="B231" s="262"/>
      <c r="C231" s="263"/>
      <c r="D231" s="231" t="s">
        <v>202</v>
      </c>
      <c r="E231" s="264" t="s">
        <v>19</v>
      </c>
      <c r="F231" s="265" t="s">
        <v>215</v>
      </c>
      <c r="G231" s="263"/>
      <c r="H231" s="266">
        <v>1.3999999999999999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72" t="s">
        <v>202</v>
      </c>
      <c r="AU231" s="272" t="s">
        <v>78</v>
      </c>
      <c r="AV231" s="16" t="s">
        <v>148</v>
      </c>
      <c r="AW231" s="16" t="s">
        <v>31</v>
      </c>
      <c r="AX231" s="16" t="s">
        <v>76</v>
      </c>
      <c r="AY231" s="272" t="s">
        <v>197</v>
      </c>
    </row>
    <row r="232" s="2" customFormat="1" ht="16.5" customHeight="1">
      <c r="A232" s="40"/>
      <c r="B232" s="41"/>
      <c r="C232" s="275" t="s">
        <v>414</v>
      </c>
      <c r="D232" s="275" t="s">
        <v>363</v>
      </c>
      <c r="E232" s="276" t="s">
        <v>942</v>
      </c>
      <c r="F232" s="277" t="s">
        <v>943</v>
      </c>
      <c r="G232" s="278" t="s">
        <v>341</v>
      </c>
      <c r="H232" s="279">
        <v>2.7999999999999998</v>
      </c>
      <c r="I232" s="280"/>
      <c r="J232" s="281">
        <f>ROUND(I232*H232,2)</f>
        <v>0</v>
      </c>
      <c r="K232" s="282"/>
      <c r="L232" s="283"/>
      <c r="M232" s="284" t="s">
        <v>19</v>
      </c>
      <c r="N232" s="285" t="s">
        <v>42</v>
      </c>
      <c r="O232" s="86"/>
      <c r="P232" s="225">
        <f>O232*H232</f>
        <v>0</v>
      </c>
      <c r="Q232" s="225">
        <v>1</v>
      </c>
      <c r="R232" s="225">
        <f>Q232*H232</f>
        <v>2.7999999999999998</v>
      </c>
      <c r="S232" s="225">
        <v>0</v>
      </c>
      <c r="T232" s="22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7" t="s">
        <v>265</v>
      </c>
      <c r="AT232" s="227" t="s">
        <v>363</v>
      </c>
      <c r="AU232" s="227" t="s">
        <v>78</v>
      </c>
      <c r="AY232" s="19" t="s">
        <v>197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9" t="s">
        <v>148</v>
      </c>
      <c r="BK232" s="228">
        <f>ROUND(I232*H232,2)</f>
        <v>0</v>
      </c>
      <c r="BL232" s="19" t="s">
        <v>148</v>
      </c>
      <c r="BM232" s="227" t="s">
        <v>1167</v>
      </c>
    </row>
    <row r="233" s="13" customFormat="1">
      <c r="A233" s="13"/>
      <c r="B233" s="229"/>
      <c r="C233" s="230"/>
      <c r="D233" s="231" t="s">
        <v>202</v>
      </c>
      <c r="E233" s="232" t="s">
        <v>19</v>
      </c>
      <c r="F233" s="233" t="s">
        <v>1111</v>
      </c>
      <c r="G233" s="230"/>
      <c r="H233" s="232" t="s">
        <v>19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202</v>
      </c>
      <c r="AU233" s="239" t="s">
        <v>78</v>
      </c>
      <c r="AV233" s="13" t="s">
        <v>76</v>
      </c>
      <c r="AW233" s="13" t="s">
        <v>31</v>
      </c>
      <c r="AX233" s="13" t="s">
        <v>69</v>
      </c>
      <c r="AY233" s="239" t="s">
        <v>197</v>
      </c>
    </row>
    <row r="234" s="14" customFormat="1">
      <c r="A234" s="14"/>
      <c r="B234" s="240"/>
      <c r="C234" s="241"/>
      <c r="D234" s="231" t="s">
        <v>202</v>
      </c>
      <c r="E234" s="242" t="s">
        <v>19</v>
      </c>
      <c r="F234" s="243" t="s">
        <v>1168</v>
      </c>
      <c r="G234" s="241"/>
      <c r="H234" s="244">
        <v>2.7999999999999998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0" t="s">
        <v>202</v>
      </c>
      <c r="AU234" s="250" t="s">
        <v>78</v>
      </c>
      <c r="AV234" s="14" t="s">
        <v>78</v>
      </c>
      <c r="AW234" s="14" t="s">
        <v>31</v>
      </c>
      <c r="AX234" s="14" t="s">
        <v>69</v>
      </c>
      <c r="AY234" s="250" t="s">
        <v>197</v>
      </c>
    </row>
    <row r="235" s="16" customFormat="1">
      <c r="A235" s="16"/>
      <c r="B235" s="262"/>
      <c r="C235" s="263"/>
      <c r="D235" s="231" t="s">
        <v>202</v>
      </c>
      <c r="E235" s="264" t="s">
        <v>19</v>
      </c>
      <c r="F235" s="265" t="s">
        <v>215</v>
      </c>
      <c r="G235" s="263"/>
      <c r="H235" s="266">
        <v>2.7999999999999998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2" t="s">
        <v>202</v>
      </c>
      <c r="AU235" s="272" t="s">
        <v>78</v>
      </c>
      <c r="AV235" s="16" t="s">
        <v>148</v>
      </c>
      <c r="AW235" s="16" t="s">
        <v>31</v>
      </c>
      <c r="AX235" s="16" t="s">
        <v>76</v>
      </c>
      <c r="AY235" s="272" t="s">
        <v>197</v>
      </c>
    </row>
    <row r="236" s="2" customFormat="1" ht="24.15" customHeight="1">
      <c r="A236" s="40"/>
      <c r="B236" s="41"/>
      <c r="C236" s="215" t="s">
        <v>418</v>
      </c>
      <c r="D236" s="215" t="s">
        <v>198</v>
      </c>
      <c r="E236" s="216" t="s">
        <v>1169</v>
      </c>
      <c r="F236" s="217" t="s">
        <v>1170</v>
      </c>
      <c r="G236" s="218" t="s">
        <v>232</v>
      </c>
      <c r="H236" s="219">
        <v>740</v>
      </c>
      <c r="I236" s="220"/>
      <c r="J236" s="221">
        <f>ROUND(I236*H236,2)</f>
        <v>0</v>
      </c>
      <c r="K236" s="222"/>
      <c r="L236" s="46"/>
      <c r="M236" s="223" t="s">
        <v>19</v>
      </c>
      <c r="N236" s="224" t="s">
        <v>42</v>
      </c>
      <c r="O236" s="86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148</v>
      </c>
      <c r="AT236" s="227" t="s">
        <v>198</v>
      </c>
      <c r="AU236" s="227" t="s">
        <v>78</v>
      </c>
      <c r="AY236" s="19" t="s">
        <v>197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148</v>
      </c>
      <c r="BK236" s="228">
        <f>ROUND(I236*H236,2)</f>
        <v>0</v>
      </c>
      <c r="BL236" s="19" t="s">
        <v>148</v>
      </c>
      <c r="BM236" s="227" t="s">
        <v>1171</v>
      </c>
    </row>
    <row r="237" s="2" customFormat="1">
      <c r="A237" s="40"/>
      <c r="B237" s="41"/>
      <c r="C237" s="42"/>
      <c r="D237" s="292" t="s">
        <v>774</v>
      </c>
      <c r="E237" s="42"/>
      <c r="F237" s="293" t="s">
        <v>1172</v>
      </c>
      <c r="G237" s="42"/>
      <c r="H237" s="42"/>
      <c r="I237" s="294"/>
      <c r="J237" s="42"/>
      <c r="K237" s="42"/>
      <c r="L237" s="46"/>
      <c r="M237" s="295"/>
      <c r="N237" s="29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774</v>
      </c>
      <c r="AU237" s="19" t="s">
        <v>78</v>
      </c>
    </row>
    <row r="238" s="13" customFormat="1">
      <c r="A238" s="13"/>
      <c r="B238" s="229"/>
      <c r="C238" s="230"/>
      <c r="D238" s="231" t="s">
        <v>202</v>
      </c>
      <c r="E238" s="232" t="s">
        <v>19</v>
      </c>
      <c r="F238" s="233" t="s">
        <v>1173</v>
      </c>
      <c r="G238" s="230"/>
      <c r="H238" s="232" t="s">
        <v>19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202</v>
      </c>
      <c r="AU238" s="239" t="s">
        <v>78</v>
      </c>
      <c r="AV238" s="13" t="s">
        <v>76</v>
      </c>
      <c r="AW238" s="13" t="s">
        <v>31</v>
      </c>
      <c r="AX238" s="13" t="s">
        <v>69</v>
      </c>
      <c r="AY238" s="239" t="s">
        <v>197</v>
      </c>
    </row>
    <row r="239" s="14" customFormat="1">
      <c r="A239" s="14"/>
      <c r="B239" s="240"/>
      <c r="C239" s="241"/>
      <c r="D239" s="231" t="s">
        <v>202</v>
      </c>
      <c r="E239" s="242" t="s">
        <v>19</v>
      </c>
      <c r="F239" s="243" t="s">
        <v>1174</v>
      </c>
      <c r="G239" s="241"/>
      <c r="H239" s="244">
        <v>740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202</v>
      </c>
      <c r="AU239" s="250" t="s">
        <v>78</v>
      </c>
      <c r="AV239" s="14" t="s">
        <v>78</v>
      </c>
      <c r="AW239" s="14" t="s">
        <v>31</v>
      </c>
      <c r="AX239" s="14" t="s">
        <v>69</v>
      </c>
      <c r="AY239" s="250" t="s">
        <v>197</v>
      </c>
    </row>
    <row r="240" s="16" customFormat="1">
      <c r="A240" s="16"/>
      <c r="B240" s="262"/>
      <c r="C240" s="263"/>
      <c r="D240" s="231" t="s">
        <v>202</v>
      </c>
      <c r="E240" s="264" t="s">
        <v>19</v>
      </c>
      <c r="F240" s="265" t="s">
        <v>215</v>
      </c>
      <c r="G240" s="263"/>
      <c r="H240" s="266">
        <v>740</v>
      </c>
      <c r="I240" s="267"/>
      <c r="J240" s="263"/>
      <c r="K240" s="263"/>
      <c r="L240" s="268"/>
      <c r="M240" s="269"/>
      <c r="N240" s="270"/>
      <c r="O240" s="270"/>
      <c r="P240" s="270"/>
      <c r="Q240" s="270"/>
      <c r="R240" s="270"/>
      <c r="S240" s="270"/>
      <c r="T240" s="271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72" t="s">
        <v>202</v>
      </c>
      <c r="AU240" s="272" t="s">
        <v>78</v>
      </c>
      <c r="AV240" s="16" t="s">
        <v>148</v>
      </c>
      <c r="AW240" s="16" t="s">
        <v>31</v>
      </c>
      <c r="AX240" s="16" t="s">
        <v>76</v>
      </c>
      <c r="AY240" s="272" t="s">
        <v>197</v>
      </c>
    </row>
    <row r="241" s="2" customFormat="1" ht="24.15" customHeight="1">
      <c r="A241" s="40"/>
      <c r="B241" s="41"/>
      <c r="C241" s="215" t="s">
        <v>423</v>
      </c>
      <c r="D241" s="215" t="s">
        <v>198</v>
      </c>
      <c r="E241" s="216" t="s">
        <v>1175</v>
      </c>
      <c r="F241" s="217" t="s">
        <v>1176</v>
      </c>
      <c r="G241" s="218" t="s">
        <v>232</v>
      </c>
      <c r="H241" s="219">
        <v>740</v>
      </c>
      <c r="I241" s="220"/>
      <c r="J241" s="221">
        <f>ROUND(I241*H241,2)</f>
        <v>0</v>
      </c>
      <c r="K241" s="222"/>
      <c r="L241" s="46"/>
      <c r="M241" s="223" t="s">
        <v>19</v>
      </c>
      <c r="N241" s="224" t="s">
        <v>42</v>
      </c>
      <c r="O241" s="86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7" t="s">
        <v>148</v>
      </c>
      <c r="AT241" s="227" t="s">
        <v>198</v>
      </c>
      <c r="AU241" s="227" t="s">
        <v>78</v>
      </c>
      <c r="AY241" s="19" t="s">
        <v>197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9" t="s">
        <v>148</v>
      </c>
      <c r="BK241" s="228">
        <f>ROUND(I241*H241,2)</f>
        <v>0</v>
      </c>
      <c r="BL241" s="19" t="s">
        <v>148</v>
      </c>
      <c r="BM241" s="227" t="s">
        <v>1177</v>
      </c>
    </row>
    <row r="242" s="2" customFormat="1">
      <c r="A242" s="40"/>
      <c r="B242" s="41"/>
      <c r="C242" s="42"/>
      <c r="D242" s="292" t="s">
        <v>774</v>
      </c>
      <c r="E242" s="42"/>
      <c r="F242" s="293" t="s">
        <v>1178</v>
      </c>
      <c r="G242" s="42"/>
      <c r="H242" s="42"/>
      <c r="I242" s="294"/>
      <c r="J242" s="42"/>
      <c r="K242" s="42"/>
      <c r="L242" s="46"/>
      <c r="M242" s="295"/>
      <c r="N242" s="296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774</v>
      </c>
      <c r="AU242" s="19" t="s">
        <v>78</v>
      </c>
    </row>
    <row r="243" s="13" customFormat="1">
      <c r="A243" s="13"/>
      <c r="B243" s="229"/>
      <c r="C243" s="230"/>
      <c r="D243" s="231" t="s">
        <v>202</v>
      </c>
      <c r="E243" s="232" t="s">
        <v>19</v>
      </c>
      <c r="F243" s="233" t="s">
        <v>1179</v>
      </c>
      <c r="G243" s="230"/>
      <c r="H243" s="232" t="s">
        <v>19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202</v>
      </c>
      <c r="AU243" s="239" t="s">
        <v>78</v>
      </c>
      <c r="AV243" s="13" t="s">
        <v>76</v>
      </c>
      <c r="AW243" s="13" t="s">
        <v>31</v>
      </c>
      <c r="AX243" s="13" t="s">
        <v>69</v>
      </c>
      <c r="AY243" s="239" t="s">
        <v>197</v>
      </c>
    </row>
    <row r="244" s="14" customFormat="1">
      <c r="A244" s="14"/>
      <c r="B244" s="240"/>
      <c r="C244" s="241"/>
      <c r="D244" s="231" t="s">
        <v>202</v>
      </c>
      <c r="E244" s="242" t="s">
        <v>19</v>
      </c>
      <c r="F244" s="243" t="s">
        <v>1180</v>
      </c>
      <c r="G244" s="241"/>
      <c r="H244" s="244">
        <v>740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202</v>
      </c>
      <c r="AU244" s="250" t="s">
        <v>78</v>
      </c>
      <c r="AV244" s="14" t="s">
        <v>78</v>
      </c>
      <c r="AW244" s="14" t="s">
        <v>31</v>
      </c>
      <c r="AX244" s="14" t="s">
        <v>69</v>
      </c>
      <c r="AY244" s="250" t="s">
        <v>197</v>
      </c>
    </row>
    <row r="245" s="16" customFormat="1">
      <c r="A245" s="16"/>
      <c r="B245" s="262"/>
      <c r="C245" s="263"/>
      <c r="D245" s="231" t="s">
        <v>202</v>
      </c>
      <c r="E245" s="264" t="s">
        <v>19</v>
      </c>
      <c r="F245" s="265" t="s">
        <v>215</v>
      </c>
      <c r="G245" s="263"/>
      <c r="H245" s="266">
        <v>740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72" t="s">
        <v>202</v>
      </c>
      <c r="AU245" s="272" t="s">
        <v>78</v>
      </c>
      <c r="AV245" s="16" t="s">
        <v>148</v>
      </c>
      <c r="AW245" s="16" t="s">
        <v>31</v>
      </c>
      <c r="AX245" s="16" t="s">
        <v>76</v>
      </c>
      <c r="AY245" s="272" t="s">
        <v>197</v>
      </c>
    </row>
    <row r="246" s="2" customFormat="1" ht="24.15" customHeight="1">
      <c r="A246" s="40"/>
      <c r="B246" s="41"/>
      <c r="C246" s="215" t="s">
        <v>429</v>
      </c>
      <c r="D246" s="215" t="s">
        <v>198</v>
      </c>
      <c r="E246" s="216" t="s">
        <v>1181</v>
      </c>
      <c r="F246" s="217" t="s">
        <v>1182</v>
      </c>
      <c r="G246" s="218" t="s">
        <v>232</v>
      </c>
      <c r="H246" s="219">
        <v>1175</v>
      </c>
      <c r="I246" s="220"/>
      <c r="J246" s="221">
        <f>ROUND(I246*H246,2)</f>
        <v>0</v>
      </c>
      <c r="K246" s="222"/>
      <c r="L246" s="46"/>
      <c r="M246" s="223" t="s">
        <v>19</v>
      </c>
      <c r="N246" s="224" t="s">
        <v>42</v>
      </c>
      <c r="O246" s="86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7" t="s">
        <v>148</v>
      </c>
      <c r="AT246" s="227" t="s">
        <v>198</v>
      </c>
      <c r="AU246" s="227" t="s">
        <v>78</v>
      </c>
      <c r="AY246" s="19" t="s">
        <v>197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9" t="s">
        <v>148</v>
      </c>
      <c r="BK246" s="228">
        <f>ROUND(I246*H246,2)</f>
        <v>0</v>
      </c>
      <c r="BL246" s="19" t="s">
        <v>148</v>
      </c>
      <c r="BM246" s="227" t="s">
        <v>1183</v>
      </c>
    </row>
    <row r="247" s="2" customFormat="1">
      <c r="A247" s="40"/>
      <c r="B247" s="41"/>
      <c r="C247" s="42"/>
      <c r="D247" s="292" t="s">
        <v>774</v>
      </c>
      <c r="E247" s="42"/>
      <c r="F247" s="293" t="s">
        <v>1184</v>
      </c>
      <c r="G247" s="42"/>
      <c r="H247" s="42"/>
      <c r="I247" s="294"/>
      <c r="J247" s="42"/>
      <c r="K247" s="42"/>
      <c r="L247" s="46"/>
      <c r="M247" s="295"/>
      <c r="N247" s="296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774</v>
      </c>
      <c r="AU247" s="19" t="s">
        <v>78</v>
      </c>
    </row>
    <row r="248" s="13" customFormat="1">
      <c r="A248" s="13"/>
      <c r="B248" s="229"/>
      <c r="C248" s="230"/>
      <c r="D248" s="231" t="s">
        <v>202</v>
      </c>
      <c r="E248" s="232" t="s">
        <v>19</v>
      </c>
      <c r="F248" s="233" t="s">
        <v>1185</v>
      </c>
      <c r="G248" s="230"/>
      <c r="H248" s="232" t="s">
        <v>19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202</v>
      </c>
      <c r="AU248" s="239" t="s">
        <v>78</v>
      </c>
      <c r="AV248" s="13" t="s">
        <v>76</v>
      </c>
      <c r="AW248" s="13" t="s">
        <v>31</v>
      </c>
      <c r="AX248" s="13" t="s">
        <v>69</v>
      </c>
      <c r="AY248" s="239" t="s">
        <v>197</v>
      </c>
    </row>
    <row r="249" s="14" customFormat="1">
      <c r="A249" s="14"/>
      <c r="B249" s="240"/>
      <c r="C249" s="241"/>
      <c r="D249" s="231" t="s">
        <v>202</v>
      </c>
      <c r="E249" s="242" t="s">
        <v>19</v>
      </c>
      <c r="F249" s="243" t="s">
        <v>1186</v>
      </c>
      <c r="G249" s="241"/>
      <c r="H249" s="244">
        <v>1175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0" t="s">
        <v>202</v>
      </c>
      <c r="AU249" s="250" t="s">
        <v>78</v>
      </c>
      <c r="AV249" s="14" t="s">
        <v>78</v>
      </c>
      <c r="AW249" s="14" t="s">
        <v>31</v>
      </c>
      <c r="AX249" s="14" t="s">
        <v>69</v>
      </c>
      <c r="AY249" s="250" t="s">
        <v>197</v>
      </c>
    </row>
    <row r="250" s="16" customFormat="1">
      <c r="A250" s="16"/>
      <c r="B250" s="262"/>
      <c r="C250" s="263"/>
      <c r="D250" s="231" t="s">
        <v>202</v>
      </c>
      <c r="E250" s="264" t="s">
        <v>19</v>
      </c>
      <c r="F250" s="265" t="s">
        <v>215</v>
      </c>
      <c r="G250" s="263"/>
      <c r="H250" s="266">
        <v>1175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72" t="s">
        <v>202</v>
      </c>
      <c r="AU250" s="272" t="s">
        <v>78</v>
      </c>
      <c r="AV250" s="16" t="s">
        <v>148</v>
      </c>
      <c r="AW250" s="16" t="s">
        <v>31</v>
      </c>
      <c r="AX250" s="16" t="s">
        <v>76</v>
      </c>
      <c r="AY250" s="272" t="s">
        <v>197</v>
      </c>
    </row>
    <row r="251" s="2" customFormat="1" ht="24.15" customHeight="1">
      <c r="A251" s="40"/>
      <c r="B251" s="41"/>
      <c r="C251" s="215" t="s">
        <v>433</v>
      </c>
      <c r="D251" s="215" t="s">
        <v>198</v>
      </c>
      <c r="E251" s="216" t="s">
        <v>1187</v>
      </c>
      <c r="F251" s="217" t="s">
        <v>1188</v>
      </c>
      <c r="G251" s="218" t="s">
        <v>232</v>
      </c>
      <c r="H251" s="219">
        <v>360</v>
      </c>
      <c r="I251" s="220"/>
      <c r="J251" s="221">
        <f>ROUND(I251*H251,2)</f>
        <v>0</v>
      </c>
      <c r="K251" s="222"/>
      <c r="L251" s="46"/>
      <c r="M251" s="223" t="s">
        <v>19</v>
      </c>
      <c r="N251" s="224" t="s">
        <v>42</v>
      </c>
      <c r="O251" s="86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7" t="s">
        <v>148</v>
      </c>
      <c r="AT251" s="227" t="s">
        <v>198</v>
      </c>
      <c r="AU251" s="227" t="s">
        <v>78</v>
      </c>
      <c r="AY251" s="19" t="s">
        <v>197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9" t="s">
        <v>148</v>
      </c>
      <c r="BK251" s="228">
        <f>ROUND(I251*H251,2)</f>
        <v>0</v>
      </c>
      <c r="BL251" s="19" t="s">
        <v>148</v>
      </c>
      <c r="BM251" s="227" t="s">
        <v>1189</v>
      </c>
    </row>
    <row r="252" s="2" customFormat="1">
      <c r="A252" s="40"/>
      <c r="B252" s="41"/>
      <c r="C252" s="42"/>
      <c r="D252" s="292" t="s">
        <v>774</v>
      </c>
      <c r="E252" s="42"/>
      <c r="F252" s="293" t="s">
        <v>1190</v>
      </c>
      <c r="G252" s="42"/>
      <c r="H252" s="42"/>
      <c r="I252" s="294"/>
      <c r="J252" s="42"/>
      <c r="K252" s="42"/>
      <c r="L252" s="46"/>
      <c r="M252" s="295"/>
      <c r="N252" s="296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774</v>
      </c>
      <c r="AU252" s="19" t="s">
        <v>78</v>
      </c>
    </row>
    <row r="253" s="13" customFormat="1">
      <c r="A253" s="13"/>
      <c r="B253" s="229"/>
      <c r="C253" s="230"/>
      <c r="D253" s="231" t="s">
        <v>202</v>
      </c>
      <c r="E253" s="232" t="s">
        <v>19</v>
      </c>
      <c r="F253" s="233" t="s">
        <v>1191</v>
      </c>
      <c r="G253" s="230"/>
      <c r="H253" s="232" t="s">
        <v>19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202</v>
      </c>
      <c r="AU253" s="239" t="s">
        <v>78</v>
      </c>
      <c r="AV253" s="13" t="s">
        <v>76</v>
      </c>
      <c r="AW253" s="13" t="s">
        <v>31</v>
      </c>
      <c r="AX253" s="13" t="s">
        <v>69</v>
      </c>
      <c r="AY253" s="239" t="s">
        <v>197</v>
      </c>
    </row>
    <row r="254" s="14" customFormat="1">
      <c r="A254" s="14"/>
      <c r="B254" s="240"/>
      <c r="C254" s="241"/>
      <c r="D254" s="231" t="s">
        <v>202</v>
      </c>
      <c r="E254" s="242" t="s">
        <v>19</v>
      </c>
      <c r="F254" s="243" t="s">
        <v>1192</v>
      </c>
      <c r="G254" s="241"/>
      <c r="H254" s="244">
        <v>360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202</v>
      </c>
      <c r="AU254" s="250" t="s">
        <v>78</v>
      </c>
      <c r="AV254" s="14" t="s">
        <v>78</v>
      </c>
      <c r="AW254" s="14" t="s">
        <v>31</v>
      </c>
      <c r="AX254" s="14" t="s">
        <v>69</v>
      </c>
      <c r="AY254" s="250" t="s">
        <v>197</v>
      </c>
    </row>
    <row r="255" s="16" customFormat="1">
      <c r="A255" s="16"/>
      <c r="B255" s="262"/>
      <c r="C255" s="263"/>
      <c r="D255" s="231" t="s">
        <v>202</v>
      </c>
      <c r="E255" s="264" t="s">
        <v>19</v>
      </c>
      <c r="F255" s="265" t="s">
        <v>215</v>
      </c>
      <c r="G255" s="263"/>
      <c r="H255" s="266">
        <v>360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72" t="s">
        <v>202</v>
      </c>
      <c r="AU255" s="272" t="s">
        <v>78</v>
      </c>
      <c r="AV255" s="16" t="s">
        <v>148</v>
      </c>
      <c r="AW255" s="16" t="s">
        <v>31</v>
      </c>
      <c r="AX255" s="16" t="s">
        <v>76</v>
      </c>
      <c r="AY255" s="272" t="s">
        <v>197</v>
      </c>
    </row>
    <row r="256" s="2" customFormat="1" ht="24.15" customHeight="1">
      <c r="A256" s="40"/>
      <c r="B256" s="41"/>
      <c r="C256" s="215" t="s">
        <v>438</v>
      </c>
      <c r="D256" s="215" t="s">
        <v>198</v>
      </c>
      <c r="E256" s="216" t="s">
        <v>1193</v>
      </c>
      <c r="F256" s="217" t="s">
        <v>1194</v>
      </c>
      <c r="G256" s="218" t="s">
        <v>232</v>
      </c>
      <c r="H256" s="219">
        <v>360</v>
      </c>
      <c r="I256" s="220"/>
      <c r="J256" s="221">
        <f>ROUND(I256*H256,2)</f>
        <v>0</v>
      </c>
      <c r="K256" s="222"/>
      <c r="L256" s="46"/>
      <c r="M256" s="223" t="s">
        <v>19</v>
      </c>
      <c r="N256" s="224" t="s">
        <v>42</v>
      </c>
      <c r="O256" s="86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7" t="s">
        <v>148</v>
      </c>
      <c r="AT256" s="227" t="s">
        <v>198</v>
      </c>
      <c r="AU256" s="227" t="s">
        <v>78</v>
      </c>
      <c r="AY256" s="19" t="s">
        <v>197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9" t="s">
        <v>148</v>
      </c>
      <c r="BK256" s="228">
        <f>ROUND(I256*H256,2)</f>
        <v>0</v>
      </c>
      <c r="BL256" s="19" t="s">
        <v>148</v>
      </c>
      <c r="BM256" s="227" t="s">
        <v>1195</v>
      </c>
    </row>
    <row r="257" s="2" customFormat="1">
      <c r="A257" s="40"/>
      <c r="B257" s="41"/>
      <c r="C257" s="42"/>
      <c r="D257" s="292" t="s">
        <v>774</v>
      </c>
      <c r="E257" s="42"/>
      <c r="F257" s="293" t="s">
        <v>1196</v>
      </c>
      <c r="G257" s="42"/>
      <c r="H257" s="42"/>
      <c r="I257" s="294"/>
      <c r="J257" s="42"/>
      <c r="K257" s="42"/>
      <c r="L257" s="46"/>
      <c r="M257" s="295"/>
      <c r="N257" s="296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774</v>
      </c>
      <c r="AU257" s="19" t="s">
        <v>78</v>
      </c>
    </row>
    <row r="258" s="13" customFormat="1">
      <c r="A258" s="13"/>
      <c r="B258" s="229"/>
      <c r="C258" s="230"/>
      <c r="D258" s="231" t="s">
        <v>202</v>
      </c>
      <c r="E258" s="232" t="s">
        <v>19</v>
      </c>
      <c r="F258" s="233" t="s">
        <v>1197</v>
      </c>
      <c r="G258" s="230"/>
      <c r="H258" s="232" t="s">
        <v>19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202</v>
      </c>
      <c r="AU258" s="239" t="s">
        <v>78</v>
      </c>
      <c r="AV258" s="13" t="s">
        <v>76</v>
      </c>
      <c r="AW258" s="13" t="s">
        <v>31</v>
      </c>
      <c r="AX258" s="13" t="s">
        <v>69</v>
      </c>
      <c r="AY258" s="239" t="s">
        <v>197</v>
      </c>
    </row>
    <row r="259" s="14" customFormat="1">
      <c r="A259" s="14"/>
      <c r="B259" s="240"/>
      <c r="C259" s="241"/>
      <c r="D259" s="231" t="s">
        <v>202</v>
      </c>
      <c r="E259" s="242" t="s">
        <v>19</v>
      </c>
      <c r="F259" s="243" t="s">
        <v>1198</v>
      </c>
      <c r="G259" s="241"/>
      <c r="H259" s="244">
        <v>360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0" t="s">
        <v>202</v>
      </c>
      <c r="AU259" s="250" t="s">
        <v>78</v>
      </c>
      <c r="AV259" s="14" t="s">
        <v>78</v>
      </c>
      <c r="AW259" s="14" t="s">
        <v>31</v>
      </c>
      <c r="AX259" s="14" t="s">
        <v>69</v>
      </c>
      <c r="AY259" s="250" t="s">
        <v>197</v>
      </c>
    </row>
    <row r="260" s="16" customFormat="1">
      <c r="A260" s="16"/>
      <c r="B260" s="262"/>
      <c r="C260" s="263"/>
      <c r="D260" s="231" t="s">
        <v>202</v>
      </c>
      <c r="E260" s="264" t="s">
        <v>19</v>
      </c>
      <c r="F260" s="265" t="s">
        <v>215</v>
      </c>
      <c r="G260" s="263"/>
      <c r="H260" s="266">
        <v>360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2" t="s">
        <v>202</v>
      </c>
      <c r="AU260" s="272" t="s">
        <v>78</v>
      </c>
      <c r="AV260" s="16" t="s">
        <v>148</v>
      </c>
      <c r="AW260" s="16" t="s">
        <v>31</v>
      </c>
      <c r="AX260" s="16" t="s">
        <v>76</v>
      </c>
      <c r="AY260" s="272" t="s">
        <v>197</v>
      </c>
    </row>
    <row r="261" s="12" customFormat="1" ht="22.8" customHeight="1">
      <c r="A261" s="12"/>
      <c r="B261" s="201"/>
      <c r="C261" s="202"/>
      <c r="D261" s="203" t="s">
        <v>68</v>
      </c>
      <c r="E261" s="273" t="s">
        <v>148</v>
      </c>
      <c r="F261" s="273" t="s">
        <v>368</v>
      </c>
      <c r="G261" s="202"/>
      <c r="H261" s="202"/>
      <c r="I261" s="205"/>
      <c r="J261" s="274">
        <f>BK261</f>
        <v>0</v>
      </c>
      <c r="K261" s="202"/>
      <c r="L261" s="207"/>
      <c r="M261" s="208"/>
      <c r="N261" s="209"/>
      <c r="O261" s="209"/>
      <c r="P261" s="210">
        <f>SUM(P262:P276)</f>
        <v>0</v>
      </c>
      <c r="Q261" s="209"/>
      <c r="R261" s="210">
        <f>SUM(R262:R276)</f>
        <v>0.088319999999999996</v>
      </c>
      <c r="S261" s="209"/>
      <c r="T261" s="211">
        <f>SUM(T262:T276)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2" t="s">
        <v>76</v>
      </c>
      <c r="AT261" s="213" t="s">
        <v>68</v>
      </c>
      <c r="AU261" s="213" t="s">
        <v>76</v>
      </c>
      <c r="AY261" s="212" t="s">
        <v>197</v>
      </c>
      <c r="BK261" s="214">
        <f>SUM(BK262:BK276)</f>
        <v>0</v>
      </c>
    </row>
    <row r="262" s="2" customFormat="1" ht="33" customHeight="1">
      <c r="A262" s="40"/>
      <c r="B262" s="41"/>
      <c r="C262" s="215" t="s">
        <v>443</v>
      </c>
      <c r="D262" s="215" t="s">
        <v>198</v>
      </c>
      <c r="E262" s="216" t="s">
        <v>1199</v>
      </c>
      <c r="F262" s="217" t="s">
        <v>1200</v>
      </c>
      <c r="G262" s="218" t="s">
        <v>232</v>
      </c>
      <c r="H262" s="219">
        <v>15</v>
      </c>
      <c r="I262" s="220"/>
      <c r="J262" s="221">
        <f>ROUND(I262*H262,2)</f>
        <v>0</v>
      </c>
      <c r="K262" s="222"/>
      <c r="L262" s="46"/>
      <c r="M262" s="223" t="s">
        <v>19</v>
      </c>
      <c r="N262" s="224" t="s">
        <v>42</v>
      </c>
      <c r="O262" s="86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7" t="s">
        <v>148</v>
      </c>
      <c r="AT262" s="227" t="s">
        <v>198</v>
      </c>
      <c r="AU262" s="227" t="s">
        <v>78</v>
      </c>
      <c r="AY262" s="19" t="s">
        <v>197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9" t="s">
        <v>148</v>
      </c>
      <c r="BK262" s="228">
        <f>ROUND(I262*H262,2)</f>
        <v>0</v>
      </c>
      <c r="BL262" s="19" t="s">
        <v>148</v>
      </c>
      <c r="BM262" s="227" t="s">
        <v>1201</v>
      </c>
    </row>
    <row r="263" s="2" customFormat="1">
      <c r="A263" s="40"/>
      <c r="B263" s="41"/>
      <c r="C263" s="42"/>
      <c r="D263" s="292" t="s">
        <v>774</v>
      </c>
      <c r="E263" s="42"/>
      <c r="F263" s="293" t="s">
        <v>1202</v>
      </c>
      <c r="G263" s="42"/>
      <c r="H263" s="42"/>
      <c r="I263" s="294"/>
      <c r="J263" s="42"/>
      <c r="K263" s="42"/>
      <c r="L263" s="46"/>
      <c r="M263" s="295"/>
      <c r="N263" s="29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774</v>
      </c>
      <c r="AU263" s="19" t="s">
        <v>78</v>
      </c>
    </row>
    <row r="264" s="13" customFormat="1">
      <c r="A264" s="13"/>
      <c r="B264" s="229"/>
      <c r="C264" s="230"/>
      <c r="D264" s="231" t="s">
        <v>202</v>
      </c>
      <c r="E264" s="232" t="s">
        <v>19</v>
      </c>
      <c r="F264" s="233" t="s">
        <v>1203</v>
      </c>
      <c r="G264" s="230"/>
      <c r="H264" s="232" t="s">
        <v>19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202</v>
      </c>
      <c r="AU264" s="239" t="s">
        <v>78</v>
      </c>
      <c r="AV264" s="13" t="s">
        <v>76</v>
      </c>
      <c r="AW264" s="13" t="s">
        <v>31</v>
      </c>
      <c r="AX264" s="13" t="s">
        <v>69</v>
      </c>
      <c r="AY264" s="239" t="s">
        <v>197</v>
      </c>
    </row>
    <row r="265" s="14" customFormat="1">
      <c r="A265" s="14"/>
      <c r="B265" s="240"/>
      <c r="C265" s="241"/>
      <c r="D265" s="231" t="s">
        <v>202</v>
      </c>
      <c r="E265" s="242" t="s">
        <v>19</v>
      </c>
      <c r="F265" s="243" t="s">
        <v>1204</v>
      </c>
      <c r="G265" s="241"/>
      <c r="H265" s="244">
        <v>15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0" t="s">
        <v>202</v>
      </c>
      <c r="AU265" s="250" t="s">
        <v>78</v>
      </c>
      <c r="AV265" s="14" t="s">
        <v>78</v>
      </c>
      <c r="AW265" s="14" t="s">
        <v>31</v>
      </c>
      <c r="AX265" s="14" t="s">
        <v>69</v>
      </c>
      <c r="AY265" s="250" t="s">
        <v>197</v>
      </c>
    </row>
    <row r="266" s="16" customFormat="1">
      <c r="A266" s="16"/>
      <c r="B266" s="262"/>
      <c r="C266" s="263"/>
      <c r="D266" s="231" t="s">
        <v>202</v>
      </c>
      <c r="E266" s="264" t="s">
        <v>19</v>
      </c>
      <c r="F266" s="265" t="s">
        <v>215</v>
      </c>
      <c r="G266" s="263"/>
      <c r="H266" s="266">
        <v>15</v>
      </c>
      <c r="I266" s="267"/>
      <c r="J266" s="263"/>
      <c r="K266" s="263"/>
      <c r="L266" s="268"/>
      <c r="M266" s="269"/>
      <c r="N266" s="270"/>
      <c r="O266" s="270"/>
      <c r="P266" s="270"/>
      <c r="Q266" s="270"/>
      <c r="R266" s="270"/>
      <c r="S266" s="270"/>
      <c r="T266" s="271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72" t="s">
        <v>202</v>
      </c>
      <c r="AU266" s="272" t="s">
        <v>78</v>
      </c>
      <c r="AV266" s="16" t="s">
        <v>148</v>
      </c>
      <c r="AW266" s="16" t="s">
        <v>31</v>
      </c>
      <c r="AX266" s="16" t="s">
        <v>76</v>
      </c>
      <c r="AY266" s="272" t="s">
        <v>197</v>
      </c>
    </row>
    <row r="267" s="2" customFormat="1" ht="24.15" customHeight="1">
      <c r="A267" s="40"/>
      <c r="B267" s="41"/>
      <c r="C267" s="215" t="s">
        <v>448</v>
      </c>
      <c r="D267" s="215" t="s">
        <v>198</v>
      </c>
      <c r="E267" s="216" t="s">
        <v>370</v>
      </c>
      <c r="F267" s="217" t="s">
        <v>1205</v>
      </c>
      <c r="G267" s="218" t="s">
        <v>279</v>
      </c>
      <c r="H267" s="219">
        <v>0.32000000000000001</v>
      </c>
      <c r="I267" s="220"/>
      <c r="J267" s="221">
        <f>ROUND(I267*H267,2)</f>
        <v>0</v>
      </c>
      <c r="K267" s="222"/>
      <c r="L267" s="46"/>
      <c r="M267" s="223" t="s">
        <v>19</v>
      </c>
      <c r="N267" s="224" t="s">
        <v>42</v>
      </c>
      <c r="O267" s="86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7" t="s">
        <v>148</v>
      </c>
      <c r="AT267" s="227" t="s">
        <v>198</v>
      </c>
      <c r="AU267" s="227" t="s">
        <v>78</v>
      </c>
      <c r="AY267" s="19" t="s">
        <v>197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148</v>
      </c>
      <c r="BK267" s="228">
        <f>ROUND(I267*H267,2)</f>
        <v>0</v>
      </c>
      <c r="BL267" s="19" t="s">
        <v>148</v>
      </c>
      <c r="BM267" s="227" t="s">
        <v>1206</v>
      </c>
    </row>
    <row r="268" s="2" customFormat="1">
      <c r="A268" s="40"/>
      <c r="B268" s="41"/>
      <c r="C268" s="42"/>
      <c r="D268" s="292" t="s">
        <v>774</v>
      </c>
      <c r="E268" s="42"/>
      <c r="F268" s="293" t="s">
        <v>1207</v>
      </c>
      <c r="G268" s="42"/>
      <c r="H268" s="42"/>
      <c r="I268" s="294"/>
      <c r="J268" s="42"/>
      <c r="K268" s="42"/>
      <c r="L268" s="46"/>
      <c r="M268" s="295"/>
      <c r="N268" s="296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774</v>
      </c>
      <c r="AU268" s="19" t="s">
        <v>78</v>
      </c>
    </row>
    <row r="269" s="13" customFormat="1">
      <c r="A269" s="13"/>
      <c r="B269" s="229"/>
      <c r="C269" s="230"/>
      <c r="D269" s="231" t="s">
        <v>202</v>
      </c>
      <c r="E269" s="232" t="s">
        <v>19</v>
      </c>
      <c r="F269" s="233" t="s">
        <v>1208</v>
      </c>
      <c r="G269" s="230"/>
      <c r="H269" s="232" t="s">
        <v>19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202</v>
      </c>
      <c r="AU269" s="239" t="s">
        <v>78</v>
      </c>
      <c r="AV269" s="13" t="s">
        <v>76</v>
      </c>
      <c r="AW269" s="13" t="s">
        <v>31</v>
      </c>
      <c r="AX269" s="13" t="s">
        <v>69</v>
      </c>
      <c r="AY269" s="239" t="s">
        <v>197</v>
      </c>
    </row>
    <row r="270" s="14" customFormat="1">
      <c r="A270" s="14"/>
      <c r="B270" s="240"/>
      <c r="C270" s="241"/>
      <c r="D270" s="231" t="s">
        <v>202</v>
      </c>
      <c r="E270" s="242" t="s">
        <v>19</v>
      </c>
      <c r="F270" s="243" t="s">
        <v>1209</v>
      </c>
      <c r="G270" s="241"/>
      <c r="H270" s="244">
        <v>0.32000000000000001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202</v>
      </c>
      <c r="AU270" s="250" t="s">
        <v>78</v>
      </c>
      <c r="AV270" s="14" t="s">
        <v>78</v>
      </c>
      <c r="AW270" s="14" t="s">
        <v>31</v>
      </c>
      <c r="AX270" s="14" t="s">
        <v>69</v>
      </c>
      <c r="AY270" s="250" t="s">
        <v>197</v>
      </c>
    </row>
    <row r="271" s="16" customFormat="1">
      <c r="A271" s="16"/>
      <c r="B271" s="262"/>
      <c r="C271" s="263"/>
      <c r="D271" s="231" t="s">
        <v>202</v>
      </c>
      <c r="E271" s="264" t="s">
        <v>19</v>
      </c>
      <c r="F271" s="265" t="s">
        <v>215</v>
      </c>
      <c r="G271" s="263"/>
      <c r="H271" s="266">
        <v>0.32000000000000001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2" t="s">
        <v>202</v>
      </c>
      <c r="AU271" s="272" t="s">
        <v>78</v>
      </c>
      <c r="AV271" s="16" t="s">
        <v>148</v>
      </c>
      <c r="AW271" s="16" t="s">
        <v>31</v>
      </c>
      <c r="AX271" s="16" t="s">
        <v>76</v>
      </c>
      <c r="AY271" s="272" t="s">
        <v>197</v>
      </c>
    </row>
    <row r="272" s="2" customFormat="1" ht="24.15" customHeight="1">
      <c r="A272" s="40"/>
      <c r="B272" s="41"/>
      <c r="C272" s="215" t="s">
        <v>453</v>
      </c>
      <c r="D272" s="215" t="s">
        <v>198</v>
      </c>
      <c r="E272" s="216" t="s">
        <v>1210</v>
      </c>
      <c r="F272" s="217" t="s">
        <v>1211</v>
      </c>
      <c r="G272" s="218" t="s">
        <v>441</v>
      </c>
      <c r="H272" s="219">
        <v>1</v>
      </c>
      <c r="I272" s="220"/>
      <c r="J272" s="221">
        <f>ROUND(I272*H272,2)</f>
        <v>0</v>
      </c>
      <c r="K272" s="222"/>
      <c r="L272" s="46"/>
      <c r="M272" s="223" t="s">
        <v>19</v>
      </c>
      <c r="N272" s="224" t="s">
        <v>42</v>
      </c>
      <c r="O272" s="86"/>
      <c r="P272" s="225">
        <f>O272*H272</f>
        <v>0</v>
      </c>
      <c r="Q272" s="225">
        <v>0.088319999999999996</v>
      </c>
      <c r="R272" s="225">
        <f>Q272*H272</f>
        <v>0.088319999999999996</v>
      </c>
      <c r="S272" s="225">
        <v>0</v>
      </c>
      <c r="T272" s="22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148</v>
      </c>
      <c r="AT272" s="227" t="s">
        <v>198</v>
      </c>
      <c r="AU272" s="227" t="s">
        <v>78</v>
      </c>
      <c r="AY272" s="19" t="s">
        <v>197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148</v>
      </c>
      <c r="BK272" s="228">
        <f>ROUND(I272*H272,2)</f>
        <v>0</v>
      </c>
      <c r="BL272" s="19" t="s">
        <v>148</v>
      </c>
      <c r="BM272" s="227" t="s">
        <v>1212</v>
      </c>
    </row>
    <row r="273" s="2" customFormat="1">
      <c r="A273" s="40"/>
      <c r="B273" s="41"/>
      <c r="C273" s="42"/>
      <c r="D273" s="292" t="s">
        <v>774</v>
      </c>
      <c r="E273" s="42"/>
      <c r="F273" s="293" t="s">
        <v>1213</v>
      </c>
      <c r="G273" s="42"/>
      <c r="H273" s="42"/>
      <c r="I273" s="294"/>
      <c r="J273" s="42"/>
      <c r="K273" s="42"/>
      <c r="L273" s="46"/>
      <c r="M273" s="295"/>
      <c r="N273" s="29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774</v>
      </c>
      <c r="AU273" s="19" t="s">
        <v>78</v>
      </c>
    </row>
    <row r="274" s="13" customFormat="1">
      <c r="A274" s="13"/>
      <c r="B274" s="229"/>
      <c r="C274" s="230"/>
      <c r="D274" s="231" t="s">
        <v>202</v>
      </c>
      <c r="E274" s="232" t="s">
        <v>19</v>
      </c>
      <c r="F274" s="233" t="s">
        <v>1214</v>
      </c>
      <c r="G274" s="230"/>
      <c r="H274" s="232" t="s">
        <v>19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202</v>
      </c>
      <c r="AU274" s="239" t="s">
        <v>78</v>
      </c>
      <c r="AV274" s="13" t="s">
        <v>76</v>
      </c>
      <c r="AW274" s="13" t="s">
        <v>31</v>
      </c>
      <c r="AX274" s="13" t="s">
        <v>69</v>
      </c>
      <c r="AY274" s="239" t="s">
        <v>197</v>
      </c>
    </row>
    <row r="275" s="14" customFormat="1">
      <c r="A275" s="14"/>
      <c r="B275" s="240"/>
      <c r="C275" s="241"/>
      <c r="D275" s="231" t="s">
        <v>202</v>
      </c>
      <c r="E275" s="242" t="s">
        <v>19</v>
      </c>
      <c r="F275" s="243" t="s">
        <v>76</v>
      </c>
      <c r="G275" s="241"/>
      <c r="H275" s="244">
        <v>1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0" t="s">
        <v>202</v>
      </c>
      <c r="AU275" s="250" t="s">
        <v>78</v>
      </c>
      <c r="AV275" s="14" t="s">
        <v>78</v>
      </c>
      <c r="AW275" s="14" t="s">
        <v>31</v>
      </c>
      <c r="AX275" s="14" t="s">
        <v>69</v>
      </c>
      <c r="AY275" s="250" t="s">
        <v>197</v>
      </c>
    </row>
    <row r="276" s="16" customFormat="1">
      <c r="A276" s="16"/>
      <c r="B276" s="262"/>
      <c r="C276" s="263"/>
      <c r="D276" s="231" t="s">
        <v>202</v>
      </c>
      <c r="E276" s="264" t="s">
        <v>19</v>
      </c>
      <c r="F276" s="265" t="s">
        <v>215</v>
      </c>
      <c r="G276" s="263"/>
      <c r="H276" s="266">
        <v>1</v>
      </c>
      <c r="I276" s="267"/>
      <c r="J276" s="263"/>
      <c r="K276" s="263"/>
      <c r="L276" s="268"/>
      <c r="M276" s="269"/>
      <c r="N276" s="270"/>
      <c r="O276" s="270"/>
      <c r="P276" s="270"/>
      <c r="Q276" s="270"/>
      <c r="R276" s="270"/>
      <c r="S276" s="270"/>
      <c r="T276" s="271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72" t="s">
        <v>202</v>
      </c>
      <c r="AU276" s="272" t="s">
        <v>78</v>
      </c>
      <c r="AV276" s="16" t="s">
        <v>148</v>
      </c>
      <c r="AW276" s="16" t="s">
        <v>31</v>
      </c>
      <c r="AX276" s="16" t="s">
        <v>76</v>
      </c>
      <c r="AY276" s="272" t="s">
        <v>197</v>
      </c>
    </row>
    <row r="277" s="12" customFormat="1" ht="22.8" customHeight="1">
      <c r="A277" s="12"/>
      <c r="B277" s="201"/>
      <c r="C277" s="202"/>
      <c r="D277" s="203" t="s">
        <v>68</v>
      </c>
      <c r="E277" s="273" t="s">
        <v>245</v>
      </c>
      <c r="F277" s="273" t="s">
        <v>407</v>
      </c>
      <c r="G277" s="202"/>
      <c r="H277" s="202"/>
      <c r="I277" s="205"/>
      <c r="J277" s="274">
        <f>BK277</f>
        <v>0</v>
      </c>
      <c r="K277" s="202"/>
      <c r="L277" s="207"/>
      <c r="M277" s="208"/>
      <c r="N277" s="209"/>
      <c r="O277" s="209"/>
      <c r="P277" s="210">
        <f>SUM(P278:P490)</f>
        <v>0</v>
      </c>
      <c r="Q277" s="209"/>
      <c r="R277" s="210">
        <f>SUM(R278:R490)</f>
        <v>130.67006900000001</v>
      </c>
      <c r="S277" s="209"/>
      <c r="T277" s="211">
        <f>SUM(T278:T490)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2" t="s">
        <v>76</v>
      </c>
      <c r="AT277" s="213" t="s">
        <v>68</v>
      </c>
      <c r="AU277" s="213" t="s">
        <v>76</v>
      </c>
      <c r="AY277" s="212" t="s">
        <v>197</v>
      </c>
      <c r="BK277" s="214">
        <f>SUM(BK278:BK490)</f>
        <v>0</v>
      </c>
    </row>
    <row r="278" s="2" customFormat="1" ht="24.15" customHeight="1">
      <c r="A278" s="40"/>
      <c r="B278" s="41"/>
      <c r="C278" s="215" t="s">
        <v>457</v>
      </c>
      <c r="D278" s="215" t="s">
        <v>198</v>
      </c>
      <c r="E278" s="216" t="s">
        <v>1215</v>
      </c>
      <c r="F278" s="217" t="s">
        <v>1216</v>
      </c>
      <c r="G278" s="218" t="s">
        <v>232</v>
      </c>
      <c r="H278" s="219">
        <v>36</v>
      </c>
      <c r="I278" s="220"/>
      <c r="J278" s="221">
        <f>ROUND(I278*H278,2)</f>
        <v>0</v>
      </c>
      <c r="K278" s="222"/>
      <c r="L278" s="46"/>
      <c r="M278" s="223" t="s">
        <v>19</v>
      </c>
      <c r="N278" s="224" t="s">
        <v>42</v>
      </c>
      <c r="O278" s="86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148</v>
      </c>
      <c r="AT278" s="227" t="s">
        <v>198</v>
      </c>
      <c r="AU278" s="227" t="s">
        <v>78</v>
      </c>
      <c r="AY278" s="19" t="s">
        <v>197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148</v>
      </c>
      <c r="BK278" s="228">
        <f>ROUND(I278*H278,2)</f>
        <v>0</v>
      </c>
      <c r="BL278" s="19" t="s">
        <v>148</v>
      </c>
      <c r="BM278" s="227" t="s">
        <v>1217</v>
      </c>
    </row>
    <row r="279" s="2" customFormat="1">
      <c r="A279" s="40"/>
      <c r="B279" s="41"/>
      <c r="C279" s="42"/>
      <c r="D279" s="292" t="s">
        <v>774</v>
      </c>
      <c r="E279" s="42"/>
      <c r="F279" s="293" t="s">
        <v>1218</v>
      </c>
      <c r="G279" s="42"/>
      <c r="H279" s="42"/>
      <c r="I279" s="294"/>
      <c r="J279" s="42"/>
      <c r="K279" s="42"/>
      <c r="L279" s="46"/>
      <c r="M279" s="295"/>
      <c r="N279" s="296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774</v>
      </c>
      <c r="AU279" s="19" t="s">
        <v>78</v>
      </c>
    </row>
    <row r="280" s="13" customFormat="1">
      <c r="A280" s="13"/>
      <c r="B280" s="229"/>
      <c r="C280" s="230"/>
      <c r="D280" s="231" t="s">
        <v>202</v>
      </c>
      <c r="E280" s="232" t="s">
        <v>19</v>
      </c>
      <c r="F280" s="233" t="s">
        <v>1219</v>
      </c>
      <c r="G280" s="230"/>
      <c r="H280" s="232" t="s">
        <v>19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202</v>
      </c>
      <c r="AU280" s="239" t="s">
        <v>78</v>
      </c>
      <c r="AV280" s="13" t="s">
        <v>76</v>
      </c>
      <c r="AW280" s="13" t="s">
        <v>31</v>
      </c>
      <c r="AX280" s="13" t="s">
        <v>69</v>
      </c>
      <c r="AY280" s="239" t="s">
        <v>197</v>
      </c>
    </row>
    <row r="281" s="14" customFormat="1">
      <c r="A281" s="14"/>
      <c r="B281" s="240"/>
      <c r="C281" s="241"/>
      <c r="D281" s="231" t="s">
        <v>202</v>
      </c>
      <c r="E281" s="242" t="s">
        <v>19</v>
      </c>
      <c r="F281" s="243" t="s">
        <v>1220</v>
      </c>
      <c r="G281" s="241"/>
      <c r="H281" s="244">
        <v>36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0" t="s">
        <v>202</v>
      </c>
      <c r="AU281" s="250" t="s">
        <v>78</v>
      </c>
      <c r="AV281" s="14" t="s">
        <v>78</v>
      </c>
      <c r="AW281" s="14" t="s">
        <v>31</v>
      </c>
      <c r="AX281" s="14" t="s">
        <v>69</v>
      </c>
      <c r="AY281" s="250" t="s">
        <v>197</v>
      </c>
    </row>
    <row r="282" s="16" customFormat="1">
      <c r="A282" s="16"/>
      <c r="B282" s="262"/>
      <c r="C282" s="263"/>
      <c r="D282" s="231" t="s">
        <v>202</v>
      </c>
      <c r="E282" s="264" t="s">
        <v>19</v>
      </c>
      <c r="F282" s="265" t="s">
        <v>215</v>
      </c>
      <c r="G282" s="263"/>
      <c r="H282" s="266">
        <v>36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2" t="s">
        <v>202</v>
      </c>
      <c r="AU282" s="272" t="s">
        <v>78</v>
      </c>
      <c r="AV282" s="16" t="s">
        <v>148</v>
      </c>
      <c r="AW282" s="16" t="s">
        <v>31</v>
      </c>
      <c r="AX282" s="16" t="s">
        <v>76</v>
      </c>
      <c r="AY282" s="272" t="s">
        <v>197</v>
      </c>
    </row>
    <row r="283" s="2" customFormat="1" ht="16.5" customHeight="1">
      <c r="A283" s="40"/>
      <c r="B283" s="41"/>
      <c r="C283" s="215" t="s">
        <v>473</v>
      </c>
      <c r="D283" s="215" t="s">
        <v>198</v>
      </c>
      <c r="E283" s="216" t="s">
        <v>1221</v>
      </c>
      <c r="F283" s="217" t="s">
        <v>1222</v>
      </c>
      <c r="G283" s="218" t="s">
        <v>232</v>
      </c>
      <c r="H283" s="219">
        <v>468</v>
      </c>
      <c r="I283" s="220"/>
      <c r="J283" s="221">
        <f>ROUND(I283*H283,2)</f>
        <v>0</v>
      </c>
      <c r="K283" s="222"/>
      <c r="L283" s="46"/>
      <c r="M283" s="223" t="s">
        <v>19</v>
      </c>
      <c r="N283" s="224" t="s">
        <v>42</v>
      </c>
      <c r="O283" s="86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7" t="s">
        <v>148</v>
      </c>
      <c r="AT283" s="227" t="s">
        <v>198</v>
      </c>
      <c r="AU283" s="227" t="s">
        <v>78</v>
      </c>
      <c r="AY283" s="19" t="s">
        <v>197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9" t="s">
        <v>148</v>
      </c>
      <c r="BK283" s="228">
        <f>ROUND(I283*H283,2)</f>
        <v>0</v>
      </c>
      <c r="BL283" s="19" t="s">
        <v>148</v>
      </c>
      <c r="BM283" s="227" t="s">
        <v>1223</v>
      </c>
    </row>
    <row r="284" s="2" customFormat="1">
      <c r="A284" s="40"/>
      <c r="B284" s="41"/>
      <c r="C284" s="42"/>
      <c r="D284" s="292" t="s">
        <v>774</v>
      </c>
      <c r="E284" s="42"/>
      <c r="F284" s="293" t="s">
        <v>1224</v>
      </c>
      <c r="G284" s="42"/>
      <c r="H284" s="42"/>
      <c r="I284" s="294"/>
      <c r="J284" s="42"/>
      <c r="K284" s="42"/>
      <c r="L284" s="46"/>
      <c r="M284" s="295"/>
      <c r="N284" s="296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774</v>
      </c>
      <c r="AU284" s="19" t="s">
        <v>78</v>
      </c>
    </row>
    <row r="285" s="13" customFormat="1">
      <c r="A285" s="13"/>
      <c r="B285" s="229"/>
      <c r="C285" s="230"/>
      <c r="D285" s="231" t="s">
        <v>202</v>
      </c>
      <c r="E285" s="232" t="s">
        <v>19</v>
      </c>
      <c r="F285" s="233" t="s">
        <v>1225</v>
      </c>
      <c r="G285" s="230"/>
      <c r="H285" s="232" t="s">
        <v>19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202</v>
      </c>
      <c r="AU285" s="239" t="s">
        <v>78</v>
      </c>
      <c r="AV285" s="13" t="s">
        <v>76</v>
      </c>
      <c r="AW285" s="13" t="s">
        <v>31</v>
      </c>
      <c r="AX285" s="13" t="s">
        <v>69</v>
      </c>
      <c r="AY285" s="239" t="s">
        <v>197</v>
      </c>
    </row>
    <row r="286" s="14" customFormat="1">
      <c r="A286" s="14"/>
      <c r="B286" s="240"/>
      <c r="C286" s="241"/>
      <c r="D286" s="231" t="s">
        <v>202</v>
      </c>
      <c r="E286" s="242" t="s">
        <v>19</v>
      </c>
      <c r="F286" s="243" t="s">
        <v>1226</v>
      </c>
      <c r="G286" s="241"/>
      <c r="H286" s="244">
        <v>468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0" t="s">
        <v>202</v>
      </c>
      <c r="AU286" s="250" t="s">
        <v>78</v>
      </c>
      <c r="AV286" s="14" t="s">
        <v>78</v>
      </c>
      <c r="AW286" s="14" t="s">
        <v>31</v>
      </c>
      <c r="AX286" s="14" t="s">
        <v>69</v>
      </c>
      <c r="AY286" s="250" t="s">
        <v>197</v>
      </c>
    </row>
    <row r="287" s="16" customFormat="1">
      <c r="A287" s="16"/>
      <c r="B287" s="262"/>
      <c r="C287" s="263"/>
      <c r="D287" s="231" t="s">
        <v>202</v>
      </c>
      <c r="E287" s="264" t="s">
        <v>19</v>
      </c>
      <c r="F287" s="265" t="s">
        <v>215</v>
      </c>
      <c r="G287" s="263"/>
      <c r="H287" s="266">
        <v>468</v>
      </c>
      <c r="I287" s="267"/>
      <c r="J287" s="263"/>
      <c r="K287" s="263"/>
      <c r="L287" s="268"/>
      <c r="M287" s="269"/>
      <c r="N287" s="270"/>
      <c r="O287" s="270"/>
      <c r="P287" s="270"/>
      <c r="Q287" s="270"/>
      <c r="R287" s="270"/>
      <c r="S287" s="270"/>
      <c r="T287" s="271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72" t="s">
        <v>202</v>
      </c>
      <c r="AU287" s="272" t="s">
        <v>78</v>
      </c>
      <c r="AV287" s="16" t="s">
        <v>148</v>
      </c>
      <c r="AW287" s="16" t="s">
        <v>31</v>
      </c>
      <c r="AX287" s="16" t="s">
        <v>76</v>
      </c>
      <c r="AY287" s="272" t="s">
        <v>197</v>
      </c>
    </row>
    <row r="288" s="2" customFormat="1" ht="16.5" customHeight="1">
      <c r="A288" s="40"/>
      <c r="B288" s="41"/>
      <c r="C288" s="215" t="s">
        <v>477</v>
      </c>
      <c r="D288" s="215" t="s">
        <v>198</v>
      </c>
      <c r="E288" s="216" t="s">
        <v>1221</v>
      </c>
      <c r="F288" s="217" t="s">
        <v>1222</v>
      </c>
      <c r="G288" s="218" t="s">
        <v>232</v>
      </c>
      <c r="H288" s="219">
        <v>291</v>
      </c>
      <c r="I288" s="220"/>
      <c r="J288" s="221">
        <f>ROUND(I288*H288,2)</f>
        <v>0</v>
      </c>
      <c r="K288" s="222"/>
      <c r="L288" s="46"/>
      <c r="M288" s="223" t="s">
        <v>19</v>
      </c>
      <c r="N288" s="224" t="s">
        <v>42</v>
      </c>
      <c r="O288" s="86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7" t="s">
        <v>148</v>
      </c>
      <c r="AT288" s="227" t="s">
        <v>198</v>
      </c>
      <c r="AU288" s="227" t="s">
        <v>78</v>
      </c>
      <c r="AY288" s="19" t="s">
        <v>197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9" t="s">
        <v>148</v>
      </c>
      <c r="BK288" s="228">
        <f>ROUND(I288*H288,2)</f>
        <v>0</v>
      </c>
      <c r="BL288" s="19" t="s">
        <v>148</v>
      </c>
      <c r="BM288" s="227" t="s">
        <v>1227</v>
      </c>
    </row>
    <row r="289" s="2" customFormat="1">
      <c r="A289" s="40"/>
      <c r="B289" s="41"/>
      <c r="C289" s="42"/>
      <c r="D289" s="292" t="s">
        <v>774</v>
      </c>
      <c r="E289" s="42"/>
      <c r="F289" s="293" t="s">
        <v>1224</v>
      </c>
      <c r="G289" s="42"/>
      <c r="H289" s="42"/>
      <c r="I289" s="294"/>
      <c r="J289" s="42"/>
      <c r="K289" s="42"/>
      <c r="L289" s="46"/>
      <c r="M289" s="295"/>
      <c r="N289" s="296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774</v>
      </c>
      <c r="AU289" s="19" t="s">
        <v>78</v>
      </c>
    </row>
    <row r="290" s="13" customFormat="1">
      <c r="A290" s="13"/>
      <c r="B290" s="229"/>
      <c r="C290" s="230"/>
      <c r="D290" s="231" t="s">
        <v>202</v>
      </c>
      <c r="E290" s="232" t="s">
        <v>19</v>
      </c>
      <c r="F290" s="233" t="s">
        <v>1228</v>
      </c>
      <c r="G290" s="230"/>
      <c r="H290" s="232" t="s">
        <v>19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202</v>
      </c>
      <c r="AU290" s="239" t="s">
        <v>78</v>
      </c>
      <c r="AV290" s="13" t="s">
        <v>76</v>
      </c>
      <c r="AW290" s="13" t="s">
        <v>31</v>
      </c>
      <c r="AX290" s="13" t="s">
        <v>69</v>
      </c>
      <c r="AY290" s="239" t="s">
        <v>197</v>
      </c>
    </row>
    <row r="291" s="14" customFormat="1">
      <c r="A291" s="14"/>
      <c r="B291" s="240"/>
      <c r="C291" s="241"/>
      <c r="D291" s="231" t="s">
        <v>202</v>
      </c>
      <c r="E291" s="242" t="s">
        <v>19</v>
      </c>
      <c r="F291" s="243" t="s">
        <v>1229</v>
      </c>
      <c r="G291" s="241"/>
      <c r="H291" s="244">
        <v>291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0" t="s">
        <v>202</v>
      </c>
      <c r="AU291" s="250" t="s">
        <v>78</v>
      </c>
      <c r="AV291" s="14" t="s">
        <v>78</v>
      </c>
      <c r="AW291" s="14" t="s">
        <v>31</v>
      </c>
      <c r="AX291" s="14" t="s">
        <v>69</v>
      </c>
      <c r="AY291" s="250" t="s">
        <v>197</v>
      </c>
    </row>
    <row r="292" s="16" customFormat="1">
      <c r="A292" s="16"/>
      <c r="B292" s="262"/>
      <c r="C292" s="263"/>
      <c r="D292" s="231" t="s">
        <v>202</v>
      </c>
      <c r="E292" s="264" t="s">
        <v>19</v>
      </c>
      <c r="F292" s="265" t="s">
        <v>215</v>
      </c>
      <c r="G292" s="263"/>
      <c r="H292" s="266">
        <v>291</v>
      </c>
      <c r="I292" s="267"/>
      <c r="J292" s="263"/>
      <c r="K292" s="263"/>
      <c r="L292" s="268"/>
      <c r="M292" s="269"/>
      <c r="N292" s="270"/>
      <c r="O292" s="270"/>
      <c r="P292" s="270"/>
      <c r="Q292" s="270"/>
      <c r="R292" s="270"/>
      <c r="S292" s="270"/>
      <c r="T292" s="271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72" t="s">
        <v>202</v>
      </c>
      <c r="AU292" s="272" t="s">
        <v>78</v>
      </c>
      <c r="AV292" s="16" t="s">
        <v>148</v>
      </c>
      <c r="AW292" s="16" t="s">
        <v>31</v>
      </c>
      <c r="AX292" s="16" t="s">
        <v>76</v>
      </c>
      <c r="AY292" s="272" t="s">
        <v>197</v>
      </c>
    </row>
    <row r="293" s="2" customFormat="1" ht="16.5" customHeight="1">
      <c r="A293" s="40"/>
      <c r="B293" s="41"/>
      <c r="C293" s="215" t="s">
        <v>481</v>
      </c>
      <c r="D293" s="215" t="s">
        <v>198</v>
      </c>
      <c r="E293" s="216" t="s">
        <v>1221</v>
      </c>
      <c r="F293" s="217" t="s">
        <v>1222</v>
      </c>
      <c r="G293" s="218" t="s">
        <v>232</v>
      </c>
      <c r="H293" s="219">
        <v>291</v>
      </c>
      <c r="I293" s="220"/>
      <c r="J293" s="221">
        <f>ROUND(I293*H293,2)</f>
        <v>0</v>
      </c>
      <c r="K293" s="222"/>
      <c r="L293" s="46"/>
      <c r="M293" s="223" t="s">
        <v>19</v>
      </c>
      <c r="N293" s="224" t="s">
        <v>42</v>
      </c>
      <c r="O293" s="86"/>
      <c r="P293" s="225">
        <f>O293*H293</f>
        <v>0</v>
      </c>
      <c r="Q293" s="225">
        <v>0</v>
      </c>
      <c r="R293" s="225">
        <f>Q293*H293</f>
        <v>0</v>
      </c>
      <c r="S293" s="225">
        <v>0</v>
      </c>
      <c r="T293" s="22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7" t="s">
        <v>148</v>
      </c>
      <c r="AT293" s="227" t="s">
        <v>198</v>
      </c>
      <c r="AU293" s="227" t="s">
        <v>78</v>
      </c>
      <c r="AY293" s="19" t="s">
        <v>197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148</v>
      </c>
      <c r="BK293" s="228">
        <f>ROUND(I293*H293,2)</f>
        <v>0</v>
      </c>
      <c r="BL293" s="19" t="s">
        <v>148</v>
      </c>
      <c r="BM293" s="227" t="s">
        <v>1230</v>
      </c>
    </row>
    <row r="294" s="2" customFormat="1">
      <c r="A294" s="40"/>
      <c r="B294" s="41"/>
      <c r="C294" s="42"/>
      <c r="D294" s="292" t="s">
        <v>774</v>
      </c>
      <c r="E294" s="42"/>
      <c r="F294" s="293" t="s">
        <v>1224</v>
      </c>
      <c r="G294" s="42"/>
      <c r="H294" s="42"/>
      <c r="I294" s="294"/>
      <c r="J294" s="42"/>
      <c r="K294" s="42"/>
      <c r="L294" s="46"/>
      <c r="M294" s="295"/>
      <c r="N294" s="296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774</v>
      </c>
      <c r="AU294" s="19" t="s">
        <v>78</v>
      </c>
    </row>
    <row r="295" s="13" customFormat="1">
      <c r="A295" s="13"/>
      <c r="B295" s="229"/>
      <c r="C295" s="230"/>
      <c r="D295" s="231" t="s">
        <v>202</v>
      </c>
      <c r="E295" s="232" t="s">
        <v>19</v>
      </c>
      <c r="F295" s="233" t="s">
        <v>1231</v>
      </c>
      <c r="G295" s="230"/>
      <c r="H295" s="232" t="s">
        <v>19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9" t="s">
        <v>202</v>
      </c>
      <c r="AU295" s="239" t="s">
        <v>78</v>
      </c>
      <c r="AV295" s="13" t="s">
        <v>76</v>
      </c>
      <c r="AW295" s="13" t="s">
        <v>31</v>
      </c>
      <c r="AX295" s="13" t="s">
        <v>69</v>
      </c>
      <c r="AY295" s="239" t="s">
        <v>197</v>
      </c>
    </row>
    <row r="296" s="14" customFormat="1">
      <c r="A296" s="14"/>
      <c r="B296" s="240"/>
      <c r="C296" s="241"/>
      <c r="D296" s="231" t="s">
        <v>202</v>
      </c>
      <c r="E296" s="242" t="s">
        <v>19</v>
      </c>
      <c r="F296" s="243" t="s">
        <v>1229</v>
      </c>
      <c r="G296" s="241"/>
      <c r="H296" s="244">
        <v>291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0" t="s">
        <v>202</v>
      </c>
      <c r="AU296" s="250" t="s">
        <v>78</v>
      </c>
      <c r="AV296" s="14" t="s">
        <v>78</v>
      </c>
      <c r="AW296" s="14" t="s">
        <v>31</v>
      </c>
      <c r="AX296" s="14" t="s">
        <v>69</v>
      </c>
      <c r="AY296" s="250" t="s">
        <v>197</v>
      </c>
    </row>
    <row r="297" s="16" customFormat="1">
      <c r="A297" s="16"/>
      <c r="B297" s="262"/>
      <c r="C297" s="263"/>
      <c r="D297" s="231" t="s">
        <v>202</v>
      </c>
      <c r="E297" s="264" t="s">
        <v>19</v>
      </c>
      <c r="F297" s="265" t="s">
        <v>215</v>
      </c>
      <c r="G297" s="263"/>
      <c r="H297" s="266">
        <v>291</v>
      </c>
      <c r="I297" s="267"/>
      <c r="J297" s="263"/>
      <c r="K297" s="263"/>
      <c r="L297" s="268"/>
      <c r="M297" s="269"/>
      <c r="N297" s="270"/>
      <c r="O297" s="270"/>
      <c r="P297" s="270"/>
      <c r="Q297" s="270"/>
      <c r="R297" s="270"/>
      <c r="S297" s="270"/>
      <c r="T297" s="271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72" t="s">
        <v>202</v>
      </c>
      <c r="AU297" s="272" t="s">
        <v>78</v>
      </c>
      <c r="AV297" s="16" t="s">
        <v>148</v>
      </c>
      <c r="AW297" s="16" t="s">
        <v>31</v>
      </c>
      <c r="AX297" s="16" t="s">
        <v>76</v>
      </c>
      <c r="AY297" s="272" t="s">
        <v>197</v>
      </c>
    </row>
    <row r="298" s="2" customFormat="1" ht="16.5" customHeight="1">
      <c r="A298" s="40"/>
      <c r="B298" s="41"/>
      <c r="C298" s="215" t="s">
        <v>486</v>
      </c>
      <c r="D298" s="215" t="s">
        <v>198</v>
      </c>
      <c r="E298" s="216" t="s">
        <v>1221</v>
      </c>
      <c r="F298" s="217" t="s">
        <v>1222</v>
      </c>
      <c r="G298" s="218" t="s">
        <v>232</v>
      </c>
      <c r="H298" s="219">
        <v>17</v>
      </c>
      <c r="I298" s="220"/>
      <c r="J298" s="221">
        <f>ROUND(I298*H298,2)</f>
        <v>0</v>
      </c>
      <c r="K298" s="222"/>
      <c r="L298" s="46"/>
      <c r="M298" s="223" t="s">
        <v>19</v>
      </c>
      <c r="N298" s="224" t="s">
        <v>42</v>
      </c>
      <c r="O298" s="86"/>
      <c r="P298" s="225">
        <f>O298*H298</f>
        <v>0</v>
      </c>
      <c r="Q298" s="225">
        <v>0</v>
      </c>
      <c r="R298" s="225">
        <f>Q298*H298</f>
        <v>0</v>
      </c>
      <c r="S298" s="225">
        <v>0</v>
      </c>
      <c r="T298" s="22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7" t="s">
        <v>148</v>
      </c>
      <c r="AT298" s="227" t="s">
        <v>198</v>
      </c>
      <c r="AU298" s="227" t="s">
        <v>78</v>
      </c>
      <c r="AY298" s="19" t="s">
        <v>197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9" t="s">
        <v>148</v>
      </c>
      <c r="BK298" s="228">
        <f>ROUND(I298*H298,2)</f>
        <v>0</v>
      </c>
      <c r="BL298" s="19" t="s">
        <v>148</v>
      </c>
      <c r="BM298" s="227" t="s">
        <v>1232</v>
      </c>
    </row>
    <row r="299" s="2" customFormat="1">
      <c r="A299" s="40"/>
      <c r="B299" s="41"/>
      <c r="C299" s="42"/>
      <c r="D299" s="292" t="s">
        <v>774</v>
      </c>
      <c r="E299" s="42"/>
      <c r="F299" s="293" t="s">
        <v>1224</v>
      </c>
      <c r="G299" s="42"/>
      <c r="H299" s="42"/>
      <c r="I299" s="294"/>
      <c r="J299" s="42"/>
      <c r="K299" s="42"/>
      <c r="L299" s="46"/>
      <c r="M299" s="295"/>
      <c r="N299" s="296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774</v>
      </c>
      <c r="AU299" s="19" t="s">
        <v>78</v>
      </c>
    </row>
    <row r="300" s="13" customFormat="1">
      <c r="A300" s="13"/>
      <c r="B300" s="229"/>
      <c r="C300" s="230"/>
      <c r="D300" s="231" t="s">
        <v>202</v>
      </c>
      <c r="E300" s="232" t="s">
        <v>19</v>
      </c>
      <c r="F300" s="233" t="s">
        <v>1233</v>
      </c>
      <c r="G300" s="230"/>
      <c r="H300" s="232" t="s">
        <v>19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202</v>
      </c>
      <c r="AU300" s="239" t="s">
        <v>78</v>
      </c>
      <c r="AV300" s="13" t="s">
        <v>76</v>
      </c>
      <c r="AW300" s="13" t="s">
        <v>31</v>
      </c>
      <c r="AX300" s="13" t="s">
        <v>69</v>
      </c>
      <c r="AY300" s="239" t="s">
        <v>197</v>
      </c>
    </row>
    <row r="301" s="14" customFormat="1">
      <c r="A301" s="14"/>
      <c r="B301" s="240"/>
      <c r="C301" s="241"/>
      <c r="D301" s="231" t="s">
        <v>202</v>
      </c>
      <c r="E301" s="242" t="s">
        <v>19</v>
      </c>
      <c r="F301" s="243" t="s">
        <v>333</v>
      </c>
      <c r="G301" s="241"/>
      <c r="H301" s="244">
        <v>17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202</v>
      </c>
      <c r="AU301" s="250" t="s">
        <v>78</v>
      </c>
      <c r="AV301" s="14" t="s">
        <v>78</v>
      </c>
      <c r="AW301" s="14" t="s">
        <v>31</v>
      </c>
      <c r="AX301" s="14" t="s">
        <v>69</v>
      </c>
      <c r="AY301" s="250" t="s">
        <v>197</v>
      </c>
    </row>
    <row r="302" s="16" customFormat="1">
      <c r="A302" s="16"/>
      <c r="B302" s="262"/>
      <c r="C302" s="263"/>
      <c r="D302" s="231" t="s">
        <v>202</v>
      </c>
      <c r="E302" s="264" t="s">
        <v>19</v>
      </c>
      <c r="F302" s="265" t="s">
        <v>215</v>
      </c>
      <c r="G302" s="263"/>
      <c r="H302" s="266">
        <v>17</v>
      </c>
      <c r="I302" s="267"/>
      <c r="J302" s="263"/>
      <c r="K302" s="263"/>
      <c r="L302" s="268"/>
      <c r="M302" s="269"/>
      <c r="N302" s="270"/>
      <c r="O302" s="270"/>
      <c r="P302" s="270"/>
      <c r="Q302" s="270"/>
      <c r="R302" s="270"/>
      <c r="S302" s="270"/>
      <c r="T302" s="271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72" t="s">
        <v>202</v>
      </c>
      <c r="AU302" s="272" t="s">
        <v>78</v>
      </c>
      <c r="AV302" s="16" t="s">
        <v>148</v>
      </c>
      <c r="AW302" s="16" t="s">
        <v>31</v>
      </c>
      <c r="AX302" s="16" t="s">
        <v>76</v>
      </c>
      <c r="AY302" s="272" t="s">
        <v>197</v>
      </c>
    </row>
    <row r="303" s="2" customFormat="1" ht="16.5" customHeight="1">
      <c r="A303" s="40"/>
      <c r="B303" s="41"/>
      <c r="C303" s="215" t="s">
        <v>491</v>
      </c>
      <c r="D303" s="215" t="s">
        <v>198</v>
      </c>
      <c r="E303" s="216" t="s">
        <v>1221</v>
      </c>
      <c r="F303" s="217" t="s">
        <v>1222</v>
      </c>
      <c r="G303" s="218" t="s">
        <v>232</v>
      </c>
      <c r="H303" s="219">
        <v>17</v>
      </c>
      <c r="I303" s="220"/>
      <c r="J303" s="221">
        <f>ROUND(I303*H303,2)</f>
        <v>0</v>
      </c>
      <c r="K303" s="222"/>
      <c r="L303" s="46"/>
      <c r="M303" s="223" t="s">
        <v>19</v>
      </c>
      <c r="N303" s="224" t="s">
        <v>42</v>
      </c>
      <c r="O303" s="86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7" t="s">
        <v>148</v>
      </c>
      <c r="AT303" s="227" t="s">
        <v>198</v>
      </c>
      <c r="AU303" s="227" t="s">
        <v>78</v>
      </c>
      <c r="AY303" s="19" t="s">
        <v>197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9" t="s">
        <v>148</v>
      </c>
      <c r="BK303" s="228">
        <f>ROUND(I303*H303,2)</f>
        <v>0</v>
      </c>
      <c r="BL303" s="19" t="s">
        <v>148</v>
      </c>
      <c r="BM303" s="227" t="s">
        <v>1234</v>
      </c>
    </row>
    <row r="304" s="2" customFormat="1">
      <c r="A304" s="40"/>
      <c r="B304" s="41"/>
      <c r="C304" s="42"/>
      <c r="D304" s="292" t="s">
        <v>774</v>
      </c>
      <c r="E304" s="42"/>
      <c r="F304" s="293" t="s">
        <v>1224</v>
      </c>
      <c r="G304" s="42"/>
      <c r="H304" s="42"/>
      <c r="I304" s="294"/>
      <c r="J304" s="42"/>
      <c r="K304" s="42"/>
      <c r="L304" s="46"/>
      <c r="M304" s="295"/>
      <c r="N304" s="296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774</v>
      </c>
      <c r="AU304" s="19" t="s">
        <v>78</v>
      </c>
    </row>
    <row r="305" s="13" customFormat="1">
      <c r="A305" s="13"/>
      <c r="B305" s="229"/>
      <c r="C305" s="230"/>
      <c r="D305" s="231" t="s">
        <v>202</v>
      </c>
      <c r="E305" s="232" t="s">
        <v>19</v>
      </c>
      <c r="F305" s="233" t="s">
        <v>1235</v>
      </c>
      <c r="G305" s="230"/>
      <c r="H305" s="232" t="s">
        <v>19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9" t="s">
        <v>202</v>
      </c>
      <c r="AU305" s="239" t="s">
        <v>78</v>
      </c>
      <c r="AV305" s="13" t="s">
        <v>76</v>
      </c>
      <c r="AW305" s="13" t="s">
        <v>31</v>
      </c>
      <c r="AX305" s="13" t="s">
        <v>69</v>
      </c>
      <c r="AY305" s="239" t="s">
        <v>197</v>
      </c>
    </row>
    <row r="306" s="14" customFormat="1">
      <c r="A306" s="14"/>
      <c r="B306" s="240"/>
      <c r="C306" s="241"/>
      <c r="D306" s="231" t="s">
        <v>202</v>
      </c>
      <c r="E306" s="242" t="s">
        <v>19</v>
      </c>
      <c r="F306" s="243" t="s">
        <v>333</v>
      </c>
      <c r="G306" s="241"/>
      <c r="H306" s="244">
        <v>17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0" t="s">
        <v>202</v>
      </c>
      <c r="AU306" s="250" t="s">
        <v>78</v>
      </c>
      <c r="AV306" s="14" t="s">
        <v>78</v>
      </c>
      <c r="AW306" s="14" t="s">
        <v>31</v>
      </c>
      <c r="AX306" s="14" t="s">
        <v>69</v>
      </c>
      <c r="AY306" s="250" t="s">
        <v>197</v>
      </c>
    </row>
    <row r="307" s="16" customFormat="1">
      <c r="A307" s="16"/>
      <c r="B307" s="262"/>
      <c r="C307" s="263"/>
      <c r="D307" s="231" t="s">
        <v>202</v>
      </c>
      <c r="E307" s="264" t="s">
        <v>19</v>
      </c>
      <c r="F307" s="265" t="s">
        <v>215</v>
      </c>
      <c r="G307" s="263"/>
      <c r="H307" s="266">
        <v>17</v>
      </c>
      <c r="I307" s="267"/>
      <c r="J307" s="263"/>
      <c r="K307" s="263"/>
      <c r="L307" s="268"/>
      <c r="M307" s="269"/>
      <c r="N307" s="270"/>
      <c r="O307" s="270"/>
      <c r="P307" s="270"/>
      <c r="Q307" s="270"/>
      <c r="R307" s="270"/>
      <c r="S307" s="270"/>
      <c r="T307" s="271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72" t="s">
        <v>202</v>
      </c>
      <c r="AU307" s="272" t="s">
        <v>78</v>
      </c>
      <c r="AV307" s="16" t="s">
        <v>148</v>
      </c>
      <c r="AW307" s="16" t="s">
        <v>31</v>
      </c>
      <c r="AX307" s="16" t="s">
        <v>76</v>
      </c>
      <c r="AY307" s="272" t="s">
        <v>197</v>
      </c>
    </row>
    <row r="308" s="2" customFormat="1" ht="16.5" customHeight="1">
      <c r="A308" s="40"/>
      <c r="B308" s="41"/>
      <c r="C308" s="215" t="s">
        <v>495</v>
      </c>
      <c r="D308" s="215" t="s">
        <v>198</v>
      </c>
      <c r="E308" s="216" t="s">
        <v>1236</v>
      </c>
      <c r="F308" s="217" t="s">
        <v>1237</v>
      </c>
      <c r="G308" s="218" t="s">
        <v>232</v>
      </c>
      <c r="H308" s="219">
        <v>15</v>
      </c>
      <c r="I308" s="220"/>
      <c r="J308" s="221">
        <f>ROUND(I308*H308,2)</f>
        <v>0</v>
      </c>
      <c r="K308" s="222"/>
      <c r="L308" s="46"/>
      <c r="M308" s="223" t="s">
        <v>19</v>
      </c>
      <c r="N308" s="224" t="s">
        <v>42</v>
      </c>
      <c r="O308" s="86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7" t="s">
        <v>148</v>
      </c>
      <c r="AT308" s="227" t="s">
        <v>198</v>
      </c>
      <c r="AU308" s="227" t="s">
        <v>78</v>
      </c>
      <c r="AY308" s="19" t="s">
        <v>197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9" t="s">
        <v>148</v>
      </c>
      <c r="BK308" s="228">
        <f>ROUND(I308*H308,2)</f>
        <v>0</v>
      </c>
      <c r="BL308" s="19" t="s">
        <v>148</v>
      </c>
      <c r="BM308" s="227" t="s">
        <v>1238</v>
      </c>
    </row>
    <row r="309" s="2" customFormat="1">
      <c r="A309" s="40"/>
      <c r="B309" s="41"/>
      <c r="C309" s="42"/>
      <c r="D309" s="292" t="s">
        <v>774</v>
      </c>
      <c r="E309" s="42"/>
      <c r="F309" s="293" t="s">
        <v>1239</v>
      </c>
      <c r="G309" s="42"/>
      <c r="H309" s="42"/>
      <c r="I309" s="294"/>
      <c r="J309" s="42"/>
      <c r="K309" s="42"/>
      <c r="L309" s="46"/>
      <c r="M309" s="295"/>
      <c r="N309" s="296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774</v>
      </c>
      <c r="AU309" s="19" t="s">
        <v>78</v>
      </c>
    </row>
    <row r="310" s="13" customFormat="1">
      <c r="A310" s="13"/>
      <c r="B310" s="229"/>
      <c r="C310" s="230"/>
      <c r="D310" s="231" t="s">
        <v>202</v>
      </c>
      <c r="E310" s="232" t="s">
        <v>19</v>
      </c>
      <c r="F310" s="233" t="s">
        <v>1240</v>
      </c>
      <c r="G310" s="230"/>
      <c r="H310" s="232" t="s">
        <v>19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202</v>
      </c>
      <c r="AU310" s="239" t="s">
        <v>78</v>
      </c>
      <c r="AV310" s="13" t="s">
        <v>76</v>
      </c>
      <c r="AW310" s="13" t="s">
        <v>31</v>
      </c>
      <c r="AX310" s="13" t="s">
        <v>69</v>
      </c>
      <c r="AY310" s="239" t="s">
        <v>197</v>
      </c>
    </row>
    <row r="311" s="14" customFormat="1">
      <c r="A311" s="14"/>
      <c r="B311" s="240"/>
      <c r="C311" s="241"/>
      <c r="D311" s="231" t="s">
        <v>202</v>
      </c>
      <c r="E311" s="242" t="s">
        <v>19</v>
      </c>
      <c r="F311" s="243" t="s">
        <v>1204</v>
      </c>
      <c r="G311" s="241"/>
      <c r="H311" s="244">
        <v>15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202</v>
      </c>
      <c r="AU311" s="250" t="s">
        <v>78</v>
      </c>
      <c r="AV311" s="14" t="s">
        <v>78</v>
      </c>
      <c r="AW311" s="14" t="s">
        <v>31</v>
      </c>
      <c r="AX311" s="14" t="s">
        <v>69</v>
      </c>
      <c r="AY311" s="250" t="s">
        <v>197</v>
      </c>
    </row>
    <row r="312" s="16" customFormat="1">
      <c r="A312" s="16"/>
      <c r="B312" s="262"/>
      <c r="C312" s="263"/>
      <c r="D312" s="231" t="s">
        <v>202</v>
      </c>
      <c r="E312" s="264" t="s">
        <v>19</v>
      </c>
      <c r="F312" s="265" t="s">
        <v>215</v>
      </c>
      <c r="G312" s="263"/>
      <c r="H312" s="266">
        <v>15</v>
      </c>
      <c r="I312" s="267"/>
      <c r="J312" s="263"/>
      <c r="K312" s="263"/>
      <c r="L312" s="268"/>
      <c r="M312" s="269"/>
      <c r="N312" s="270"/>
      <c r="O312" s="270"/>
      <c r="P312" s="270"/>
      <c r="Q312" s="270"/>
      <c r="R312" s="270"/>
      <c r="S312" s="270"/>
      <c r="T312" s="271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72" t="s">
        <v>202</v>
      </c>
      <c r="AU312" s="272" t="s">
        <v>78</v>
      </c>
      <c r="AV312" s="16" t="s">
        <v>148</v>
      </c>
      <c r="AW312" s="16" t="s">
        <v>31</v>
      </c>
      <c r="AX312" s="16" t="s">
        <v>76</v>
      </c>
      <c r="AY312" s="272" t="s">
        <v>197</v>
      </c>
    </row>
    <row r="313" s="2" customFormat="1" ht="16.5" customHeight="1">
      <c r="A313" s="40"/>
      <c r="B313" s="41"/>
      <c r="C313" s="215" t="s">
        <v>500</v>
      </c>
      <c r="D313" s="215" t="s">
        <v>198</v>
      </c>
      <c r="E313" s="216" t="s">
        <v>1236</v>
      </c>
      <c r="F313" s="217" t="s">
        <v>1237</v>
      </c>
      <c r="G313" s="218" t="s">
        <v>232</v>
      </c>
      <c r="H313" s="219">
        <v>168</v>
      </c>
      <c r="I313" s="220"/>
      <c r="J313" s="221">
        <f>ROUND(I313*H313,2)</f>
        <v>0</v>
      </c>
      <c r="K313" s="222"/>
      <c r="L313" s="46"/>
      <c r="M313" s="223" t="s">
        <v>19</v>
      </c>
      <c r="N313" s="224" t="s">
        <v>42</v>
      </c>
      <c r="O313" s="86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7" t="s">
        <v>148</v>
      </c>
      <c r="AT313" s="227" t="s">
        <v>198</v>
      </c>
      <c r="AU313" s="227" t="s">
        <v>78</v>
      </c>
      <c r="AY313" s="19" t="s">
        <v>197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148</v>
      </c>
      <c r="BK313" s="228">
        <f>ROUND(I313*H313,2)</f>
        <v>0</v>
      </c>
      <c r="BL313" s="19" t="s">
        <v>148</v>
      </c>
      <c r="BM313" s="227" t="s">
        <v>1241</v>
      </c>
    </row>
    <row r="314" s="2" customFormat="1">
      <c r="A314" s="40"/>
      <c r="B314" s="41"/>
      <c r="C314" s="42"/>
      <c r="D314" s="292" t="s">
        <v>774</v>
      </c>
      <c r="E314" s="42"/>
      <c r="F314" s="293" t="s">
        <v>1239</v>
      </c>
      <c r="G314" s="42"/>
      <c r="H314" s="42"/>
      <c r="I314" s="294"/>
      <c r="J314" s="42"/>
      <c r="K314" s="42"/>
      <c r="L314" s="46"/>
      <c r="M314" s="295"/>
      <c r="N314" s="296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774</v>
      </c>
      <c r="AU314" s="19" t="s">
        <v>78</v>
      </c>
    </row>
    <row r="315" s="13" customFormat="1">
      <c r="A315" s="13"/>
      <c r="B315" s="229"/>
      <c r="C315" s="230"/>
      <c r="D315" s="231" t="s">
        <v>202</v>
      </c>
      <c r="E315" s="232" t="s">
        <v>19</v>
      </c>
      <c r="F315" s="233" t="s">
        <v>1242</v>
      </c>
      <c r="G315" s="230"/>
      <c r="H315" s="232" t="s">
        <v>19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9" t="s">
        <v>202</v>
      </c>
      <c r="AU315" s="239" t="s">
        <v>78</v>
      </c>
      <c r="AV315" s="13" t="s">
        <v>76</v>
      </c>
      <c r="AW315" s="13" t="s">
        <v>31</v>
      </c>
      <c r="AX315" s="13" t="s">
        <v>69</v>
      </c>
      <c r="AY315" s="239" t="s">
        <v>197</v>
      </c>
    </row>
    <row r="316" s="14" customFormat="1">
      <c r="A316" s="14"/>
      <c r="B316" s="240"/>
      <c r="C316" s="241"/>
      <c r="D316" s="231" t="s">
        <v>202</v>
      </c>
      <c r="E316" s="242" t="s">
        <v>19</v>
      </c>
      <c r="F316" s="243" t="s">
        <v>1243</v>
      </c>
      <c r="G316" s="241"/>
      <c r="H316" s="244">
        <v>168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0" t="s">
        <v>202</v>
      </c>
      <c r="AU316" s="250" t="s">
        <v>78</v>
      </c>
      <c r="AV316" s="14" t="s">
        <v>78</v>
      </c>
      <c r="AW316" s="14" t="s">
        <v>31</v>
      </c>
      <c r="AX316" s="14" t="s">
        <v>69</v>
      </c>
      <c r="AY316" s="250" t="s">
        <v>197</v>
      </c>
    </row>
    <row r="317" s="16" customFormat="1">
      <c r="A317" s="16"/>
      <c r="B317" s="262"/>
      <c r="C317" s="263"/>
      <c r="D317" s="231" t="s">
        <v>202</v>
      </c>
      <c r="E317" s="264" t="s">
        <v>19</v>
      </c>
      <c r="F317" s="265" t="s">
        <v>215</v>
      </c>
      <c r="G317" s="263"/>
      <c r="H317" s="266">
        <v>168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2" t="s">
        <v>202</v>
      </c>
      <c r="AU317" s="272" t="s">
        <v>78</v>
      </c>
      <c r="AV317" s="16" t="s">
        <v>148</v>
      </c>
      <c r="AW317" s="16" t="s">
        <v>31</v>
      </c>
      <c r="AX317" s="16" t="s">
        <v>76</v>
      </c>
      <c r="AY317" s="272" t="s">
        <v>197</v>
      </c>
    </row>
    <row r="318" s="2" customFormat="1" ht="16.5" customHeight="1">
      <c r="A318" s="40"/>
      <c r="B318" s="41"/>
      <c r="C318" s="215" t="s">
        <v>504</v>
      </c>
      <c r="D318" s="215" t="s">
        <v>198</v>
      </c>
      <c r="E318" s="216" t="s">
        <v>1236</v>
      </c>
      <c r="F318" s="217" t="s">
        <v>1237</v>
      </c>
      <c r="G318" s="218" t="s">
        <v>232</v>
      </c>
      <c r="H318" s="219">
        <v>197</v>
      </c>
      <c r="I318" s="220"/>
      <c r="J318" s="221">
        <f>ROUND(I318*H318,2)</f>
        <v>0</v>
      </c>
      <c r="K318" s="222"/>
      <c r="L318" s="46"/>
      <c r="M318" s="223" t="s">
        <v>19</v>
      </c>
      <c r="N318" s="224" t="s">
        <v>42</v>
      </c>
      <c r="O318" s="86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7" t="s">
        <v>148</v>
      </c>
      <c r="AT318" s="227" t="s">
        <v>198</v>
      </c>
      <c r="AU318" s="227" t="s">
        <v>78</v>
      </c>
      <c r="AY318" s="19" t="s">
        <v>197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9" t="s">
        <v>148</v>
      </c>
      <c r="BK318" s="228">
        <f>ROUND(I318*H318,2)</f>
        <v>0</v>
      </c>
      <c r="BL318" s="19" t="s">
        <v>148</v>
      </c>
      <c r="BM318" s="227" t="s">
        <v>1244</v>
      </c>
    </row>
    <row r="319" s="2" customFormat="1">
      <c r="A319" s="40"/>
      <c r="B319" s="41"/>
      <c r="C319" s="42"/>
      <c r="D319" s="292" t="s">
        <v>774</v>
      </c>
      <c r="E319" s="42"/>
      <c r="F319" s="293" t="s">
        <v>1239</v>
      </c>
      <c r="G319" s="42"/>
      <c r="H319" s="42"/>
      <c r="I319" s="294"/>
      <c r="J319" s="42"/>
      <c r="K319" s="42"/>
      <c r="L319" s="46"/>
      <c r="M319" s="295"/>
      <c r="N319" s="296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774</v>
      </c>
      <c r="AU319" s="19" t="s">
        <v>78</v>
      </c>
    </row>
    <row r="320" s="13" customFormat="1">
      <c r="A320" s="13"/>
      <c r="B320" s="229"/>
      <c r="C320" s="230"/>
      <c r="D320" s="231" t="s">
        <v>202</v>
      </c>
      <c r="E320" s="232" t="s">
        <v>19</v>
      </c>
      <c r="F320" s="233" t="s">
        <v>1245</v>
      </c>
      <c r="G320" s="230"/>
      <c r="H320" s="232" t="s">
        <v>19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202</v>
      </c>
      <c r="AU320" s="239" t="s">
        <v>78</v>
      </c>
      <c r="AV320" s="13" t="s">
        <v>76</v>
      </c>
      <c r="AW320" s="13" t="s">
        <v>31</v>
      </c>
      <c r="AX320" s="13" t="s">
        <v>69</v>
      </c>
      <c r="AY320" s="239" t="s">
        <v>197</v>
      </c>
    </row>
    <row r="321" s="14" customFormat="1">
      <c r="A321" s="14"/>
      <c r="B321" s="240"/>
      <c r="C321" s="241"/>
      <c r="D321" s="231" t="s">
        <v>202</v>
      </c>
      <c r="E321" s="242" t="s">
        <v>19</v>
      </c>
      <c r="F321" s="243" t="s">
        <v>1246</v>
      </c>
      <c r="G321" s="241"/>
      <c r="H321" s="244">
        <v>197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202</v>
      </c>
      <c r="AU321" s="250" t="s">
        <v>78</v>
      </c>
      <c r="AV321" s="14" t="s">
        <v>78</v>
      </c>
      <c r="AW321" s="14" t="s">
        <v>31</v>
      </c>
      <c r="AX321" s="14" t="s">
        <v>69</v>
      </c>
      <c r="AY321" s="250" t="s">
        <v>197</v>
      </c>
    </row>
    <row r="322" s="16" customFormat="1">
      <c r="A322" s="16"/>
      <c r="B322" s="262"/>
      <c r="C322" s="263"/>
      <c r="D322" s="231" t="s">
        <v>202</v>
      </c>
      <c r="E322" s="264" t="s">
        <v>19</v>
      </c>
      <c r="F322" s="265" t="s">
        <v>215</v>
      </c>
      <c r="G322" s="263"/>
      <c r="H322" s="266">
        <v>197</v>
      </c>
      <c r="I322" s="267"/>
      <c r="J322" s="263"/>
      <c r="K322" s="263"/>
      <c r="L322" s="268"/>
      <c r="M322" s="269"/>
      <c r="N322" s="270"/>
      <c r="O322" s="270"/>
      <c r="P322" s="270"/>
      <c r="Q322" s="270"/>
      <c r="R322" s="270"/>
      <c r="S322" s="270"/>
      <c r="T322" s="271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72" t="s">
        <v>202</v>
      </c>
      <c r="AU322" s="272" t="s">
        <v>78</v>
      </c>
      <c r="AV322" s="16" t="s">
        <v>148</v>
      </c>
      <c r="AW322" s="16" t="s">
        <v>31</v>
      </c>
      <c r="AX322" s="16" t="s">
        <v>76</v>
      </c>
      <c r="AY322" s="272" t="s">
        <v>197</v>
      </c>
    </row>
    <row r="323" s="2" customFormat="1" ht="16.5" customHeight="1">
      <c r="A323" s="40"/>
      <c r="B323" s="41"/>
      <c r="C323" s="215" t="s">
        <v>508</v>
      </c>
      <c r="D323" s="215" t="s">
        <v>198</v>
      </c>
      <c r="E323" s="216" t="s">
        <v>1236</v>
      </c>
      <c r="F323" s="217" t="s">
        <v>1237</v>
      </c>
      <c r="G323" s="218" t="s">
        <v>232</v>
      </c>
      <c r="H323" s="219">
        <v>7</v>
      </c>
      <c r="I323" s="220"/>
      <c r="J323" s="221">
        <f>ROUND(I323*H323,2)</f>
        <v>0</v>
      </c>
      <c r="K323" s="222"/>
      <c r="L323" s="46"/>
      <c r="M323" s="223" t="s">
        <v>19</v>
      </c>
      <c r="N323" s="224" t="s">
        <v>42</v>
      </c>
      <c r="O323" s="86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7" t="s">
        <v>148</v>
      </c>
      <c r="AT323" s="227" t="s">
        <v>198</v>
      </c>
      <c r="AU323" s="227" t="s">
        <v>78</v>
      </c>
      <c r="AY323" s="19" t="s">
        <v>197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9" t="s">
        <v>148</v>
      </c>
      <c r="BK323" s="228">
        <f>ROUND(I323*H323,2)</f>
        <v>0</v>
      </c>
      <c r="BL323" s="19" t="s">
        <v>148</v>
      </c>
      <c r="BM323" s="227" t="s">
        <v>1247</v>
      </c>
    </row>
    <row r="324" s="2" customFormat="1">
      <c r="A324" s="40"/>
      <c r="B324" s="41"/>
      <c r="C324" s="42"/>
      <c r="D324" s="292" t="s">
        <v>774</v>
      </c>
      <c r="E324" s="42"/>
      <c r="F324" s="293" t="s">
        <v>1239</v>
      </c>
      <c r="G324" s="42"/>
      <c r="H324" s="42"/>
      <c r="I324" s="294"/>
      <c r="J324" s="42"/>
      <c r="K324" s="42"/>
      <c r="L324" s="46"/>
      <c r="M324" s="295"/>
      <c r="N324" s="296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774</v>
      </c>
      <c r="AU324" s="19" t="s">
        <v>78</v>
      </c>
    </row>
    <row r="325" s="13" customFormat="1">
      <c r="A325" s="13"/>
      <c r="B325" s="229"/>
      <c r="C325" s="230"/>
      <c r="D325" s="231" t="s">
        <v>202</v>
      </c>
      <c r="E325" s="232" t="s">
        <v>19</v>
      </c>
      <c r="F325" s="233" t="s">
        <v>1248</v>
      </c>
      <c r="G325" s="230"/>
      <c r="H325" s="232" t="s">
        <v>19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202</v>
      </c>
      <c r="AU325" s="239" t="s">
        <v>78</v>
      </c>
      <c r="AV325" s="13" t="s">
        <v>76</v>
      </c>
      <c r="AW325" s="13" t="s">
        <v>31</v>
      </c>
      <c r="AX325" s="13" t="s">
        <v>69</v>
      </c>
      <c r="AY325" s="239" t="s">
        <v>197</v>
      </c>
    </row>
    <row r="326" s="14" customFormat="1">
      <c r="A326" s="14"/>
      <c r="B326" s="240"/>
      <c r="C326" s="241"/>
      <c r="D326" s="231" t="s">
        <v>202</v>
      </c>
      <c r="E326" s="242" t="s">
        <v>19</v>
      </c>
      <c r="F326" s="243" t="s">
        <v>257</v>
      </c>
      <c r="G326" s="241"/>
      <c r="H326" s="244">
        <v>7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0" t="s">
        <v>202</v>
      </c>
      <c r="AU326" s="250" t="s">
        <v>78</v>
      </c>
      <c r="AV326" s="14" t="s">
        <v>78</v>
      </c>
      <c r="AW326" s="14" t="s">
        <v>31</v>
      </c>
      <c r="AX326" s="14" t="s">
        <v>69</v>
      </c>
      <c r="AY326" s="250" t="s">
        <v>197</v>
      </c>
    </row>
    <row r="327" s="16" customFormat="1">
      <c r="A327" s="16"/>
      <c r="B327" s="262"/>
      <c r="C327" s="263"/>
      <c r="D327" s="231" t="s">
        <v>202</v>
      </c>
      <c r="E327" s="264" t="s">
        <v>19</v>
      </c>
      <c r="F327" s="265" t="s">
        <v>215</v>
      </c>
      <c r="G327" s="263"/>
      <c r="H327" s="266">
        <v>7</v>
      </c>
      <c r="I327" s="267"/>
      <c r="J327" s="263"/>
      <c r="K327" s="263"/>
      <c r="L327" s="268"/>
      <c r="M327" s="269"/>
      <c r="N327" s="270"/>
      <c r="O327" s="270"/>
      <c r="P327" s="270"/>
      <c r="Q327" s="270"/>
      <c r="R327" s="270"/>
      <c r="S327" s="270"/>
      <c r="T327" s="271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T327" s="272" t="s">
        <v>202</v>
      </c>
      <c r="AU327" s="272" t="s">
        <v>78</v>
      </c>
      <c r="AV327" s="16" t="s">
        <v>148</v>
      </c>
      <c r="AW327" s="16" t="s">
        <v>31</v>
      </c>
      <c r="AX327" s="16" t="s">
        <v>76</v>
      </c>
      <c r="AY327" s="272" t="s">
        <v>197</v>
      </c>
    </row>
    <row r="328" s="2" customFormat="1" ht="16.5" customHeight="1">
      <c r="A328" s="40"/>
      <c r="B328" s="41"/>
      <c r="C328" s="215" t="s">
        <v>512</v>
      </c>
      <c r="D328" s="215" t="s">
        <v>198</v>
      </c>
      <c r="E328" s="216" t="s">
        <v>1236</v>
      </c>
      <c r="F328" s="217" t="s">
        <v>1237</v>
      </c>
      <c r="G328" s="218" t="s">
        <v>232</v>
      </c>
      <c r="H328" s="219">
        <v>966</v>
      </c>
      <c r="I328" s="220"/>
      <c r="J328" s="221">
        <f>ROUND(I328*H328,2)</f>
        <v>0</v>
      </c>
      <c r="K328" s="222"/>
      <c r="L328" s="46"/>
      <c r="M328" s="223" t="s">
        <v>19</v>
      </c>
      <c r="N328" s="224" t="s">
        <v>42</v>
      </c>
      <c r="O328" s="86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7" t="s">
        <v>148</v>
      </c>
      <c r="AT328" s="227" t="s">
        <v>198</v>
      </c>
      <c r="AU328" s="227" t="s">
        <v>78</v>
      </c>
      <c r="AY328" s="19" t="s">
        <v>197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9" t="s">
        <v>148</v>
      </c>
      <c r="BK328" s="228">
        <f>ROUND(I328*H328,2)</f>
        <v>0</v>
      </c>
      <c r="BL328" s="19" t="s">
        <v>148</v>
      </c>
      <c r="BM328" s="227" t="s">
        <v>1249</v>
      </c>
    </row>
    <row r="329" s="2" customFormat="1">
      <c r="A329" s="40"/>
      <c r="B329" s="41"/>
      <c r="C329" s="42"/>
      <c r="D329" s="292" t="s">
        <v>774</v>
      </c>
      <c r="E329" s="42"/>
      <c r="F329" s="293" t="s">
        <v>1239</v>
      </c>
      <c r="G329" s="42"/>
      <c r="H329" s="42"/>
      <c r="I329" s="294"/>
      <c r="J329" s="42"/>
      <c r="K329" s="42"/>
      <c r="L329" s="46"/>
      <c r="M329" s="295"/>
      <c r="N329" s="296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774</v>
      </c>
      <c r="AU329" s="19" t="s">
        <v>78</v>
      </c>
    </row>
    <row r="330" s="13" customFormat="1">
      <c r="A330" s="13"/>
      <c r="B330" s="229"/>
      <c r="C330" s="230"/>
      <c r="D330" s="231" t="s">
        <v>202</v>
      </c>
      <c r="E330" s="232" t="s">
        <v>19</v>
      </c>
      <c r="F330" s="233" t="s">
        <v>1250</v>
      </c>
      <c r="G330" s="230"/>
      <c r="H330" s="232" t="s">
        <v>19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9" t="s">
        <v>202</v>
      </c>
      <c r="AU330" s="239" t="s">
        <v>78</v>
      </c>
      <c r="AV330" s="13" t="s">
        <v>76</v>
      </c>
      <c r="AW330" s="13" t="s">
        <v>31</v>
      </c>
      <c r="AX330" s="13" t="s">
        <v>69</v>
      </c>
      <c r="AY330" s="239" t="s">
        <v>197</v>
      </c>
    </row>
    <row r="331" s="14" customFormat="1">
      <c r="A331" s="14"/>
      <c r="B331" s="240"/>
      <c r="C331" s="241"/>
      <c r="D331" s="231" t="s">
        <v>202</v>
      </c>
      <c r="E331" s="242" t="s">
        <v>19</v>
      </c>
      <c r="F331" s="243" t="s">
        <v>1251</v>
      </c>
      <c r="G331" s="241"/>
      <c r="H331" s="244">
        <v>966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0" t="s">
        <v>202</v>
      </c>
      <c r="AU331" s="250" t="s">
        <v>78</v>
      </c>
      <c r="AV331" s="14" t="s">
        <v>78</v>
      </c>
      <c r="AW331" s="14" t="s">
        <v>31</v>
      </c>
      <c r="AX331" s="14" t="s">
        <v>69</v>
      </c>
      <c r="AY331" s="250" t="s">
        <v>197</v>
      </c>
    </row>
    <row r="332" s="16" customFormat="1">
      <c r="A332" s="16"/>
      <c r="B332" s="262"/>
      <c r="C332" s="263"/>
      <c r="D332" s="231" t="s">
        <v>202</v>
      </c>
      <c r="E332" s="264" t="s">
        <v>19</v>
      </c>
      <c r="F332" s="265" t="s">
        <v>215</v>
      </c>
      <c r="G332" s="263"/>
      <c r="H332" s="266">
        <v>966</v>
      </c>
      <c r="I332" s="267"/>
      <c r="J332" s="263"/>
      <c r="K332" s="263"/>
      <c r="L332" s="268"/>
      <c r="M332" s="269"/>
      <c r="N332" s="270"/>
      <c r="O332" s="270"/>
      <c r="P332" s="270"/>
      <c r="Q332" s="270"/>
      <c r="R332" s="270"/>
      <c r="S332" s="270"/>
      <c r="T332" s="271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72" t="s">
        <v>202</v>
      </c>
      <c r="AU332" s="272" t="s">
        <v>78</v>
      </c>
      <c r="AV332" s="16" t="s">
        <v>148</v>
      </c>
      <c r="AW332" s="16" t="s">
        <v>31</v>
      </c>
      <c r="AX332" s="16" t="s">
        <v>76</v>
      </c>
      <c r="AY332" s="272" t="s">
        <v>197</v>
      </c>
    </row>
    <row r="333" s="2" customFormat="1" ht="16.5" customHeight="1">
      <c r="A333" s="40"/>
      <c r="B333" s="41"/>
      <c r="C333" s="215" t="s">
        <v>516</v>
      </c>
      <c r="D333" s="215" t="s">
        <v>198</v>
      </c>
      <c r="E333" s="216" t="s">
        <v>1236</v>
      </c>
      <c r="F333" s="217" t="s">
        <v>1237</v>
      </c>
      <c r="G333" s="218" t="s">
        <v>232</v>
      </c>
      <c r="H333" s="219">
        <v>654</v>
      </c>
      <c r="I333" s="220"/>
      <c r="J333" s="221">
        <f>ROUND(I333*H333,2)</f>
        <v>0</v>
      </c>
      <c r="K333" s="222"/>
      <c r="L333" s="46"/>
      <c r="M333" s="223" t="s">
        <v>19</v>
      </c>
      <c r="N333" s="224" t="s">
        <v>42</v>
      </c>
      <c r="O333" s="86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148</v>
      </c>
      <c r="AT333" s="227" t="s">
        <v>198</v>
      </c>
      <c r="AU333" s="227" t="s">
        <v>78</v>
      </c>
      <c r="AY333" s="19" t="s">
        <v>197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148</v>
      </c>
      <c r="BK333" s="228">
        <f>ROUND(I333*H333,2)</f>
        <v>0</v>
      </c>
      <c r="BL333" s="19" t="s">
        <v>148</v>
      </c>
      <c r="BM333" s="227" t="s">
        <v>1252</v>
      </c>
    </row>
    <row r="334" s="2" customFormat="1">
      <c r="A334" s="40"/>
      <c r="B334" s="41"/>
      <c r="C334" s="42"/>
      <c r="D334" s="292" t="s">
        <v>774</v>
      </c>
      <c r="E334" s="42"/>
      <c r="F334" s="293" t="s">
        <v>1239</v>
      </c>
      <c r="G334" s="42"/>
      <c r="H334" s="42"/>
      <c r="I334" s="294"/>
      <c r="J334" s="42"/>
      <c r="K334" s="42"/>
      <c r="L334" s="46"/>
      <c r="M334" s="295"/>
      <c r="N334" s="296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774</v>
      </c>
      <c r="AU334" s="19" t="s">
        <v>78</v>
      </c>
    </row>
    <row r="335" s="13" customFormat="1">
      <c r="A335" s="13"/>
      <c r="B335" s="229"/>
      <c r="C335" s="230"/>
      <c r="D335" s="231" t="s">
        <v>202</v>
      </c>
      <c r="E335" s="232" t="s">
        <v>19</v>
      </c>
      <c r="F335" s="233" t="s">
        <v>1253</v>
      </c>
      <c r="G335" s="230"/>
      <c r="H335" s="232" t="s">
        <v>19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9" t="s">
        <v>202</v>
      </c>
      <c r="AU335" s="239" t="s">
        <v>78</v>
      </c>
      <c r="AV335" s="13" t="s">
        <v>76</v>
      </c>
      <c r="AW335" s="13" t="s">
        <v>31</v>
      </c>
      <c r="AX335" s="13" t="s">
        <v>69</v>
      </c>
      <c r="AY335" s="239" t="s">
        <v>197</v>
      </c>
    </row>
    <row r="336" s="14" customFormat="1">
      <c r="A336" s="14"/>
      <c r="B336" s="240"/>
      <c r="C336" s="241"/>
      <c r="D336" s="231" t="s">
        <v>202</v>
      </c>
      <c r="E336" s="242" t="s">
        <v>19</v>
      </c>
      <c r="F336" s="243" t="s">
        <v>1254</v>
      </c>
      <c r="G336" s="241"/>
      <c r="H336" s="244">
        <v>654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0" t="s">
        <v>202</v>
      </c>
      <c r="AU336" s="250" t="s">
        <v>78</v>
      </c>
      <c r="AV336" s="14" t="s">
        <v>78</v>
      </c>
      <c r="AW336" s="14" t="s">
        <v>31</v>
      </c>
      <c r="AX336" s="14" t="s">
        <v>69</v>
      </c>
      <c r="AY336" s="250" t="s">
        <v>197</v>
      </c>
    </row>
    <row r="337" s="16" customFormat="1">
      <c r="A337" s="16"/>
      <c r="B337" s="262"/>
      <c r="C337" s="263"/>
      <c r="D337" s="231" t="s">
        <v>202</v>
      </c>
      <c r="E337" s="264" t="s">
        <v>19</v>
      </c>
      <c r="F337" s="265" t="s">
        <v>215</v>
      </c>
      <c r="G337" s="263"/>
      <c r="H337" s="266">
        <v>654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2" t="s">
        <v>202</v>
      </c>
      <c r="AU337" s="272" t="s">
        <v>78</v>
      </c>
      <c r="AV337" s="16" t="s">
        <v>148</v>
      </c>
      <c r="AW337" s="16" t="s">
        <v>31</v>
      </c>
      <c r="AX337" s="16" t="s">
        <v>76</v>
      </c>
      <c r="AY337" s="272" t="s">
        <v>197</v>
      </c>
    </row>
    <row r="338" s="2" customFormat="1" ht="16.5" customHeight="1">
      <c r="A338" s="40"/>
      <c r="B338" s="41"/>
      <c r="C338" s="215" t="s">
        <v>520</v>
      </c>
      <c r="D338" s="215" t="s">
        <v>198</v>
      </c>
      <c r="E338" s="216" t="s">
        <v>1255</v>
      </c>
      <c r="F338" s="217" t="s">
        <v>1256</v>
      </c>
      <c r="G338" s="218" t="s">
        <v>232</v>
      </c>
      <c r="H338" s="219">
        <v>19</v>
      </c>
      <c r="I338" s="220"/>
      <c r="J338" s="221">
        <f>ROUND(I338*H338,2)</f>
        <v>0</v>
      </c>
      <c r="K338" s="222"/>
      <c r="L338" s="46"/>
      <c r="M338" s="223" t="s">
        <v>19</v>
      </c>
      <c r="N338" s="224" t="s">
        <v>42</v>
      </c>
      <c r="O338" s="86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7" t="s">
        <v>148</v>
      </c>
      <c r="AT338" s="227" t="s">
        <v>198</v>
      </c>
      <c r="AU338" s="227" t="s">
        <v>78</v>
      </c>
      <c r="AY338" s="19" t="s">
        <v>197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148</v>
      </c>
      <c r="BK338" s="228">
        <f>ROUND(I338*H338,2)</f>
        <v>0</v>
      </c>
      <c r="BL338" s="19" t="s">
        <v>148</v>
      </c>
      <c r="BM338" s="227" t="s">
        <v>1257</v>
      </c>
    </row>
    <row r="339" s="2" customFormat="1">
      <c r="A339" s="40"/>
      <c r="B339" s="41"/>
      <c r="C339" s="42"/>
      <c r="D339" s="292" t="s">
        <v>774</v>
      </c>
      <c r="E339" s="42"/>
      <c r="F339" s="293" t="s">
        <v>1258</v>
      </c>
      <c r="G339" s="42"/>
      <c r="H339" s="42"/>
      <c r="I339" s="294"/>
      <c r="J339" s="42"/>
      <c r="K339" s="42"/>
      <c r="L339" s="46"/>
      <c r="M339" s="295"/>
      <c r="N339" s="296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774</v>
      </c>
      <c r="AU339" s="19" t="s">
        <v>78</v>
      </c>
    </row>
    <row r="340" s="13" customFormat="1">
      <c r="A340" s="13"/>
      <c r="B340" s="229"/>
      <c r="C340" s="230"/>
      <c r="D340" s="231" t="s">
        <v>202</v>
      </c>
      <c r="E340" s="232" t="s">
        <v>19</v>
      </c>
      <c r="F340" s="233" t="s">
        <v>1259</v>
      </c>
      <c r="G340" s="230"/>
      <c r="H340" s="232" t="s">
        <v>19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9" t="s">
        <v>202</v>
      </c>
      <c r="AU340" s="239" t="s">
        <v>78</v>
      </c>
      <c r="AV340" s="13" t="s">
        <v>76</v>
      </c>
      <c r="AW340" s="13" t="s">
        <v>31</v>
      </c>
      <c r="AX340" s="13" t="s">
        <v>69</v>
      </c>
      <c r="AY340" s="239" t="s">
        <v>197</v>
      </c>
    </row>
    <row r="341" s="14" customFormat="1">
      <c r="A341" s="14"/>
      <c r="B341" s="240"/>
      <c r="C341" s="241"/>
      <c r="D341" s="231" t="s">
        <v>202</v>
      </c>
      <c r="E341" s="242" t="s">
        <v>19</v>
      </c>
      <c r="F341" s="243" t="s">
        <v>344</v>
      </c>
      <c r="G341" s="241"/>
      <c r="H341" s="244">
        <v>19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0" t="s">
        <v>202</v>
      </c>
      <c r="AU341" s="250" t="s">
        <v>78</v>
      </c>
      <c r="AV341" s="14" t="s">
        <v>78</v>
      </c>
      <c r="AW341" s="14" t="s">
        <v>31</v>
      </c>
      <c r="AX341" s="14" t="s">
        <v>69</v>
      </c>
      <c r="AY341" s="250" t="s">
        <v>197</v>
      </c>
    </row>
    <row r="342" s="16" customFormat="1">
      <c r="A342" s="16"/>
      <c r="B342" s="262"/>
      <c r="C342" s="263"/>
      <c r="D342" s="231" t="s">
        <v>202</v>
      </c>
      <c r="E342" s="264" t="s">
        <v>19</v>
      </c>
      <c r="F342" s="265" t="s">
        <v>215</v>
      </c>
      <c r="G342" s="263"/>
      <c r="H342" s="266">
        <v>19</v>
      </c>
      <c r="I342" s="267"/>
      <c r="J342" s="263"/>
      <c r="K342" s="263"/>
      <c r="L342" s="268"/>
      <c r="M342" s="269"/>
      <c r="N342" s="270"/>
      <c r="O342" s="270"/>
      <c r="P342" s="270"/>
      <c r="Q342" s="270"/>
      <c r="R342" s="270"/>
      <c r="S342" s="270"/>
      <c r="T342" s="271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72" t="s">
        <v>202</v>
      </c>
      <c r="AU342" s="272" t="s">
        <v>78</v>
      </c>
      <c r="AV342" s="16" t="s">
        <v>148</v>
      </c>
      <c r="AW342" s="16" t="s">
        <v>31</v>
      </c>
      <c r="AX342" s="16" t="s">
        <v>76</v>
      </c>
      <c r="AY342" s="272" t="s">
        <v>197</v>
      </c>
    </row>
    <row r="343" s="2" customFormat="1" ht="16.5" customHeight="1">
      <c r="A343" s="40"/>
      <c r="B343" s="41"/>
      <c r="C343" s="215" t="s">
        <v>524</v>
      </c>
      <c r="D343" s="215" t="s">
        <v>198</v>
      </c>
      <c r="E343" s="216" t="s">
        <v>1260</v>
      </c>
      <c r="F343" s="217" t="s">
        <v>1261</v>
      </c>
      <c r="G343" s="218" t="s">
        <v>232</v>
      </c>
      <c r="H343" s="219">
        <v>365</v>
      </c>
      <c r="I343" s="220"/>
      <c r="J343" s="221">
        <f>ROUND(I343*H343,2)</f>
        <v>0</v>
      </c>
      <c r="K343" s="222"/>
      <c r="L343" s="46"/>
      <c r="M343" s="223" t="s">
        <v>19</v>
      </c>
      <c r="N343" s="224" t="s">
        <v>42</v>
      </c>
      <c r="O343" s="86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148</v>
      </c>
      <c r="AT343" s="227" t="s">
        <v>198</v>
      </c>
      <c r="AU343" s="227" t="s">
        <v>78</v>
      </c>
      <c r="AY343" s="19" t="s">
        <v>197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148</v>
      </c>
      <c r="BK343" s="228">
        <f>ROUND(I343*H343,2)</f>
        <v>0</v>
      </c>
      <c r="BL343" s="19" t="s">
        <v>148</v>
      </c>
      <c r="BM343" s="227" t="s">
        <v>1262</v>
      </c>
    </row>
    <row r="344" s="2" customFormat="1">
      <c r="A344" s="40"/>
      <c r="B344" s="41"/>
      <c r="C344" s="42"/>
      <c r="D344" s="292" t="s">
        <v>774</v>
      </c>
      <c r="E344" s="42"/>
      <c r="F344" s="293" t="s">
        <v>1263</v>
      </c>
      <c r="G344" s="42"/>
      <c r="H344" s="42"/>
      <c r="I344" s="294"/>
      <c r="J344" s="42"/>
      <c r="K344" s="42"/>
      <c r="L344" s="46"/>
      <c r="M344" s="295"/>
      <c r="N344" s="296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774</v>
      </c>
      <c r="AU344" s="19" t="s">
        <v>78</v>
      </c>
    </row>
    <row r="345" s="13" customFormat="1">
      <c r="A345" s="13"/>
      <c r="B345" s="229"/>
      <c r="C345" s="230"/>
      <c r="D345" s="231" t="s">
        <v>202</v>
      </c>
      <c r="E345" s="232" t="s">
        <v>19</v>
      </c>
      <c r="F345" s="233" t="s">
        <v>1264</v>
      </c>
      <c r="G345" s="230"/>
      <c r="H345" s="232" t="s">
        <v>19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9" t="s">
        <v>202</v>
      </c>
      <c r="AU345" s="239" t="s">
        <v>78</v>
      </c>
      <c r="AV345" s="13" t="s">
        <v>76</v>
      </c>
      <c r="AW345" s="13" t="s">
        <v>31</v>
      </c>
      <c r="AX345" s="13" t="s">
        <v>69</v>
      </c>
      <c r="AY345" s="239" t="s">
        <v>197</v>
      </c>
    </row>
    <row r="346" s="14" customFormat="1">
      <c r="A346" s="14"/>
      <c r="B346" s="240"/>
      <c r="C346" s="241"/>
      <c r="D346" s="231" t="s">
        <v>202</v>
      </c>
      <c r="E346" s="242" t="s">
        <v>19</v>
      </c>
      <c r="F346" s="243" t="s">
        <v>1265</v>
      </c>
      <c r="G346" s="241"/>
      <c r="H346" s="244">
        <v>365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202</v>
      </c>
      <c r="AU346" s="250" t="s">
        <v>78</v>
      </c>
      <c r="AV346" s="14" t="s">
        <v>78</v>
      </c>
      <c r="AW346" s="14" t="s">
        <v>31</v>
      </c>
      <c r="AX346" s="14" t="s">
        <v>69</v>
      </c>
      <c r="AY346" s="250" t="s">
        <v>197</v>
      </c>
    </row>
    <row r="347" s="16" customFormat="1">
      <c r="A347" s="16"/>
      <c r="B347" s="262"/>
      <c r="C347" s="263"/>
      <c r="D347" s="231" t="s">
        <v>202</v>
      </c>
      <c r="E347" s="264" t="s">
        <v>19</v>
      </c>
      <c r="F347" s="265" t="s">
        <v>215</v>
      </c>
      <c r="G347" s="263"/>
      <c r="H347" s="266">
        <v>365</v>
      </c>
      <c r="I347" s="267"/>
      <c r="J347" s="263"/>
      <c r="K347" s="263"/>
      <c r="L347" s="268"/>
      <c r="M347" s="269"/>
      <c r="N347" s="270"/>
      <c r="O347" s="270"/>
      <c r="P347" s="270"/>
      <c r="Q347" s="270"/>
      <c r="R347" s="270"/>
      <c r="S347" s="270"/>
      <c r="T347" s="271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72" t="s">
        <v>202</v>
      </c>
      <c r="AU347" s="272" t="s">
        <v>78</v>
      </c>
      <c r="AV347" s="16" t="s">
        <v>148</v>
      </c>
      <c r="AW347" s="16" t="s">
        <v>31</v>
      </c>
      <c r="AX347" s="16" t="s">
        <v>76</v>
      </c>
      <c r="AY347" s="272" t="s">
        <v>197</v>
      </c>
    </row>
    <row r="348" s="2" customFormat="1" ht="16.5" customHeight="1">
      <c r="A348" s="40"/>
      <c r="B348" s="41"/>
      <c r="C348" s="215" t="s">
        <v>529</v>
      </c>
      <c r="D348" s="215" t="s">
        <v>198</v>
      </c>
      <c r="E348" s="216" t="s">
        <v>1266</v>
      </c>
      <c r="F348" s="217" t="s">
        <v>1267</v>
      </c>
      <c r="G348" s="218" t="s">
        <v>232</v>
      </c>
      <c r="H348" s="219">
        <v>168</v>
      </c>
      <c r="I348" s="220"/>
      <c r="J348" s="221">
        <f>ROUND(I348*H348,2)</f>
        <v>0</v>
      </c>
      <c r="K348" s="222"/>
      <c r="L348" s="46"/>
      <c r="M348" s="223" t="s">
        <v>19</v>
      </c>
      <c r="N348" s="224" t="s">
        <v>42</v>
      </c>
      <c r="O348" s="86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148</v>
      </c>
      <c r="AT348" s="227" t="s">
        <v>198</v>
      </c>
      <c r="AU348" s="227" t="s">
        <v>78</v>
      </c>
      <c r="AY348" s="19" t="s">
        <v>197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148</v>
      </c>
      <c r="BK348" s="228">
        <f>ROUND(I348*H348,2)</f>
        <v>0</v>
      </c>
      <c r="BL348" s="19" t="s">
        <v>148</v>
      </c>
      <c r="BM348" s="227" t="s">
        <v>1268</v>
      </c>
    </row>
    <row r="349" s="2" customFormat="1">
      <c r="A349" s="40"/>
      <c r="B349" s="41"/>
      <c r="C349" s="42"/>
      <c r="D349" s="292" t="s">
        <v>774</v>
      </c>
      <c r="E349" s="42"/>
      <c r="F349" s="293" t="s">
        <v>1269</v>
      </c>
      <c r="G349" s="42"/>
      <c r="H349" s="42"/>
      <c r="I349" s="294"/>
      <c r="J349" s="42"/>
      <c r="K349" s="42"/>
      <c r="L349" s="46"/>
      <c r="M349" s="295"/>
      <c r="N349" s="296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774</v>
      </c>
      <c r="AU349" s="19" t="s">
        <v>78</v>
      </c>
    </row>
    <row r="350" s="13" customFormat="1">
      <c r="A350" s="13"/>
      <c r="B350" s="229"/>
      <c r="C350" s="230"/>
      <c r="D350" s="231" t="s">
        <v>202</v>
      </c>
      <c r="E350" s="232" t="s">
        <v>19</v>
      </c>
      <c r="F350" s="233" t="s">
        <v>1270</v>
      </c>
      <c r="G350" s="230"/>
      <c r="H350" s="232" t="s">
        <v>19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202</v>
      </c>
      <c r="AU350" s="239" t="s">
        <v>78</v>
      </c>
      <c r="AV350" s="13" t="s">
        <v>76</v>
      </c>
      <c r="AW350" s="13" t="s">
        <v>31</v>
      </c>
      <c r="AX350" s="13" t="s">
        <v>69</v>
      </c>
      <c r="AY350" s="239" t="s">
        <v>197</v>
      </c>
    </row>
    <row r="351" s="14" customFormat="1">
      <c r="A351" s="14"/>
      <c r="B351" s="240"/>
      <c r="C351" s="241"/>
      <c r="D351" s="231" t="s">
        <v>202</v>
      </c>
      <c r="E351" s="242" t="s">
        <v>19</v>
      </c>
      <c r="F351" s="243" t="s">
        <v>1243</v>
      </c>
      <c r="G351" s="241"/>
      <c r="H351" s="244">
        <v>168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202</v>
      </c>
      <c r="AU351" s="250" t="s">
        <v>78</v>
      </c>
      <c r="AV351" s="14" t="s">
        <v>78</v>
      </c>
      <c r="AW351" s="14" t="s">
        <v>31</v>
      </c>
      <c r="AX351" s="14" t="s">
        <v>69</v>
      </c>
      <c r="AY351" s="250" t="s">
        <v>197</v>
      </c>
    </row>
    <row r="352" s="16" customFormat="1">
      <c r="A352" s="16"/>
      <c r="B352" s="262"/>
      <c r="C352" s="263"/>
      <c r="D352" s="231" t="s">
        <v>202</v>
      </c>
      <c r="E352" s="264" t="s">
        <v>19</v>
      </c>
      <c r="F352" s="265" t="s">
        <v>215</v>
      </c>
      <c r="G352" s="263"/>
      <c r="H352" s="266">
        <v>168</v>
      </c>
      <c r="I352" s="267"/>
      <c r="J352" s="263"/>
      <c r="K352" s="263"/>
      <c r="L352" s="268"/>
      <c r="M352" s="269"/>
      <c r="N352" s="270"/>
      <c r="O352" s="270"/>
      <c r="P352" s="270"/>
      <c r="Q352" s="270"/>
      <c r="R352" s="270"/>
      <c r="S352" s="270"/>
      <c r="T352" s="271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T352" s="272" t="s">
        <v>202</v>
      </c>
      <c r="AU352" s="272" t="s">
        <v>78</v>
      </c>
      <c r="AV352" s="16" t="s">
        <v>148</v>
      </c>
      <c r="AW352" s="16" t="s">
        <v>31</v>
      </c>
      <c r="AX352" s="16" t="s">
        <v>76</v>
      </c>
      <c r="AY352" s="272" t="s">
        <v>197</v>
      </c>
    </row>
    <row r="353" s="2" customFormat="1" ht="33" customHeight="1">
      <c r="A353" s="40"/>
      <c r="B353" s="41"/>
      <c r="C353" s="215" t="s">
        <v>533</v>
      </c>
      <c r="D353" s="215" t="s">
        <v>198</v>
      </c>
      <c r="E353" s="216" t="s">
        <v>1271</v>
      </c>
      <c r="F353" s="217" t="s">
        <v>1272</v>
      </c>
      <c r="G353" s="218" t="s">
        <v>232</v>
      </c>
      <c r="H353" s="219">
        <v>399</v>
      </c>
      <c r="I353" s="220"/>
      <c r="J353" s="221">
        <f>ROUND(I353*H353,2)</f>
        <v>0</v>
      </c>
      <c r="K353" s="222"/>
      <c r="L353" s="46"/>
      <c r="M353" s="223" t="s">
        <v>19</v>
      </c>
      <c r="N353" s="224" t="s">
        <v>42</v>
      </c>
      <c r="O353" s="86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7" t="s">
        <v>148</v>
      </c>
      <c r="AT353" s="227" t="s">
        <v>198</v>
      </c>
      <c r="AU353" s="227" t="s">
        <v>78</v>
      </c>
      <c r="AY353" s="19" t="s">
        <v>197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9" t="s">
        <v>148</v>
      </c>
      <c r="BK353" s="228">
        <f>ROUND(I353*H353,2)</f>
        <v>0</v>
      </c>
      <c r="BL353" s="19" t="s">
        <v>148</v>
      </c>
      <c r="BM353" s="227" t="s">
        <v>1273</v>
      </c>
    </row>
    <row r="354" s="2" customFormat="1">
      <c r="A354" s="40"/>
      <c r="B354" s="41"/>
      <c r="C354" s="42"/>
      <c r="D354" s="292" t="s">
        <v>774</v>
      </c>
      <c r="E354" s="42"/>
      <c r="F354" s="293" t="s">
        <v>1274</v>
      </c>
      <c r="G354" s="42"/>
      <c r="H354" s="42"/>
      <c r="I354" s="294"/>
      <c r="J354" s="42"/>
      <c r="K354" s="42"/>
      <c r="L354" s="46"/>
      <c r="M354" s="295"/>
      <c r="N354" s="296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774</v>
      </c>
      <c r="AU354" s="19" t="s">
        <v>78</v>
      </c>
    </row>
    <row r="355" s="13" customFormat="1">
      <c r="A355" s="13"/>
      <c r="B355" s="229"/>
      <c r="C355" s="230"/>
      <c r="D355" s="231" t="s">
        <v>202</v>
      </c>
      <c r="E355" s="232" t="s">
        <v>19</v>
      </c>
      <c r="F355" s="233" t="s">
        <v>1275</v>
      </c>
      <c r="G355" s="230"/>
      <c r="H355" s="232" t="s">
        <v>19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9" t="s">
        <v>202</v>
      </c>
      <c r="AU355" s="239" t="s">
        <v>78</v>
      </c>
      <c r="AV355" s="13" t="s">
        <v>76</v>
      </c>
      <c r="AW355" s="13" t="s">
        <v>31</v>
      </c>
      <c r="AX355" s="13" t="s">
        <v>69</v>
      </c>
      <c r="AY355" s="239" t="s">
        <v>197</v>
      </c>
    </row>
    <row r="356" s="14" customFormat="1">
      <c r="A356" s="14"/>
      <c r="B356" s="240"/>
      <c r="C356" s="241"/>
      <c r="D356" s="231" t="s">
        <v>202</v>
      </c>
      <c r="E356" s="242" t="s">
        <v>19</v>
      </c>
      <c r="F356" s="243" t="s">
        <v>1276</v>
      </c>
      <c r="G356" s="241"/>
      <c r="H356" s="244">
        <v>399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0" t="s">
        <v>202</v>
      </c>
      <c r="AU356" s="250" t="s">
        <v>78</v>
      </c>
      <c r="AV356" s="14" t="s">
        <v>78</v>
      </c>
      <c r="AW356" s="14" t="s">
        <v>31</v>
      </c>
      <c r="AX356" s="14" t="s">
        <v>69</v>
      </c>
      <c r="AY356" s="250" t="s">
        <v>197</v>
      </c>
    </row>
    <row r="357" s="16" customFormat="1">
      <c r="A357" s="16"/>
      <c r="B357" s="262"/>
      <c r="C357" s="263"/>
      <c r="D357" s="231" t="s">
        <v>202</v>
      </c>
      <c r="E357" s="264" t="s">
        <v>19</v>
      </c>
      <c r="F357" s="265" t="s">
        <v>215</v>
      </c>
      <c r="G357" s="263"/>
      <c r="H357" s="266">
        <v>399</v>
      </c>
      <c r="I357" s="267"/>
      <c r="J357" s="263"/>
      <c r="K357" s="263"/>
      <c r="L357" s="268"/>
      <c r="M357" s="269"/>
      <c r="N357" s="270"/>
      <c r="O357" s="270"/>
      <c r="P357" s="270"/>
      <c r="Q357" s="270"/>
      <c r="R357" s="270"/>
      <c r="S357" s="270"/>
      <c r="T357" s="271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72" t="s">
        <v>202</v>
      </c>
      <c r="AU357" s="272" t="s">
        <v>78</v>
      </c>
      <c r="AV357" s="16" t="s">
        <v>148</v>
      </c>
      <c r="AW357" s="16" t="s">
        <v>31</v>
      </c>
      <c r="AX357" s="16" t="s">
        <v>76</v>
      </c>
      <c r="AY357" s="272" t="s">
        <v>197</v>
      </c>
    </row>
    <row r="358" s="2" customFormat="1" ht="24.15" customHeight="1">
      <c r="A358" s="40"/>
      <c r="B358" s="41"/>
      <c r="C358" s="215" t="s">
        <v>537</v>
      </c>
      <c r="D358" s="215" t="s">
        <v>198</v>
      </c>
      <c r="E358" s="216" t="s">
        <v>1277</v>
      </c>
      <c r="F358" s="217" t="s">
        <v>1278</v>
      </c>
      <c r="G358" s="218" t="s">
        <v>232</v>
      </c>
      <c r="H358" s="219">
        <v>468</v>
      </c>
      <c r="I358" s="220"/>
      <c r="J358" s="221">
        <f>ROUND(I358*H358,2)</f>
        <v>0</v>
      </c>
      <c r="K358" s="222"/>
      <c r="L358" s="46"/>
      <c r="M358" s="223" t="s">
        <v>19</v>
      </c>
      <c r="N358" s="224" t="s">
        <v>42</v>
      </c>
      <c r="O358" s="86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7" t="s">
        <v>148</v>
      </c>
      <c r="AT358" s="227" t="s">
        <v>198</v>
      </c>
      <c r="AU358" s="227" t="s">
        <v>78</v>
      </c>
      <c r="AY358" s="19" t="s">
        <v>197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9" t="s">
        <v>148</v>
      </c>
      <c r="BK358" s="228">
        <f>ROUND(I358*H358,2)</f>
        <v>0</v>
      </c>
      <c r="BL358" s="19" t="s">
        <v>148</v>
      </c>
      <c r="BM358" s="227" t="s">
        <v>1279</v>
      </c>
    </row>
    <row r="359" s="2" customFormat="1">
      <c r="A359" s="40"/>
      <c r="B359" s="41"/>
      <c r="C359" s="42"/>
      <c r="D359" s="292" t="s">
        <v>774</v>
      </c>
      <c r="E359" s="42"/>
      <c r="F359" s="293" t="s">
        <v>1280</v>
      </c>
      <c r="G359" s="42"/>
      <c r="H359" s="42"/>
      <c r="I359" s="294"/>
      <c r="J359" s="42"/>
      <c r="K359" s="42"/>
      <c r="L359" s="46"/>
      <c r="M359" s="295"/>
      <c r="N359" s="296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774</v>
      </c>
      <c r="AU359" s="19" t="s">
        <v>78</v>
      </c>
    </row>
    <row r="360" s="13" customFormat="1">
      <c r="A360" s="13"/>
      <c r="B360" s="229"/>
      <c r="C360" s="230"/>
      <c r="D360" s="231" t="s">
        <v>202</v>
      </c>
      <c r="E360" s="232" t="s">
        <v>19</v>
      </c>
      <c r="F360" s="233" t="s">
        <v>1281</v>
      </c>
      <c r="G360" s="230"/>
      <c r="H360" s="232" t="s">
        <v>19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9" t="s">
        <v>202</v>
      </c>
      <c r="AU360" s="239" t="s">
        <v>78</v>
      </c>
      <c r="AV360" s="13" t="s">
        <v>76</v>
      </c>
      <c r="AW360" s="13" t="s">
        <v>31</v>
      </c>
      <c r="AX360" s="13" t="s">
        <v>69</v>
      </c>
      <c r="AY360" s="239" t="s">
        <v>197</v>
      </c>
    </row>
    <row r="361" s="14" customFormat="1">
      <c r="A361" s="14"/>
      <c r="B361" s="240"/>
      <c r="C361" s="241"/>
      <c r="D361" s="231" t="s">
        <v>202</v>
      </c>
      <c r="E361" s="242" t="s">
        <v>19</v>
      </c>
      <c r="F361" s="243" t="s">
        <v>1226</v>
      </c>
      <c r="G361" s="241"/>
      <c r="H361" s="244">
        <v>468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0" t="s">
        <v>202</v>
      </c>
      <c r="AU361" s="250" t="s">
        <v>78</v>
      </c>
      <c r="AV361" s="14" t="s">
        <v>78</v>
      </c>
      <c r="AW361" s="14" t="s">
        <v>31</v>
      </c>
      <c r="AX361" s="14" t="s">
        <v>69</v>
      </c>
      <c r="AY361" s="250" t="s">
        <v>197</v>
      </c>
    </row>
    <row r="362" s="16" customFormat="1">
      <c r="A362" s="16"/>
      <c r="B362" s="262"/>
      <c r="C362" s="263"/>
      <c r="D362" s="231" t="s">
        <v>202</v>
      </c>
      <c r="E362" s="264" t="s">
        <v>19</v>
      </c>
      <c r="F362" s="265" t="s">
        <v>215</v>
      </c>
      <c r="G362" s="263"/>
      <c r="H362" s="266">
        <v>468</v>
      </c>
      <c r="I362" s="267"/>
      <c r="J362" s="263"/>
      <c r="K362" s="263"/>
      <c r="L362" s="268"/>
      <c r="M362" s="269"/>
      <c r="N362" s="270"/>
      <c r="O362" s="270"/>
      <c r="P362" s="270"/>
      <c r="Q362" s="270"/>
      <c r="R362" s="270"/>
      <c r="S362" s="270"/>
      <c r="T362" s="271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72" t="s">
        <v>202</v>
      </c>
      <c r="AU362" s="272" t="s">
        <v>78</v>
      </c>
      <c r="AV362" s="16" t="s">
        <v>148</v>
      </c>
      <c r="AW362" s="16" t="s">
        <v>31</v>
      </c>
      <c r="AX362" s="16" t="s">
        <v>76</v>
      </c>
      <c r="AY362" s="272" t="s">
        <v>197</v>
      </c>
    </row>
    <row r="363" s="2" customFormat="1" ht="24.15" customHeight="1">
      <c r="A363" s="40"/>
      <c r="B363" s="41"/>
      <c r="C363" s="215" t="s">
        <v>541</v>
      </c>
      <c r="D363" s="215" t="s">
        <v>198</v>
      </c>
      <c r="E363" s="216" t="s">
        <v>1282</v>
      </c>
      <c r="F363" s="217" t="s">
        <v>1283</v>
      </c>
      <c r="G363" s="218" t="s">
        <v>232</v>
      </c>
      <c r="H363" s="219">
        <v>15</v>
      </c>
      <c r="I363" s="220"/>
      <c r="J363" s="221">
        <f>ROUND(I363*H363,2)</f>
        <v>0</v>
      </c>
      <c r="K363" s="222"/>
      <c r="L363" s="46"/>
      <c r="M363" s="223" t="s">
        <v>19</v>
      </c>
      <c r="N363" s="224" t="s">
        <v>42</v>
      </c>
      <c r="O363" s="86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7" t="s">
        <v>148</v>
      </c>
      <c r="AT363" s="227" t="s">
        <v>198</v>
      </c>
      <c r="AU363" s="227" t="s">
        <v>78</v>
      </c>
      <c r="AY363" s="19" t="s">
        <v>197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9" t="s">
        <v>148</v>
      </c>
      <c r="BK363" s="228">
        <f>ROUND(I363*H363,2)</f>
        <v>0</v>
      </c>
      <c r="BL363" s="19" t="s">
        <v>148</v>
      </c>
      <c r="BM363" s="227" t="s">
        <v>1284</v>
      </c>
    </row>
    <row r="364" s="2" customFormat="1">
      <c r="A364" s="40"/>
      <c r="B364" s="41"/>
      <c r="C364" s="42"/>
      <c r="D364" s="292" t="s">
        <v>774</v>
      </c>
      <c r="E364" s="42"/>
      <c r="F364" s="293" t="s">
        <v>1285</v>
      </c>
      <c r="G364" s="42"/>
      <c r="H364" s="42"/>
      <c r="I364" s="294"/>
      <c r="J364" s="42"/>
      <c r="K364" s="42"/>
      <c r="L364" s="46"/>
      <c r="M364" s="295"/>
      <c r="N364" s="296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774</v>
      </c>
      <c r="AU364" s="19" t="s">
        <v>78</v>
      </c>
    </row>
    <row r="365" s="13" customFormat="1">
      <c r="A365" s="13"/>
      <c r="B365" s="229"/>
      <c r="C365" s="230"/>
      <c r="D365" s="231" t="s">
        <v>202</v>
      </c>
      <c r="E365" s="232" t="s">
        <v>19</v>
      </c>
      <c r="F365" s="233" t="s">
        <v>1286</v>
      </c>
      <c r="G365" s="230"/>
      <c r="H365" s="232" t="s">
        <v>19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202</v>
      </c>
      <c r="AU365" s="239" t="s">
        <v>78</v>
      </c>
      <c r="AV365" s="13" t="s">
        <v>76</v>
      </c>
      <c r="AW365" s="13" t="s">
        <v>31</v>
      </c>
      <c r="AX365" s="13" t="s">
        <v>69</v>
      </c>
      <c r="AY365" s="239" t="s">
        <v>197</v>
      </c>
    </row>
    <row r="366" s="14" customFormat="1">
      <c r="A366" s="14"/>
      <c r="B366" s="240"/>
      <c r="C366" s="241"/>
      <c r="D366" s="231" t="s">
        <v>202</v>
      </c>
      <c r="E366" s="242" t="s">
        <v>19</v>
      </c>
      <c r="F366" s="243" t="s">
        <v>1204</v>
      </c>
      <c r="G366" s="241"/>
      <c r="H366" s="244">
        <v>15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0" t="s">
        <v>202</v>
      </c>
      <c r="AU366" s="250" t="s">
        <v>78</v>
      </c>
      <c r="AV366" s="14" t="s">
        <v>78</v>
      </c>
      <c r="AW366" s="14" t="s">
        <v>31</v>
      </c>
      <c r="AX366" s="14" t="s">
        <v>69</v>
      </c>
      <c r="AY366" s="250" t="s">
        <v>197</v>
      </c>
    </row>
    <row r="367" s="16" customFormat="1">
      <c r="A367" s="16"/>
      <c r="B367" s="262"/>
      <c r="C367" s="263"/>
      <c r="D367" s="231" t="s">
        <v>202</v>
      </c>
      <c r="E367" s="264" t="s">
        <v>19</v>
      </c>
      <c r="F367" s="265" t="s">
        <v>215</v>
      </c>
      <c r="G367" s="263"/>
      <c r="H367" s="266">
        <v>15</v>
      </c>
      <c r="I367" s="267"/>
      <c r="J367" s="263"/>
      <c r="K367" s="263"/>
      <c r="L367" s="268"/>
      <c r="M367" s="269"/>
      <c r="N367" s="270"/>
      <c r="O367" s="270"/>
      <c r="P367" s="270"/>
      <c r="Q367" s="270"/>
      <c r="R367" s="270"/>
      <c r="S367" s="270"/>
      <c r="T367" s="271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72" t="s">
        <v>202</v>
      </c>
      <c r="AU367" s="272" t="s">
        <v>78</v>
      </c>
      <c r="AV367" s="16" t="s">
        <v>148</v>
      </c>
      <c r="AW367" s="16" t="s">
        <v>31</v>
      </c>
      <c r="AX367" s="16" t="s">
        <v>76</v>
      </c>
      <c r="AY367" s="272" t="s">
        <v>197</v>
      </c>
    </row>
    <row r="368" s="2" customFormat="1" ht="24.15" customHeight="1">
      <c r="A368" s="40"/>
      <c r="B368" s="41"/>
      <c r="C368" s="215" t="s">
        <v>545</v>
      </c>
      <c r="D368" s="215" t="s">
        <v>198</v>
      </c>
      <c r="E368" s="216" t="s">
        <v>1287</v>
      </c>
      <c r="F368" s="217" t="s">
        <v>1288</v>
      </c>
      <c r="G368" s="218" t="s">
        <v>232</v>
      </c>
      <c r="H368" s="219">
        <v>468</v>
      </c>
      <c r="I368" s="220"/>
      <c r="J368" s="221">
        <f>ROUND(I368*H368,2)</f>
        <v>0</v>
      </c>
      <c r="K368" s="222"/>
      <c r="L368" s="46"/>
      <c r="M368" s="223" t="s">
        <v>19</v>
      </c>
      <c r="N368" s="224" t="s">
        <v>42</v>
      </c>
      <c r="O368" s="86"/>
      <c r="P368" s="225">
        <f>O368*H368</f>
        <v>0</v>
      </c>
      <c r="Q368" s="225">
        <v>0</v>
      </c>
      <c r="R368" s="225">
        <f>Q368*H368</f>
        <v>0</v>
      </c>
      <c r="S368" s="225">
        <v>0</v>
      </c>
      <c r="T368" s="22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148</v>
      </c>
      <c r="AT368" s="227" t="s">
        <v>198</v>
      </c>
      <c r="AU368" s="227" t="s">
        <v>78</v>
      </c>
      <c r="AY368" s="19" t="s">
        <v>197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148</v>
      </c>
      <c r="BK368" s="228">
        <f>ROUND(I368*H368,2)</f>
        <v>0</v>
      </c>
      <c r="BL368" s="19" t="s">
        <v>148</v>
      </c>
      <c r="BM368" s="227" t="s">
        <v>1289</v>
      </c>
    </row>
    <row r="369" s="2" customFormat="1">
      <c r="A369" s="40"/>
      <c r="B369" s="41"/>
      <c r="C369" s="42"/>
      <c r="D369" s="292" t="s">
        <v>774</v>
      </c>
      <c r="E369" s="42"/>
      <c r="F369" s="293" t="s">
        <v>1290</v>
      </c>
      <c r="G369" s="42"/>
      <c r="H369" s="42"/>
      <c r="I369" s="294"/>
      <c r="J369" s="42"/>
      <c r="K369" s="42"/>
      <c r="L369" s="46"/>
      <c r="M369" s="295"/>
      <c r="N369" s="296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774</v>
      </c>
      <c r="AU369" s="19" t="s">
        <v>78</v>
      </c>
    </row>
    <row r="370" s="13" customFormat="1">
      <c r="A370" s="13"/>
      <c r="B370" s="229"/>
      <c r="C370" s="230"/>
      <c r="D370" s="231" t="s">
        <v>202</v>
      </c>
      <c r="E370" s="232" t="s">
        <v>19</v>
      </c>
      <c r="F370" s="233" t="s">
        <v>1291</v>
      </c>
      <c r="G370" s="230"/>
      <c r="H370" s="232" t="s">
        <v>19</v>
      </c>
      <c r="I370" s="234"/>
      <c r="J370" s="230"/>
      <c r="K370" s="230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202</v>
      </c>
      <c r="AU370" s="239" t="s">
        <v>78</v>
      </c>
      <c r="AV370" s="13" t="s">
        <v>76</v>
      </c>
      <c r="AW370" s="13" t="s">
        <v>31</v>
      </c>
      <c r="AX370" s="13" t="s">
        <v>69</v>
      </c>
      <c r="AY370" s="239" t="s">
        <v>197</v>
      </c>
    </row>
    <row r="371" s="14" customFormat="1">
      <c r="A371" s="14"/>
      <c r="B371" s="240"/>
      <c r="C371" s="241"/>
      <c r="D371" s="231" t="s">
        <v>202</v>
      </c>
      <c r="E371" s="242" t="s">
        <v>19</v>
      </c>
      <c r="F371" s="243" t="s">
        <v>1226</v>
      </c>
      <c r="G371" s="241"/>
      <c r="H371" s="244">
        <v>468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0" t="s">
        <v>202</v>
      </c>
      <c r="AU371" s="250" t="s">
        <v>78</v>
      </c>
      <c r="AV371" s="14" t="s">
        <v>78</v>
      </c>
      <c r="AW371" s="14" t="s">
        <v>31</v>
      </c>
      <c r="AX371" s="14" t="s">
        <v>69</v>
      </c>
      <c r="AY371" s="250" t="s">
        <v>197</v>
      </c>
    </row>
    <row r="372" s="16" customFormat="1">
      <c r="A372" s="16"/>
      <c r="B372" s="262"/>
      <c r="C372" s="263"/>
      <c r="D372" s="231" t="s">
        <v>202</v>
      </c>
      <c r="E372" s="264" t="s">
        <v>19</v>
      </c>
      <c r="F372" s="265" t="s">
        <v>215</v>
      </c>
      <c r="G372" s="263"/>
      <c r="H372" s="266">
        <v>468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72" t="s">
        <v>202</v>
      </c>
      <c r="AU372" s="272" t="s">
        <v>78</v>
      </c>
      <c r="AV372" s="16" t="s">
        <v>148</v>
      </c>
      <c r="AW372" s="16" t="s">
        <v>31</v>
      </c>
      <c r="AX372" s="16" t="s">
        <v>76</v>
      </c>
      <c r="AY372" s="272" t="s">
        <v>197</v>
      </c>
    </row>
    <row r="373" s="2" customFormat="1" ht="21.75" customHeight="1">
      <c r="A373" s="40"/>
      <c r="B373" s="41"/>
      <c r="C373" s="215" t="s">
        <v>549</v>
      </c>
      <c r="D373" s="215" t="s">
        <v>198</v>
      </c>
      <c r="E373" s="216" t="s">
        <v>1292</v>
      </c>
      <c r="F373" s="217" t="s">
        <v>1293</v>
      </c>
      <c r="G373" s="218" t="s">
        <v>232</v>
      </c>
      <c r="H373" s="219">
        <v>399</v>
      </c>
      <c r="I373" s="220"/>
      <c r="J373" s="221">
        <f>ROUND(I373*H373,2)</f>
        <v>0</v>
      </c>
      <c r="K373" s="222"/>
      <c r="L373" s="46"/>
      <c r="M373" s="223" t="s">
        <v>19</v>
      </c>
      <c r="N373" s="224" t="s">
        <v>42</v>
      </c>
      <c r="O373" s="86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7" t="s">
        <v>148</v>
      </c>
      <c r="AT373" s="227" t="s">
        <v>198</v>
      </c>
      <c r="AU373" s="227" t="s">
        <v>78</v>
      </c>
      <c r="AY373" s="19" t="s">
        <v>197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9" t="s">
        <v>148</v>
      </c>
      <c r="BK373" s="228">
        <f>ROUND(I373*H373,2)</f>
        <v>0</v>
      </c>
      <c r="BL373" s="19" t="s">
        <v>148</v>
      </c>
      <c r="BM373" s="227" t="s">
        <v>1294</v>
      </c>
    </row>
    <row r="374" s="2" customFormat="1">
      <c r="A374" s="40"/>
      <c r="B374" s="41"/>
      <c r="C374" s="42"/>
      <c r="D374" s="292" t="s">
        <v>774</v>
      </c>
      <c r="E374" s="42"/>
      <c r="F374" s="293" t="s">
        <v>1295</v>
      </c>
      <c r="G374" s="42"/>
      <c r="H374" s="42"/>
      <c r="I374" s="294"/>
      <c r="J374" s="42"/>
      <c r="K374" s="42"/>
      <c r="L374" s="46"/>
      <c r="M374" s="295"/>
      <c r="N374" s="296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774</v>
      </c>
      <c r="AU374" s="19" t="s">
        <v>78</v>
      </c>
    </row>
    <row r="375" s="13" customFormat="1">
      <c r="A375" s="13"/>
      <c r="B375" s="229"/>
      <c r="C375" s="230"/>
      <c r="D375" s="231" t="s">
        <v>202</v>
      </c>
      <c r="E375" s="232" t="s">
        <v>19</v>
      </c>
      <c r="F375" s="233" t="s">
        <v>1291</v>
      </c>
      <c r="G375" s="230"/>
      <c r="H375" s="232" t="s">
        <v>19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9" t="s">
        <v>202</v>
      </c>
      <c r="AU375" s="239" t="s">
        <v>78</v>
      </c>
      <c r="AV375" s="13" t="s">
        <v>76</v>
      </c>
      <c r="AW375" s="13" t="s">
        <v>31</v>
      </c>
      <c r="AX375" s="13" t="s">
        <v>69</v>
      </c>
      <c r="AY375" s="239" t="s">
        <v>197</v>
      </c>
    </row>
    <row r="376" s="14" customFormat="1">
      <c r="A376" s="14"/>
      <c r="B376" s="240"/>
      <c r="C376" s="241"/>
      <c r="D376" s="231" t="s">
        <v>202</v>
      </c>
      <c r="E376" s="242" t="s">
        <v>19</v>
      </c>
      <c r="F376" s="243" t="s">
        <v>1276</v>
      </c>
      <c r="G376" s="241"/>
      <c r="H376" s="244">
        <v>399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0" t="s">
        <v>202</v>
      </c>
      <c r="AU376" s="250" t="s">
        <v>78</v>
      </c>
      <c r="AV376" s="14" t="s">
        <v>78</v>
      </c>
      <c r="AW376" s="14" t="s">
        <v>31</v>
      </c>
      <c r="AX376" s="14" t="s">
        <v>69</v>
      </c>
      <c r="AY376" s="250" t="s">
        <v>197</v>
      </c>
    </row>
    <row r="377" s="16" customFormat="1">
      <c r="A377" s="16"/>
      <c r="B377" s="262"/>
      <c r="C377" s="263"/>
      <c r="D377" s="231" t="s">
        <v>202</v>
      </c>
      <c r="E377" s="264" t="s">
        <v>19</v>
      </c>
      <c r="F377" s="265" t="s">
        <v>215</v>
      </c>
      <c r="G377" s="263"/>
      <c r="H377" s="266">
        <v>399</v>
      </c>
      <c r="I377" s="267"/>
      <c r="J377" s="263"/>
      <c r="K377" s="263"/>
      <c r="L377" s="268"/>
      <c r="M377" s="269"/>
      <c r="N377" s="270"/>
      <c r="O377" s="270"/>
      <c r="P377" s="270"/>
      <c r="Q377" s="270"/>
      <c r="R377" s="270"/>
      <c r="S377" s="270"/>
      <c r="T377" s="271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72" t="s">
        <v>202</v>
      </c>
      <c r="AU377" s="272" t="s">
        <v>78</v>
      </c>
      <c r="AV377" s="16" t="s">
        <v>148</v>
      </c>
      <c r="AW377" s="16" t="s">
        <v>31</v>
      </c>
      <c r="AX377" s="16" t="s">
        <v>76</v>
      </c>
      <c r="AY377" s="272" t="s">
        <v>197</v>
      </c>
    </row>
    <row r="378" s="2" customFormat="1" ht="21.75" customHeight="1">
      <c r="A378" s="40"/>
      <c r="B378" s="41"/>
      <c r="C378" s="215" t="s">
        <v>553</v>
      </c>
      <c r="D378" s="215" t="s">
        <v>198</v>
      </c>
      <c r="E378" s="216" t="s">
        <v>1292</v>
      </c>
      <c r="F378" s="217" t="s">
        <v>1293</v>
      </c>
      <c r="G378" s="218" t="s">
        <v>232</v>
      </c>
      <c r="H378" s="219">
        <v>168</v>
      </c>
      <c r="I378" s="220"/>
      <c r="J378" s="221">
        <f>ROUND(I378*H378,2)</f>
        <v>0</v>
      </c>
      <c r="K378" s="222"/>
      <c r="L378" s="46"/>
      <c r="M378" s="223" t="s">
        <v>19</v>
      </c>
      <c r="N378" s="224" t="s">
        <v>42</v>
      </c>
      <c r="O378" s="86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7" t="s">
        <v>148</v>
      </c>
      <c r="AT378" s="227" t="s">
        <v>198</v>
      </c>
      <c r="AU378" s="227" t="s">
        <v>78</v>
      </c>
      <c r="AY378" s="19" t="s">
        <v>197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9" t="s">
        <v>148</v>
      </c>
      <c r="BK378" s="228">
        <f>ROUND(I378*H378,2)</f>
        <v>0</v>
      </c>
      <c r="BL378" s="19" t="s">
        <v>148</v>
      </c>
      <c r="BM378" s="227" t="s">
        <v>1296</v>
      </c>
    </row>
    <row r="379" s="2" customFormat="1">
      <c r="A379" s="40"/>
      <c r="B379" s="41"/>
      <c r="C379" s="42"/>
      <c r="D379" s="292" t="s">
        <v>774</v>
      </c>
      <c r="E379" s="42"/>
      <c r="F379" s="293" t="s">
        <v>1295</v>
      </c>
      <c r="G379" s="42"/>
      <c r="H379" s="42"/>
      <c r="I379" s="294"/>
      <c r="J379" s="42"/>
      <c r="K379" s="42"/>
      <c r="L379" s="46"/>
      <c r="M379" s="295"/>
      <c r="N379" s="296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774</v>
      </c>
      <c r="AU379" s="19" t="s">
        <v>78</v>
      </c>
    </row>
    <row r="380" s="13" customFormat="1">
      <c r="A380" s="13"/>
      <c r="B380" s="229"/>
      <c r="C380" s="230"/>
      <c r="D380" s="231" t="s">
        <v>202</v>
      </c>
      <c r="E380" s="232" t="s">
        <v>19</v>
      </c>
      <c r="F380" s="233" t="s">
        <v>1270</v>
      </c>
      <c r="G380" s="230"/>
      <c r="H380" s="232" t="s">
        <v>19</v>
      </c>
      <c r="I380" s="234"/>
      <c r="J380" s="230"/>
      <c r="K380" s="230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202</v>
      </c>
      <c r="AU380" s="239" t="s">
        <v>78</v>
      </c>
      <c r="AV380" s="13" t="s">
        <v>76</v>
      </c>
      <c r="AW380" s="13" t="s">
        <v>31</v>
      </c>
      <c r="AX380" s="13" t="s">
        <v>69</v>
      </c>
      <c r="AY380" s="239" t="s">
        <v>197</v>
      </c>
    </row>
    <row r="381" s="14" customFormat="1">
      <c r="A381" s="14"/>
      <c r="B381" s="240"/>
      <c r="C381" s="241"/>
      <c r="D381" s="231" t="s">
        <v>202</v>
      </c>
      <c r="E381" s="242" t="s">
        <v>19</v>
      </c>
      <c r="F381" s="243" t="s">
        <v>1243</v>
      </c>
      <c r="G381" s="241"/>
      <c r="H381" s="244">
        <v>168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0" t="s">
        <v>202</v>
      </c>
      <c r="AU381" s="250" t="s">
        <v>78</v>
      </c>
      <c r="AV381" s="14" t="s">
        <v>78</v>
      </c>
      <c r="AW381" s="14" t="s">
        <v>31</v>
      </c>
      <c r="AX381" s="14" t="s">
        <v>69</v>
      </c>
      <c r="AY381" s="250" t="s">
        <v>197</v>
      </c>
    </row>
    <row r="382" s="16" customFormat="1">
      <c r="A382" s="16"/>
      <c r="B382" s="262"/>
      <c r="C382" s="263"/>
      <c r="D382" s="231" t="s">
        <v>202</v>
      </c>
      <c r="E382" s="264" t="s">
        <v>19</v>
      </c>
      <c r="F382" s="265" t="s">
        <v>215</v>
      </c>
      <c r="G382" s="263"/>
      <c r="H382" s="266">
        <v>168</v>
      </c>
      <c r="I382" s="267"/>
      <c r="J382" s="263"/>
      <c r="K382" s="263"/>
      <c r="L382" s="268"/>
      <c r="M382" s="269"/>
      <c r="N382" s="270"/>
      <c r="O382" s="270"/>
      <c r="P382" s="270"/>
      <c r="Q382" s="270"/>
      <c r="R382" s="270"/>
      <c r="S382" s="270"/>
      <c r="T382" s="271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72" t="s">
        <v>202</v>
      </c>
      <c r="AU382" s="272" t="s">
        <v>78</v>
      </c>
      <c r="AV382" s="16" t="s">
        <v>148</v>
      </c>
      <c r="AW382" s="16" t="s">
        <v>31</v>
      </c>
      <c r="AX382" s="16" t="s">
        <v>76</v>
      </c>
      <c r="AY382" s="272" t="s">
        <v>197</v>
      </c>
    </row>
    <row r="383" s="2" customFormat="1" ht="21.75" customHeight="1">
      <c r="A383" s="40"/>
      <c r="B383" s="41"/>
      <c r="C383" s="215" t="s">
        <v>558</v>
      </c>
      <c r="D383" s="215" t="s">
        <v>198</v>
      </c>
      <c r="E383" s="216" t="s">
        <v>1292</v>
      </c>
      <c r="F383" s="217" t="s">
        <v>1293</v>
      </c>
      <c r="G383" s="218" t="s">
        <v>232</v>
      </c>
      <c r="H383" s="219">
        <v>764</v>
      </c>
      <c r="I383" s="220"/>
      <c r="J383" s="221">
        <f>ROUND(I383*H383,2)</f>
        <v>0</v>
      </c>
      <c r="K383" s="222"/>
      <c r="L383" s="46"/>
      <c r="M383" s="223" t="s">
        <v>19</v>
      </c>
      <c r="N383" s="224" t="s">
        <v>42</v>
      </c>
      <c r="O383" s="86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148</v>
      </c>
      <c r="AT383" s="227" t="s">
        <v>198</v>
      </c>
      <c r="AU383" s="227" t="s">
        <v>78</v>
      </c>
      <c r="AY383" s="19" t="s">
        <v>197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148</v>
      </c>
      <c r="BK383" s="228">
        <f>ROUND(I383*H383,2)</f>
        <v>0</v>
      </c>
      <c r="BL383" s="19" t="s">
        <v>148</v>
      </c>
      <c r="BM383" s="227" t="s">
        <v>1297</v>
      </c>
    </row>
    <row r="384" s="2" customFormat="1">
      <c r="A384" s="40"/>
      <c r="B384" s="41"/>
      <c r="C384" s="42"/>
      <c r="D384" s="292" t="s">
        <v>774</v>
      </c>
      <c r="E384" s="42"/>
      <c r="F384" s="293" t="s">
        <v>1295</v>
      </c>
      <c r="G384" s="42"/>
      <c r="H384" s="42"/>
      <c r="I384" s="294"/>
      <c r="J384" s="42"/>
      <c r="K384" s="42"/>
      <c r="L384" s="46"/>
      <c r="M384" s="295"/>
      <c r="N384" s="296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774</v>
      </c>
      <c r="AU384" s="19" t="s">
        <v>78</v>
      </c>
    </row>
    <row r="385" s="13" customFormat="1">
      <c r="A385" s="13"/>
      <c r="B385" s="229"/>
      <c r="C385" s="230"/>
      <c r="D385" s="231" t="s">
        <v>202</v>
      </c>
      <c r="E385" s="232" t="s">
        <v>19</v>
      </c>
      <c r="F385" s="233" t="s">
        <v>1298</v>
      </c>
      <c r="G385" s="230"/>
      <c r="H385" s="232" t="s">
        <v>19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9" t="s">
        <v>202</v>
      </c>
      <c r="AU385" s="239" t="s">
        <v>78</v>
      </c>
      <c r="AV385" s="13" t="s">
        <v>76</v>
      </c>
      <c r="AW385" s="13" t="s">
        <v>31</v>
      </c>
      <c r="AX385" s="13" t="s">
        <v>69</v>
      </c>
      <c r="AY385" s="239" t="s">
        <v>197</v>
      </c>
    </row>
    <row r="386" s="14" customFormat="1">
      <c r="A386" s="14"/>
      <c r="B386" s="240"/>
      <c r="C386" s="241"/>
      <c r="D386" s="231" t="s">
        <v>202</v>
      </c>
      <c r="E386" s="242" t="s">
        <v>19</v>
      </c>
      <c r="F386" s="243" t="s">
        <v>850</v>
      </c>
      <c r="G386" s="241"/>
      <c r="H386" s="244">
        <v>764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0" t="s">
        <v>202</v>
      </c>
      <c r="AU386" s="250" t="s">
        <v>78</v>
      </c>
      <c r="AV386" s="14" t="s">
        <v>78</v>
      </c>
      <c r="AW386" s="14" t="s">
        <v>31</v>
      </c>
      <c r="AX386" s="14" t="s">
        <v>69</v>
      </c>
      <c r="AY386" s="250" t="s">
        <v>197</v>
      </c>
    </row>
    <row r="387" s="16" customFormat="1">
      <c r="A387" s="16"/>
      <c r="B387" s="262"/>
      <c r="C387" s="263"/>
      <c r="D387" s="231" t="s">
        <v>202</v>
      </c>
      <c r="E387" s="264" t="s">
        <v>19</v>
      </c>
      <c r="F387" s="265" t="s">
        <v>215</v>
      </c>
      <c r="G387" s="263"/>
      <c r="H387" s="266">
        <v>764</v>
      </c>
      <c r="I387" s="267"/>
      <c r="J387" s="263"/>
      <c r="K387" s="263"/>
      <c r="L387" s="268"/>
      <c r="M387" s="269"/>
      <c r="N387" s="270"/>
      <c r="O387" s="270"/>
      <c r="P387" s="270"/>
      <c r="Q387" s="270"/>
      <c r="R387" s="270"/>
      <c r="S387" s="270"/>
      <c r="T387" s="271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72" t="s">
        <v>202</v>
      </c>
      <c r="AU387" s="272" t="s">
        <v>78</v>
      </c>
      <c r="AV387" s="16" t="s">
        <v>148</v>
      </c>
      <c r="AW387" s="16" t="s">
        <v>31</v>
      </c>
      <c r="AX387" s="16" t="s">
        <v>76</v>
      </c>
      <c r="AY387" s="272" t="s">
        <v>197</v>
      </c>
    </row>
    <row r="388" s="2" customFormat="1" ht="33" customHeight="1">
      <c r="A388" s="40"/>
      <c r="B388" s="41"/>
      <c r="C388" s="215" t="s">
        <v>562</v>
      </c>
      <c r="D388" s="215" t="s">
        <v>198</v>
      </c>
      <c r="E388" s="216" t="s">
        <v>1299</v>
      </c>
      <c r="F388" s="217" t="s">
        <v>1300</v>
      </c>
      <c r="G388" s="218" t="s">
        <v>232</v>
      </c>
      <c r="H388" s="219">
        <v>26</v>
      </c>
      <c r="I388" s="220"/>
      <c r="J388" s="221">
        <f>ROUND(I388*H388,2)</f>
        <v>0</v>
      </c>
      <c r="K388" s="222"/>
      <c r="L388" s="46"/>
      <c r="M388" s="223" t="s">
        <v>19</v>
      </c>
      <c r="N388" s="224" t="s">
        <v>42</v>
      </c>
      <c r="O388" s="86"/>
      <c r="P388" s="225">
        <f>O388*H388</f>
        <v>0</v>
      </c>
      <c r="Q388" s="225">
        <v>0</v>
      </c>
      <c r="R388" s="225">
        <f>Q388*H388</f>
        <v>0</v>
      </c>
      <c r="S388" s="225">
        <v>0</v>
      </c>
      <c r="T388" s="22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7" t="s">
        <v>148</v>
      </c>
      <c r="AT388" s="227" t="s">
        <v>198</v>
      </c>
      <c r="AU388" s="227" t="s">
        <v>78</v>
      </c>
      <c r="AY388" s="19" t="s">
        <v>197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9" t="s">
        <v>148</v>
      </c>
      <c r="BK388" s="228">
        <f>ROUND(I388*H388,2)</f>
        <v>0</v>
      </c>
      <c r="BL388" s="19" t="s">
        <v>148</v>
      </c>
      <c r="BM388" s="227" t="s">
        <v>1301</v>
      </c>
    </row>
    <row r="389" s="2" customFormat="1">
      <c r="A389" s="40"/>
      <c r="B389" s="41"/>
      <c r="C389" s="42"/>
      <c r="D389" s="292" t="s">
        <v>774</v>
      </c>
      <c r="E389" s="42"/>
      <c r="F389" s="293" t="s">
        <v>1302</v>
      </c>
      <c r="G389" s="42"/>
      <c r="H389" s="42"/>
      <c r="I389" s="294"/>
      <c r="J389" s="42"/>
      <c r="K389" s="42"/>
      <c r="L389" s="46"/>
      <c r="M389" s="295"/>
      <c r="N389" s="296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774</v>
      </c>
      <c r="AU389" s="19" t="s">
        <v>78</v>
      </c>
    </row>
    <row r="390" s="13" customFormat="1">
      <c r="A390" s="13"/>
      <c r="B390" s="229"/>
      <c r="C390" s="230"/>
      <c r="D390" s="231" t="s">
        <v>202</v>
      </c>
      <c r="E390" s="232" t="s">
        <v>19</v>
      </c>
      <c r="F390" s="233" t="s">
        <v>1303</v>
      </c>
      <c r="G390" s="230"/>
      <c r="H390" s="232" t="s">
        <v>19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202</v>
      </c>
      <c r="AU390" s="239" t="s">
        <v>78</v>
      </c>
      <c r="AV390" s="13" t="s">
        <v>76</v>
      </c>
      <c r="AW390" s="13" t="s">
        <v>31</v>
      </c>
      <c r="AX390" s="13" t="s">
        <v>69</v>
      </c>
      <c r="AY390" s="239" t="s">
        <v>197</v>
      </c>
    </row>
    <row r="391" s="14" customFormat="1">
      <c r="A391" s="14"/>
      <c r="B391" s="240"/>
      <c r="C391" s="241"/>
      <c r="D391" s="231" t="s">
        <v>202</v>
      </c>
      <c r="E391" s="242" t="s">
        <v>19</v>
      </c>
      <c r="F391" s="243" t="s">
        <v>408</v>
      </c>
      <c r="G391" s="241"/>
      <c r="H391" s="244">
        <v>26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202</v>
      </c>
      <c r="AU391" s="250" t="s">
        <v>78</v>
      </c>
      <c r="AV391" s="14" t="s">
        <v>78</v>
      </c>
      <c r="AW391" s="14" t="s">
        <v>31</v>
      </c>
      <c r="AX391" s="14" t="s">
        <v>69</v>
      </c>
      <c r="AY391" s="250" t="s">
        <v>197</v>
      </c>
    </row>
    <row r="392" s="16" customFormat="1">
      <c r="A392" s="16"/>
      <c r="B392" s="262"/>
      <c r="C392" s="263"/>
      <c r="D392" s="231" t="s">
        <v>202</v>
      </c>
      <c r="E392" s="264" t="s">
        <v>19</v>
      </c>
      <c r="F392" s="265" t="s">
        <v>215</v>
      </c>
      <c r="G392" s="263"/>
      <c r="H392" s="266">
        <v>26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72" t="s">
        <v>202</v>
      </c>
      <c r="AU392" s="272" t="s">
        <v>78</v>
      </c>
      <c r="AV392" s="16" t="s">
        <v>148</v>
      </c>
      <c r="AW392" s="16" t="s">
        <v>31</v>
      </c>
      <c r="AX392" s="16" t="s">
        <v>76</v>
      </c>
      <c r="AY392" s="272" t="s">
        <v>197</v>
      </c>
    </row>
    <row r="393" s="2" customFormat="1" ht="33" customHeight="1">
      <c r="A393" s="40"/>
      <c r="B393" s="41"/>
      <c r="C393" s="215" t="s">
        <v>566</v>
      </c>
      <c r="D393" s="215" t="s">
        <v>198</v>
      </c>
      <c r="E393" s="216" t="s">
        <v>1304</v>
      </c>
      <c r="F393" s="217" t="s">
        <v>1305</v>
      </c>
      <c r="G393" s="218" t="s">
        <v>232</v>
      </c>
      <c r="H393" s="219">
        <v>399</v>
      </c>
      <c r="I393" s="220"/>
      <c r="J393" s="221">
        <f>ROUND(I393*H393,2)</f>
        <v>0</v>
      </c>
      <c r="K393" s="222"/>
      <c r="L393" s="46"/>
      <c r="M393" s="223" t="s">
        <v>19</v>
      </c>
      <c r="N393" s="224" t="s">
        <v>42</v>
      </c>
      <c r="O393" s="86"/>
      <c r="P393" s="225">
        <f>O393*H393</f>
        <v>0</v>
      </c>
      <c r="Q393" s="225">
        <v>0</v>
      </c>
      <c r="R393" s="225">
        <f>Q393*H393</f>
        <v>0</v>
      </c>
      <c r="S393" s="225">
        <v>0</v>
      </c>
      <c r="T393" s="22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7" t="s">
        <v>148</v>
      </c>
      <c r="AT393" s="227" t="s">
        <v>198</v>
      </c>
      <c r="AU393" s="227" t="s">
        <v>78</v>
      </c>
      <c r="AY393" s="19" t="s">
        <v>197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9" t="s">
        <v>148</v>
      </c>
      <c r="BK393" s="228">
        <f>ROUND(I393*H393,2)</f>
        <v>0</v>
      </c>
      <c r="BL393" s="19" t="s">
        <v>148</v>
      </c>
      <c r="BM393" s="227" t="s">
        <v>1306</v>
      </c>
    </row>
    <row r="394" s="2" customFormat="1">
      <c r="A394" s="40"/>
      <c r="B394" s="41"/>
      <c r="C394" s="42"/>
      <c r="D394" s="292" t="s">
        <v>774</v>
      </c>
      <c r="E394" s="42"/>
      <c r="F394" s="293" t="s">
        <v>1307</v>
      </c>
      <c r="G394" s="42"/>
      <c r="H394" s="42"/>
      <c r="I394" s="294"/>
      <c r="J394" s="42"/>
      <c r="K394" s="42"/>
      <c r="L394" s="46"/>
      <c r="M394" s="295"/>
      <c r="N394" s="296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774</v>
      </c>
      <c r="AU394" s="19" t="s">
        <v>78</v>
      </c>
    </row>
    <row r="395" s="13" customFormat="1">
      <c r="A395" s="13"/>
      <c r="B395" s="229"/>
      <c r="C395" s="230"/>
      <c r="D395" s="231" t="s">
        <v>202</v>
      </c>
      <c r="E395" s="232" t="s">
        <v>19</v>
      </c>
      <c r="F395" s="233" t="s">
        <v>1291</v>
      </c>
      <c r="G395" s="230"/>
      <c r="H395" s="232" t="s">
        <v>19</v>
      </c>
      <c r="I395" s="234"/>
      <c r="J395" s="230"/>
      <c r="K395" s="230"/>
      <c r="L395" s="235"/>
      <c r="M395" s="236"/>
      <c r="N395" s="237"/>
      <c r="O395" s="237"/>
      <c r="P395" s="237"/>
      <c r="Q395" s="237"/>
      <c r="R395" s="237"/>
      <c r="S395" s="237"/>
      <c r="T395" s="23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9" t="s">
        <v>202</v>
      </c>
      <c r="AU395" s="239" t="s">
        <v>78</v>
      </c>
      <c r="AV395" s="13" t="s">
        <v>76</v>
      </c>
      <c r="AW395" s="13" t="s">
        <v>31</v>
      </c>
      <c r="AX395" s="13" t="s">
        <v>69</v>
      </c>
      <c r="AY395" s="239" t="s">
        <v>197</v>
      </c>
    </row>
    <row r="396" s="14" customFormat="1">
      <c r="A396" s="14"/>
      <c r="B396" s="240"/>
      <c r="C396" s="241"/>
      <c r="D396" s="231" t="s">
        <v>202</v>
      </c>
      <c r="E396" s="242" t="s">
        <v>19</v>
      </c>
      <c r="F396" s="243" t="s">
        <v>1276</v>
      </c>
      <c r="G396" s="241"/>
      <c r="H396" s="244">
        <v>399</v>
      </c>
      <c r="I396" s="245"/>
      <c r="J396" s="241"/>
      <c r="K396" s="241"/>
      <c r="L396" s="246"/>
      <c r="M396" s="247"/>
      <c r="N396" s="248"/>
      <c r="O396" s="248"/>
      <c r="P396" s="248"/>
      <c r="Q396" s="248"/>
      <c r="R396" s="248"/>
      <c r="S396" s="248"/>
      <c r="T396" s="24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0" t="s">
        <v>202</v>
      </c>
      <c r="AU396" s="250" t="s">
        <v>78</v>
      </c>
      <c r="AV396" s="14" t="s">
        <v>78</v>
      </c>
      <c r="AW396" s="14" t="s">
        <v>31</v>
      </c>
      <c r="AX396" s="14" t="s">
        <v>69</v>
      </c>
      <c r="AY396" s="250" t="s">
        <v>197</v>
      </c>
    </row>
    <row r="397" s="16" customFormat="1">
      <c r="A397" s="16"/>
      <c r="B397" s="262"/>
      <c r="C397" s="263"/>
      <c r="D397" s="231" t="s">
        <v>202</v>
      </c>
      <c r="E397" s="264" t="s">
        <v>19</v>
      </c>
      <c r="F397" s="265" t="s">
        <v>215</v>
      </c>
      <c r="G397" s="263"/>
      <c r="H397" s="266">
        <v>399</v>
      </c>
      <c r="I397" s="267"/>
      <c r="J397" s="263"/>
      <c r="K397" s="263"/>
      <c r="L397" s="268"/>
      <c r="M397" s="269"/>
      <c r="N397" s="270"/>
      <c r="O397" s="270"/>
      <c r="P397" s="270"/>
      <c r="Q397" s="270"/>
      <c r="R397" s="270"/>
      <c r="S397" s="270"/>
      <c r="T397" s="271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72" t="s">
        <v>202</v>
      </c>
      <c r="AU397" s="272" t="s">
        <v>78</v>
      </c>
      <c r="AV397" s="16" t="s">
        <v>148</v>
      </c>
      <c r="AW397" s="16" t="s">
        <v>31</v>
      </c>
      <c r="AX397" s="16" t="s">
        <v>76</v>
      </c>
      <c r="AY397" s="272" t="s">
        <v>197</v>
      </c>
    </row>
    <row r="398" s="2" customFormat="1" ht="33" customHeight="1">
      <c r="A398" s="40"/>
      <c r="B398" s="41"/>
      <c r="C398" s="215" t="s">
        <v>570</v>
      </c>
      <c r="D398" s="215" t="s">
        <v>198</v>
      </c>
      <c r="E398" s="216" t="s">
        <v>1304</v>
      </c>
      <c r="F398" s="217" t="s">
        <v>1305</v>
      </c>
      <c r="G398" s="218" t="s">
        <v>232</v>
      </c>
      <c r="H398" s="219">
        <v>738</v>
      </c>
      <c r="I398" s="220"/>
      <c r="J398" s="221">
        <f>ROUND(I398*H398,2)</f>
        <v>0</v>
      </c>
      <c r="K398" s="222"/>
      <c r="L398" s="46"/>
      <c r="M398" s="223" t="s">
        <v>19</v>
      </c>
      <c r="N398" s="224" t="s">
        <v>42</v>
      </c>
      <c r="O398" s="86"/>
      <c r="P398" s="225">
        <f>O398*H398</f>
        <v>0</v>
      </c>
      <c r="Q398" s="225">
        <v>0</v>
      </c>
      <c r="R398" s="225">
        <f>Q398*H398</f>
        <v>0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148</v>
      </c>
      <c r="AT398" s="227" t="s">
        <v>198</v>
      </c>
      <c r="AU398" s="227" t="s">
        <v>78</v>
      </c>
      <c r="AY398" s="19" t="s">
        <v>197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148</v>
      </c>
      <c r="BK398" s="228">
        <f>ROUND(I398*H398,2)</f>
        <v>0</v>
      </c>
      <c r="BL398" s="19" t="s">
        <v>148</v>
      </c>
      <c r="BM398" s="227" t="s">
        <v>1308</v>
      </c>
    </row>
    <row r="399" s="2" customFormat="1">
      <c r="A399" s="40"/>
      <c r="B399" s="41"/>
      <c r="C399" s="42"/>
      <c r="D399" s="292" t="s">
        <v>774</v>
      </c>
      <c r="E399" s="42"/>
      <c r="F399" s="293" t="s">
        <v>1307</v>
      </c>
      <c r="G399" s="42"/>
      <c r="H399" s="42"/>
      <c r="I399" s="294"/>
      <c r="J399" s="42"/>
      <c r="K399" s="42"/>
      <c r="L399" s="46"/>
      <c r="M399" s="295"/>
      <c r="N399" s="296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774</v>
      </c>
      <c r="AU399" s="19" t="s">
        <v>78</v>
      </c>
    </row>
    <row r="400" s="13" customFormat="1">
      <c r="A400" s="13"/>
      <c r="B400" s="229"/>
      <c r="C400" s="230"/>
      <c r="D400" s="231" t="s">
        <v>202</v>
      </c>
      <c r="E400" s="232" t="s">
        <v>19</v>
      </c>
      <c r="F400" s="233" t="s">
        <v>1303</v>
      </c>
      <c r="G400" s="230"/>
      <c r="H400" s="232" t="s">
        <v>19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9" t="s">
        <v>202</v>
      </c>
      <c r="AU400" s="239" t="s">
        <v>78</v>
      </c>
      <c r="AV400" s="13" t="s">
        <v>76</v>
      </c>
      <c r="AW400" s="13" t="s">
        <v>31</v>
      </c>
      <c r="AX400" s="13" t="s">
        <v>69</v>
      </c>
      <c r="AY400" s="239" t="s">
        <v>197</v>
      </c>
    </row>
    <row r="401" s="14" customFormat="1">
      <c r="A401" s="14"/>
      <c r="B401" s="240"/>
      <c r="C401" s="241"/>
      <c r="D401" s="231" t="s">
        <v>202</v>
      </c>
      <c r="E401" s="242" t="s">
        <v>19</v>
      </c>
      <c r="F401" s="243" t="s">
        <v>1309</v>
      </c>
      <c r="G401" s="241"/>
      <c r="H401" s="244">
        <v>738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0" t="s">
        <v>202</v>
      </c>
      <c r="AU401" s="250" t="s">
        <v>78</v>
      </c>
      <c r="AV401" s="14" t="s">
        <v>78</v>
      </c>
      <c r="AW401" s="14" t="s">
        <v>31</v>
      </c>
      <c r="AX401" s="14" t="s">
        <v>69</v>
      </c>
      <c r="AY401" s="250" t="s">
        <v>197</v>
      </c>
    </row>
    <row r="402" s="16" customFormat="1">
      <c r="A402" s="16"/>
      <c r="B402" s="262"/>
      <c r="C402" s="263"/>
      <c r="D402" s="231" t="s">
        <v>202</v>
      </c>
      <c r="E402" s="264" t="s">
        <v>19</v>
      </c>
      <c r="F402" s="265" t="s">
        <v>215</v>
      </c>
      <c r="G402" s="263"/>
      <c r="H402" s="266">
        <v>738</v>
      </c>
      <c r="I402" s="267"/>
      <c r="J402" s="263"/>
      <c r="K402" s="263"/>
      <c r="L402" s="268"/>
      <c r="M402" s="269"/>
      <c r="N402" s="270"/>
      <c r="O402" s="270"/>
      <c r="P402" s="270"/>
      <c r="Q402" s="270"/>
      <c r="R402" s="270"/>
      <c r="S402" s="270"/>
      <c r="T402" s="271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72" t="s">
        <v>202</v>
      </c>
      <c r="AU402" s="272" t="s">
        <v>78</v>
      </c>
      <c r="AV402" s="16" t="s">
        <v>148</v>
      </c>
      <c r="AW402" s="16" t="s">
        <v>31</v>
      </c>
      <c r="AX402" s="16" t="s">
        <v>76</v>
      </c>
      <c r="AY402" s="272" t="s">
        <v>197</v>
      </c>
    </row>
    <row r="403" s="2" customFormat="1" ht="24.15" customHeight="1">
      <c r="A403" s="40"/>
      <c r="B403" s="41"/>
      <c r="C403" s="215" t="s">
        <v>575</v>
      </c>
      <c r="D403" s="215" t="s">
        <v>198</v>
      </c>
      <c r="E403" s="216" t="s">
        <v>1310</v>
      </c>
      <c r="F403" s="217" t="s">
        <v>1311</v>
      </c>
      <c r="G403" s="218" t="s">
        <v>232</v>
      </c>
      <c r="H403" s="219">
        <v>168</v>
      </c>
      <c r="I403" s="220"/>
      <c r="J403" s="221">
        <f>ROUND(I403*H403,2)</f>
        <v>0</v>
      </c>
      <c r="K403" s="222"/>
      <c r="L403" s="46"/>
      <c r="M403" s="223" t="s">
        <v>19</v>
      </c>
      <c r="N403" s="224" t="s">
        <v>42</v>
      </c>
      <c r="O403" s="86"/>
      <c r="P403" s="225">
        <f>O403*H403</f>
        <v>0</v>
      </c>
      <c r="Q403" s="225">
        <v>0</v>
      </c>
      <c r="R403" s="225">
        <f>Q403*H403</f>
        <v>0</v>
      </c>
      <c r="S403" s="225">
        <v>0</v>
      </c>
      <c r="T403" s="22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7" t="s">
        <v>148</v>
      </c>
      <c r="AT403" s="227" t="s">
        <v>198</v>
      </c>
      <c r="AU403" s="227" t="s">
        <v>78</v>
      </c>
      <c r="AY403" s="19" t="s">
        <v>197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9" t="s">
        <v>148</v>
      </c>
      <c r="BK403" s="228">
        <f>ROUND(I403*H403,2)</f>
        <v>0</v>
      </c>
      <c r="BL403" s="19" t="s">
        <v>148</v>
      </c>
      <c r="BM403" s="227" t="s">
        <v>1312</v>
      </c>
    </row>
    <row r="404" s="2" customFormat="1">
      <c r="A404" s="40"/>
      <c r="B404" s="41"/>
      <c r="C404" s="42"/>
      <c r="D404" s="292" t="s">
        <v>774</v>
      </c>
      <c r="E404" s="42"/>
      <c r="F404" s="293" t="s">
        <v>1313</v>
      </c>
      <c r="G404" s="42"/>
      <c r="H404" s="42"/>
      <c r="I404" s="294"/>
      <c r="J404" s="42"/>
      <c r="K404" s="42"/>
      <c r="L404" s="46"/>
      <c r="M404" s="295"/>
      <c r="N404" s="296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774</v>
      </c>
      <c r="AU404" s="19" t="s">
        <v>78</v>
      </c>
    </row>
    <row r="405" s="13" customFormat="1">
      <c r="A405" s="13"/>
      <c r="B405" s="229"/>
      <c r="C405" s="230"/>
      <c r="D405" s="231" t="s">
        <v>202</v>
      </c>
      <c r="E405" s="232" t="s">
        <v>19</v>
      </c>
      <c r="F405" s="233" t="s">
        <v>1270</v>
      </c>
      <c r="G405" s="230"/>
      <c r="H405" s="232" t="s">
        <v>19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9" t="s">
        <v>202</v>
      </c>
      <c r="AU405" s="239" t="s">
        <v>78</v>
      </c>
      <c r="AV405" s="13" t="s">
        <v>76</v>
      </c>
      <c r="AW405" s="13" t="s">
        <v>31</v>
      </c>
      <c r="AX405" s="13" t="s">
        <v>69</v>
      </c>
      <c r="AY405" s="239" t="s">
        <v>197</v>
      </c>
    </row>
    <row r="406" s="14" customFormat="1">
      <c r="A406" s="14"/>
      <c r="B406" s="240"/>
      <c r="C406" s="241"/>
      <c r="D406" s="231" t="s">
        <v>202</v>
      </c>
      <c r="E406" s="242" t="s">
        <v>19</v>
      </c>
      <c r="F406" s="243" t="s">
        <v>1243</v>
      </c>
      <c r="G406" s="241"/>
      <c r="H406" s="244">
        <v>168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0" t="s">
        <v>202</v>
      </c>
      <c r="AU406" s="250" t="s">
        <v>78</v>
      </c>
      <c r="AV406" s="14" t="s">
        <v>78</v>
      </c>
      <c r="AW406" s="14" t="s">
        <v>31</v>
      </c>
      <c r="AX406" s="14" t="s">
        <v>69</v>
      </c>
      <c r="AY406" s="250" t="s">
        <v>197</v>
      </c>
    </row>
    <row r="407" s="16" customFormat="1">
      <c r="A407" s="16"/>
      <c r="B407" s="262"/>
      <c r="C407" s="263"/>
      <c r="D407" s="231" t="s">
        <v>202</v>
      </c>
      <c r="E407" s="264" t="s">
        <v>19</v>
      </c>
      <c r="F407" s="265" t="s">
        <v>215</v>
      </c>
      <c r="G407" s="263"/>
      <c r="H407" s="266">
        <v>168</v>
      </c>
      <c r="I407" s="267"/>
      <c r="J407" s="263"/>
      <c r="K407" s="263"/>
      <c r="L407" s="268"/>
      <c r="M407" s="269"/>
      <c r="N407" s="270"/>
      <c r="O407" s="270"/>
      <c r="P407" s="270"/>
      <c r="Q407" s="270"/>
      <c r="R407" s="270"/>
      <c r="S407" s="270"/>
      <c r="T407" s="271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72" t="s">
        <v>202</v>
      </c>
      <c r="AU407" s="272" t="s">
        <v>78</v>
      </c>
      <c r="AV407" s="16" t="s">
        <v>148</v>
      </c>
      <c r="AW407" s="16" t="s">
        <v>31</v>
      </c>
      <c r="AX407" s="16" t="s">
        <v>76</v>
      </c>
      <c r="AY407" s="272" t="s">
        <v>197</v>
      </c>
    </row>
    <row r="408" s="2" customFormat="1" ht="21.75" customHeight="1">
      <c r="A408" s="40"/>
      <c r="B408" s="41"/>
      <c r="C408" s="215" t="s">
        <v>580</v>
      </c>
      <c r="D408" s="215" t="s">
        <v>198</v>
      </c>
      <c r="E408" s="216" t="s">
        <v>1314</v>
      </c>
      <c r="F408" s="217" t="s">
        <v>1315</v>
      </c>
      <c r="G408" s="218" t="s">
        <v>232</v>
      </c>
      <c r="H408" s="219">
        <v>15</v>
      </c>
      <c r="I408" s="220"/>
      <c r="J408" s="221">
        <f>ROUND(I408*H408,2)</f>
        <v>0</v>
      </c>
      <c r="K408" s="222"/>
      <c r="L408" s="46"/>
      <c r="M408" s="223" t="s">
        <v>19</v>
      </c>
      <c r="N408" s="224" t="s">
        <v>42</v>
      </c>
      <c r="O408" s="86"/>
      <c r="P408" s="225">
        <f>O408*H408</f>
        <v>0</v>
      </c>
      <c r="Q408" s="225">
        <v>0</v>
      </c>
      <c r="R408" s="225">
        <f>Q408*H408</f>
        <v>0</v>
      </c>
      <c r="S408" s="225">
        <v>0</v>
      </c>
      <c r="T408" s="22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7" t="s">
        <v>148</v>
      </c>
      <c r="AT408" s="227" t="s">
        <v>198</v>
      </c>
      <c r="AU408" s="227" t="s">
        <v>78</v>
      </c>
      <c r="AY408" s="19" t="s">
        <v>197</v>
      </c>
      <c r="BE408" s="228">
        <f>IF(N408="základní",J408,0)</f>
        <v>0</v>
      </c>
      <c r="BF408" s="228">
        <f>IF(N408="snížená",J408,0)</f>
        <v>0</v>
      </c>
      <c r="BG408" s="228">
        <f>IF(N408="zákl. přenesená",J408,0)</f>
        <v>0</v>
      </c>
      <c r="BH408" s="228">
        <f>IF(N408="sníž. přenesená",J408,0)</f>
        <v>0</v>
      </c>
      <c r="BI408" s="228">
        <f>IF(N408="nulová",J408,0)</f>
        <v>0</v>
      </c>
      <c r="BJ408" s="19" t="s">
        <v>148</v>
      </c>
      <c r="BK408" s="228">
        <f>ROUND(I408*H408,2)</f>
        <v>0</v>
      </c>
      <c r="BL408" s="19" t="s">
        <v>148</v>
      </c>
      <c r="BM408" s="227" t="s">
        <v>1316</v>
      </c>
    </row>
    <row r="409" s="13" customFormat="1">
      <c r="A409" s="13"/>
      <c r="B409" s="229"/>
      <c r="C409" s="230"/>
      <c r="D409" s="231" t="s">
        <v>202</v>
      </c>
      <c r="E409" s="232" t="s">
        <v>19</v>
      </c>
      <c r="F409" s="233" t="s">
        <v>1286</v>
      </c>
      <c r="G409" s="230"/>
      <c r="H409" s="232" t="s">
        <v>19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202</v>
      </c>
      <c r="AU409" s="239" t="s">
        <v>78</v>
      </c>
      <c r="AV409" s="13" t="s">
        <v>76</v>
      </c>
      <c r="AW409" s="13" t="s">
        <v>31</v>
      </c>
      <c r="AX409" s="13" t="s">
        <v>69</v>
      </c>
      <c r="AY409" s="239" t="s">
        <v>197</v>
      </c>
    </row>
    <row r="410" s="14" customFormat="1">
      <c r="A410" s="14"/>
      <c r="B410" s="240"/>
      <c r="C410" s="241"/>
      <c r="D410" s="231" t="s">
        <v>202</v>
      </c>
      <c r="E410" s="242" t="s">
        <v>19</v>
      </c>
      <c r="F410" s="243" t="s">
        <v>1204</v>
      </c>
      <c r="G410" s="241"/>
      <c r="H410" s="244">
        <v>15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0" t="s">
        <v>202</v>
      </c>
      <c r="AU410" s="250" t="s">
        <v>78</v>
      </c>
      <c r="AV410" s="14" t="s">
        <v>78</v>
      </c>
      <c r="AW410" s="14" t="s">
        <v>31</v>
      </c>
      <c r="AX410" s="14" t="s">
        <v>69</v>
      </c>
      <c r="AY410" s="250" t="s">
        <v>197</v>
      </c>
    </row>
    <row r="411" s="16" customFormat="1">
      <c r="A411" s="16"/>
      <c r="B411" s="262"/>
      <c r="C411" s="263"/>
      <c r="D411" s="231" t="s">
        <v>202</v>
      </c>
      <c r="E411" s="264" t="s">
        <v>19</v>
      </c>
      <c r="F411" s="265" t="s">
        <v>215</v>
      </c>
      <c r="G411" s="263"/>
      <c r="H411" s="266">
        <v>15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T411" s="272" t="s">
        <v>202</v>
      </c>
      <c r="AU411" s="272" t="s">
        <v>78</v>
      </c>
      <c r="AV411" s="16" t="s">
        <v>148</v>
      </c>
      <c r="AW411" s="16" t="s">
        <v>31</v>
      </c>
      <c r="AX411" s="16" t="s">
        <v>76</v>
      </c>
      <c r="AY411" s="272" t="s">
        <v>197</v>
      </c>
    </row>
    <row r="412" s="2" customFormat="1" ht="24.15" customHeight="1">
      <c r="A412" s="40"/>
      <c r="B412" s="41"/>
      <c r="C412" s="215" t="s">
        <v>1317</v>
      </c>
      <c r="D412" s="215" t="s">
        <v>198</v>
      </c>
      <c r="E412" s="216" t="s">
        <v>1318</v>
      </c>
      <c r="F412" s="217" t="s">
        <v>1319</v>
      </c>
      <c r="G412" s="218" t="s">
        <v>232</v>
      </c>
      <c r="H412" s="219">
        <v>15</v>
      </c>
      <c r="I412" s="220"/>
      <c r="J412" s="221">
        <f>ROUND(I412*H412,2)</f>
        <v>0</v>
      </c>
      <c r="K412" s="222"/>
      <c r="L412" s="46"/>
      <c r="M412" s="223" t="s">
        <v>19</v>
      </c>
      <c r="N412" s="224" t="s">
        <v>42</v>
      </c>
      <c r="O412" s="86"/>
      <c r="P412" s="225">
        <f>O412*H412</f>
        <v>0</v>
      </c>
      <c r="Q412" s="225">
        <v>0.19536000000000001</v>
      </c>
      <c r="R412" s="225">
        <f>Q412*H412</f>
        <v>2.9304000000000001</v>
      </c>
      <c r="S412" s="225">
        <v>0</v>
      </c>
      <c r="T412" s="22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7" t="s">
        <v>148</v>
      </c>
      <c r="AT412" s="227" t="s">
        <v>198</v>
      </c>
      <c r="AU412" s="227" t="s">
        <v>78</v>
      </c>
      <c r="AY412" s="19" t="s">
        <v>197</v>
      </c>
      <c r="BE412" s="228">
        <f>IF(N412="základní",J412,0)</f>
        <v>0</v>
      </c>
      <c r="BF412" s="228">
        <f>IF(N412="snížená",J412,0)</f>
        <v>0</v>
      </c>
      <c r="BG412" s="228">
        <f>IF(N412="zákl. přenesená",J412,0)</f>
        <v>0</v>
      </c>
      <c r="BH412" s="228">
        <f>IF(N412="sníž. přenesená",J412,0)</f>
        <v>0</v>
      </c>
      <c r="BI412" s="228">
        <f>IF(N412="nulová",J412,0)</f>
        <v>0</v>
      </c>
      <c r="BJ412" s="19" t="s">
        <v>148</v>
      </c>
      <c r="BK412" s="228">
        <f>ROUND(I412*H412,2)</f>
        <v>0</v>
      </c>
      <c r="BL412" s="19" t="s">
        <v>148</v>
      </c>
      <c r="BM412" s="227" t="s">
        <v>1320</v>
      </c>
    </row>
    <row r="413" s="2" customFormat="1">
      <c r="A413" s="40"/>
      <c r="B413" s="41"/>
      <c r="C413" s="42"/>
      <c r="D413" s="292" t="s">
        <v>774</v>
      </c>
      <c r="E413" s="42"/>
      <c r="F413" s="293" t="s">
        <v>1321</v>
      </c>
      <c r="G413" s="42"/>
      <c r="H413" s="42"/>
      <c r="I413" s="294"/>
      <c r="J413" s="42"/>
      <c r="K413" s="42"/>
      <c r="L413" s="46"/>
      <c r="M413" s="295"/>
      <c r="N413" s="296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774</v>
      </c>
      <c r="AU413" s="19" t="s">
        <v>78</v>
      </c>
    </row>
    <row r="414" s="13" customFormat="1">
      <c r="A414" s="13"/>
      <c r="B414" s="229"/>
      <c r="C414" s="230"/>
      <c r="D414" s="231" t="s">
        <v>202</v>
      </c>
      <c r="E414" s="232" t="s">
        <v>19</v>
      </c>
      <c r="F414" s="233" t="s">
        <v>1322</v>
      </c>
      <c r="G414" s="230"/>
      <c r="H414" s="232" t="s">
        <v>19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202</v>
      </c>
      <c r="AU414" s="239" t="s">
        <v>78</v>
      </c>
      <c r="AV414" s="13" t="s">
        <v>76</v>
      </c>
      <c r="AW414" s="13" t="s">
        <v>31</v>
      </c>
      <c r="AX414" s="13" t="s">
        <v>69</v>
      </c>
      <c r="AY414" s="239" t="s">
        <v>197</v>
      </c>
    </row>
    <row r="415" s="14" customFormat="1">
      <c r="A415" s="14"/>
      <c r="B415" s="240"/>
      <c r="C415" s="241"/>
      <c r="D415" s="231" t="s">
        <v>202</v>
      </c>
      <c r="E415" s="242" t="s">
        <v>19</v>
      </c>
      <c r="F415" s="243" t="s">
        <v>1204</v>
      </c>
      <c r="G415" s="241"/>
      <c r="H415" s="244">
        <v>15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0" t="s">
        <v>202</v>
      </c>
      <c r="AU415" s="250" t="s">
        <v>78</v>
      </c>
      <c r="AV415" s="14" t="s">
        <v>78</v>
      </c>
      <c r="AW415" s="14" t="s">
        <v>31</v>
      </c>
      <c r="AX415" s="14" t="s">
        <v>69</v>
      </c>
      <c r="AY415" s="250" t="s">
        <v>197</v>
      </c>
    </row>
    <row r="416" s="16" customFormat="1">
      <c r="A416" s="16"/>
      <c r="B416" s="262"/>
      <c r="C416" s="263"/>
      <c r="D416" s="231" t="s">
        <v>202</v>
      </c>
      <c r="E416" s="264" t="s">
        <v>19</v>
      </c>
      <c r="F416" s="265" t="s">
        <v>215</v>
      </c>
      <c r="G416" s="263"/>
      <c r="H416" s="266">
        <v>15</v>
      </c>
      <c r="I416" s="267"/>
      <c r="J416" s="263"/>
      <c r="K416" s="263"/>
      <c r="L416" s="268"/>
      <c r="M416" s="269"/>
      <c r="N416" s="270"/>
      <c r="O416" s="270"/>
      <c r="P416" s="270"/>
      <c r="Q416" s="270"/>
      <c r="R416" s="270"/>
      <c r="S416" s="270"/>
      <c r="T416" s="271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2" t="s">
        <v>202</v>
      </c>
      <c r="AU416" s="272" t="s">
        <v>78</v>
      </c>
      <c r="AV416" s="16" t="s">
        <v>148</v>
      </c>
      <c r="AW416" s="16" t="s">
        <v>31</v>
      </c>
      <c r="AX416" s="16" t="s">
        <v>76</v>
      </c>
      <c r="AY416" s="272" t="s">
        <v>197</v>
      </c>
    </row>
    <row r="417" s="2" customFormat="1" ht="16.5" customHeight="1">
      <c r="A417" s="40"/>
      <c r="B417" s="41"/>
      <c r="C417" s="275" t="s">
        <v>1323</v>
      </c>
      <c r="D417" s="275" t="s">
        <v>363</v>
      </c>
      <c r="E417" s="276" t="s">
        <v>1324</v>
      </c>
      <c r="F417" s="277" t="s">
        <v>1325</v>
      </c>
      <c r="G417" s="278" t="s">
        <v>232</v>
      </c>
      <c r="H417" s="279">
        <v>15.15</v>
      </c>
      <c r="I417" s="280"/>
      <c r="J417" s="281">
        <f>ROUND(I417*H417,2)</f>
        <v>0</v>
      </c>
      <c r="K417" s="282"/>
      <c r="L417" s="283"/>
      <c r="M417" s="284" t="s">
        <v>19</v>
      </c>
      <c r="N417" s="285" t="s">
        <v>42</v>
      </c>
      <c r="O417" s="86"/>
      <c r="P417" s="225">
        <f>O417*H417</f>
        <v>0</v>
      </c>
      <c r="Q417" s="225">
        <v>0.41699999999999998</v>
      </c>
      <c r="R417" s="225">
        <f>Q417*H417</f>
        <v>6.3175499999999998</v>
      </c>
      <c r="S417" s="225">
        <v>0</v>
      </c>
      <c r="T417" s="22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7" t="s">
        <v>265</v>
      </c>
      <c r="AT417" s="227" t="s">
        <v>363</v>
      </c>
      <c r="AU417" s="227" t="s">
        <v>78</v>
      </c>
      <c r="AY417" s="19" t="s">
        <v>197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9" t="s">
        <v>148</v>
      </c>
      <c r="BK417" s="228">
        <f>ROUND(I417*H417,2)</f>
        <v>0</v>
      </c>
      <c r="BL417" s="19" t="s">
        <v>148</v>
      </c>
      <c r="BM417" s="227" t="s">
        <v>1326</v>
      </c>
    </row>
    <row r="418" s="13" customFormat="1">
      <c r="A418" s="13"/>
      <c r="B418" s="229"/>
      <c r="C418" s="230"/>
      <c r="D418" s="231" t="s">
        <v>202</v>
      </c>
      <c r="E418" s="232" t="s">
        <v>19</v>
      </c>
      <c r="F418" s="233" t="s">
        <v>1327</v>
      </c>
      <c r="G418" s="230"/>
      <c r="H418" s="232" t="s">
        <v>19</v>
      </c>
      <c r="I418" s="234"/>
      <c r="J418" s="230"/>
      <c r="K418" s="230"/>
      <c r="L418" s="235"/>
      <c r="M418" s="236"/>
      <c r="N418" s="237"/>
      <c r="O418" s="237"/>
      <c r="P418" s="237"/>
      <c r="Q418" s="237"/>
      <c r="R418" s="237"/>
      <c r="S418" s="237"/>
      <c r="T418" s="23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9" t="s">
        <v>202</v>
      </c>
      <c r="AU418" s="239" t="s">
        <v>78</v>
      </c>
      <c r="AV418" s="13" t="s">
        <v>76</v>
      </c>
      <c r="AW418" s="13" t="s">
        <v>31</v>
      </c>
      <c r="AX418" s="13" t="s">
        <v>69</v>
      </c>
      <c r="AY418" s="239" t="s">
        <v>197</v>
      </c>
    </row>
    <row r="419" s="14" customFormat="1">
      <c r="A419" s="14"/>
      <c r="B419" s="240"/>
      <c r="C419" s="241"/>
      <c r="D419" s="231" t="s">
        <v>202</v>
      </c>
      <c r="E419" s="242" t="s">
        <v>19</v>
      </c>
      <c r="F419" s="243" t="s">
        <v>1328</v>
      </c>
      <c r="G419" s="241"/>
      <c r="H419" s="244">
        <v>15.15</v>
      </c>
      <c r="I419" s="245"/>
      <c r="J419" s="241"/>
      <c r="K419" s="241"/>
      <c r="L419" s="246"/>
      <c r="M419" s="247"/>
      <c r="N419" s="248"/>
      <c r="O419" s="248"/>
      <c r="P419" s="248"/>
      <c r="Q419" s="248"/>
      <c r="R419" s="248"/>
      <c r="S419" s="248"/>
      <c r="T419" s="24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0" t="s">
        <v>202</v>
      </c>
      <c r="AU419" s="250" t="s">
        <v>78</v>
      </c>
      <c r="AV419" s="14" t="s">
        <v>78</v>
      </c>
      <c r="AW419" s="14" t="s">
        <v>31</v>
      </c>
      <c r="AX419" s="14" t="s">
        <v>69</v>
      </c>
      <c r="AY419" s="250" t="s">
        <v>197</v>
      </c>
    </row>
    <row r="420" s="16" customFormat="1">
      <c r="A420" s="16"/>
      <c r="B420" s="262"/>
      <c r="C420" s="263"/>
      <c r="D420" s="231" t="s">
        <v>202</v>
      </c>
      <c r="E420" s="264" t="s">
        <v>19</v>
      </c>
      <c r="F420" s="265" t="s">
        <v>215</v>
      </c>
      <c r="G420" s="263"/>
      <c r="H420" s="266">
        <v>15.15</v>
      </c>
      <c r="I420" s="267"/>
      <c r="J420" s="263"/>
      <c r="K420" s="263"/>
      <c r="L420" s="268"/>
      <c r="M420" s="269"/>
      <c r="N420" s="270"/>
      <c r="O420" s="270"/>
      <c r="P420" s="270"/>
      <c r="Q420" s="270"/>
      <c r="R420" s="270"/>
      <c r="S420" s="270"/>
      <c r="T420" s="271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72" t="s">
        <v>202</v>
      </c>
      <c r="AU420" s="272" t="s">
        <v>78</v>
      </c>
      <c r="AV420" s="16" t="s">
        <v>148</v>
      </c>
      <c r="AW420" s="16" t="s">
        <v>31</v>
      </c>
      <c r="AX420" s="16" t="s">
        <v>76</v>
      </c>
      <c r="AY420" s="272" t="s">
        <v>197</v>
      </c>
    </row>
    <row r="421" s="2" customFormat="1" ht="24.15" customHeight="1">
      <c r="A421" s="40"/>
      <c r="B421" s="41"/>
      <c r="C421" s="215" t="s">
        <v>595</v>
      </c>
      <c r="D421" s="215" t="s">
        <v>198</v>
      </c>
      <c r="E421" s="216" t="s">
        <v>1329</v>
      </c>
      <c r="F421" s="217" t="s">
        <v>1330</v>
      </c>
      <c r="G421" s="218" t="s">
        <v>232</v>
      </c>
      <c r="H421" s="219">
        <v>7</v>
      </c>
      <c r="I421" s="220"/>
      <c r="J421" s="221">
        <f>ROUND(I421*H421,2)</f>
        <v>0</v>
      </c>
      <c r="K421" s="222"/>
      <c r="L421" s="46"/>
      <c r="M421" s="223" t="s">
        <v>19</v>
      </c>
      <c r="N421" s="224" t="s">
        <v>42</v>
      </c>
      <c r="O421" s="86"/>
      <c r="P421" s="225">
        <f>O421*H421</f>
        <v>0</v>
      </c>
      <c r="Q421" s="225">
        <v>0.084250000000000005</v>
      </c>
      <c r="R421" s="225">
        <f>Q421*H421</f>
        <v>0.58975</v>
      </c>
      <c r="S421" s="225">
        <v>0</v>
      </c>
      <c r="T421" s="22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7" t="s">
        <v>148</v>
      </c>
      <c r="AT421" s="227" t="s">
        <v>198</v>
      </c>
      <c r="AU421" s="227" t="s">
        <v>78</v>
      </c>
      <c r="AY421" s="19" t="s">
        <v>197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9" t="s">
        <v>148</v>
      </c>
      <c r="BK421" s="228">
        <f>ROUND(I421*H421,2)</f>
        <v>0</v>
      </c>
      <c r="BL421" s="19" t="s">
        <v>148</v>
      </c>
      <c r="BM421" s="227" t="s">
        <v>1331</v>
      </c>
    </row>
    <row r="422" s="2" customFormat="1">
      <c r="A422" s="40"/>
      <c r="B422" s="41"/>
      <c r="C422" s="42"/>
      <c r="D422" s="292" t="s">
        <v>774</v>
      </c>
      <c r="E422" s="42"/>
      <c r="F422" s="293" t="s">
        <v>1332</v>
      </c>
      <c r="G422" s="42"/>
      <c r="H422" s="42"/>
      <c r="I422" s="294"/>
      <c r="J422" s="42"/>
      <c r="K422" s="42"/>
      <c r="L422" s="46"/>
      <c r="M422" s="295"/>
      <c r="N422" s="296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774</v>
      </c>
      <c r="AU422" s="19" t="s">
        <v>78</v>
      </c>
    </row>
    <row r="423" s="13" customFormat="1">
      <c r="A423" s="13"/>
      <c r="B423" s="229"/>
      <c r="C423" s="230"/>
      <c r="D423" s="231" t="s">
        <v>202</v>
      </c>
      <c r="E423" s="232" t="s">
        <v>19</v>
      </c>
      <c r="F423" s="233" t="s">
        <v>1333</v>
      </c>
      <c r="G423" s="230"/>
      <c r="H423" s="232" t="s">
        <v>19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202</v>
      </c>
      <c r="AU423" s="239" t="s">
        <v>78</v>
      </c>
      <c r="AV423" s="13" t="s">
        <v>76</v>
      </c>
      <c r="AW423" s="13" t="s">
        <v>31</v>
      </c>
      <c r="AX423" s="13" t="s">
        <v>69</v>
      </c>
      <c r="AY423" s="239" t="s">
        <v>197</v>
      </c>
    </row>
    <row r="424" s="14" customFormat="1">
      <c r="A424" s="14"/>
      <c r="B424" s="240"/>
      <c r="C424" s="241"/>
      <c r="D424" s="231" t="s">
        <v>202</v>
      </c>
      <c r="E424" s="242" t="s">
        <v>19</v>
      </c>
      <c r="F424" s="243" t="s">
        <v>257</v>
      </c>
      <c r="G424" s="241"/>
      <c r="H424" s="244">
        <v>7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0" t="s">
        <v>202</v>
      </c>
      <c r="AU424" s="250" t="s">
        <v>78</v>
      </c>
      <c r="AV424" s="14" t="s">
        <v>78</v>
      </c>
      <c r="AW424" s="14" t="s">
        <v>31</v>
      </c>
      <c r="AX424" s="14" t="s">
        <v>76</v>
      </c>
      <c r="AY424" s="250" t="s">
        <v>197</v>
      </c>
    </row>
    <row r="425" s="2" customFormat="1" ht="24.15" customHeight="1">
      <c r="A425" s="40"/>
      <c r="B425" s="41"/>
      <c r="C425" s="275" t="s">
        <v>599</v>
      </c>
      <c r="D425" s="275" t="s">
        <v>363</v>
      </c>
      <c r="E425" s="276" t="s">
        <v>1334</v>
      </c>
      <c r="F425" s="277" t="s">
        <v>1335</v>
      </c>
      <c r="G425" s="278" t="s">
        <v>232</v>
      </c>
      <c r="H425" s="279">
        <v>0.51500000000000001</v>
      </c>
      <c r="I425" s="280"/>
      <c r="J425" s="281">
        <f>ROUND(I425*H425,2)</f>
        <v>0</v>
      </c>
      <c r="K425" s="282"/>
      <c r="L425" s="283"/>
      <c r="M425" s="284" t="s">
        <v>19</v>
      </c>
      <c r="N425" s="285" t="s">
        <v>42</v>
      </c>
      <c r="O425" s="86"/>
      <c r="P425" s="225">
        <f>O425*H425</f>
        <v>0</v>
      </c>
      <c r="Q425" s="225">
        <v>0.13800000000000001</v>
      </c>
      <c r="R425" s="225">
        <f>Q425*H425</f>
        <v>0.071070000000000008</v>
      </c>
      <c r="S425" s="225">
        <v>0</v>
      </c>
      <c r="T425" s="22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7" t="s">
        <v>265</v>
      </c>
      <c r="AT425" s="227" t="s">
        <v>363</v>
      </c>
      <c r="AU425" s="227" t="s">
        <v>78</v>
      </c>
      <c r="AY425" s="19" t="s">
        <v>197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9" t="s">
        <v>148</v>
      </c>
      <c r="BK425" s="228">
        <f>ROUND(I425*H425,2)</f>
        <v>0</v>
      </c>
      <c r="BL425" s="19" t="s">
        <v>148</v>
      </c>
      <c r="BM425" s="227" t="s">
        <v>1336</v>
      </c>
    </row>
    <row r="426" s="13" customFormat="1">
      <c r="A426" s="13"/>
      <c r="B426" s="229"/>
      <c r="C426" s="230"/>
      <c r="D426" s="231" t="s">
        <v>202</v>
      </c>
      <c r="E426" s="232" t="s">
        <v>19</v>
      </c>
      <c r="F426" s="233" t="s">
        <v>1337</v>
      </c>
      <c r="G426" s="230"/>
      <c r="H426" s="232" t="s">
        <v>19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9" t="s">
        <v>202</v>
      </c>
      <c r="AU426" s="239" t="s">
        <v>78</v>
      </c>
      <c r="AV426" s="13" t="s">
        <v>76</v>
      </c>
      <c r="AW426" s="13" t="s">
        <v>31</v>
      </c>
      <c r="AX426" s="13" t="s">
        <v>69</v>
      </c>
      <c r="AY426" s="239" t="s">
        <v>197</v>
      </c>
    </row>
    <row r="427" s="14" customFormat="1">
      <c r="A427" s="14"/>
      <c r="B427" s="240"/>
      <c r="C427" s="241"/>
      <c r="D427" s="231" t="s">
        <v>202</v>
      </c>
      <c r="E427" s="242" t="s">
        <v>19</v>
      </c>
      <c r="F427" s="243" t="s">
        <v>1338</v>
      </c>
      <c r="G427" s="241"/>
      <c r="H427" s="244">
        <v>0.51500000000000001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0" t="s">
        <v>202</v>
      </c>
      <c r="AU427" s="250" t="s">
        <v>78</v>
      </c>
      <c r="AV427" s="14" t="s">
        <v>78</v>
      </c>
      <c r="AW427" s="14" t="s">
        <v>31</v>
      </c>
      <c r="AX427" s="14" t="s">
        <v>69</v>
      </c>
      <c r="AY427" s="250" t="s">
        <v>197</v>
      </c>
    </row>
    <row r="428" s="16" customFormat="1">
      <c r="A428" s="16"/>
      <c r="B428" s="262"/>
      <c r="C428" s="263"/>
      <c r="D428" s="231" t="s">
        <v>202</v>
      </c>
      <c r="E428" s="264" t="s">
        <v>19</v>
      </c>
      <c r="F428" s="265" t="s">
        <v>215</v>
      </c>
      <c r="G428" s="263"/>
      <c r="H428" s="266">
        <v>0.51500000000000001</v>
      </c>
      <c r="I428" s="267"/>
      <c r="J428" s="263"/>
      <c r="K428" s="263"/>
      <c r="L428" s="268"/>
      <c r="M428" s="269"/>
      <c r="N428" s="270"/>
      <c r="O428" s="270"/>
      <c r="P428" s="270"/>
      <c r="Q428" s="270"/>
      <c r="R428" s="270"/>
      <c r="S428" s="270"/>
      <c r="T428" s="271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72" t="s">
        <v>202</v>
      </c>
      <c r="AU428" s="272" t="s">
        <v>78</v>
      </c>
      <c r="AV428" s="16" t="s">
        <v>148</v>
      </c>
      <c r="AW428" s="16" t="s">
        <v>31</v>
      </c>
      <c r="AX428" s="16" t="s">
        <v>76</v>
      </c>
      <c r="AY428" s="272" t="s">
        <v>197</v>
      </c>
    </row>
    <row r="429" s="2" customFormat="1" ht="24.15" customHeight="1">
      <c r="A429" s="40"/>
      <c r="B429" s="41"/>
      <c r="C429" s="215" t="s">
        <v>604</v>
      </c>
      <c r="D429" s="215" t="s">
        <v>198</v>
      </c>
      <c r="E429" s="216" t="s">
        <v>1339</v>
      </c>
      <c r="F429" s="217" t="s">
        <v>1340</v>
      </c>
      <c r="G429" s="218" t="s">
        <v>232</v>
      </c>
      <c r="H429" s="219">
        <v>19</v>
      </c>
      <c r="I429" s="220"/>
      <c r="J429" s="221">
        <f>ROUND(I429*H429,2)</f>
        <v>0</v>
      </c>
      <c r="K429" s="222"/>
      <c r="L429" s="46"/>
      <c r="M429" s="223" t="s">
        <v>19</v>
      </c>
      <c r="N429" s="224" t="s">
        <v>42</v>
      </c>
      <c r="O429" s="86"/>
      <c r="P429" s="225">
        <f>O429*H429</f>
        <v>0</v>
      </c>
      <c r="Q429" s="225">
        <v>0.085650000000000004</v>
      </c>
      <c r="R429" s="225">
        <f>Q429*H429</f>
        <v>1.6273500000000001</v>
      </c>
      <c r="S429" s="225">
        <v>0</v>
      </c>
      <c r="T429" s="22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7" t="s">
        <v>148</v>
      </c>
      <c r="AT429" s="227" t="s">
        <v>198</v>
      </c>
      <c r="AU429" s="227" t="s">
        <v>78</v>
      </c>
      <c r="AY429" s="19" t="s">
        <v>197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9" t="s">
        <v>148</v>
      </c>
      <c r="BK429" s="228">
        <f>ROUND(I429*H429,2)</f>
        <v>0</v>
      </c>
      <c r="BL429" s="19" t="s">
        <v>148</v>
      </c>
      <c r="BM429" s="227" t="s">
        <v>1341</v>
      </c>
    </row>
    <row r="430" s="2" customFormat="1">
      <c r="A430" s="40"/>
      <c r="B430" s="41"/>
      <c r="C430" s="42"/>
      <c r="D430" s="292" t="s">
        <v>774</v>
      </c>
      <c r="E430" s="42"/>
      <c r="F430" s="293" t="s">
        <v>1342</v>
      </c>
      <c r="G430" s="42"/>
      <c r="H430" s="42"/>
      <c r="I430" s="294"/>
      <c r="J430" s="42"/>
      <c r="K430" s="42"/>
      <c r="L430" s="46"/>
      <c r="M430" s="295"/>
      <c r="N430" s="296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774</v>
      </c>
      <c r="AU430" s="19" t="s">
        <v>78</v>
      </c>
    </row>
    <row r="431" s="13" customFormat="1">
      <c r="A431" s="13"/>
      <c r="B431" s="229"/>
      <c r="C431" s="230"/>
      <c r="D431" s="231" t="s">
        <v>202</v>
      </c>
      <c r="E431" s="232" t="s">
        <v>19</v>
      </c>
      <c r="F431" s="233" t="s">
        <v>1343</v>
      </c>
      <c r="G431" s="230"/>
      <c r="H431" s="232" t="s">
        <v>19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202</v>
      </c>
      <c r="AU431" s="239" t="s">
        <v>78</v>
      </c>
      <c r="AV431" s="13" t="s">
        <v>76</v>
      </c>
      <c r="AW431" s="13" t="s">
        <v>31</v>
      </c>
      <c r="AX431" s="13" t="s">
        <v>69</v>
      </c>
      <c r="AY431" s="239" t="s">
        <v>197</v>
      </c>
    </row>
    <row r="432" s="14" customFormat="1">
      <c r="A432" s="14"/>
      <c r="B432" s="240"/>
      <c r="C432" s="241"/>
      <c r="D432" s="231" t="s">
        <v>202</v>
      </c>
      <c r="E432" s="242" t="s">
        <v>19</v>
      </c>
      <c r="F432" s="243" t="s">
        <v>344</v>
      </c>
      <c r="G432" s="241"/>
      <c r="H432" s="244">
        <v>19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0" t="s">
        <v>202</v>
      </c>
      <c r="AU432" s="250" t="s">
        <v>78</v>
      </c>
      <c r="AV432" s="14" t="s">
        <v>78</v>
      </c>
      <c r="AW432" s="14" t="s">
        <v>31</v>
      </c>
      <c r="AX432" s="14" t="s">
        <v>69</v>
      </c>
      <c r="AY432" s="250" t="s">
        <v>197</v>
      </c>
    </row>
    <row r="433" s="16" customFormat="1">
      <c r="A433" s="16"/>
      <c r="B433" s="262"/>
      <c r="C433" s="263"/>
      <c r="D433" s="231" t="s">
        <v>202</v>
      </c>
      <c r="E433" s="264" t="s">
        <v>19</v>
      </c>
      <c r="F433" s="265" t="s">
        <v>215</v>
      </c>
      <c r="G433" s="263"/>
      <c r="H433" s="266">
        <v>19</v>
      </c>
      <c r="I433" s="267"/>
      <c r="J433" s="263"/>
      <c r="K433" s="263"/>
      <c r="L433" s="268"/>
      <c r="M433" s="269"/>
      <c r="N433" s="270"/>
      <c r="O433" s="270"/>
      <c r="P433" s="270"/>
      <c r="Q433" s="270"/>
      <c r="R433" s="270"/>
      <c r="S433" s="270"/>
      <c r="T433" s="271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72" t="s">
        <v>202</v>
      </c>
      <c r="AU433" s="272" t="s">
        <v>78</v>
      </c>
      <c r="AV433" s="16" t="s">
        <v>148</v>
      </c>
      <c r="AW433" s="16" t="s">
        <v>31</v>
      </c>
      <c r="AX433" s="16" t="s">
        <v>76</v>
      </c>
      <c r="AY433" s="272" t="s">
        <v>197</v>
      </c>
    </row>
    <row r="434" s="2" customFormat="1" ht="21.75" customHeight="1">
      <c r="A434" s="40"/>
      <c r="B434" s="41"/>
      <c r="C434" s="275" t="s">
        <v>609</v>
      </c>
      <c r="D434" s="275" t="s">
        <v>363</v>
      </c>
      <c r="E434" s="276" t="s">
        <v>1344</v>
      </c>
      <c r="F434" s="277" t="s">
        <v>1345</v>
      </c>
      <c r="G434" s="278" t="s">
        <v>232</v>
      </c>
      <c r="H434" s="279">
        <v>19.57</v>
      </c>
      <c r="I434" s="280"/>
      <c r="J434" s="281">
        <f>ROUND(I434*H434,2)</f>
        <v>0</v>
      </c>
      <c r="K434" s="282"/>
      <c r="L434" s="283"/>
      <c r="M434" s="284" t="s">
        <v>19</v>
      </c>
      <c r="N434" s="285" t="s">
        <v>42</v>
      </c>
      <c r="O434" s="86"/>
      <c r="P434" s="225">
        <f>O434*H434</f>
        <v>0</v>
      </c>
      <c r="Q434" s="225">
        <v>0.17599999999999999</v>
      </c>
      <c r="R434" s="225">
        <f>Q434*H434</f>
        <v>3.4443199999999998</v>
      </c>
      <c r="S434" s="225">
        <v>0</v>
      </c>
      <c r="T434" s="22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7" t="s">
        <v>265</v>
      </c>
      <c r="AT434" s="227" t="s">
        <v>363</v>
      </c>
      <c r="AU434" s="227" t="s">
        <v>78</v>
      </c>
      <c r="AY434" s="19" t="s">
        <v>197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9" t="s">
        <v>148</v>
      </c>
      <c r="BK434" s="228">
        <f>ROUND(I434*H434,2)</f>
        <v>0</v>
      </c>
      <c r="BL434" s="19" t="s">
        <v>148</v>
      </c>
      <c r="BM434" s="227" t="s">
        <v>1346</v>
      </c>
    </row>
    <row r="435" s="13" customFormat="1">
      <c r="A435" s="13"/>
      <c r="B435" s="229"/>
      <c r="C435" s="230"/>
      <c r="D435" s="231" t="s">
        <v>202</v>
      </c>
      <c r="E435" s="232" t="s">
        <v>19</v>
      </c>
      <c r="F435" s="233" t="s">
        <v>1347</v>
      </c>
      <c r="G435" s="230"/>
      <c r="H435" s="232" t="s">
        <v>19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202</v>
      </c>
      <c r="AU435" s="239" t="s">
        <v>78</v>
      </c>
      <c r="AV435" s="13" t="s">
        <v>76</v>
      </c>
      <c r="AW435" s="13" t="s">
        <v>31</v>
      </c>
      <c r="AX435" s="13" t="s">
        <v>69</v>
      </c>
      <c r="AY435" s="239" t="s">
        <v>197</v>
      </c>
    </row>
    <row r="436" s="14" customFormat="1">
      <c r="A436" s="14"/>
      <c r="B436" s="240"/>
      <c r="C436" s="241"/>
      <c r="D436" s="231" t="s">
        <v>202</v>
      </c>
      <c r="E436" s="242" t="s">
        <v>19</v>
      </c>
      <c r="F436" s="243" t="s">
        <v>1348</v>
      </c>
      <c r="G436" s="241"/>
      <c r="H436" s="244">
        <v>19.57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0" t="s">
        <v>202</v>
      </c>
      <c r="AU436" s="250" t="s">
        <v>78</v>
      </c>
      <c r="AV436" s="14" t="s">
        <v>78</v>
      </c>
      <c r="AW436" s="14" t="s">
        <v>31</v>
      </c>
      <c r="AX436" s="14" t="s">
        <v>69</v>
      </c>
      <c r="AY436" s="250" t="s">
        <v>197</v>
      </c>
    </row>
    <row r="437" s="16" customFormat="1">
      <c r="A437" s="16"/>
      <c r="B437" s="262"/>
      <c r="C437" s="263"/>
      <c r="D437" s="231" t="s">
        <v>202</v>
      </c>
      <c r="E437" s="264" t="s">
        <v>19</v>
      </c>
      <c r="F437" s="265" t="s">
        <v>215</v>
      </c>
      <c r="G437" s="263"/>
      <c r="H437" s="266">
        <v>19.57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72" t="s">
        <v>202</v>
      </c>
      <c r="AU437" s="272" t="s">
        <v>78</v>
      </c>
      <c r="AV437" s="16" t="s">
        <v>148</v>
      </c>
      <c r="AW437" s="16" t="s">
        <v>31</v>
      </c>
      <c r="AX437" s="16" t="s">
        <v>76</v>
      </c>
      <c r="AY437" s="272" t="s">
        <v>197</v>
      </c>
    </row>
    <row r="438" s="2" customFormat="1" ht="24.15" customHeight="1">
      <c r="A438" s="40"/>
      <c r="B438" s="41"/>
      <c r="C438" s="215" t="s">
        <v>617</v>
      </c>
      <c r="D438" s="215" t="s">
        <v>198</v>
      </c>
      <c r="E438" s="216" t="s">
        <v>1349</v>
      </c>
      <c r="F438" s="217" t="s">
        <v>1350</v>
      </c>
      <c r="G438" s="218" t="s">
        <v>232</v>
      </c>
      <c r="H438" s="219">
        <v>197</v>
      </c>
      <c r="I438" s="220"/>
      <c r="J438" s="221">
        <f>ROUND(I438*H438,2)</f>
        <v>0</v>
      </c>
      <c r="K438" s="222"/>
      <c r="L438" s="46"/>
      <c r="M438" s="223" t="s">
        <v>19</v>
      </c>
      <c r="N438" s="224" t="s">
        <v>42</v>
      </c>
      <c r="O438" s="86"/>
      <c r="P438" s="225">
        <f>O438*H438</f>
        <v>0</v>
      </c>
      <c r="Q438" s="225">
        <v>0.085650000000000004</v>
      </c>
      <c r="R438" s="225">
        <f>Q438*H438</f>
        <v>16.873049999999999</v>
      </c>
      <c r="S438" s="225">
        <v>0</v>
      </c>
      <c r="T438" s="22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7" t="s">
        <v>148</v>
      </c>
      <c r="AT438" s="227" t="s">
        <v>198</v>
      </c>
      <c r="AU438" s="227" t="s">
        <v>78</v>
      </c>
      <c r="AY438" s="19" t="s">
        <v>197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9" t="s">
        <v>148</v>
      </c>
      <c r="BK438" s="228">
        <f>ROUND(I438*H438,2)</f>
        <v>0</v>
      </c>
      <c r="BL438" s="19" t="s">
        <v>148</v>
      </c>
      <c r="BM438" s="227" t="s">
        <v>1351</v>
      </c>
    </row>
    <row r="439" s="2" customFormat="1">
      <c r="A439" s="40"/>
      <c r="B439" s="41"/>
      <c r="C439" s="42"/>
      <c r="D439" s="292" t="s">
        <v>774</v>
      </c>
      <c r="E439" s="42"/>
      <c r="F439" s="293" t="s">
        <v>1352</v>
      </c>
      <c r="G439" s="42"/>
      <c r="H439" s="42"/>
      <c r="I439" s="294"/>
      <c r="J439" s="42"/>
      <c r="K439" s="42"/>
      <c r="L439" s="46"/>
      <c r="M439" s="295"/>
      <c r="N439" s="296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774</v>
      </c>
      <c r="AU439" s="19" t="s">
        <v>78</v>
      </c>
    </row>
    <row r="440" s="13" customFormat="1">
      <c r="A440" s="13"/>
      <c r="B440" s="229"/>
      <c r="C440" s="230"/>
      <c r="D440" s="231" t="s">
        <v>202</v>
      </c>
      <c r="E440" s="232" t="s">
        <v>19</v>
      </c>
      <c r="F440" s="233" t="s">
        <v>1353</v>
      </c>
      <c r="G440" s="230"/>
      <c r="H440" s="232" t="s">
        <v>19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202</v>
      </c>
      <c r="AU440" s="239" t="s">
        <v>78</v>
      </c>
      <c r="AV440" s="13" t="s">
        <v>76</v>
      </c>
      <c r="AW440" s="13" t="s">
        <v>31</v>
      </c>
      <c r="AX440" s="13" t="s">
        <v>69</v>
      </c>
      <c r="AY440" s="239" t="s">
        <v>197</v>
      </c>
    </row>
    <row r="441" s="14" customFormat="1">
      <c r="A441" s="14"/>
      <c r="B441" s="240"/>
      <c r="C441" s="241"/>
      <c r="D441" s="231" t="s">
        <v>202</v>
      </c>
      <c r="E441" s="242" t="s">
        <v>19</v>
      </c>
      <c r="F441" s="243" t="s">
        <v>1246</v>
      </c>
      <c r="G441" s="241"/>
      <c r="H441" s="244">
        <v>197</v>
      </c>
      <c r="I441" s="245"/>
      <c r="J441" s="241"/>
      <c r="K441" s="241"/>
      <c r="L441" s="246"/>
      <c r="M441" s="247"/>
      <c r="N441" s="248"/>
      <c r="O441" s="248"/>
      <c r="P441" s="248"/>
      <c r="Q441" s="248"/>
      <c r="R441" s="248"/>
      <c r="S441" s="248"/>
      <c r="T441" s="24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0" t="s">
        <v>202</v>
      </c>
      <c r="AU441" s="250" t="s">
        <v>78</v>
      </c>
      <c r="AV441" s="14" t="s">
        <v>78</v>
      </c>
      <c r="AW441" s="14" t="s">
        <v>31</v>
      </c>
      <c r="AX441" s="14" t="s">
        <v>69</v>
      </c>
      <c r="AY441" s="250" t="s">
        <v>197</v>
      </c>
    </row>
    <row r="442" s="16" customFormat="1">
      <c r="A442" s="16"/>
      <c r="B442" s="262"/>
      <c r="C442" s="263"/>
      <c r="D442" s="231" t="s">
        <v>202</v>
      </c>
      <c r="E442" s="264" t="s">
        <v>19</v>
      </c>
      <c r="F442" s="265" t="s">
        <v>215</v>
      </c>
      <c r="G442" s="263"/>
      <c r="H442" s="266">
        <v>197</v>
      </c>
      <c r="I442" s="267"/>
      <c r="J442" s="263"/>
      <c r="K442" s="263"/>
      <c r="L442" s="268"/>
      <c r="M442" s="269"/>
      <c r="N442" s="270"/>
      <c r="O442" s="270"/>
      <c r="P442" s="270"/>
      <c r="Q442" s="270"/>
      <c r="R442" s="270"/>
      <c r="S442" s="270"/>
      <c r="T442" s="271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72" t="s">
        <v>202</v>
      </c>
      <c r="AU442" s="272" t="s">
        <v>78</v>
      </c>
      <c r="AV442" s="16" t="s">
        <v>148</v>
      </c>
      <c r="AW442" s="16" t="s">
        <v>31</v>
      </c>
      <c r="AX442" s="16" t="s">
        <v>76</v>
      </c>
      <c r="AY442" s="272" t="s">
        <v>197</v>
      </c>
    </row>
    <row r="443" s="2" customFormat="1" ht="21.75" customHeight="1">
      <c r="A443" s="40"/>
      <c r="B443" s="41"/>
      <c r="C443" s="275" t="s">
        <v>623</v>
      </c>
      <c r="D443" s="275" t="s">
        <v>363</v>
      </c>
      <c r="E443" s="276" t="s">
        <v>1344</v>
      </c>
      <c r="F443" s="277" t="s">
        <v>1345</v>
      </c>
      <c r="G443" s="278" t="s">
        <v>232</v>
      </c>
      <c r="H443" s="279">
        <v>180.23400000000001</v>
      </c>
      <c r="I443" s="280"/>
      <c r="J443" s="281">
        <f>ROUND(I443*H443,2)</f>
        <v>0</v>
      </c>
      <c r="K443" s="282"/>
      <c r="L443" s="283"/>
      <c r="M443" s="284" t="s">
        <v>19</v>
      </c>
      <c r="N443" s="285" t="s">
        <v>42</v>
      </c>
      <c r="O443" s="86"/>
      <c r="P443" s="225">
        <f>O443*H443</f>
        <v>0</v>
      </c>
      <c r="Q443" s="225">
        <v>0.17599999999999999</v>
      </c>
      <c r="R443" s="225">
        <f>Q443*H443</f>
        <v>31.721184000000001</v>
      </c>
      <c r="S443" s="225">
        <v>0</v>
      </c>
      <c r="T443" s="22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7" t="s">
        <v>265</v>
      </c>
      <c r="AT443" s="227" t="s">
        <v>363</v>
      </c>
      <c r="AU443" s="227" t="s">
        <v>78</v>
      </c>
      <c r="AY443" s="19" t="s">
        <v>197</v>
      </c>
      <c r="BE443" s="228">
        <f>IF(N443="základní",J443,0)</f>
        <v>0</v>
      </c>
      <c r="BF443" s="228">
        <f>IF(N443="snížená",J443,0)</f>
        <v>0</v>
      </c>
      <c r="BG443" s="228">
        <f>IF(N443="zákl. přenesená",J443,0)</f>
        <v>0</v>
      </c>
      <c r="BH443" s="228">
        <f>IF(N443="sníž. přenesená",J443,0)</f>
        <v>0</v>
      </c>
      <c r="BI443" s="228">
        <f>IF(N443="nulová",J443,0)</f>
        <v>0</v>
      </c>
      <c r="BJ443" s="19" t="s">
        <v>148</v>
      </c>
      <c r="BK443" s="228">
        <f>ROUND(I443*H443,2)</f>
        <v>0</v>
      </c>
      <c r="BL443" s="19" t="s">
        <v>148</v>
      </c>
      <c r="BM443" s="227" t="s">
        <v>1354</v>
      </c>
    </row>
    <row r="444" s="13" customFormat="1">
      <c r="A444" s="13"/>
      <c r="B444" s="229"/>
      <c r="C444" s="230"/>
      <c r="D444" s="231" t="s">
        <v>202</v>
      </c>
      <c r="E444" s="232" t="s">
        <v>19</v>
      </c>
      <c r="F444" s="233" t="s">
        <v>1355</v>
      </c>
      <c r="G444" s="230"/>
      <c r="H444" s="232" t="s">
        <v>19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202</v>
      </c>
      <c r="AU444" s="239" t="s">
        <v>78</v>
      </c>
      <c r="AV444" s="13" t="s">
        <v>76</v>
      </c>
      <c r="AW444" s="13" t="s">
        <v>31</v>
      </c>
      <c r="AX444" s="13" t="s">
        <v>69</v>
      </c>
      <c r="AY444" s="239" t="s">
        <v>197</v>
      </c>
    </row>
    <row r="445" s="14" customFormat="1">
      <c r="A445" s="14"/>
      <c r="B445" s="240"/>
      <c r="C445" s="241"/>
      <c r="D445" s="231" t="s">
        <v>202</v>
      </c>
      <c r="E445" s="242" t="s">
        <v>19</v>
      </c>
      <c r="F445" s="243" t="s">
        <v>1356</v>
      </c>
      <c r="G445" s="241"/>
      <c r="H445" s="244">
        <v>180.23400000000001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0" t="s">
        <v>202</v>
      </c>
      <c r="AU445" s="250" t="s">
        <v>78</v>
      </c>
      <c r="AV445" s="14" t="s">
        <v>78</v>
      </c>
      <c r="AW445" s="14" t="s">
        <v>31</v>
      </c>
      <c r="AX445" s="14" t="s">
        <v>69</v>
      </c>
      <c r="AY445" s="250" t="s">
        <v>197</v>
      </c>
    </row>
    <row r="446" s="16" customFormat="1">
      <c r="A446" s="16"/>
      <c r="B446" s="262"/>
      <c r="C446" s="263"/>
      <c r="D446" s="231" t="s">
        <v>202</v>
      </c>
      <c r="E446" s="264" t="s">
        <v>19</v>
      </c>
      <c r="F446" s="265" t="s">
        <v>215</v>
      </c>
      <c r="G446" s="263"/>
      <c r="H446" s="266">
        <v>180.23400000000001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72" t="s">
        <v>202</v>
      </c>
      <c r="AU446" s="272" t="s">
        <v>78</v>
      </c>
      <c r="AV446" s="16" t="s">
        <v>148</v>
      </c>
      <c r="AW446" s="16" t="s">
        <v>31</v>
      </c>
      <c r="AX446" s="16" t="s">
        <v>76</v>
      </c>
      <c r="AY446" s="272" t="s">
        <v>197</v>
      </c>
    </row>
    <row r="447" s="2" customFormat="1" ht="24.15" customHeight="1">
      <c r="A447" s="40"/>
      <c r="B447" s="41"/>
      <c r="C447" s="275" t="s">
        <v>627</v>
      </c>
      <c r="D447" s="275" t="s">
        <v>363</v>
      </c>
      <c r="E447" s="276" t="s">
        <v>1357</v>
      </c>
      <c r="F447" s="277" t="s">
        <v>1358</v>
      </c>
      <c r="G447" s="278" t="s">
        <v>232</v>
      </c>
      <c r="H447" s="279">
        <v>13.802</v>
      </c>
      <c r="I447" s="280"/>
      <c r="J447" s="281">
        <f>ROUND(I447*H447,2)</f>
        <v>0</v>
      </c>
      <c r="K447" s="282"/>
      <c r="L447" s="283"/>
      <c r="M447" s="284" t="s">
        <v>19</v>
      </c>
      <c r="N447" s="285" t="s">
        <v>42</v>
      </c>
      <c r="O447" s="86"/>
      <c r="P447" s="225">
        <f>O447*H447</f>
        <v>0</v>
      </c>
      <c r="Q447" s="225">
        <v>0.17499999999999999</v>
      </c>
      <c r="R447" s="225">
        <f>Q447*H447</f>
        <v>2.4153499999999997</v>
      </c>
      <c r="S447" s="225">
        <v>0</v>
      </c>
      <c r="T447" s="22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7" t="s">
        <v>265</v>
      </c>
      <c r="AT447" s="227" t="s">
        <v>363</v>
      </c>
      <c r="AU447" s="227" t="s">
        <v>78</v>
      </c>
      <c r="AY447" s="19" t="s">
        <v>197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9" t="s">
        <v>148</v>
      </c>
      <c r="BK447" s="228">
        <f>ROUND(I447*H447,2)</f>
        <v>0</v>
      </c>
      <c r="BL447" s="19" t="s">
        <v>148</v>
      </c>
      <c r="BM447" s="227" t="s">
        <v>1359</v>
      </c>
    </row>
    <row r="448" s="13" customFormat="1">
      <c r="A448" s="13"/>
      <c r="B448" s="229"/>
      <c r="C448" s="230"/>
      <c r="D448" s="231" t="s">
        <v>202</v>
      </c>
      <c r="E448" s="232" t="s">
        <v>19</v>
      </c>
      <c r="F448" s="233" t="s">
        <v>1360</v>
      </c>
      <c r="G448" s="230"/>
      <c r="H448" s="232" t="s">
        <v>19</v>
      </c>
      <c r="I448" s="234"/>
      <c r="J448" s="230"/>
      <c r="K448" s="230"/>
      <c r="L448" s="235"/>
      <c r="M448" s="236"/>
      <c r="N448" s="237"/>
      <c r="O448" s="237"/>
      <c r="P448" s="237"/>
      <c r="Q448" s="237"/>
      <c r="R448" s="237"/>
      <c r="S448" s="237"/>
      <c r="T448" s="23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9" t="s">
        <v>202</v>
      </c>
      <c r="AU448" s="239" t="s">
        <v>78</v>
      </c>
      <c r="AV448" s="13" t="s">
        <v>76</v>
      </c>
      <c r="AW448" s="13" t="s">
        <v>31</v>
      </c>
      <c r="AX448" s="13" t="s">
        <v>69</v>
      </c>
      <c r="AY448" s="239" t="s">
        <v>197</v>
      </c>
    </row>
    <row r="449" s="14" customFormat="1">
      <c r="A449" s="14"/>
      <c r="B449" s="240"/>
      <c r="C449" s="241"/>
      <c r="D449" s="231" t="s">
        <v>202</v>
      </c>
      <c r="E449" s="242" t="s">
        <v>19</v>
      </c>
      <c r="F449" s="243" t="s">
        <v>1361</v>
      </c>
      <c r="G449" s="241"/>
      <c r="H449" s="244">
        <v>13.802</v>
      </c>
      <c r="I449" s="245"/>
      <c r="J449" s="241"/>
      <c r="K449" s="241"/>
      <c r="L449" s="246"/>
      <c r="M449" s="247"/>
      <c r="N449" s="248"/>
      <c r="O449" s="248"/>
      <c r="P449" s="248"/>
      <c r="Q449" s="248"/>
      <c r="R449" s="248"/>
      <c r="S449" s="248"/>
      <c r="T449" s="24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0" t="s">
        <v>202</v>
      </c>
      <c r="AU449" s="250" t="s">
        <v>78</v>
      </c>
      <c r="AV449" s="14" t="s">
        <v>78</v>
      </c>
      <c r="AW449" s="14" t="s">
        <v>31</v>
      </c>
      <c r="AX449" s="14" t="s">
        <v>69</v>
      </c>
      <c r="AY449" s="250" t="s">
        <v>197</v>
      </c>
    </row>
    <row r="450" s="16" customFormat="1">
      <c r="A450" s="16"/>
      <c r="B450" s="262"/>
      <c r="C450" s="263"/>
      <c r="D450" s="231" t="s">
        <v>202</v>
      </c>
      <c r="E450" s="264" t="s">
        <v>19</v>
      </c>
      <c r="F450" s="265" t="s">
        <v>215</v>
      </c>
      <c r="G450" s="263"/>
      <c r="H450" s="266">
        <v>13.802</v>
      </c>
      <c r="I450" s="267"/>
      <c r="J450" s="263"/>
      <c r="K450" s="263"/>
      <c r="L450" s="268"/>
      <c r="M450" s="269"/>
      <c r="N450" s="270"/>
      <c r="O450" s="270"/>
      <c r="P450" s="270"/>
      <c r="Q450" s="270"/>
      <c r="R450" s="270"/>
      <c r="S450" s="270"/>
      <c r="T450" s="271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72" t="s">
        <v>202</v>
      </c>
      <c r="AU450" s="272" t="s">
        <v>78</v>
      </c>
      <c r="AV450" s="16" t="s">
        <v>148</v>
      </c>
      <c r="AW450" s="16" t="s">
        <v>31</v>
      </c>
      <c r="AX450" s="16" t="s">
        <v>76</v>
      </c>
      <c r="AY450" s="272" t="s">
        <v>197</v>
      </c>
    </row>
    <row r="451" s="2" customFormat="1" ht="24.15" customHeight="1">
      <c r="A451" s="40"/>
      <c r="B451" s="41"/>
      <c r="C451" s="275" t="s">
        <v>633</v>
      </c>
      <c r="D451" s="275" t="s">
        <v>363</v>
      </c>
      <c r="E451" s="276" t="s">
        <v>1362</v>
      </c>
      <c r="F451" s="277" t="s">
        <v>1363</v>
      </c>
      <c r="G451" s="278" t="s">
        <v>232</v>
      </c>
      <c r="H451" s="279">
        <v>7.1070000000000002</v>
      </c>
      <c r="I451" s="280"/>
      <c r="J451" s="281">
        <f>ROUND(I451*H451,2)</f>
        <v>0</v>
      </c>
      <c r="K451" s="282"/>
      <c r="L451" s="283"/>
      <c r="M451" s="284" t="s">
        <v>19</v>
      </c>
      <c r="N451" s="285" t="s">
        <v>42</v>
      </c>
      <c r="O451" s="86"/>
      <c r="P451" s="225">
        <f>O451*H451</f>
        <v>0</v>
      </c>
      <c r="Q451" s="225">
        <v>0.16300000000000001</v>
      </c>
      <c r="R451" s="225">
        <f>Q451*H451</f>
        <v>1.1584410000000001</v>
      </c>
      <c r="S451" s="225">
        <v>0</v>
      </c>
      <c r="T451" s="22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7" t="s">
        <v>265</v>
      </c>
      <c r="AT451" s="227" t="s">
        <v>363</v>
      </c>
      <c r="AU451" s="227" t="s">
        <v>78</v>
      </c>
      <c r="AY451" s="19" t="s">
        <v>197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9" t="s">
        <v>148</v>
      </c>
      <c r="BK451" s="228">
        <f>ROUND(I451*H451,2)</f>
        <v>0</v>
      </c>
      <c r="BL451" s="19" t="s">
        <v>148</v>
      </c>
      <c r="BM451" s="227" t="s">
        <v>1364</v>
      </c>
    </row>
    <row r="452" s="13" customFormat="1">
      <c r="A452" s="13"/>
      <c r="B452" s="229"/>
      <c r="C452" s="230"/>
      <c r="D452" s="231" t="s">
        <v>202</v>
      </c>
      <c r="E452" s="232" t="s">
        <v>19</v>
      </c>
      <c r="F452" s="233" t="s">
        <v>1365</v>
      </c>
      <c r="G452" s="230"/>
      <c r="H452" s="232" t="s">
        <v>19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9" t="s">
        <v>202</v>
      </c>
      <c r="AU452" s="239" t="s">
        <v>78</v>
      </c>
      <c r="AV452" s="13" t="s">
        <v>76</v>
      </c>
      <c r="AW452" s="13" t="s">
        <v>31</v>
      </c>
      <c r="AX452" s="13" t="s">
        <v>69</v>
      </c>
      <c r="AY452" s="239" t="s">
        <v>197</v>
      </c>
    </row>
    <row r="453" s="14" customFormat="1">
      <c r="A453" s="14"/>
      <c r="B453" s="240"/>
      <c r="C453" s="241"/>
      <c r="D453" s="231" t="s">
        <v>202</v>
      </c>
      <c r="E453" s="242" t="s">
        <v>19</v>
      </c>
      <c r="F453" s="243" t="s">
        <v>1366</v>
      </c>
      <c r="G453" s="241"/>
      <c r="H453" s="244">
        <v>7.1070000000000002</v>
      </c>
      <c r="I453" s="245"/>
      <c r="J453" s="241"/>
      <c r="K453" s="241"/>
      <c r="L453" s="246"/>
      <c r="M453" s="247"/>
      <c r="N453" s="248"/>
      <c r="O453" s="248"/>
      <c r="P453" s="248"/>
      <c r="Q453" s="248"/>
      <c r="R453" s="248"/>
      <c r="S453" s="248"/>
      <c r="T453" s="24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0" t="s">
        <v>202</v>
      </c>
      <c r="AU453" s="250" t="s">
        <v>78</v>
      </c>
      <c r="AV453" s="14" t="s">
        <v>78</v>
      </c>
      <c r="AW453" s="14" t="s">
        <v>31</v>
      </c>
      <c r="AX453" s="14" t="s">
        <v>69</v>
      </c>
      <c r="AY453" s="250" t="s">
        <v>197</v>
      </c>
    </row>
    <row r="454" s="16" customFormat="1">
      <c r="A454" s="16"/>
      <c r="B454" s="262"/>
      <c r="C454" s="263"/>
      <c r="D454" s="231" t="s">
        <v>202</v>
      </c>
      <c r="E454" s="264" t="s">
        <v>19</v>
      </c>
      <c r="F454" s="265" t="s">
        <v>215</v>
      </c>
      <c r="G454" s="263"/>
      <c r="H454" s="266">
        <v>7.1070000000000002</v>
      </c>
      <c r="I454" s="267"/>
      <c r="J454" s="263"/>
      <c r="K454" s="263"/>
      <c r="L454" s="268"/>
      <c r="M454" s="269"/>
      <c r="N454" s="270"/>
      <c r="O454" s="270"/>
      <c r="P454" s="270"/>
      <c r="Q454" s="270"/>
      <c r="R454" s="270"/>
      <c r="S454" s="270"/>
      <c r="T454" s="271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T454" s="272" t="s">
        <v>202</v>
      </c>
      <c r="AU454" s="272" t="s">
        <v>78</v>
      </c>
      <c r="AV454" s="16" t="s">
        <v>148</v>
      </c>
      <c r="AW454" s="16" t="s">
        <v>31</v>
      </c>
      <c r="AX454" s="16" t="s">
        <v>76</v>
      </c>
      <c r="AY454" s="272" t="s">
        <v>197</v>
      </c>
    </row>
    <row r="455" s="2" customFormat="1" ht="37.8" customHeight="1">
      <c r="A455" s="40"/>
      <c r="B455" s="41"/>
      <c r="C455" s="215" t="s">
        <v>636</v>
      </c>
      <c r="D455" s="215" t="s">
        <v>198</v>
      </c>
      <c r="E455" s="216" t="s">
        <v>1367</v>
      </c>
      <c r="F455" s="217" t="s">
        <v>1368</v>
      </c>
      <c r="G455" s="218" t="s">
        <v>232</v>
      </c>
      <c r="H455" s="219">
        <v>197</v>
      </c>
      <c r="I455" s="220"/>
      <c r="J455" s="221">
        <f>ROUND(I455*H455,2)</f>
        <v>0</v>
      </c>
      <c r="K455" s="222"/>
      <c r="L455" s="46"/>
      <c r="M455" s="223" t="s">
        <v>19</v>
      </c>
      <c r="N455" s="224" t="s">
        <v>42</v>
      </c>
      <c r="O455" s="86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7" t="s">
        <v>148</v>
      </c>
      <c r="AT455" s="227" t="s">
        <v>198</v>
      </c>
      <c r="AU455" s="227" t="s">
        <v>78</v>
      </c>
      <c r="AY455" s="19" t="s">
        <v>197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9" t="s">
        <v>148</v>
      </c>
      <c r="BK455" s="228">
        <f>ROUND(I455*H455,2)</f>
        <v>0</v>
      </c>
      <c r="BL455" s="19" t="s">
        <v>148</v>
      </c>
      <c r="BM455" s="227" t="s">
        <v>1369</v>
      </c>
    </row>
    <row r="456" s="2" customFormat="1">
      <c r="A456" s="40"/>
      <c r="B456" s="41"/>
      <c r="C456" s="42"/>
      <c r="D456" s="292" t="s">
        <v>774</v>
      </c>
      <c r="E456" s="42"/>
      <c r="F456" s="293" t="s">
        <v>1370</v>
      </c>
      <c r="G456" s="42"/>
      <c r="H456" s="42"/>
      <c r="I456" s="294"/>
      <c r="J456" s="42"/>
      <c r="K456" s="42"/>
      <c r="L456" s="46"/>
      <c r="M456" s="295"/>
      <c r="N456" s="296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774</v>
      </c>
      <c r="AU456" s="19" t="s">
        <v>78</v>
      </c>
    </row>
    <row r="457" s="13" customFormat="1">
      <c r="A457" s="13"/>
      <c r="B457" s="229"/>
      <c r="C457" s="230"/>
      <c r="D457" s="231" t="s">
        <v>202</v>
      </c>
      <c r="E457" s="232" t="s">
        <v>19</v>
      </c>
      <c r="F457" s="233" t="s">
        <v>1371</v>
      </c>
      <c r="G457" s="230"/>
      <c r="H457" s="232" t="s">
        <v>19</v>
      </c>
      <c r="I457" s="234"/>
      <c r="J457" s="230"/>
      <c r="K457" s="230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202</v>
      </c>
      <c r="AU457" s="239" t="s">
        <v>78</v>
      </c>
      <c r="AV457" s="13" t="s">
        <v>76</v>
      </c>
      <c r="AW457" s="13" t="s">
        <v>31</v>
      </c>
      <c r="AX457" s="13" t="s">
        <v>69</v>
      </c>
      <c r="AY457" s="239" t="s">
        <v>197</v>
      </c>
    </row>
    <row r="458" s="14" customFormat="1">
      <c r="A458" s="14"/>
      <c r="B458" s="240"/>
      <c r="C458" s="241"/>
      <c r="D458" s="231" t="s">
        <v>202</v>
      </c>
      <c r="E458" s="242" t="s">
        <v>19</v>
      </c>
      <c r="F458" s="243" t="s">
        <v>1246</v>
      </c>
      <c r="G458" s="241"/>
      <c r="H458" s="244">
        <v>197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0" t="s">
        <v>202</v>
      </c>
      <c r="AU458" s="250" t="s">
        <v>78</v>
      </c>
      <c r="AV458" s="14" t="s">
        <v>78</v>
      </c>
      <c r="AW458" s="14" t="s">
        <v>31</v>
      </c>
      <c r="AX458" s="14" t="s">
        <v>69</v>
      </c>
      <c r="AY458" s="250" t="s">
        <v>197</v>
      </c>
    </row>
    <row r="459" s="16" customFormat="1">
      <c r="A459" s="16"/>
      <c r="B459" s="262"/>
      <c r="C459" s="263"/>
      <c r="D459" s="231" t="s">
        <v>202</v>
      </c>
      <c r="E459" s="264" t="s">
        <v>19</v>
      </c>
      <c r="F459" s="265" t="s">
        <v>215</v>
      </c>
      <c r="G459" s="263"/>
      <c r="H459" s="266">
        <v>197</v>
      </c>
      <c r="I459" s="267"/>
      <c r="J459" s="263"/>
      <c r="K459" s="263"/>
      <c r="L459" s="268"/>
      <c r="M459" s="269"/>
      <c r="N459" s="270"/>
      <c r="O459" s="270"/>
      <c r="P459" s="270"/>
      <c r="Q459" s="270"/>
      <c r="R459" s="270"/>
      <c r="S459" s="270"/>
      <c r="T459" s="271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272" t="s">
        <v>202</v>
      </c>
      <c r="AU459" s="272" t="s">
        <v>78</v>
      </c>
      <c r="AV459" s="16" t="s">
        <v>148</v>
      </c>
      <c r="AW459" s="16" t="s">
        <v>31</v>
      </c>
      <c r="AX459" s="16" t="s">
        <v>76</v>
      </c>
      <c r="AY459" s="272" t="s">
        <v>197</v>
      </c>
    </row>
    <row r="460" s="2" customFormat="1" ht="24.15" customHeight="1">
      <c r="A460" s="40"/>
      <c r="B460" s="41"/>
      <c r="C460" s="215" t="s">
        <v>640</v>
      </c>
      <c r="D460" s="215" t="s">
        <v>198</v>
      </c>
      <c r="E460" s="216" t="s">
        <v>1372</v>
      </c>
      <c r="F460" s="217" t="s">
        <v>1373</v>
      </c>
      <c r="G460" s="218" t="s">
        <v>232</v>
      </c>
      <c r="H460" s="219">
        <v>17</v>
      </c>
      <c r="I460" s="220"/>
      <c r="J460" s="221">
        <f>ROUND(I460*H460,2)</f>
        <v>0</v>
      </c>
      <c r="K460" s="222"/>
      <c r="L460" s="46"/>
      <c r="M460" s="223" t="s">
        <v>19</v>
      </c>
      <c r="N460" s="224" t="s">
        <v>42</v>
      </c>
      <c r="O460" s="86"/>
      <c r="P460" s="225">
        <f>O460*H460</f>
        <v>0</v>
      </c>
      <c r="Q460" s="225">
        <v>0.10362</v>
      </c>
      <c r="R460" s="225">
        <f>Q460*H460</f>
        <v>1.7615400000000001</v>
      </c>
      <c r="S460" s="225">
        <v>0</v>
      </c>
      <c r="T460" s="22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7" t="s">
        <v>148</v>
      </c>
      <c r="AT460" s="227" t="s">
        <v>198</v>
      </c>
      <c r="AU460" s="227" t="s">
        <v>78</v>
      </c>
      <c r="AY460" s="19" t="s">
        <v>197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9" t="s">
        <v>148</v>
      </c>
      <c r="BK460" s="228">
        <f>ROUND(I460*H460,2)</f>
        <v>0</v>
      </c>
      <c r="BL460" s="19" t="s">
        <v>148</v>
      </c>
      <c r="BM460" s="227" t="s">
        <v>1374</v>
      </c>
    </row>
    <row r="461" s="2" customFormat="1">
      <c r="A461" s="40"/>
      <c r="B461" s="41"/>
      <c r="C461" s="42"/>
      <c r="D461" s="292" t="s">
        <v>774</v>
      </c>
      <c r="E461" s="42"/>
      <c r="F461" s="293" t="s">
        <v>1375</v>
      </c>
      <c r="G461" s="42"/>
      <c r="H461" s="42"/>
      <c r="I461" s="294"/>
      <c r="J461" s="42"/>
      <c r="K461" s="42"/>
      <c r="L461" s="46"/>
      <c r="M461" s="295"/>
      <c r="N461" s="296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774</v>
      </c>
      <c r="AU461" s="19" t="s">
        <v>78</v>
      </c>
    </row>
    <row r="462" s="13" customFormat="1">
      <c r="A462" s="13"/>
      <c r="B462" s="229"/>
      <c r="C462" s="230"/>
      <c r="D462" s="231" t="s">
        <v>202</v>
      </c>
      <c r="E462" s="232" t="s">
        <v>19</v>
      </c>
      <c r="F462" s="233" t="s">
        <v>1376</v>
      </c>
      <c r="G462" s="230"/>
      <c r="H462" s="232" t="s">
        <v>19</v>
      </c>
      <c r="I462" s="234"/>
      <c r="J462" s="230"/>
      <c r="K462" s="230"/>
      <c r="L462" s="235"/>
      <c r="M462" s="236"/>
      <c r="N462" s="237"/>
      <c r="O462" s="237"/>
      <c r="P462" s="237"/>
      <c r="Q462" s="237"/>
      <c r="R462" s="237"/>
      <c r="S462" s="237"/>
      <c r="T462" s="23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9" t="s">
        <v>202</v>
      </c>
      <c r="AU462" s="239" t="s">
        <v>78</v>
      </c>
      <c r="AV462" s="13" t="s">
        <v>76</v>
      </c>
      <c r="AW462" s="13" t="s">
        <v>31</v>
      </c>
      <c r="AX462" s="13" t="s">
        <v>69</v>
      </c>
      <c r="AY462" s="239" t="s">
        <v>197</v>
      </c>
    </row>
    <row r="463" s="14" customFormat="1">
      <c r="A463" s="14"/>
      <c r="B463" s="240"/>
      <c r="C463" s="241"/>
      <c r="D463" s="231" t="s">
        <v>202</v>
      </c>
      <c r="E463" s="242" t="s">
        <v>19</v>
      </c>
      <c r="F463" s="243" t="s">
        <v>333</v>
      </c>
      <c r="G463" s="241"/>
      <c r="H463" s="244">
        <v>17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0" t="s">
        <v>202</v>
      </c>
      <c r="AU463" s="250" t="s">
        <v>78</v>
      </c>
      <c r="AV463" s="14" t="s">
        <v>78</v>
      </c>
      <c r="AW463" s="14" t="s">
        <v>31</v>
      </c>
      <c r="AX463" s="14" t="s">
        <v>69</v>
      </c>
      <c r="AY463" s="250" t="s">
        <v>197</v>
      </c>
    </row>
    <row r="464" s="16" customFormat="1">
      <c r="A464" s="16"/>
      <c r="B464" s="262"/>
      <c r="C464" s="263"/>
      <c r="D464" s="231" t="s">
        <v>202</v>
      </c>
      <c r="E464" s="264" t="s">
        <v>19</v>
      </c>
      <c r="F464" s="265" t="s">
        <v>215</v>
      </c>
      <c r="G464" s="263"/>
      <c r="H464" s="266">
        <v>17</v>
      </c>
      <c r="I464" s="267"/>
      <c r="J464" s="263"/>
      <c r="K464" s="263"/>
      <c r="L464" s="268"/>
      <c r="M464" s="269"/>
      <c r="N464" s="270"/>
      <c r="O464" s="270"/>
      <c r="P464" s="270"/>
      <c r="Q464" s="270"/>
      <c r="R464" s="270"/>
      <c r="S464" s="270"/>
      <c r="T464" s="271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272" t="s">
        <v>202</v>
      </c>
      <c r="AU464" s="272" t="s">
        <v>78</v>
      </c>
      <c r="AV464" s="16" t="s">
        <v>148</v>
      </c>
      <c r="AW464" s="16" t="s">
        <v>31</v>
      </c>
      <c r="AX464" s="16" t="s">
        <v>76</v>
      </c>
      <c r="AY464" s="272" t="s">
        <v>197</v>
      </c>
    </row>
    <row r="465" s="2" customFormat="1" ht="21.75" customHeight="1">
      <c r="A465" s="40"/>
      <c r="B465" s="41"/>
      <c r="C465" s="275" t="s">
        <v>644</v>
      </c>
      <c r="D465" s="275" t="s">
        <v>363</v>
      </c>
      <c r="E465" s="276" t="s">
        <v>1344</v>
      </c>
      <c r="F465" s="277" t="s">
        <v>1345</v>
      </c>
      <c r="G465" s="278" t="s">
        <v>232</v>
      </c>
      <c r="H465" s="279">
        <v>17.510000000000002</v>
      </c>
      <c r="I465" s="280"/>
      <c r="J465" s="281">
        <f>ROUND(I465*H465,2)</f>
        <v>0</v>
      </c>
      <c r="K465" s="282"/>
      <c r="L465" s="283"/>
      <c r="M465" s="284" t="s">
        <v>19</v>
      </c>
      <c r="N465" s="285" t="s">
        <v>42</v>
      </c>
      <c r="O465" s="86"/>
      <c r="P465" s="225">
        <f>O465*H465</f>
        <v>0</v>
      </c>
      <c r="Q465" s="225">
        <v>0.17599999999999999</v>
      </c>
      <c r="R465" s="225">
        <f>Q465*H465</f>
        <v>3.0817600000000001</v>
      </c>
      <c r="S465" s="225">
        <v>0</v>
      </c>
      <c r="T465" s="22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7" t="s">
        <v>265</v>
      </c>
      <c r="AT465" s="227" t="s">
        <v>363</v>
      </c>
      <c r="AU465" s="227" t="s">
        <v>78</v>
      </c>
      <c r="AY465" s="19" t="s">
        <v>197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9" t="s">
        <v>148</v>
      </c>
      <c r="BK465" s="228">
        <f>ROUND(I465*H465,2)</f>
        <v>0</v>
      </c>
      <c r="BL465" s="19" t="s">
        <v>148</v>
      </c>
      <c r="BM465" s="227" t="s">
        <v>1377</v>
      </c>
    </row>
    <row r="466" s="13" customFormat="1">
      <c r="A466" s="13"/>
      <c r="B466" s="229"/>
      <c r="C466" s="230"/>
      <c r="D466" s="231" t="s">
        <v>202</v>
      </c>
      <c r="E466" s="232" t="s">
        <v>19</v>
      </c>
      <c r="F466" s="233" t="s">
        <v>1378</v>
      </c>
      <c r="G466" s="230"/>
      <c r="H466" s="232" t="s">
        <v>19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9" t="s">
        <v>202</v>
      </c>
      <c r="AU466" s="239" t="s">
        <v>78</v>
      </c>
      <c r="AV466" s="13" t="s">
        <v>76</v>
      </c>
      <c r="AW466" s="13" t="s">
        <v>31</v>
      </c>
      <c r="AX466" s="13" t="s">
        <v>69</v>
      </c>
      <c r="AY466" s="239" t="s">
        <v>197</v>
      </c>
    </row>
    <row r="467" s="14" customFormat="1">
      <c r="A467" s="14"/>
      <c r="B467" s="240"/>
      <c r="C467" s="241"/>
      <c r="D467" s="231" t="s">
        <v>202</v>
      </c>
      <c r="E467" s="242" t="s">
        <v>19</v>
      </c>
      <c r="F467" s="243" t="s">
        <v>1379</v>
      </c>
      <c r="G467" s="241"/>
      <c r="H467" s="244">
        <v>17.510000000000002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0" t="s">
        <v>202</v>
      </c>
      <c r="AU467" s="250" t="s">
        <v>78</v>
      </c>
      <c r="AV467" s="14" t="s">
        <v>78</v>
      </c>
      <c r="AW467" s="14" t="s">
        <v>31</v>
      </c>
      <c r="AX467" s="14" t="s">
        <v>69</v>
      </c>
      <c r="AY467" s="250" t="s">
        <v>197</v>
      </c>
    </row>
    <row r="468" s="16" customFormat="1">
      <c r="A468" s="16"/>
      <c r="B468" s="262"/>
      <c r="C468" s="263"/>
      <c r="D468" s="231" t="s">
        <v>202</v>
      </c>
      <c r="E468" s="264" t="s">
        <v>19</v>
      </c>
      <c r="F468" s="265" t="s">
        <v>215</v>
      </c>
      <c r="G468" s="263"/>
      <c r="H468" s="266">
        <v>17.510000000000002</v>
      </c>
      <c r="I468" s="267"/>
      <c r="J468" s="263"/>
      <c r="K468" s="263"/>
      <c r="L468" s="268"/>
      <c r="M468" s="269"/>
      <c r="N468" s="270"/>
      <c r="O468" s="270"/>
      <c r="P468" s="270"/>
      <c r="Q468" s="270"/>
      <c r="R468" s="270"/>
      <c r="S468" s="270"/>
      <c r="T468" s="271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T468" s="272" t="s">
        <v>202</v>
      </c>
      <c r="AU468" s="272" t="s">
        <v>78</v>
      </c>
      <c r="AV468" s="16" t="s">
        <v>148</v>
      </c>
      <c r="AW468" s="16" t="s">
        <v>31</v>
      </c>
      <c r="AX468" s="16" t="s">
        <v>76</v>
      </c>
      <c r="AY468" s="272" t="s">
        <v>197</v>
      </c>
    </row>
    <row r="469" s="2" customFormat="1" ht="24.15" customHeight="1">
      <c r="A469" s="40"/>
      <c r="B469" s="41"/>
      <c r="C469" s="215" t="s">
        <v>650</v>
      </c>
      <c r="D469" s="215" t="s">
        <v>198</v>
      </c>
      <c r="E469" s="216" t="s">
        <v>1380</v>
      </c>
      <c r="F469" s="217" t="s">
        <v>1381</v>
      </c>
      <c r="G469" s="218" t="s">
        <v>232</v>
      </c>
      <c r="H469" s="219">
        <v>239</v>
      </c>
      <c r="I469" s="220"/>
      <c r="J469" s="221">
        <f>ROUND(I469*H469,2)</f>
        <v>0</v>
      </c>
      <c r="K469" s="222"/>
      <c r="L469" s="46"/>
      <c r="M469" s="223" t="s">
        <v>19</v>
      </c>
      <c r="N469" s="224" t="s">
        <v>42</v>
      </c>
      <c r="O469" s="86"/>
      <c r="P469" s="225">
        <f>O469*H469</f>
        <v>0</v>
      </c>
      <c r="Q469" s="225">
        <v>0.10362</v>
      </c>
      <c r="R469" s="225">
        <f>Q469*H469</f>
        <v>24.765180000000001</v>
      </c>
      <c r="S469" s="225">
        <v>0</v>
      </c>
      <c r="T469" s="22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7" t="s">
        <v>148</v>
      </c>
      <c r="AT469" s="227" t="s">
        <v>198</v>
      </c>
      <c r="AU469" s="227" t="s">
        <v>78</v>
      </c>
      <c r="AY469" s="19" t="s">
        <v>197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9" t="s">
        <v>148</v>
      </c>
      <c r="BK469" s="228">
        <f>ROUND(I469*H469,2)</f>
        <v>0</v>
      </c>
      <c r="BL469" s="19" t="s">
        <v>148</v>
      </c>
      <c r="BM469" s="227" t="s">
        <v>1382</v>
      </c>
    </row>
    <row r="470" s="2" customFormat="1">
      <c r="A470" s="40"/>
      <c r="B470" s="41"/>
      <c r="C470" s="42"/>
      <c r="D470" s="292" t="s">
        <v>774</v>
      </c>
      <c r="E470" s="42"/>
      <c r="F470" s="293" t="s">
        <v>1383</v>
      </c>
      <c r="G470" s="42"/>
      <c r="H470" s="42"/>
      <c r="I470" s="294"/>
      <c r="J470" s="42"/>
      <c r="K470" s="42"/>
      <c r="L470" s="46"/>
      <c r="M470" s="295"/>
      <c r="N470" s="296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774</v>
      </c>
      <c r="AU470" s="19" t="s">
        <v>78</v>
      </c>
    </row>
    <row r="471" s="13" customFormat="1">
      <c r="A471" s="13"/>
      <c r="B471" s="229"/>
      <c r="C471" s="230"/>
      <c r="D471" s="231" t="s">
        <v>202</v>
      </c>
      <c r="E471" s="232" t="s">
        <v>19</v>
      </c>
      <c r="F471" s="233" t="s">
        <v>1384</v>
      </c>
      <c r="G471" s="230"/>
      <c r="H471" s="232" t="s">
        <v>19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9" t="s">
        <v>202</v>
      </c>
      <c r="AU471" s="239" t="s">
        <v>78</v>
      </c>
      <c r="AV471" s="13" t="s">
        <v>76</v>
      </c>
      <c r="AW471" s="13" t="s">
        <v>31</v>
      </c>
      <c r="AX471" s="13" t="s">
        <v>69</v>
      </c>
      <c r="AY471" s="239" t="s">
        <v>197</v>
      </c>
    </row>
    <row r="472" s="14" customFormat="1">
      <c r="A472" s="14"/>
      <c r="B472" s="240"/>
      <c r="C472" s="241"/>
      <c r="D472" s="231" t="s">
        <v>202</v>
      </c>
      <c r="E472" s="242" t="s">
        <v>19</v>
      </c>
      <c r="F472" s="243" t="s">
        <v>1385</v>
      </c>
      <c r="G472" s="241"/>
      <c r="H472" s="244">
        <v>239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0" t="s">
        <v>202</v>
      </c>
      <c r="AU472" s="250" t="s">
        <v>78</v>
      </c>
      <c r="AV472" s="14" t="s">
        <v>78</v>
      </c>
      <c r="AW472" s="14" t="s">
        <v>31</v>
      </c>
      <c r="AX472" s="14" t="s">
        <v>69</v>
      </c>
      <c r="AY472" s="250" t="s">
        <v>197</v>
      </c>
    </row>
    <row r="473" s="16" customFormat="1">
      <c r="A473" s="16"/>
      <c r="B473" s="262"/>
      <c r="C473" s="263"/>
      <c r="D473" s="231" t="s">
        <v>202</v>
      </c>
      <c r="E473" s="264" t="s">
        <v>19</v>
      </c>
      <c r="F473" s="265" t="s">
        <v>215</v>
      </c>
      <c r="G473" s="263"/>
      <c r="H473" s="266">
        <v>239</v>
      </c>
      <c r="I473" s="267"/>
      <c r="J473" s="263"/>
      <c r="K473" s="263"/>
      <c r="L473" s="268"/>
      <c r="M473" s="269"/>
      <c r="N473" s="270"/>
      <c r="O473" s="270"/>
      <c r="P473" s="270"/>
      <c r="Q473" s="270"/>
      <c r="R473" s="270"/>
      <c r="S473" s="270"/>
      <c r="T473" s="271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72" t="s">
        <v>202</v>
      </c>
      <c r="AU473" s="272" t="s">
        <v>78</v>
      </c>
      <c r="AV473" s="16" t="s">
        <v>148</v>
      </c>
      <c r="AW473" s="16" t="s">
        <v>31</v>
      </c>
      <c r="AX473" s="16" t="s">
        <v>76</v>
      </c>
      <c r="AY473" s="272" t="s">
        <v>197</v>
      </c>
    </row>
    <row r="474" s="2" customFormat="1" ht="21.75" customHeight="1">
      <c r="A474" s="40"/>
      <c r="B474" s="41"/>
      <c r="C474" s="275" t="s">
        <v>1386</v>
      </c>
      <c r="D474" s="275" t="s">
        <v>363</v>
      </c>
      <c r="E474" s="276" t="s">
        <v>1387</v>
      </c>
      <c r="F474" s="277" t="s">
        <v>1388</v>
      </c>
      <c r="G474" s="278" t="s">
        <v>232</v>
      </c>
      <c r="H474" s="279">
        <v>6.9009999999999998</v>
      </c>
      <c r="I474" s="280"/>
      <c r="J474" s="281">
        <f>ROUND(I474*H474,2)</f>
        <v>0</v>
      </c>
      <c r="K474" s="282"/>
      <c r="L474" s="283"/>
      <c r="M474" s="284" t="s">
        <v>19</v>
      </c>
      <c r="N474" s="285" t="s">
        <v>42</v>
      </c>
      <c r="O474" s="86"/>
      <c r="P474" s="225">
        <f>O474*H474</f>
        <v>0</v>
      </c>
      <c r="Q474" s="225">
        <v>0.17599999999999999</v>
      </c>
      <c r="R474" s="225">
        <f>Q474*H474</f>
        <v>1.2145759999999999</v>
      </c>
      <c r="S474" s="225">
        <v>0</v>
      </c>
      <c r="T474" s="22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7" t="s">
        <v>265</v>
      </c>
      <c r="AT474" s="227" t="s">
        <v>363</v>
      </c>
      <c r="AU474" s="227" t="s">
        <v>78</v>
      </c>
      <c r="AY474" s="19" t="s">
        <v>197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9" t="s">
        <v>148</v>
      </c>
      <c r="BK474" s="228">
        <f>ROUND(I474*H474,2)</f>
        <v>0</v>
      </c>
      <c r="BL474" s="19" t="s">
        <v>148</v>
      </c>
      <c r="BM474" s="227" t="s">
        <v>1389</v>
      </c>
    </row>
    <row r="475" s="13" customFormat="1">
      <c r="A475" s="13"/>
      <c r="B475" s="229"/>
      <c r="C475" s="230"/>
      <c r="D475" s="231" t="s">
        <v>202</v>
      </c>
      <c r="E475" s="232" t="s">
        <v>19</v>
      </c>
      <c r="F475" s="233" t="s">
        <v>1390</v>
      </c>
      <c r="G475" s="230"/>
      <c r="H475" s="232" t="s">
        <v>19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9" t="s">
        <v>202</v>
      </c>
      <c r="AU475" s="239" t="s">
        <v>78</v>
      </c>
      <c r="AV475" s="13" t="s">
        <v>76</v>
      </c>
      <c r="AW475" s="13" t="s">
        <v>31</v>
      </c>
      <c r="AX475" s="13" t="s">
        <v>69</v>
      </c>
      <c r="AY475" s="239" t="s">
        <v>197</v>
      </c>
    </row>
    <row r="476" s="14" customFormat="1">
      <c r="A476" s="14"/>
      <c r="B476" s="240"/>
      <c r="C476" s="241"/>
      <c r="D476" s="231" t="s">
        <v>202</v>
      </c>
      <c r="E476" s="242" t="s">
        <v>19</v>
      </c>
      <c r="F476" s="243" t="s">
        <v>1391</v>
      </c>
      <c r="G476" s="241"/>
      <c r="H476" s="244">
        <v>6.9009999999999998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0" t="s">
        <v>202</v>
      </c>
      <c r="AU476" s="250" t="s">
        <v>78</v>
      </c>
      <c r="AV476" s="14" t="s">
        <v>78</v>
      </c>
      <c r="AW476" s="14" t="s">
        <v>31</v>
      </c>
      <c r="AX476" s="14" t="s">
        <v>69</v>
      </c>
      <c r="AY476" s="250" t="s">
        <v>197</v>
      </c>
    </row>
    <row r="477" s="16" customFormat="1">
      <c r="A477" s="16"/>
      <c r="B477" s="262"/>
      <c r="C477" s="263"/>
      <c r="D477" s="231" t="s">
        <v>202</v>
      </c>
      <c r="E477" s="264" t="s">
        <v>19</v>
      </c>
      <c r="F477" s="265" t="s">
        <v>215</v>
      </c>
      <c r="G477" s="263"/>
      <c r="H477" s="266">
        <v>6.9009999999999998</v>
      </c>
      <c r="I477" s="267"/>
      <c r="J477" s="263"/>
      <c r="K477" s="263"/>
      <c r="L477" s="268"/>
      <c r="M477" s="269"/>
      <c r="N477" s="270"/>
      <c r="O477" s="270"/>
      <c r="P477" s="270"/>
      <c r="Q477" s="270"/>
      <c r="R477" s="270"/>
      <c r="S477" s="270"/>
      <c r="T477" s="271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T477" s="272" t="s">
        <v>202</v>
      </c>
      <c r="AU477" s="272" t="s">
        <v>78</v>
      </c>
      <c r="AV477" s="16" t="s">
        <v>148</v>
      </c>
      <c r="AW477" s="16" t="s">
        <v>31</v>
      </c>
      <c r="AX477" s="16" t="s">
        <v>76</v>
      </c>
      <c r="AY477" s="272" t="s">
        <v>197</v>
      </c>
    </row>
    <row r="478" s="2" customFormat="1" ht="24.15" customHeight="1">
      <c r="A478" s="40"/>
      <c r="B478" s="41"/>
      <c r="C478" s="275" t="s">
        <v>1392</v>
      </c>
      <c r="D478" s="275" t="s">
        <v>363</v>
      </c>
      <c r="E478" s="276" t="s">
        <v>1393</v>
      </c>
      <c r="F478" s="277" t="s">
        <v>1394</v>
      </c>
      <c r="G478" s="278" t="s">
        <v>232</v>
      </c>
      <c r="H478" s="279">
        <v>236.946</v>
      </c>
      <c r="I478" s="280"/>
      <c r="J478" s="281">
        <f>ROUND(I478*H478,2)</f>
        <v>0</v>
      </c>
      <c r="K478" s="282"/>
      <c r="L478" s="283"/>
      <c r="M478" s="284" t="s">
        <v>19</v>
      </c>
      <c r="N478" s="285" t="s">
        <v>42</v>
      </c>
      <c r="O478" s="86"/>
      <c r="P478" s="225">
        <f>O478*H478</f>
        <v>0</v>
      </c>
      <c r="Q478" s="225">
        <v>0.13800000000000001</v>
      </c>
      <c r="R478" s="225">
        <f>Q478*H478</f>
        <v>32.698548000000002</v>
      </c>
      <c r="S478" s="225">
        <v>0</v>
      </c>
      <c r="T478" s="22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7" t="s">
        <v>265</v>
      </c>
      <c r="AT478" s="227" t="s">
        <v>363</v>
      </c>
      <c r="AU478" s="227" t="s">
        <v>78</v>
      </c>
      <c r="AY478" s="19" t="s">
        <v>197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9" t="s">
        <v>148</v>
      </c>
      <c r="BK478" s="228">
        <f>ROUND(I478*H478,2)</f>
        <v>0</v>
      </c>
      <c r="BL478" s="19" t="s">
        <v>148</v>
      </c>
      <c r="BM478" s="227" t="s">
        <v>1395</v>
      </c>
    </row>
    <row r="479" s="13" customFormat="1">
      <c r="A479" s="13"/>
      <c r="B479" s="229"/>
      <c r="C479" s="230"/>
      <c r="D479" s="231" t="s">
        <v>202</v>
      </c>
      <c r="E479" s="232" t="s">
        <v>19</v>
      </c>
      <c r="F479" s="233" t="s">
        <v>1396</v>
      </c>
      <c r="G479" s="230"/>
      <c r="H479" s="232" t="s">
        <v>19</v>
      </c>
      <c r="I479" s="234"/>
      <c r="J479" s="230"/>
      <c r="K479" s="230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202</v>
      </c>
      <c r="AU479" s="239" t="s">
        <v>78</v>
      </c>
      <c r="AV479" s="13" t="s">
        <v>76</v>
      </c>
      <c r="AW479" s="13" t="s">
        <v>31</v>
      </c>
      <c r="AX479" s="13" t="s">
        <v>69</v>
      </c>
      <c r="AY479" s="239" t="s">
        <v>197</v>
      </c>
    </row>
    <row r="480" s="14" customFormat="1">
      <c r="A480" s="14"/>
      <c r="B480" s="240"/>
      <c r="C480" s="241"/>
      <c r="D480" s="231" t="s">
        <v>202</v>
      </c>
      <c r="E480" s="242" t="s">
        <v>19</v>
      </c>
      <c r="F480" s="243" t="s">
        <v>1397</v>
      </c>
      <c r="G480" s="241"/>
      <c r="H480" s="244">
        <v>236.946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0" t="s">
        <v>202</v>
      </c>
      <c r="AU480" s="250" t="s">
        <v>78</v>
      </c>
      <c r="AV480" s="14" t="s">
        <v>78</v>
      </c>
      <c r="AW480" s="14" t="s">
        <v>31</v>
      </c>
      <c r="AX480" s="14" t="s">
        <v>69</v>
      </c>
      <c r="AY480" s="250" t="s">
        <v>197</v>
      </c>
    </row>
    <row r="481" s="16" customFormat="1">
      <c r="A481" s="16"/>
      <c r="B481" s="262"/>
      <c r="C481" s="263"/>
      <c r="D481" s="231" t="s">
        <v>202</v>
      </c>
      <c r="E481" s="264" t="s">
        <v>19</v>
      </c>
      <c r="F481" s="265" t="s">
        <v>215</v>
      </c>
      <c r="G481" s="263"/>
      <c r="H481" s="266">
        <v>236.946</v>
      </c>
      <c r="I481" s="267"/>
      <c r="J481" s="263"/>
      <c r="K481" s="263"/>
      <c r="L481" s="268"/>
      <c r="M481" s="269"/>
      <c r="N481" s="270"/>
      <c r="O481" s="270"/>
      <c r="P481" s="270"/>
      <c r="Q481" s="270"/>
      <c r="R481" s="270"/>
      <c r="S481" s="270"/>
      <c r="T481" s="271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72" t="s">
        <v>202</v>
      </c>
      <c r="AU481" s="272" t="s">
        <v>78</v>
      </c>
      <c r="AV481" s="16" t="s">
        <v>148</v>
      </c>
      <c r="AW481" s="16" t="s">
        <v>31</v>
      </c>
      <c r="AX481" s="16" t="s">
        <v>76</v>
      </c>
      <c r="AY481" s="272" t="s">
        <v>197</v>
      </c>
    </row>
    <row r="482" s="2" customFormat="1" ht="16.5" customHeight="1">
      <c r="A482" s="40"/>
      <c r="B482" s="41"/>
      <c r="C482" s="275" t="s">
        <v>1398</v>
      </c>
      <c r="D482" s="275" t="s">
        <v>363</v>
      </c>
      <c r="E482" s="276" t="s">
        <v>1399</v>
      </c>
      <c r="F482" s="277" t="s">
        <v>1400</v>
      </c>
      <c r="G482" s="278" t="s">
        <v>279</v>
      </c>
      <c r="H482" s="279">
        <v>5.5750000000000002</v>
      </c>
      <c r="I482" s="280"/>
      <c r="J482" s="281">
        <f>ROUND(I482*H482,2)</f>
        <v>0</v>
      </c>
      <c r="K482" s="282"/>
      <c r="L482" s="283"/>
      <c r="M482" s="284" t="s">
        <v>19</v>
      </c>
      <c r="N482" s="285" t="s">
        <v>42</v>
      </c>
      <c r="O482" s="86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7" t="s">
        <v>265</v>
      </c>
      <c r="AT482" s="227" t="s">
        <v>363</v>
      </c>
      <c r="AU482" s="227" t="s">
        <v>78</v>
      </c>
      <c r="AY482" s="19" t="s">
        <v>197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9" t="s">
        <v>148</v>
      </c>
      <c r="BK482" s="228">
        <f>ROUND(I482*H482,2)</f>
        <v>0</v>
      </c>
      <c r="BL482" s="19" t="s">
        <v>148</v>
      </c>
      <c r="BM482" s="227" t="s">
        <v>1401</v>
      </c>
    </row>
    <row r="483" s="13" customFormat="1">
      <c r="A483" s="13"/>
      <c r="B483" s="229"/>
      <c r="C483" s="230"/>
      <c r="D483" s="231" t="s">
        <v>202</v>
      </c>
      <c r="E483" s="232" t="s">
        <v>19</v>
      </c>
      <c r="F483" s="233" t="s">
        <v>1384</v>
      </c>
      <c r="G483" s="230"/>
      <c r="H483" s="232" t="s">
        <v>19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202</v>
      </c>
      <c r="AU483" s="239" t="s">
        <v>78</v>
      </c>
      <c r="AV483" s="13" t="s">
        <v>76</v>
      </c>
      <c r="AW483" s="13" t="s">
        <v>31</v>
      </c>
      <c r="AX483" s="13" t="s">
        <v>69</v>
      </c>
      <c r="AY483" s="239" t="s">
        <v>197</v>
      </c>
    </row>
    <row r="484" s="14" customFormat="1">
      <c r="A484" s="14"/>
      <c r="B484" s="240"/>
      <c r="C484" s="241"/>
      <c r="D484" s="231" t="s">
        <v>202</v>
      </c>
      <c r="E484" s="242" t="s">
        <v>19</v>
      </c>
      <c r="F484" s="243" t="s">
        <v>1402</v>
      </c>
      <c r="G484" s="241"/>
      <c r="H484" s="244">
        <v>5.5750000000000002</v>
      </c>
      <c r="I484" s="245"/>
      <c r="J484" s="241"/>
      <c r="K484" s="241"/>
      <c r="L484" s="246"/>
      <c r="M484" s="247"/>
      <c r="N484" s="248"/>
      <c r="O484" s="248"/>
      <c r="P484" s="248"/>
      <c r="Q484" s="248"/>
      <c r="R484" s="248"/>
      <c r="S484" s="248"/>
      <c r="T484" s="24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0" t="s">
        <v>202</v>
      </c>
      <c r="AU484" s="250" t="s">
        <v>78</v>
      </c>
      <c r="AV484" s="14" t="s">
        <v>78</v>
      </c>
      <c r="AW484" s="14" t="s">
        <v>31</v>
      </c>
      <c r="AX484" s="14" t="s">
        <v>69</v>
      </c>
      <c r="AY484" s="250" t="s">
        <v>197</v>
      </c>
    </row>
    <row r="485" s="16" customFormat="1">
      <c r="A485" s="16"/>
      <c r="B485" s="262"/>
      <c r="C485" s="263"/>
      <c r="D485" s="231" t="s">
        <v>202</v>
      </c>
      <c r="E485" s="264" t="s">
        <v>19</v>
      </c>
      <c r="F485" s="265" t="s">
        <v>215</v>
      </c>
      <c r="G485" s="263"/>
      <c r="H485" s="266">
        <v>5.5750000000000002</v>
      </c>
      <c r="I485" s="267"/>
      <c r="J485" s="263"/>
      <c r="K485" s="263"/>
      <c r="L485" s="268"/>
      <c r="M485" s="269"/>
      <c r="N485" s="270"/>
      <c r="O485" s="270"/>
      <c r="P485" s="270"/>
      <c r="Q485" s="270"/>
      <c r="R485" s="270"/>
      <c r="S485" s="270"/>
      <c r="T485" s="271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72" t="s">
        <v>202</v>
      </c>
      <c r="AU485" s="272" t="s">
        <v>78</v>
      </c>
      <c r="AV485" s="16" t="s">
        <v>148</v>
      </c>
      <c r="AW485" s="16" t="s">
        <v>31</v>
      </c>
      <c r="AX485" s="16" t="s">
        <v>76</v>
      </c>
      <c r="AY485" s="272" t="s">
        <v>197</v>
      </c>
    </row>
    <row r="486" s="2" customFormat="1" ht="33" customHeight="1">
      <c r="A486" s="40"/>
      <c r="B486" s="41"/>
      <c r="C486" s="215" t="s">
        <v>1403</v>
      </c>
      <c r="D486" s="215" t="s">
        <v>198</v>
      </c>
      <c r="E486" s="216" t="s">
        <v>1404</v>
      </c>
      <c r="F486" s="217" t="s">
        <v>1405</v>
      </c>
      <c r="G486" s="218" t="s">
        <v>232</v>
      </c>
      <c r="H486" s="219">
        <v>239</v>
      </c>
      <c r="I486" s="220"/>
      <c r="J486" s="221">
        <f>ROUND(I486*H486,2)</f>
        <v>0</v>
      </c>
      <c r="K486" s="222"/>
      <c r="L486" s="46"/>
      <c r="M486" s="223" t="s">
        <v>19</v>
      </c>
      <c r="N486" s="224" t="s">
        <v>42</v>
      </c>
      <c r="O486" s="86"/>
      <c r="P486" s="225">
        <f>O486*H486</f>
        <v>0</v>
      </c>
      <c r="Q486" s="225">
        <v>0</v>
      </c>
      <c r="R486" s="225">
        <f>Q486*H486</f>
        <v>0</v>
      </c>
      <c r="S486" s="225">
        <v>0</v>
      </c>
      <c r="T486" s="22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7" t="s">
        <v>148</v>
      </c>
      <c r="AT486" s="227" t="s">
        <v>198</v>
      </c>
      <c r="AU486" s="227" t="s">
        <v>78</v>
      </c>
      <c r="AY486" s="19" t="s">
        <v>197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9" t="s">
        <v>148</v>
      </c>
      <c r="BK486" s="228">
        <f>ROUND(I486*H486,2)</f>
        <v>0</v>
      </c>
      <c r="BL486" s="19" t="s">
        <v>148</v>
      </c>
      <c r="BM486" s="227" t="s">
        <v>1406</v>
      </c>
    </row>
    <row r="487" s="2" customFormat="1">
      <c r="A487" s="40"/>
      <c r="B487" s="41"/>
      <c r="C487" s="42"/>
      <c r="D487" s="292" t="s">
        <v>774</v>
      </c>
      <c r="E487" s="42"/>
      <c r="F487" s="293" t="s">
        <v>1407</v>
      </c>
      <c r="G487" s="42"/>
      <c r="H487" s="42"/>
      <c r="I487" s="294"/>
      <c r="J487" s="42"/>
      <c r="K487" s="42"/>
      <c r="L487" s="46"/>
      <c r="M487" s="295"/>
      <c r="N487" s="296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774</v>
      </c>
      <c r="AU487" s="19" t="s">
        <v>78</v>
      </c>
    </row>
    <row r="488" s="13" customFormat="1">
      <c r="A488" s="13"/>
      <c r="B488" s="229"/>
      <c r="C488" s="230"/>
      <c r="D488" s="231" t="s">
        <v>202</v>
      </c>
      <c r="E488" s="232" t="s">
        <v>19</v>
      </c>
      <c r="F488" s="233" t="s">
        <v>1384</v>
      </c>
      <c r="G488" s="230"/>
      <c r="H488" s="232" t="s">
        <v>19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202</v>
      </c>
      <c r="AU488" s="239" t="s">
        <v>78</v>
      </c>
      <c r="AV488" s="13" t="s">
        <v>76</v>
      </c>
      <c r="AW488" s="13" t="s">
        <v>31</v>
      </c>
      <c r="AX488" s="13" t="s">
        <v>69</v>
      </c>
      <c r="AY488" s="239" t="s">
        <v>197</v>
      </c>
    </row>
    <row r="489" s="14" customFormat="1">
      <c r="A489" s="14"/>
      <c r="B489" s="240"/>
      <c r="C489" s="241"/>
      <c r="D489" s="231" t="s">
        <v>202</v>
      </c>
      <c r="E489" s="242" t="s">
        <v>19</v>
      </c>
      <c r="F489" s="243" t="s">
        <v>1385</v>
      </c>
      <c r="G489" s="241"/>
      <c r="H489" s="244">
        <v>239</v>
      </c>
      <c r="I489" s="245"/>
      <c r="J489" s="241"/>
      <c r="K489" s="241"/>
      <c r="L489" s="246"/>
      <c r="M489" s="247"/>
      <c r="N489" s="248"/>
      <c r="O489" s="248"/>
      <c r="P489" s="248"/>
      <c r="Q489" s="248"/>
      <c r="R489" s="248"/>
      <c r="S489" s="248"/>
      <c r="T489" s="24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0" t="s">
        <v>202</v>
      </c>
      <c r="AU489" s="250" t="s">
        <v>78</v>
      </c>
      <c r="AV489" s="14" t="s">
        <v>78</v>
      </c>
      <c r="AW489" s="14" t="s">
        <v>31</v>
      </c>
      <c r="AX489" s="14" t="s">
        <v>69</v>
      </c>
      <c r="AY489" s="250" t="s">
        <v>197</v>
      </c>
    </row>
    <row r="490" s="16" customFormat="1">
      <c r="A490" s="16"/>
      <c r="B490" s="262"/>
      <c r="C490" s="263"/>
      <c r="D490" s="231" t="s">
        <v>202</v>
      </c>
      <c r="E490" s="264" t="s">
        <v>19</v>
      </c>
      <c r="F490" s="265" t="s">
        <v>215</v>
      </c>
      <c r="G490" s="263"/>
      <c r="H490" s="266">
        <v>239</v>
      </c>
      <c r="I490" s="267"/>
      <c r="J490" s="263"/>
      <c r="K490" s="263"/>
      <c r="L490" s="268"/>
      <c r="M490" s="269"/>
      <c r="N490" s="270"/>
      <c r="O490" s="270"/>
      <c r="P490" s="270"/>
      <c r="Q490" s="270"/>
      <c r="R490" s="270"/>
      <c r="S490" s="270"/>
      <c r="T490" s="271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272" t="s">
        <v>202</v>
      </c>
      <c r="AU490" s="272" t="s">
        <v>78</v>
      </c>
      <c r="AV490" s="16" t="s">
        <v>148</v>
      </c>
      <c r="AW490" s="16" t="s">
        <v>31</v>
      </c>
      <c r="AX490" s="16" t="s">
        <v>76</v>
      </c>
      <c r="AY490" s="272" t="s">
        <v>197</v>
      </c>
    </row>
    <row r="491" s="12" customFormat="1" ht="22.8" customHeight="1">
      <c r="A491" s="12"/>
      <c r="B491" s="201"/>
      <c r="C491" s="202"/>
      <c r="D491" s="203" t="s">
        <v>68</v>
      </c>
      <c r="E491" s="273" t="s">
        <v>265</v>
      </c>
      <c r="F491" s="273" t="s">
        <v>428</v>
      </c>
      <c r="G491" s="202"/>
      <c r="H491" s="202"/>
      <c r="I491" s="205"/>
      <c r="J491" s="274">
        <f>BK491</f>
        <v>0</v>
      </c>
      <c r="K491" s="202"/>
      <c r="L491" s="207"/>
      <c r="M491" s="208"/>
      <c r="N491" s="209"/>
      <c r="O491" s="209"/>
      <c r="P491" s="210">
        <f>SUM(P492:P543)</f>
        <v>0</v>
      </c>
      <c r="Q491" s="209"/>
      <c r="R491" s="210">
        <f>SUM(R492:R543)</f>
        <v>4.2001708000000004</v>
      </c>
      <c r="S491" s="209"/>
      <c r="T491" s="211">
        <f>SUM(T492:T543)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2" t="s">
        <v>76</v>
      </c>
      <c r="AT491" s="213" t="s">
        <v>68</v>
      </c>
      <c r="AU491" s="213" t="s">
        <v>76</v>
      </c>
      <c r="AY491" s="212" t="s">
        <v>197</v>
      </c>
      <c r="BK491" s="214">
        <f>SUM(BK492:BK543)</f>
        <v>0</v>
      </c>
    </row>
    <row r="492" s="2" customFormat="1" ht="33" customHeight="1">
      <c r="A492" s="40"/>
      <c r="B492" s="41"/>
      <c r="C492" s="215" t="s">
        <v>1408</v>
      </c>
      <c r="D492" s="215" t="s">
        <v>198</v>
      </c>
      <c r="E492" s="216" t="s">
        <v>1409</v>
      </c>
      <c r="F492" s="217" t="s">
        <v>1410</v>
      </c>
      <c r="G492" s="218" t="s">
        <v>252</v>
      </c>
      <c r="H492" s="219">
        <v>4</v>
      </c>
      <c r="I492" s="220"/>
      <c r="J492" s="221">
        <f>ROUND(I492*H492,2)</f>
        <v>0</v>
      </c>
      <c r="K492" s="222"/>
      <c r="L492" s="46"/>
      <c r="M492" s="223" t="s">
        <v>19</v>
      </c>
      <c r="N492" s="224" t="s">
        <v>42</v>
      </c>
      <c r="O492" s="86"/>
      <c r="P492" s="225">
        <f>O492*H492</f>
        <v>0</v>
      </c>
      <c r="Q492" s="225">
        <v>1.0000000000000001E-05</v>
      </c>
      <c r="R492" s="225">
        <f>Q492*H492</f>
        <v>4.0000000000000003E-05</v>
      </c>
      <c r="S492" s="225">
        <v>0</v>
      </c>
      <c r="T492" s="22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7" t="s">
        <v>148</v>
      </c>
      <c r="AT492" s="227" t="s">
        <v>198</v>
      </c>
      <c r="AU492" s="227" t="s">
        <v>78</v>
      </c>
      <c r="AY492" s="19" t="s">
        <v>197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19" t="s">
        <v>148</v>
      </c>
      <c r="BK492" s="228">
        <f>ROUND(I492*H492,2)</f>
        <v>0</v>
      </c>
      <c r="BL492" s="19" t="s">
        <v>148</v>
      </c>
      <c r="BM492" s="227" t="s">
        <v>1411</v>
      </c>
    </row>
    <row r="493" s="2" customFormat="1">
      <c r="A493" s="40"/>
      <c r="B493" s="41"/>
      <c r="C493" s="42"/>
      <c r="D493" s="292" t="s">
        <v>774</v>
      </c>
      <c r="E493" s="42"/>
      <c r="F493" s="293" t="s">
        <v>1412</v>
      </c>
      <c r="G493" s="42"/>
      <c r="H493" s="42"/>
      <c r="I493" s="294"/>
      <c r="J493" s="42"/>
      <c r="K493" s="42"/>
      <c r="L493" s="46"/>
      <c r="M493" s="295"/>
      <c r="N493" s="296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774</v>
      </c>
      <c r="AU493" s="19" t="s">
        <v>78</v>
      </c>
    </row>
    <row r="494" s="13" customFormat="1">
      <c r="A494" s="13"/>
      <c r="B494" s="229"/>
      <c r="C494" s="230"/>
      <c r="D494" s="231" t="s">
        <v>202</v>
      </c>
      <c r="E494" s="232" t="s">
        <v>19</v>
      </c>
      <c r="F494" s="233" t="s">
        <v>1208</v>
      </c>
      <c r="G494" s="230"/>
      <c r="H494" s="232" t="s">
        <v>19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202</v>
      </c>
      <c r="AU494" s="239" t="s">
        <v>78</v>
      </c>
      <c r="AV494" s="13" t="s">
        <v>76</v>
      </c>
      <c r="AW494" s="13" t="s">
        <v>31</v>
      </c>
      <c r="AX494" s="13" t="s">
        <v>69</v>
      </c>
      <c r="AY494" s="239" t="s">
        <v>197</v>
      </c>
    </row>
    <row r="495" s="14" customFormat="1">
      <c r="A495" s="14"/>
      <c r="B495" s="240"/>
      <c r="C495" s="241"/>
      <c r="D495" s="231" t="s">
        <v>202</v>
      </c>
      <c r="E495" s="242" t="s">
        <v>19</v>
      </c>
      <c r="F495" s="243" t="s">
        <v>148</v>
      </c>
      <c r="G495" s="241"/>
      <c r="H495" s="244">
        <v>4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0" t="s">
        <v>202</v>
      </c>
      <c r="AU495" s="250" t="s">
        <v>78</v>
      </c>
      <c r="AV495" s="14" t="s">
        <v>78</v>
      </c>
      <c r="AW495" s="14" t="s">
        <v>31</v>
      </c>
      <c r="AX495" s="14" t="s">
        <v>76</v>
      </c>
      <c r="AY495" s="250" t="s">
        <v>197</v>
      </c>
    </row>
    <row r="496" s="2" customFormat="1" ht="16.5" customHeight="1">
      <c r="A496" s="40"/>
      <c r="B496" s="41"/>
      <c r="C496" s="275" t="s">
        <v>1413</v>
      </c>
      <c r="D496" s="275" t="s">
        <v>363</v>
      </c>
      <c r="E496" s="276" t="s">
        <v>1414</v>
      </c>
      <c r="F496" s="277" t="s">
        <v>1415</v>
      </c>
      <c r="G496" s="278" t="s">
        <v>252</v>
      </c>
      <c r="H496" s="279">
        <v>4.1200000000000001</v>
      </c>
      <c r="I496" s="280"/>
      <c r="J496" s="281">
        <f>ROUND(I496*H496,2)</f>
        <v>0</v>
      </c>
      <c r="K496" s="282"/>
      <c r="L496" s="283"/>
      <c r="M496" s="284" t="s">
        <v>19</v>
      </c>
      <c r="N496" s="285" t="s">
        <v>42</v>
      </c>
      <c r="O496" s="86"/>
      <c r="P496" s="225">
        <f>O496*H496</f>
        <v>0</v>
      </c>
      <c r="Q496" s="225">
        <v>0.0025899999999999999</v>
      </c>
      <c r="R496" s="225">
        <f>Q496*H496</f>
        <v>0.010670799999999999</v>
      </c>
      <c r="S496" s="225">
        <v>0</v>
      </c>
      <c r="T496" s="22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7" t="s">
        <v>265</v>
      </c>
      <c r="AT496" s="227" t="s">
        <v>363</v>
      </c>
      <c r="AU496" s="227" t="s">
        <v>78</v>
      </c>
      <c r="AY496" s="19" t="s">
        <v>197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9" t="s">
        <v>148</v>
      </c>
      <c r="BK496" s="228">
        <f>ROUND(I496*H496,2)</f>
        <v>0</v>
      </c>
      <c r="BL496" s="19" t="s">
        <v>148</v>
      </c>
      <c r="BM496" s="227" t="s">
        <v>1416</v>
      </c>
    </row>
    <row r="497" s="13" customFormat="1">
      <c r="A497" s="13"/>
      <c r="B497" s="229"/>
      <c r="C497" s="230"/>
      <c r="D497" s="231" t="s">
        <v>202</v>
      </c>
      <c r="E497" s="232" t="s">
        <v>19</v>
      </c>
      <c r="F497" s="233" t="s">
        <v>1417</v>
      </c>
      <c r="G497" s="230"/>
      <c r="H497" s="232" t="s">
        <v>19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9" t="s">
        <v>202</v>
      </c>
      <c r="AU497" s="239" t="s">
        <v>78</v>
      </c>
      <c r="AV497" s="13" t="s">
        <v>76</v>
      </c>
      <c r="AW497" s="13" t="s">
        <v>31</v>
      </c>
      <c r="AX497" s="13" t="s">
        <v>69</v>
      </c>
      <c r="AY497" s="239" t="s">
        <v>197</v>
      </c>
    </row>
    <row r="498" s="14" customFormat="1">
      <c r="A498" s="14"/>
      <c r="B498" s="240"/>
      <c r="C498" s="241"/>
      <c r="D498" s="231" t="s">
        <v>202</v>
      </c>
      <c r="E498" s="242" t="s">
        <v>19</v>
      </c>
      <c r="F498" s="243" t="s">
        <v>1418</v>
      </c>
      <c r="G498" s="241"/>
      <c r="H498" s="244">
        <v>4.1200000000000001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0" t="s">
        <v>202</v>
      </c>
      <c r="AU498" s="250" t="s">
        <v>78</v>
      </c>
      <c r="AV498" s="14" t="s">
        <v>78</v>
      </c>
      <c r="AW498" s="14" t="s">
        <v>31</v>
      </c>
      <c r="AX498" s="14" t="s">
        <v>69</v>
      </c>
      <c r="AY498" s="250" t="s">
        <v>197</v>
      </c>
    </row>
    <row r="499" s="16" customFormat="1">
      <c r="A499" s="16"/>
      <c r="B499" s="262"/>
      <c r="C499" s="263"/>
      <c r="D499" s="231" t="s">
        <v>202</v>
      </c>
      <c r="E499" s="264" t="s">
        <v>19</v>
      </c>
      <c r="F499" s="265" t="s">
        <v>215</v>
      </c>
      <c r="G499" s="263"/>
      <c r="H499" s="266">
        <v>4.1200000000000001</v>
      </c>
      <c r="I499" s="267"/>
      <c r="J499" s="263"/>
      <c r="K499" s="263"/>
      <c r="L499" s="268"/>
      <c r="M499" s="269"/>
      <c r="N499" s="270"/>
      <c r="O499" s="270"/>
      <c r="P499" s="270"/>
      <c r="Q499" s="270"/>
      <c r="R499" s="270"/>
      <c r="S499" s="270"/>
      <c r="T499" s="271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T499" s="272" t="s">
        <v>202</v>
      </c>
      <c r="AU499" s="272" t="s">
        <v>78</v>
      </c>
      <c r="AV499" s="16" t="s">
        <v>148</v>
      </c>
      <c r="AW499" s="16" t="s">
        <v>31</v>
      </c>
      <c r="AX499" s="16" t="s">
        <v>76</v>
      </c>
      <c r="AY499" s="272" t="s">
        <v>197</v>
      </c>
    </row>
    <row r="500" s="2" customFormat="1" ht="24.15" customHeight="1">
      <c r="A500" s="40"/>
      <c r="B500" s="41"/>
      <c r="C500" s="215" t="s">
        <v>1419</v>
      </c>
      <c r="D500" s="215" t="s">
        <v>198</v>
      </c>
      <c r="E500" s="216" t="s">
        <v>1420</v>
      </c>
      <c r="F500" s="217" t="s">
        <v>1421</v>
      </c>
      <c r="G500" s="218" t="s">
        <v>441</v>
      </c>
      <c r="H500" s="219">
        <v>1</v>
      </c>
      <c r="I500" s="220"/>
      <c r="J500" s="221">
        <f>ROUND(I500*H500,2)</f>
        <v>0</v>
      </c>
      <c r="K500" s="222"/>
      <c r="L500" s="46"/>
      <c r="M500" s="223" t="s">
        <v>19</v>
      </c>
      <c r="N500" s="224" t="s">
        <v>42</v>
      </c>
      <c r="O500" s="86"/>
      <c r="P500" s="225">
        <f>O500*H500</f>
        <v>0</v>
      </c>
      <c r="Q500" s="225">
        <v>0.34089999999999998</v>
      </c>
      <c r="R500" s="225">
        <f>Q500*H500</f>
        <v>0.34089999999999998</v>
      </c>
      <c r="S500" s="225">
        <v>0</v>
      </c>
      <c r="T500" s="22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7" t="s">
        <v>148</v>
      </c>
      <c r="AT500" s="227" t="s">
        <v>198</v>
      </c>
      <c r="AU500" s="227" t="s">
        <v>78</v>
      </c>
      <c r="AY500" s="19" t="s">
        <v>197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19" t="s">
        <v>148</v>
      </c>
      <c r="BK500" s="228">
        <f>ROUND(I500*H500,2)</f>
        <v>0</v>
      </c>
      <c r="BL500" s="19" t="s">
        <v>148</v>
      </c>
      <c r="BM500" s="227" t="s">
        <v>1422</v>
      </c>
    </row>
    <row r="501" s="2" customFormat="1">
      <c r="A501" s="40"/>
      <c r="B501" s="41"/>
      <c r="C501" s="42"/>
      <c r="D501" s="292" t="s">
        <v>774</v>
      </c>
      <c r="E501" s="42"/>
      <c r="F501" s="293" t="s">
        <v>1423</v>
      </c>
      <c r="G501" s="42"/>
      <c r="H501" s="42"/>
      <c r="I501" s="294"/>
      <c r="J501" s="42"/>
      <c r="K501" s="42"/>
      <c r="L501" s="46"/>
      <c r="M501" s="295"/>
      <c r="N501" s="296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774</v>
      </c>
      <c r="AU501" s="19" t="s">
        <v>78</v>
      </c>
    </row>
    <row r="502" s="13" customFormat="1">
      <c r="A502" s="13"/>
      <c r="B502" s="229"/>
      <c r="C502" s="230"/>
      <c r="D502" s="231" t="s">
        <v>202</v>
      </c>
      <c r="E502" s="232" t="s">
        <v>19</v>
      </c>
      <c r="F502" s="233" t="s">
        <v>1424</v>
      </c>
      <c r="G502" s="230"/>
      <c r="H502" s="232" t="s">
        <v>19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9" t="s">
        <v>202</v>
      </c>
      <c r="AU502" s="239" t="s">
        <v>78</v>
      </c>
      <c r="AV502" s="13" t="s">
        <v>76</v>
      </c>
      <c r="AW502" s="13" t="s">
        <v>31</v>
      </c>
      <c r="AX502" s="13" t="s">
        <v>69</v>
      </c>
      <c r="AY502" s="239" t="s">
        <v>197</v>
      </c>
    </row>
    <row r="503" s="14" customFormat="1">
      <c r="A503" s="14"/>
      <c r="B503" s="240"/>
      <c r="C503" s="241"/>
      <c r="D503" s="231" t="s">
        <v>202</v>
      </c>
      <c r="E503" s="242" t="s">
        <v>19</v>
      </c>
      <c r="F503" s="243" t="s">
        <v>76</v>
      </c>
      <c r="G503" s="241"/>
      <c r="H503" s="244">
        <v>1</v>
      </c>
      <c r="I503" s="245"/>
      <c r="J503" s="241"/>
      <c r="K503" s="241"/>
      <c r="L503" s="246"/>
      <c r="M503" s="247"/>
      <c r="N503" s="248"/>
      <c r="O503" s="248"/>
      <c r="P503" s="248"/>
      <c r="Q503" s="248"/>
      <c r="R503" s="248"/>
      <c r="S503" s="248"/>
      <c r="T503" s="24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0" t="s">
        <v>202</v>
      </c>
      <c r="AU503" s="250" t="s">
        <v>78</v>
      </c>
      <c r="AV503" s="14" t="s">
        <v>78</v>
      </c>
      <c r="AW503" s="14" t="s">
        <v>31</v>
      </c>
      <c r="AX503" s="14" t="s">
        <v>69</v>
      </c>
      <c r="AY503" s="250" t="s">
        <v>197</v>
      </c>
    </row>
    <row r="504" s="16" customFormat="1">
      <c r="A504" s="16"/>
      <c r="B504" s="262"/>
      <c r="C504" s="263"/>
      <c r="D504" s="231" t="s">
        <v>202</v>
      </c>
      <c r="E504" s="264" t="s">
        <v>19</v>
      </c>
      <c r="F504" s="265" t="s">
        <v>215</v>
      </c>
      <c r="G504" s="263"/>
      <c r="H504" s="266">
        <v>1</v>
      </c>
      <c r="I504" s="267"/>
      <c r="J504" s="263"/>
      <c r="K504" s="263"/>
      <c r="L504" s="268"/>
      <c r="M504" s="269"/>
      <c r="N504" s="270"/>
      <c r="O504" s="270"/>
      <c r="P504" s="270"/>
      <c r="Q504" s="270"/>
      <c r="R504" s="270"/>
      <c r="S504" s="270"/>
      <c r="T504" s="271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T504" s="272" t="s">
        <v>202</v>
      </c>
      <c r="AU504" s="272" t="s">
        <v>78</v>
      </c>
      <c r="AV504" s="16" t="s">
        <v>148</v>
      </c>
      <c r="AW504" s="16" t="s">
        <v>31</v>
      </c>
      <c r="AX504" s="16" t="s">
        <v>76</v>
      </c>
      <c r="AY504" s="272" t="s">
        <v>197</v>
      </c>
    </row>
    <row r="505" s="2" customFormat="1" ht="24.15" customHeight="1">
      <c r="A505" s="40"/>
      <c r="B505" s="41"/>
      <c r="C505" s="275" t="s">
        <v>1425</v>
      </c>
      <c r="D505" s="275" t="s">
        <v>363</v>
      </c>
      <c r="E505" s="276" t="s">
        <v>1426</v>
      </c>
      <c r="F505" s="277" t="s">
        <v>1427</v>
      </c>
      <c r="G505" s="278" t="s">
        <v>441</v>
      </c>
      <c r="H505" s="279">
        <v>1</v>
      </c>
      <c r="I505" s="280"/>
      <c r="J505" s="281">
        <f>ROUND(I505*H505,2)</f>
        <v>0</v>
      </c>
      <c r="K505" s="282"/>
      <c r="L505" s="283"/>
      <c r="M505" s="284" t="s">
        <v>19</v>
      </c>
      <c r="N505" s="285" t="s">
        <v>42</v>
      </c>
      <c r="O505" s="86"/>
      <c r="P505" s="225">
        <f>O505*H505</f>
        <v>0</v>
      </c>
      <c r="Q505" s="225">
        <v>0.071999999999999995</v>
      </c>
      <c r="R505" s="225">
        <f>Q505*H505</f>
        <v>0.071999999999999995</v>
      </c>
      <c r="S505" s="225">
        <v>0</v>
      </c>
      <c r="T505" s="22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7" t="s">
        <v>265</v>
      </c>
      <c r="AT505" s="227" t="s">
        <v>363</v>
      </c>
      <c r="AU505" s="227" t="s">
        <v>78</v>
      </c>
      <c r="AY505" s="19" t="s">
        <v>197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9" t="s">
        <v>148</v>
      </c>
      <c r="BK505" s="228">
        <f>ROUND(I505*H505,2)</f>
        <v>0</v>
      </c>
      <c r="BL505" s="19" t="s">
        <v>148</v>
      </c>
      <c r="BM505" s="227" t="s">
        <v>1428</v>
      </c>
    </row>
    <row r="506" s="13" customFormat="1">
      <c r="A506" s="13"/>
      <c r="B506" s="229"/>
      <c r="C506" s="230"/>
      <c r="D506" s="231" t="s">
        <v>202</v>
      </c>
      <c r="E506" s="232" t="s">
        <v>19</v>
      </c>
      <c r="F506" s="233" t="s">
        <v>1214</v>
      </c>
      <c r="G506" s="230"/>
      <c r="H506" s="232" t="s">
        <v>19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202</v>
      </c>
      <c r="AU506" s="239" t="s">
        <v>78</v>
      </c>
      <c r="AV506" s="13" t="s">
        <v>76</v>
      </c>
      <c r="AW506" s="13" t="s">
        <v>31</v>
      </c>
      <c r="AX506" s="13" t="s">
        <v>69</v>
      </c>
      <c r="AY506" s="239" t="s">
        <v>197</v>
      </c>
    </row>
    <row r="507" s="14" customFormat="1">
      <c r="A507" s="14"/>
      <c r="B507" s="240"/>
      <c r="C507" s="241"/>
      <c r="D507" s="231" t="s">
        <v>202</v>
      </c>
      <c r="E507" s="242" t="s">
        <v>19</v>
      </c>
      <c r="F507" s="243" t="s">
        <v>76</v>
      </c>
      <c r="G507" s="241"/>
      <c r="H507" s="244">
        <v>1</v>
      </c>
      <c r="I507" s="245"/>
      <c r="J507" s="241"/>
      <c r="K507" s="241"/>
      <c r="L507" s="246"/>
      <c r="M507" s="247"/>
      <c r="N507" s="248"/>
      <c r="O507" s="248"/>
      <c r="P507" s="248"/>
      <c r="Q507" s="248"/>
      <c r="R507" s="248"/>
      <c r="S507" s="248"/>
      <c r="T507" s="24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0" t="s">
        <v>202</v>
      </c>
      <c r="AU507" s="250" t="s">
        <v>78</v>
      </c>
      <c r="AV507" s="14" t="s">
        <v>78</v>
      </c>
      <c r="AW507" s="14" t="s">
        <v>31</v>
      </c>
      <c r="AX507" s="14" t="s">
        <v>69</v>
      </c>
      <c r="AY507" s="250" t="s">
        <v>197</v>
      </c>
    </row>
    <row r="508" s="16" customFormat="1">
      <c r="A508" s="16"/>
      <c r="B508" s="262"/>
      <c r="C508" s="263"/>
      <c r="D508" s="231" t="s">
        <v>202</v>
      </c>
      <c r="E508" s="264" t="s">
        <v>19</v>
      </c>
      <c r="F508" s="265" t="s">
        <v>215</v>
      </c>
      <c r="G508" s="263"/>
      <c r="H508" s="266">
        <v>1</v>
      </c>
      <c r="I508" s="267"/>
      <c r="J508" s="263"/>
      <c r="K508" s="263"/>
      <c r="L508" s="268"/>
      <c r="M508" s="269"/>
      <c r="N508" s="270"/>
      <c r="O508" s="270"/>
      <c r="P508" s="270"/>
      <c r="Q508" s="270"/>
      <c r="R508" s="270"/>
      <c r="S508" s="270"/>
      <c r="T508" s="271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T508" s="272" t="s">
        <v>202</v>
      </c>
      <c r="AU508" s="272" t="s">
        <v>78</v>
      </c>
      <c r="AV508" s="16" t="s">
        <v>148</v>
      </c>
      <c r="AW508" s="16" t="s">
        <v>31</v>
      </c>
      <c r="AX508" s="16" t="s">
        <v>76</v>
      </c>
      <c r="AY508" s="272" t="s">
        <v>197</v>
      </c>
    </row>
    <row r="509" s="2" customFormat="1" ht="21.75" customHeight="1">
      <c r="A509" s="40"/>
      <c r="B509" s="41"/>
      <c r="C509" s="275" t="s">
        <v>1429</v>
      </c>
      <c r="D509" s="275" t="s">
        <v>363</v>
      </c>
      <c r="E509" s="276" t="s">
        <v>1430</v>
      </c>
      <c r="F509" s="277" t="s">
        <v>1431</v>
      </c>
      <c r="G509" s="278" t="s">
        <v>441</v>
      </c>
      <c r="H509" s="279">
        <v>1</v>
      </c>
      <c r="I509" s="280"/>
      <c r="J509" s="281">
        <f>ROUND(I509*H509,2)</f>
        <v>0</v>
      </c>
      <c r="K509" s="282"/>
      <c r="L509" s="283"/>
      <c r="M509" s="284" t="s">
        <v>19</v>
      </c>
      <c r="N509" s="285" t="s">
        <v>42</v>
      </c>
      <c r="O509" s="86"/>
      <c r="P509" s="225">
        <f>O509*H509</f>
        <v>0</v>
      </c>
      <c r="Q509" s="225">
        <v>0.111</v>
      </c>
      <c r="R509" s="225">
        <f>Q509*H509</f>
        <v>0.111</v>
      </c>
      <c r="S509" s="225">
        <v>0</v>
      </c>
      <c r="T509" s="22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7" t="s">
        <v>265</v>
      </c>
      <c r="AT509" s="227" t="s">
        <v>363</v>
      </c>
      <c r="AU509" s="227" t="s">
        <v>78</v>
      </c>
      <c r="AY509" s="19" t="s">
        <v>197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9" t="s">
        <v>148</v>
      </c>
      <c r="BK509" s="228">
        <f>ROUND(I509*H509,2)</f>
        <v>0</v>
      </c>
      <c r="BL509" s="19" t="s">
        <v>148</v>
      </c>
      <c r="BM509" s="227" t="s">
        <v>1432</v>
      </c>
    </row>
    <row r="510" s="13" customFormat="1">
      <c r="A510" s="13"/>
      <c r="B510" s="229"/>
      <c r="C510" s="230"/>
      <c r="D510" s="231" t="s">
        <v>202</v>
      </c>
      <c r="E510" s="232" t="s">
        <v>19</v>
      </c>
      <c r="F510" s="233" t="s">
        <v>1214</v>
      </c>
      <c r="G510" s="230"/>
      <c r="H510" s="232" t="s">
        <v>19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202</v>
      </c>
      <c r="AU510" s="239" t="s">
        <v>78</v>
      </c>
      <c r="AV510" s="13" t="s">
        <v>76</v>
      </c>
      <c r="AW510" s="13" t="s">
        <v>31</v>
      </c>
      <c r="AX510" s="13" t="s">
        <v>69</v>
      </c>
      <c r="AY510" s="239" t="s">
        <v>197</v>
      </c>
    </row>
    <row r="511" s="14" customFormat="1">
      <c r="A511" s="14"/>
      <c r="B511" s="240"/>
      <c r="C511" s="241"/>
      <c r="D511" s="231" t="s">
        <v>202</v>
      </c>
      <c r="E511" s="242" t="s">
        <v>19</v>
      </c>
      <c r="F511" s="243" t="s">
        <v>76</v>
      </c>
      <c r="G511" s="241"/>
      <c r="H511" s="244">
        <v>1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0" t="s">
        <v>202</v>
      </c>
      <c r="AU511" s="250" t="s">
        <v>78</v>
      </c>
      <c r="AV511" s="14" t="s">
        <v>78</v>
      </c>
      <c r="AW511" s="14" t="s">
        <v>31</v>
      </c>
      <c r="AX511" s="14" t="s">
        <v>69</v>
      </c>
      <c r="AY511" s="250" t="s">
        <v>197</v>
      </c>
    </row>
    <row r="512" s="16" customFormat="1">
      <c r="A512" s="16"/>
      <c r="B512" s="262"/>
      <c r="C512" s="263"/>
      <c r="D512" s="231" t="s">
        <v>202</v>
      </c>
      <c r="E512" s="264" t="s">
        <v>19</v>
      </c>
      <c r="F512" s="265" t="s">
        <v>215</v>
      </c>
      <c r="G512" s="263"/>
      <c r="H512" s="266">
        <v>1</v>
      </c>
      <c r="I512" s="267"/>
      <c r="J512" s="263"/>
      <c r="K512" s="263"/>
      <c r="L512" s="268"/>
      <c r="M512" s="269"/>
      <c r="N512" s="270"/>
      <c r="O512" s="270"/>
      <c r="P512" s="270"/>
      <c r="Q512" s="270"/>
      <c r="R512" s="270"/>
      <c r="S512" s="270"/>
      <c r="T512" s="271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72" t="s">
        <v>202</v>
      </c>
      <c r="AU512" s="272" t="s">
        <v>78</v>
      </c>
      <c r="AV512" s="16" t="s">
        <v>148</v>
      </c>
      <c r="AW512" s="16" t="s">
        <v>31</v>
      </c>
      <c r="AX512" s="16" t="s">
        <v>76</v>
      </c>
      <c r="AY512" s="272" t="s">
        <v>197</v>
      </c>
    </row>
    <row r="513" s="2" customFormat="1" ht="24.15" customHeight="1">
      <c r="A513" s="40"/>
      <c r="B513" s="41"/>
      <c r="C513" s="275" t="s">
        <v>1433</v>
      </c>
      <c r="D513" s="275" t="s">
        <v>363</v>
      </c>
      <c r="E513" s="276" t="s">
        <v>1434</v>
      </c>
      <c r="F513" s="277" t="s">
        <v>1435</v>
      </c>
      <c r="G513" s="278" t="s">
        <v>441</v>
      </c>
      <c r="H513" s="279">
        <v>1</v>
      </c>
      <c r="I513" s="280"/>
      <c r="J513" s="281">
        <f>ROUND(I513*H513,2)</f>
        <v>0</v>
      </c>
      <c r="K513" s="282"/>
      <c r="L513" s="283"/>
      <c r="M513" s="284" t="s">
        <v>19</v>
      </c>
      <c r="N513" s="285" t="s">
        <v>42</v>
      </c>
      <c r="O513" s="86"/>
      <c r="P513" s="225">
        <f>O513*H513</f>
        <v>0</v>
      </c>
      <c r="Q513" s="225">
        <v>0.057000000000000002</v>
      </c>
      <c r="R513" s="225">
        <f>Q513*H513</f>
        <v>0.057000000000000002</v>
      </c>
      <c r="S513" s="225">
        <v>0</v>
      </c>
      <c r="T513" s="22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7" t="s">
        <v>265</v>
      </c>
      <c r="AT513" s="227" t="s">
        <v>363</v>
      </c>
      <c r="AU513" s="227" t="s">
        <v>78</v>
      </c>
      <c r="AY513" s="19" t="s">
        <v>197</v>
      </c>
      <c r="BE513" s="228">
        <f>IF(N513="základní",J513,0)</f>
        <v>0</v>
      </c>
      <c r="BF513" s="228">
        <f>IF(N513="snížená",J513,0)</f>
        <v>0</v>
      </c>
      <c r="BG513" s="228">
        <f>IF(N513="zákl. přenesená",J513,0)</f>
        <v>0</v>
      </c>
      <c r="BH513" s="228">
        <f>IF(N513="sníž. přenesená",J513,0)</f>
        <v>0</v>
      </c>
      <c r="BI513" s="228">
        <f>IF(N513="nulová",J513,0)</f>
        <v>0</v>
      </c>
      <c r="BJ513" s="19" t="s">
        <v>148</v>
      </c>
      <c r="BK513" s="228">
        <f>ROUND(I513*H513,2)</f>
        <v>0</v>
      </c>
      <c r="BL513" s="19" t="s">
        <v>148</v>
      </c>
      <c r="BM513" s="227" t="s">
        <v>1436</v>
      </c>
    </row>
    <row r="514" s="13" customFormat="1">
      <c r="A514" s="13"/>
      <c r="B514" s="229"/>
      <c r="C514" s="230"/>
      <c r="D514" s="231" t="s">
        <v>202</v>
      </c>
      <c r="E514" s="232" t="s">
        <v>19</v>
      </c>
      <c r="F514" s="233" t="s">
        <v>1214</v>
      </c>
      <c r="G514" s="230"/>
      <c r="H514" s="232" t="s">
        <v>19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9" t="s">
        <v>202</v>
      </c>
      <c r="AU514" s="239" t="s">
        <v>78</v>
      </c>
      <c r="AV514" s="13" t="s">
        <v>76</v>
      </c>
      <c r="AW514" s="13" t="s">
        <v>31</v>
      </c>
      <c r="AX514" s="13" t="s">
        <v>69</v>
      </c>
      <c r="AY514" s="239" t="s">
        <v>197</v>
      </c>
    </row>
    <row r="515" s="14" customFormat="1">
      <c r="A515" s="14"/>
      <c r="B515" s="240"/>
      <c r="C515" s="241"/>
      <c r="D515" s="231" t="s">
        <v>202</v>
      </c>
      <c r="E515" s="242" t="s">
        <v>19</v>
      </c>
      <c r="F515" s="243" t="s">
        <v>76</v>
      </c>
      <c r="G515" s="241"/>
      <c r="H515" s="244">
        <v>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0" t="s">
        <v>202</v>
      </c>
      <c r="AU515" s="250" t="s">
        <v>78</v>
      </c>
      <c r="AV515" s="14" t="s">
        <v>78</v>
      </c>
      <c r="AW515" s="14" t="s">
        <v>31</v>
      </c>
      <c r="AX515" s="14" t="s">
        <v>69</v>
      </c>
      <c r="AY515" s="250" t="s">
        <v>197</v>
      </c>
    </row>
    <row r="516" s="16" customFormat="1">
      <c r="A516" s="16"/>
      <c r="B516" s="262"/>
      <c r="C516" s="263"/>
      <c r="D516" s="231" t="s">
        <v>202</v>
      </c>
      <c r="E516" s="264" t="s">
        <v>19</v>
      </c>
      <c r="F516" s="265" t="s">
        <v>215</v>
      </c>
      <c r="G516" s="263"/>
      <c r="H516" s="266">
        <v>1</v>
      </c>
      <c r="I516" s="267"/>
      <c r="J516" s="263"/>
      <c r="K516" s="263"/>
      <c r="L516" s="268"/>
      <c r="M516" s="269"/>
      <c r="N516" s="270"/>
      <c r="O516" s="270"/>
      <c r="P516" s="270"/>
      <c r="Q516" s="270"/>
      <c r="R516" s="270"/>
      <c r="S516" s="270"/>
      <c r="T516" s="271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72" t="s">
        <v>202</v>
      </c>
      <c r="AU516" s="272" t="s">
        <v>78</v>
      </c>
      <c r="AV516" s="16" t="s">
        <v>148</v>
      </c>
      <c r="AW516" s="16" t="s">
        <v>31</v>
      </c>
      <c r="AX516" s="16" t="s">
        <v>76</v>
      </c>
      <c r="AY516" s="272" t="s">
        <v>197</v>
      </c>
    </row>
    <row r="517" s="2" customFormat="1" ht="24.15" customHeight="1">
      <c r="A517" s="40"/>
      <c r="B517" s="41"/>
      <c r="C517" s="275" t="s">
        <v>1437</v>
      </c>
      <c r="D517" s="275" t="s">
        <v>363</v>
      </c>
      <c r="E517" s="276" t="s">
        <v>1438</v>
      </c>
      <c r="F517" s="277" t="s">
        <v>1439</v>
      </c>
      <c r="G517" s="278" t="s">
        <v>441</v>
      </c>
      <c r="H517" s="279">
        <v>1</v>
      </c>
      <c r="I517" s="280"/>
      <c r="J517" s="281">
        <f>ROUND(I517*H517,2)</f>
        <v>0</v>
      </c>
      <c r="K517" s="282"/>
      <c r="L517" s="283"/>
      <c r="M517" s="284" t="s">
        <v>19</v>
      </c>
      <c r="N517" s="285" t="s">
        <v>42</v>
      </c>
      <c r="O517" s="86"/>
      <c r="P517" s="225">
        <f>O517*H517</f>
        <v>0</v>
      </c>
      <c r="Q517" s="225">
        <v>0.17000000000000001</v>
      </c>
      <c r="R517" s="225">
        <f>Q517*H517</f>
        <v>0.17000000000000001</v>
      </c>
      <c r="S517" s="225">
        <v>0</v>
      </c>
      <c r="T517" s="22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7" t="s">
        <v>265</v>
      </c>
      <c r="AT517" s="227" t="s">
        <v>363</v>
      </c>
      <c r="AU517" s="227" t="s">
        <v>78</v>
      </c>
      <c r="AY517" s="19" t="s">
        <v>197</v>
      </c>
      <c r="BE517" s="228">
        <f>IF(N517="základní",J517,0)</f>
        <v>0</v>
      </c>
      <c r="BF517" s="228">
        <f>IF(N517="snížená",J517,0)</f>
        <v>0</v>
      </c>
      <c r="BG517" s="228">
        <f>IF(N517="zákl. přenesená",J517,0)</f>
        <v>0</v>
      </c>
      <c r="BH517" s="228">
        <f>IF(N517="sníž. přenesená",J517,0)</f>
        <v>0</v>
      </c>
      <c r="BI517" s="228">
        <f>IF(N517="nulová",J517,0)</f>
        <v>0</v>
      </c>
      <c r="BJ517" s="19" t="s">
        <v>148</v>
      </c>
      <c r="BK517" s="228">
        <f>ROUND(I517*H517,2)</f>
        <v>0</v>
      </c>
      <c r="BL517" s="19" t="s">
        <v>148</v>
      </c>
      <c r="BM517" s="227" t="s">
        <v>1440</v>
      </c>
    </row>
    <row r="518" s="13" customFormat="1">
      <c r="A518" s="13"/>
      <c r="B518" s="229"/>
      <c r="C518" s="230"/>
      <c r="D518" s="231" t="s">
        <v>202</v>
      </c>
      <c r="E518" s="232" t="s">
        <v>19</v>
      </c>
      <c r="F518" s="233" t="s">
        <v>1214</v>
      </c>
      <c r="G518" s="230"/>
      <c r="H518" s="232" t="s">
        <v>19</v>
      </c>
      <c r="I518" s="234"/>
      <c r="J518" s="230"/>
      <c r="K518" s="230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202</v>
      </c>
      <c r="AU518" s="239" t="s">
        <v>78</v>
      </c>
      <c r="AV518" s="13" t="s">
        <v>76</v>
      </c>
      <c r="AW518" s="13" t="s">
        <v>31</v>
      </c>
      <c r="AX518" s="13" t="s">
        <v>69</v>
      </c>
      <c r="AY518" s="239" t="s">
        <v>197</v>
      </c>
    </row>
    <row r="519" s="14" customFormat="1">
      <c r="A519" s="14"/>
      <c r="B519" s="240"/>
      <c r="C519" s="241"/>
      <c r="D519" s="231" t="s">
        <v>202</v>
      </c>
      <c r="E519" s="242" t="s">
        <v>19</v>
      </c>
      <c r="F519" s="243" t="s">
        <v>76</v>
      </c>
      <c r="G519" s="241"/>
      <c r="H519" s="244">
        <v>1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0" t="s">
        <v>202</v>
      </c>
      <c r="AU519" s="250" t="s">
        <v>78</v>
      </c>
      <c r="AV519" s="14" t="s">
        <v>78</v>
      </c>
      <c r="AW519" s="14" t="s">
        <v>31</v>
      </c>
      <c r="AX519" s="14" t="s">
        <v>69</v>
      </c>
      <c r="AY519" s="250" t="s">
        <v>197</v>
      </c>
    </row>
    <row r="520" s="16" customFormat="1">
      <c r="A520" s="16"/>
      <c r="B520" s="262"/>
      <c r="C520" s="263"/>
      <c r="D520" s="231" t="s">
        <v>202</v>
      </c>
      <c r="E520" s="264" t="s">
        <v>19</v>
      </c>
      <c r="F520" s="265" t="s">
        <v>215</v>
      </c>
      <c r="G520" s="263"/>
      <c r="H520" s="266">
        <v>1</v>
      </c>
      <c r="I520" s="267"/>
      <c r="J520" s="263"/>
      <c r="K520" s="263"/>
      <c r="L520" s="268"/>
      <c r="M520" s="269"/>
      <c r="N520" s="270"/>
      <c r="O520" s="270"/>
      <c r="P520" s="270"/>
      <c r="Q520" s="270"/>
      <c r="R520" s="270"/>
      <c r="S520" s="270"/>
      <c r="T520" s="271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72" t="s">
        <v>202</v>
      </c>
      <c r="AU520" s="272" t="s">
        <v>78</v>
      </c>
      <c r="AV520" s="16" t="s">
        <v>148</v>
      </c>
      <c r="AW520" s="16" t="s">
        <v>31</v>
      </c>
      <c r="AX520" s="16" t="s">
        <v>76</v>
      </c>
      <c r="AY520" s="272" t="s">
        <v>197</v>
      </c>
    </row>
    <row r="521" s="2" customFormat="1" ht="24.15" customHeight="1">
      <c r="A521" s="40"/>
      <c r="B521" s="41"/>
      <c r="C521" s="215" t="s">
        <v>1441</v>
      </c>
      <c r="D521" s="215" t="s">
        <v>198</v>
      </c>
      <c r="E521" s="216" t="s">
        <v>1442</v>
      </c>
      <c r="F521" s="217" t="s">
        <v>1443</v>
      </c>
      <c r="G521" s="218" t="s">
        <v>441</v>
      </c>
      <c r="H521" s="219">
        <v>1</v>
      </c>
      <c r="I521" s="220"/>
      <c r="J521" s="221">
        <f>ROUND(I521*H521,2)</f>
        <v>0</v>
      </c>
      <c r="K521" s="222"/>
      <c r="L521" s="46"/>
      <c r="M521" s="223" t="s">
        <v>19</v>
      </c>
      <c r="N521" s="224" t="s">
        <v>42</v>
      </c>
      <c r="O521" s="86"/>
      <c r="P521" s="225">
        <f>O521*H521</f>
        <v>0</v>
      </c>
      <c r="Q521" s="225">
        <v>0.21734000000000001</v>
      </c>
      <c r="R521" s="225">
        <f>Q521*H521</f>
        <v>0.21734000000000001</v>
      </c>
      <c r="S521" s="225">
        <v>0</v>
      </c>
      <c r="T521" s="22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7" t="s">
        <v>148</v>
      </c>
      <c r="AT521" s="227" t="s">
        <v>198</v>
      </c>
      <c r="AU521" s="227" t="s">
        <v>78</v>
      </c>
      <c r="AY521" s="19" t="s">
        <v>197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9" t="s">
        <v>148</v>
      </c>
      <c r="BK521" s="228">
        <f>ROUND(I521*H521,2)</f>
        <v>0</v>
      </c>
      <c r="BL521" s="19" t="s">
        <v>148</v>
      </c>
      <c r="BM521" s="227" t="s">
        <v>1444</v>
      </c>
    </row>
    <row r="522" s="2" customFormat="1">
      <c r="A522" s="40"/>
      <c r="B522" s="41"/>
      <c r="C522" s="42"/>
      <c r="D522" s="292" t="s">
        <v>774</v>
      </c>
      <c r="E522" s="42"/>
      <c r="F522" s="293" t="s">
        <v>1445</v>
      </c>
      <c r="G522" s="42"/>
      <c r="H522" s="42"/>
      <c r="I522" s="294"/>
      <c r="J522" s="42"/>
      <c r="K522" s="42"/>
      <c r="L522" s="46"/>
      <c r="M522" s="295"/>
      <c r="N522" s="296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774</v>
      </c>
      <c r="AU522" s="19" t="s">
        <v>78</v>
      </c>
    </row>
    <row r="523" s="13" customFormat="1">
      <c r="A523" s="13"/>
      <c r="B523" s="229"/>
      <c r="C523" s="230"/>
      <c r="D523" s="231" t="s">
        <v>202</v>
      </c>
      <c r="E523" s="232" t="s">
        <v>19</v>
      </c>
      <c r="F523" s="233" t="s">
        <v>1446</v>
      </c>
      <c r="G523" s="230"/>
      <c r="H523" s="232" t="s">
        <v>19</v>
      </c>
      <c r="I523" s="234"/>
      <c r="J523" s="230"/>
      <c r="K523" s="230"/>
      <c r="L523" s="235"/>
      <c r="M523" s="236"/>
      <c r="N523" s="237"/>
      <c r="O523" s="237"/>
      <c r="P523" s="237"/>
      <c r="Q523" s="237"/>
      <c r="R523" s="237"/>
      <c r="S523" s="237"/>
      <c r="T523" s="23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9" t="s">
        <v>202</v>
      </c>
      <c r="AU523" s="239" t="s">
        <v>78</v>
      </c>
      <c r="AV523" s="13" t="s">
        <v>76</v>
      </c>
      <c r="AW523" s="13" t="s">
        <v>31</v>
      </c>
      <c r="AX523" s="13" t="s">
        <v>69</v>
      </c>
      <c r="AY523" s="239" t="s">
        <v>197</v>
      </c>
    </row>
    <row r="524" s="14" customFormat="1">
      <c r="A524" s="14"/>
      <c r="B524" s="240"/>
      <c r="C524" s="241"/>
      <c r="D524" s="231" t="s">
        <v>202</v>
      </c>
      <c r="E524" s="242" t="s">
        <v>19</v>
      </c>
      <c r="F524" s="243" t="s">
        <v>76</v>
      </c>
      <c r="G524" s="241"/>
      <c r="H524" s="244">
        <v>1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0" t="s">
        <v>202</v>
      </c>
      <c r="AU524" s="250" t="s">
        <v>78</v>
      </c>
      <c r="AV524" s="14" t="s">
        <v>78</v>
      </c>
      <c r="AW524" s="14" t="s">
        <v>31</v>
      </c>
      <c r="AX524" s="14" t="s">
        <v>69</v>
      </c>
      <c r="AY524" s="250" t="s">
        <v>197</v>
      </c>
    </row>
    <row r="525" s="16" customFormat="1">
      <c r="A525" s="16"/>
      <c r="B525" s="262"/>
      <c r="C525" s="263"/>
      <c r="D525" s="231" t="s">
        <v>202</v>
      </c>
      <c r="E525" s="264" t="s">
        <v>19</v>
      </c>
      <c r="F525" s="265" t="s">
        <v>215</v>
      </c>
      <c r="G525" s="263"/>
      <c r="H525" s="266">
        <v>1</v>
      </c>
      <c r="I525" s="267"/>
      <c r="J525" s="263"/>
      <c r="K525" s="263"/>
      <c r="L525" s="268"/>
      <c r="M525" s="269"/>
      <c r="N525" s="270"/>
      <c r="O525" s="270"/>
      <c r="P525" s="270"/>
      <c r="Q525" s="270"/>
      <c r="R525" s="270"/>
      <c r="S525" s="270"/>
      <c r="T525" s="271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72" t="s">
        <v>202</v>
      </c>
      <c r="AU525" s="272" t="s">
        <v>78</v>
      </c>
      <c r="AV525" s="16" t="s">
        <v>148</v>
      </c>
      <c r="AW525" s="16" t="s">
        <v>31</v>
      </c>
      <c r="AX525" s="16" t="s">
        <v>76</v>
      </c>
      <c r="AY525" s="272" t="s">
        <v>197</v>
      </c>
    </row>
    <row r="526" s="2" customFormat="1" ht="16.5" customHeight="1">
      <c r="A526" s="40"/>
      <c r="B526" s="41"/>
      <c r="C526" s="275" t="s">
        <v>1447</v>
      </c>
      <c r="D526" s="275" t="s">
        <v>363</v>
      </c>
      <c r="E526" s="276" t="s">
        <v>1448</v>
      </c>
      <c r="F526" s="277" t="s">
        <v>1449</v>
      </c>
      <c r="G526" s="278" t="s">
        <v>441</v>
      </c>
      <c r="H526" s="279">
        <v>1</v>
      </c>
      <c r="I526" s="280"/>
      <c r="J526" s="281">
        <f>ROUND(I526*H526,2)</f>
        <v>0</v>
      </c>
      <c r="K526" s="282"/>
      <c r="L526" s="283"/>
      <c r="M526" s="284" t="s">
        <v>19</v>
      </c>
      <c r="N526" s="285" t="s">
        <v>42</v>
      </c>
      <c r="O526" s="86"/>
      <c r="P526" s="225">
        <f>O526*H526</f>
        <v>0</v>
      </c>
      <c r="Q526" s="225">
        <v>0.059999999999999998</v>
      </c>
      <c r="R526" s="225">
        <f>Q526*H526</f>
        <v>0.059999999999999998</v>
      </c>
      <c r="S526" s="225">
        <v>0</v>
      </c>
      <c r="T526" s="22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7" t="s">
        <v>265</v>
      </c>
      <c r="AT526" s="227" t="s">
        <v>363</v>
      </c>
      <c r="AU526" s="227" t="s">
        <v>78</v>
      </c>
      <c r="AY526" s="19" t="s">
        <v>197</v>
      </c>
      <c r="BE526" s="228">
        <f>IF(N526="základní",J526,0)</f>
        <v>0</v>
      </c>
      <c r="BF526" s="228">
        <f>IF(N526="snížená",J526,0)</f>
        <v>0</v>
      </c>
      <c r="BG526" s="228">
        <f>IF(N526="zákl. přenesená",J526,0)</f>
        <v>0</v>
      </c>
      <c r="BH526" s="228">
        <f>IF(N526="sníž. přenesená",J526,0)</f>
        <v>0</v>
      </c>
      <c r="BI526" s="228">
        <f>IF(N526="nulová",J526,0)</f>
        <v>0</v>
      </c>
      <c r="BJ526" s="19" t="s">
        <v>148</v>
      </c>
      <c r="BK526" s="228">
        <f>ROUND(I526*H526,2)</f>
        <v>0</v>
      </c>
      <c r="BL526" s="19" t="s">
        <v>148</v>
      </c>
      <c r="BM526" s="227" t="s">
        <v>1450</v>
      </c>
    </row>
    <row r="527" s="13" customFormat="1">
      <c r="A527" s="13"/>
      <c r="B527" s="229"/>
      <c r="C527" s="230"/>
      <c r="D527" s="231" t="s">
        <v>202</v>
      </c>
      <c r="E527" s="232" t="s">
        <v>19</v>
      </c>
      <c r="F527" s="233" t="s">
        <v>1214</v>
      </c>
      <c r="G527" s="230"/>
      <c r="H527" s="232" t="s">
        <v>19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202</v>
      </c>
      <c r="AU527" s="239" t="s">
        <v>78</v>
      </c>
      <c r="AV527" s="13" t="s">
        <v>76</v>
      </c>
      <c r="AW527" s="13" t="s">
        <v>31</v>
      </c>
      <c r="AX527" s="13" t="s">
        <v>69</v>
      </c>
      <c r="AY527" s="239" t="s">
        <v>197</v>
      </c>
    </row>
    <row r="528" s="14" customFormat="1">
      <c r="A528" s="14"/>
      <c r="B528" s="240"/>
      <c r="C528" s="241"/>
      <c r="D528" s="231" t="s">
        <v>202</v>
      </c>
      <c r="E528" s="242" t="s">
        <v>19</v>
      </c>
      <c r="F528" s="243" t="s">
        <v>76</v>
      </c>
      <c r="G528" s="241"/>
      <c r="H528" s="244">
        <v>1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0" t="s">
        <v>202</v>
      </c>
      <c r="AU528" s="250" t="s">
        <v>78</v>
      </c>
      <c r="AV528" s="14" t="s">
        <v>78</v>
      </c>
      <c r="AW528" s="14" t="s">
        <v>31</v>
      </c>
      <c r="AX528" s="14" t="s">
        <v>69</v>
      </c>
      <c r="AY528" s="250" t="s">
        <v>197</v>
      </c>
    </row>
    <row r="529" s="16" customFormat="1">
      <c r="A529" s="16"/>
      <c r="B529" s="262"/>
      <c r="C529" s="263"/>
      <c r="D529" s="231" t="s">
        <v>202</v>
      </c>
      <c r="E529" s="264" t="s">
        <v>19</v>
      </c>
      <c r="F529" s="265" t="s">
        <v>215</v>
      </c>
      <c r="G529" s="263"/>
      <c r="H529" s="266">
        <v>1</v>
      </c>
      <c r="I529" s="267"/>
      <c r="J529" s="263"/>
      <c r="K529" s="263"/>
      <c r="L529" s="268"/>
      <c r="M529" s="269"/>
      <c r="N529" s="270"/>
      <c r="O529" s="270"/>
      <c r="P529" s="270"/>
      <c r="Q529" s="270"/>
      <c r="R529" s="270"/>
      <c r="S529" s="270"/>
      <c r="T529" s="271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272" t="s">
        <v>202</v>
      </c>
      <c r="AU529" s="272" t="s">
        <v>78</v>
      </c>
      <c r="AV529" s="16" t="s">
        <v>148</v>
      </c>
      <c r="AW529" s="16" t="s">
        <v>31</v>
      </c>
      <c r="AX529" s="16" t="s">
        <v>76</v>
      </c>
      <c r="AY529" s="272" t="s">
        <v>197</v>
      </c>
    </row>
    <row r="530" s="2" customFormat="1" ht="21.75" customHeight="1">
      <c r="A530" s="40"/>
      <c r="B530" s="41"/>
      <c r="C530" s="275" t="s">
        <v>1451</v>
      </c>
      <c r="D530" s="275" t="s">
        <v>363</v>
      </c>
      <c r="E530" s="276" t="s">
        <v>1452</v>
      </c>
      <c r="F530" s="277" t="s">
        <v>1453</v>
      </c>
      <c r="G530" s="278" t="s">
        <v>441</v>
      </c>
      <c r="H530" s="279">
        <v>1</v>
      </c>
      <c r="I530" s="280"/>
      <c r="J530" s="281">
        <f>ROUND(I530*H530,2)</f>
        <v>0</v>
      </c>
      <c r="K530" s="282"/>
      <c r="L530" s="283"/>
      <c r="M530" s="284" t="s">
        <v>19</v>
      </c>
      <c r="N530" s="285" t="s">
        <v>42</v>
      </c>
      <c r="O530" s="86"/>
      <c r="P530" s="225">
        <f>O530*H530</f>
        <v>0</v>
      </c>
      <c r="Q530" s="225">
        <v>0.0085000000000000006</v>
      </c>
      <c r="R530" s="225">
        <f>Q530*H530</f>
        <v>0.0085000000000000006</v>
      </c>
      <c r="S530" s="225">
        <v>0</v>
      </c>
      <c r="T530" s="22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27" t="s">
        <v>265</v>
      </c>
      <c r="AT530" s="227" t="s">
        <v>363</v>
      </c>
      <c r="AU530" s="227" t="s">
        <v>78</v>
      </c>
      <c r="AY530" s="19" t="s">
        <v>197</v>
      </c>
      <c r="BE530" s="228">
        <f>IF(N530="základní",J530,0)</f>
        <v>0</v>
      </c>
      <c r="BF530" s="228">
        <f>IF(N530="snížená",J530,0)</f>
        <v>0</v>
      </c>
      <c r="BG530" s="228">
        <f>IF(N530="zákl. přenesená",J530,0)</f>
        <v>0</v>
      </c>
      <c r="BH530" s="228">
        <f>IF(N530="sníž. přenesená",J530,0)</f>
        <v>0</v>
      </c>
      <c r="BI530" s="228">
        <f>IF(N530="nulová",J530,0)</f>
        <v>0</v>
      </c>
      <c r="BJ530" s="19" t="s">
        <v>148</v>
      </c>
      <c r="BK530" s="228">
        <f>ROUND(I530*H530,2)</f>
        <v>0</v>
      </c>
      <c r="BL530" s="19" t="s">
        <v>148</v>
      </c>
      <c r="BM530" s="227" t="s">
        <v>1454</v>
      </c>
    </row>
    <row r="531" s="13" customFormat="1">
      <c r="A531" s="13"/>
      <c r="B531" s="229"/>
      <c r="C531" s="230"/>
      <c r="D531" s="231" t="s">
        <v>202</v>
      </c>
      <c r="E531" s="232" t="s">
        <v>19</v>
      </c>
      <c r="F531" s="233" t="s">
        <v>1214</v>
      </c>
      <c r="G531" s="230"/>
      <c r="H531" s="232" t="s">
        <v>19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202</v>
      </c>
      <c r="AU531" s="239" t="s">
        <v>78</v>
      </c>
      <c r="AV531" s="13" t="s">
        <v>76</v>
      </c>
      <c r="AW531" s="13" t="s">
        <v>31</v>
      </c>
      <c r="AX531" s="13" t="s">
        <v>69</v>
      </c>
      <c r="AY531" s="239" t="s">
        <v>197</v>
      </c>
    </row>
    <row r="532" s="14" customFormat="1">
      <c r="A532" s="14"/>
      <c r="B532" s="240"/>
      <c r="C532" s="241"/>
      <c r="D532" s="231" t="s">
        <v>202</v>
      </c>
      <c r="E532" s="242" t="s">
        <v>19</v>
      </c>
      <c r="F532" s="243" t="s">
        <v>76</v>
      </c>
      <c r="G532" s="241"/>
      <c r="H532" s="244">
        <v>1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0" t="s">
        <v>202</v>
      </c>
      <c r="AU532" s="250" t="s">
        <v>78</v>
      </c>
      <c r="AV532" s="14" t="s">
        <v>78</v>
      </c>
      <c r="AW532" s="14" t="s">
        <v>31</v>
      </c>
      <c r="AX532" s="14" t="s">
        <v>69</v>
      </c>
      <c r="AY532" s="250" t="s">
        <v>197</v>
      </c>
    </row>
    <row r="533" s="16" customFormat="1">
      <c r="A533" s="16"/>
      <c r="B533" s="262"/>
      <c r="C533" s="263"/>
      <c r="D533" s="231" t="s">
        <v>202</v>
      </c>
      <c r="E533" s="264" t="s">
        <v>19</v>
      </c>
      <c r="F533" s="265" t="s">
        <v>215</v>
      </c>
      <c r="G533" s="263"/>
      <c r="H533" s="266">
        <v>1</v>
      </c>
      <c r="I533" s="267"/>
      <c r="J533" s="263"/>
      <c r="K533" s="263"/>
      <c r="L533" s="268"/>
      <c r="M533" s="269"/>
      <c r="N533" s="270"/>
      <c r="O533" s="270"/>
      <c r="P533" s="270"/>
      <c r="Q533" s="270"/>
      <c r="R533" s="270"/>
      <c r="S533" s="270"/>
      <c r="T533" s="271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T533" s="272" t="s">
        <v>202</v>
      </c>
      <c r="AU533" s="272" t="s">
        <v>78</v>
      </c>
      <c r="AV533" s="16" t="s">
        <v>148</v>
      </c>
      <c r="AW533" s="16" t="s">
        <v>31</v>
      </c>
      <c r="AX533" s="16" t="s">
        <v>76</v>
      </c>
      <c r="AY533" s="272" t="s">
        <v>197</v>
      </c>
    </row>
    <row r="534" s="2" customFormat="1" ht="24.15" customHeight="1">
      <c r="A534" s="40"/>
      <c r="B534" s="41"/>
      <c r="C534" s="215" t="s">
        <v>1455</v>
      </c>
      <c r="D534" s="215" t="s">
        <v>198</v>
      </c>
      <c r="E534" s="216" t="s">
        <v>1456</v>
      </c>
      <c r="F534" s="217" t="s">
        <v>1457</v>
      </c>
      <c r="G534" s="218" t="s">
        <v>441</v>
      </c>
      <c r="H534" s="219">
        <v>2</v>
      </c>
      <c r="I534" s="220"/>
      <c r="J534" s="221">
        <f>ROUND(I534*H534,2)</f>
        <v>0</v>
      </c>
      <c r="K534" s="222"/>
      <c r="L534" s="46"/>
      <c r="M534" s="223" t="s">
        <v>19</v>
      </c>
      <c r="N534" s="224" t="s">
        <v>42</v>
      </c>
      <c r="O534" s="86"/>
      <c r="P534" s="225">
        <f>O534*H534</f>
        <v>0</v>
      </c>
      <c r="Q534" s="225">
        <v>0.42368</v>
      </c>
      <c r="R534" s="225">
        <f>Q534*H534</f>
        <v>0.84736</v>
      </c>
      <c r="S534" s="225">
        <v>0</v>
      </c>
      <c r="T534" s="22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7" t="s">
        <v>148</v>
      </c>
      <c r="AT534" s="227" t="s">
        <v>198</v>
      </c>
      <c r="AU534" s="227" t="s">
        <v>78</v>
      </c>
      <c r="AY534" s="19" t="s">
        <v>197</v>
      </c>
      <c r="BE534" s="228">
        <f>IF(N534="základní",J534,0)</f>
        <v>0</v>
      </c>
      <c r="BF534" s="228">
        <f>IF(N534="snížená",J534,0)</f>
        <v>0</v>
      </c>
      <c r="BG534" s="228">
        <f>IF(N534="zákl. přenesená",J534,0)</f>
        <v>0</v>
      </c>
      <c r="BH534" s="228">
        <f>IF(N534="sníž. přenesená",J534,0)</f>
        <v>0</v>
      </c>
      <c r="BI534" s="228">
        <f>IF(N534="nulová",J534,0)</f>
        <v>0</v>
      </c>
      <c r="BJ534" s="19" t="s">
        <v>148</v>
      </c>
      <c r="BK534" s="228">
        <f>ROUND(I534*H534,2)</f>
        <v>0</v>
      </c>
      <c r="BL534" s="19" t="s">
        <v>148</v>
      </c>
      <c r="BM534" s="227" t="s">
        <v>1458</v>
      </c>
    </row>
    <row r="535" s="2" customFormat="1">
      <c r="A535" s="40"/>
      <c r="B535" s="41"/>
      <c r="C535" s="42"/>
      <c r="D535" s="292" t="s">
        <v>774</v>
      </c>
      <c r="E535" s="42"/>
      <c r="F535" s="293" t="s">
        <v>1459</v>
      </c>
      <c r="G535" s="42"/>
      <c r="H535" s="42"/>
      <c r="I535" s="294"/>
      <c r="J535" s="42"/>
      <c r="K535" s="42"/>
      <c r="L535" s="46"/>
      <c r="M535" s="295"/>
      <c r="N535" s="296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774</v>
      </c>
      <c r="AU535" s="19" t="s">
        <v>78</v>
      </c>
    </row>
    <row r="536" s="2" customFormat="1" ht="24.15" customHeight="1">
      <c r="A536" s="40"/>
      <c r="B536" s="41"/>
      <c r="C536" s="215" t="s">
        <v>1460</v>
      </c>
      <c r="D536" s="215" t="s">
        <v>198</v>
      </c>
      <c r="E536" s="216" t="s">
        <v>1461</v>
      </c>
      <c r="F536" s="217" t="s">
        <v>1462</v>
      </c>
      <c r="G536" s="218" t="s">
        <v>441</v>
      </c>
      <c r="H536" s="219">
        <v>4</v>
      </c>
      <c r="I536" s="220"/>
      <c r="J536" s="221">
        <f>ROUND(I536*H536,2)</f>
        <v>0</v>
      </c>
      <c r="K536" s="222"/>
      <c r="L536" s="46"/>
      <c r="M536" s="223" t="s">
        <v>19</v>
      </c>
      <c r="N536" s="224" t="s">
        <v>42</v>
      </c>
      <c r="O536" s="86"/>
      <c r="P536" s="225">
        <f>O536*H536</f>
        <v>0</v>
      </c>
      <c r="Q536" s="225">
        <v>0.42080000000000001</v>
      </c>
      <c r="R536" s="225">
        <f>Q536*H536</f>
        <v>1.6832</v>
      </c>
      <c r="S536" s="225">
        <v>0</v>
      </c>
      <c r="T536" s="22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7" t="s">
        <v>148</v>
      </c>
      <c r="AT536" s="227" t="s">
        <v>198</v>
      </c>
      <c r="AU536" s="227" t="s">
        <v>78</v>
      </c>
      <c r="AY536" s="19" t="s">
        <v>197</v>
      </c>
      <c r="BE536" s="228">
        <f>IF(N536="základní",J536,0)</f>
        <v>0</v>
      </c>
      <c r="BF536" s="228">
        <f>IF(N536="snížená",J536,0)</f>
        <v>0</v>
      </c>
      <c r="BG536" s="228">
        <f>IF(N536="zákl. přenesená",J536,0)</f>
        <v>0</v>
      </c>
      <c r="BH536" s="228">
        <f>IF(N536="sníž. přenesená",J536,0)</f>
        <v>0</v>
      </c>
      <c r="BI536" s="228">
        <f>IF(N536="nulová",J536,0)</f>
        <v>0</v>
      </c>
      <c r="BJ536" s="19" t="s">
        <v>148</v>
      </c>
      <c r="BK536" s="228">
        <f>ROUND(I536*H536,2)</f>
        <v>0</v>
      </c>
      <c r="BL536" s="19" t="s">
        <v>148</v>
      </c>
      <c r="BM536" s="227" t="s">
        <v>1463</v>
      </c>
    </row>
    <row r="537" s="2" customFormat="1">
      <c r="A537" s="40"/>
      <c r="B537" s="41"/>
      <c r="C537" s="42"/>
      <c r="D537" s="292" t="s">
        <v>774</v>
      </c>
      <c r="E537" s="42"/>
      <c r="F537" s="293" t="s">
        <v>1464</v>
      </c>
      <c r="G537" s="42"/>
      <c r="H537" s="42"/>
      <c r="I537" s="294"/>
      <c r="J537" s="42"/>
      <c r="K537" s="42"/>
      <c r="L537" s="46"/>
      <c r="M537" s="295"/>
      <c r="N537" s="296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774</v>
      </c>
      <c r="AU537" s="19" t="s">
        <v>78</v>
      </c>
    </row>
    <row r="538" s="2" customFormat="1" ht="33" customHeight="1">
      <c r="A538" s="40"/>
      <c r="B538" s="41"/>
      <c r="C538" s="215" t="s">
        <v>1465</v>
      </c>
      <c r="D538" s="215" t="s">
        <v>198</v>
      </c>
      <c r="E538" s="216" t="s">
        <v>1466</v>
      </c>
      <c r="F538" s="217" t="s">
        <v>1467</v>
      </c>
      <c r="G538" s="218" t="s">
        <v>441</v>
      </c>
      <c r="H538" s="219">
        <v>2</v>
      </c>
      <c r="I538" s="220"/>
      <c r="J538" s="221">
        <f>ROUND(I538*H538,2)</f>
        <v>0</v>
      </c>
      <c r="K538" s="222"/>
      <c r="L538" s="46"/>
      <c r="M538" s="223" t="s">
        <v>19</v>
      </c>
      <c r="N538" s="224" t="s">
        <v>42</v>
      </c>
      <c r="O538" s="86"/>
      <c r="P538" s="225">
        <f>O538*H538</f>
        <v>0</v>
      </c>
      <c r="Q538" s="225">
        <v>0.31108000000000002</v>
      </c>
      <c r="R538" s="225">
        <f>Q538*H538</f>
        <v>0.62216000000000005</v>
      </c>
      <c r="S538" s="225">
        <v>0</v>
      </c>
      <c r="T538" s="226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7" t="s">
        <v>148</v>
      </c>
      <c r="AT538" s="227" t="s">
        <v>198</v>
      </c>
      <c r="AU538" s="227" t="s">
        <v>78</v>
      </c>
      <c r="AY538" s="19" t="s">
        <v>197</v>
      </c>
      <c r="BE538" s="228">
        <f>IF(N538="základní",J538,0)</f>
        <v>0</v>
      </c>
      <c r="BF538" s="228">
        <f>IF(N538="snížená",J538,0)</f>
        <v>0</v>
      </c>
      <c r="BG538" s="228">
        <f>IF(N538="zákl. přenesená",J538,0)</f>
        <v>0</v>
      </c>
      <c r="BH538" s="228">
        <f>IF(N538="sníž. přenesená",J538,0)</f>
        <v>0</v>
      </c>
      <c r="BI538" s="228">
        <f>IF(N538="nulová",J538,0)</f>
        <v>0</v>
      </c>
      <c r="BJ538" s="19" t="s">
        <v>148</v>
      </c>
      <c r="BK538" s="228">
        <f>ROUND(I538*H538,2)</f>
        <v>0</v>
      </c>
      <c r="BL538" s="19" t="s">
        <v>148</v>
      </c>
      <c r="BM538" s="227" t="s">
        <v>1468</v>
      </c>
    </row>
    <row r="539" s="2" customFormat="1">
      <c r="A539" s="40"/>
      <c r="B539" s="41"/>
      <c r="C539" s="42"/>
      <c r="D539" s="292" t="s">
        <v>774</v>
      </c>
      <c r="E539" s="42"/>
      <c r="F539" s="293" t="s">
        <v>1469</v>
      </c>
      <c r="G539" s="42"/>
      <c r="H539" s="42"/>
      <c r="I539" s="294"/>
      <c r="J539" s="42"/>
      <c r="K539" s="42"/>
      <c r="L539" s="46"/>
      <c r="M539" s="295"/>
      <c r="N539" s="296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774</v>
      </c>
      <c r="AU539" s="19" t="s">
        <v>78</v>
      </c>
    </row>
    <row r="540" s="2" customFormat="1" ht="16.5" customHeight="1">
      <c r="A540" s="40"/>
      <c r="B540" s="41"/>
      <c r="C540" s="215" t="s">
        <v>1470</v>
      </c>
      <c r="D540" s="215" t="s">
        <v>198</v>
      </c>
      <c r="E540" s="216" t="s">
        <v>1471</v>
      </c>
      <c r="F540" s="217" t="s">
        <v>1472</v>
      </c>
      <c r="G540" s="218" t="s">
        <v>441</v>
      </c>
      <c r="H540" s="219">
        <v>1</v>
      </c>
      <c r="I540" s="220"/>
      <c r="J540" s="221">
        <f>ROUND(I540*H540,2)</f>
        <v>0</v>
      </c>
      <c r="K540" s="222"/>
      <c r="L540" s="46"/>
      <c r="M540" s="223" t="s">
        <v>19</v>
      </c>
      <c r="N540" s="224" t="s">
        <v>42</v>
      </c>
      <c r="O540" s="86"/>
      <c r="P540" s="225">
        <f>O540*H540</f>
        <v>0</v>
      </c>
      <c r="Q540" s="225">
        <v>0</v>
      </c>
      <c r="R540" s="225">
        <f>Q540*H540</f>
        <v>0</v>
      </c>
      <c r="S540" s="225">
        <v>0</v>
      </c>
      <c r="T540" s="22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7" t="s">
        <v>148</v>
      </c>
      <c r="AT540" s="227" t="s">
        <v>198</v>
      </c>
      <c r="AU540" s="227" t="s">
        <v>78</v>
      </c>
      <c r="AY540" s="19" t="s">
        <v>197</v>
      </c>
      <c r="BE540" s="228">
        <f>IF(N540="základní",J540,0)</f>
        <v>0</v>
      </c>
      <c r="BF540" s="228">
        <f>IF(N540="snížená",J540,0)</f>
        <v>0</v>
      </c>
      <c r="BG540" s="228">
        <f>IF(N540="zákl. přenesená",J540,0)</f>
        <v>0</v>
      </c>
      <c r="BH540" s="228">
        <f>IF(N540="sníž. přenesená",J540,0)</f>
        <v>0</v>
      </c>
      <c r="BI540" s="228">
        <f>IF(N540="nulová",J540,0)</f>
        <v>0</v>
      </c>
      <c r="BJ540" s="19" t="s">
        <v>148</v>
      </c>
      <c r="BK540" s="228">
        <f>ROUND(I540*H540,2)</f>
        <v>0</v>
      </c>
      <c r="BL540" s="19" t="s">
        <v>148</v>
      </c>
      <c r="BM540" s="227" t="s">
        <v>1473</v>
      </c>
    </row>
    <row r="541" s="13" customFormat="1">
      <c r="A541" s="13"/>
      <c r="B541" s="229"/>
      <c r="C541" s="230"/>
      <c r="D541" s="231" t="s">
        <v>202</v>
      </c>
      <c r="E541" s="232" t="s">
        <v>19</v>
      </c>
      <c r="F541" s="233" t="s">
        <v>1474</v>
      </c>
      <c r="G541" s="230"/>
      <c r="H541" s="232" t="s">
        <v>19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9" t="s">
        <v>202</v>
      </c>
      <c r="AU541" s="239" t="s">
        <v>78</v>
      </c>
      <c r="AV541" s="13" t="s">
        <v>76</v>
      </c>
      <c r="AW541" s="13" t="s">
        <v>31</v>
      </c>
      <c r="AX541" s="13" t="s">
        <v>69</v>
      </c>
      <c r="AY541" s="239" t="s">
        <v>197</v>
      </c>
    </row>
    <row r="542" s="14" customFormat="1">
      <c r="A542" s="14"/>
      <c r="B542" s="240"/>
      <c r="C542" s="241"/>
      <c r="D542" s="231" t="s">
        <v>202</v>
      </c>
      <c r="E542" s="242" t="s">
        <v>19</v>
      </c>
      <c r="F542" s="243" t="s">
        <v>76</v>
      </c>
      <c r="G542" s="241"/>
      <c r="H542" s="244">
        <v>1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0" t="s">
        <v>202</v>
      </c>
      <c r="AU542" s="250" t="s">
        <v>78</v>
      </c>
      <c r="AV542" s="14" t="s">
        <v>78</v>
      </c>
      <c r="AW542" s="14" t="s">
        <v>31</v>
      </c>
      <c r="AX542" s="14" t="s">
        <v>69</v>
      </c>
      <c r="AY542" s="250" t="s">
        <v>197</v>
      </c>
    </row>
    <row r="543" s="16" customFormat="1">
      <c r="A543" s="16"/>
      <c r="B543" s="262"/>
      <c r="C543" s="263"/>
      <c r="D543" s="231" t="s">
        <v>202</v>
      </c>
      <c r="E543" s="264" t="s">
        <v>19</v>
      </c>
      <c r="F543" s="265" t="s">
        <v>215</v>
      </c>
      <c r="G543" s="263"/>
      <c r="H543" s="266">
        <v>1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72" t="s">
        <v>202</v>
      </c>
      <c r="AU543" s="272" t="s">
        <v>78</v>
      </c>
      <c r="AV543" s="16" t="s">
        <v>148</v>
      </c>
      <c r="AW543" s="16" t="s">
        <v>31</v>
      </c>
      <c r="AX543" s="16" t="s">
        <v>76</v>
      </c>
      <c r="AY543" s="272" t="s">
        <v>197</v>
      </c>
    </row>
    <row r="544" s="12" customFormat="1" ht="22.8" customHeight="1">
      <c r="A544" s="12"/>
      <c r="B544" s="201"/>
      <c r="C544" s="202"/>
      <c r="D544" s="203" t="s">
        <v>68</v>
      </c>
      <c r="E544" s="273" t="s">
        <v>271</v>
      </c>
      <c r="F544" s="273" t="s">
        <v>574</v>
      </c>
      <c r="G544" s="202"/>
      <c r="H544" s="202"/>
      <c r="I544" s="205"/>
      <c r="J544" s="274">
        <f>BK544</f>
        <v>0</v>
      </c>
      <c r="K544" s="202"/>
      <c r="L544" s="207"/>
      <c r="M544" s="208"/>
      <c r="N544" s="209"/>
      <c r="O544" s="209"/>
      <c r="P544" s="210">
        <f>SUM(P545:P695)</f>
        <v>0</v>
      </c>
      <c r="Q544" s="209"/>
      <c r="R544" s="210">
        <f>SUM(R545:R695)</f>
        <v>162.03363999999996</v>
      </c>
      <c r="S544" s="209"/>
      <c r="T544" s="211">
        <f>SUM(T545:T695)</f>
        <v>8.1020000000000003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12" t="s">
        <v>76</v>
      </c>
      <c r="AT544" s="213" t="s">
        <v>68</v>
      </c>
      <c r="AU544" s="213" t="s">
        <v>76</v>
      </c>
      <c r="AY544" s="212" t="s">
        <v>197</v>
      </c>
      <c r="BK544" s="214">
        <f>SUM(BK545:BK695)</f>
        <v>0</v>
      </c>
    </row>
    <row r="545" s="2" customFormat="1" ht="24.15" customHeight="1">
      <c r="A545" s="40"/>
      <c r="B545" s="41"/>
      <c r="C545" s="215" t="s">
        <v>1475</v>
      </c>
      <c r="D545" s="215" t="s">
        <v>198</v>
      </c>
      <c r="E545" s="216" t="s">
        <v>1476</v>
      </c>
      <c r="F545" s="217" t="s">
        <v>1477</v>
      </c>
      <c r="G545" s="218" t="s">
        <v>441</v>
      </c>
      <c r="H545" s="219">
        <v>14</v>
      </c>
      <c r="I545" s="220"/>
      <c r="J545" s="221">
        <f>ROUND(I545*H545,2)</f>
        <v>0</v>
      </c>
      <c r="K545" s="222"/>
      <c r="L545" s="46"/>
      <c r="M545" s="223" t="s">
        <v>19</v>
      </c>
      <c r="N545" s="224" t="s">
        <v>42</v>
      </c>
      <c r="O545" s="86"/>
      <c r="P545" s="225">
        <f>O545*H545</f>
        <v>0</v>
      </c>
      <c r="Q545" s="225">
        <v>0.00069999999999999999</v>
      </c>
      <c r="R545" s="225">
        <f>Q545*H545</f>
        <v>0.0097999999999999997</v>
      </c>
      <c r="S545" s="225">
        <v>0</v>
      </c>
      <c r="T545" s="22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7" t="s">
        <v>148</v>
      </c>
      <c r="AT545" s="227" t="s">
        <v>198</v>
      </c>
      <c r="AU545" s="227" t="s">
        <v>78</v>
      </c>
      <c r="AY545" s="19" t="s">
        <v>197</v>
      </c>
      <c r="BE545" s="228">
        <f>IF(N545="základní",J545,0)</f>
        <v>0</v>
      </c>
      <c r="BF545" s="228">
        <f>IF(N545="snížená",J545,0)</f>
        <v>0</v>
      </c>
      <c r="BG545" s="228">
        <f>IF(N545="zákl. přenesená",J545,0)</f>
        <v>0</v>
      </c>
      <c r="BH545" s="228">
        <f>IF(N545="sníž. přenesená",J545,0)</f>
        <v>0</v>
      </c>
      <c r="BI545" s="228">
        <f>IF(N545="nulová",J545,0)</f>
        <v>0</v>
      </c>
      <c r="BJ545" s="19" t="s">
        <v>148</v>
      </c>
      <c r="BK545" s="228">
        <f>ROUND(I545*H545,2)</f>
        <v>0</v>
      </c>
      <c r="BL545" s="19" t="s">
        <v>148</v>
      </c>
      <c r="BM545" s="227" t="s">
        <v>1478</v>
      </c>
    </row>
    <row r="546" s="2" customFormat="1">
      <c r="A546" s="40"/>
      <c r="B546" s="41"/>
      <c r="C546" s="42"/>
      <c r="D546" s="292" t="s">
        <v>774</v>
      </c>
      <c r="E546" s="42"/>
      <c r="F546" s="293" t="s">
        <v>1479</v>
      </c>
      <c r="G546" s="42"/>
      <c r="H546" s="42"/>
      <c r="I546" s="294"/>
      <c r="J546" s="42"/>
      <c r="K546" s="42"/>
      <c r="L546" s="46"/>
      <c r="M546" s="295"/>
      <c r="N546" s="296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774</v>
      </c>
      <c r="AU546" s="19" t="s">
        <v>78</v>
      </c>
    </row>
    <row r="547" s="13" customFormat="1">
      <c r="A547" s="13"/>
      <c r="B547" s="229"/>
      <c r="C547" s="230"/>
      <c r="D547" s="231" t="s">
        <v>202</v>
      </c>
      <c r="E547" s="232" t="s">
        <v>19</v>
      </c>
      <c r="F547" s="233" t="s">
        <v>1131</v>
      </c>
      <c r="G547" s="230"/>
      <c r="H547" s="232" t="s">
        <v>19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202</v>
      </c>
      <c r="AU547" s="239" t="s">
        <v>78</v>
      </c>
      <c r="AV547" s="13" t="s">
        <v>76</v>
      </c>
      <c r="AW547" s="13" t="s">
        <v>31</v>
      </c>
      <c r="AX547" s="13" t="s">
        <v>69</v>
      </c>
      <c r="AY547" s="239" t="s">
        <v>197</v>
      </c>
    </row>
    <row r="548" s="14" customFormat="1">
      <c r="A548" s="14"/>
      <c r="B548" s="240"/>
      <c r="C548" s="241"/>
      <c r="D548" s="231" t="s">
        <v>202</v>
      </c>
      <c r="E548" s="242" t="s">
        <v>19</v>
      </c>
      <c r="F548" s="243" t="s">
        <v>1480</v>
      </c>
      <c r="G548" s="241"/>
      <c r="H548" s="244">
        <v>14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0" t="s">
        <v>202</v>
      </c>
      <c r="AU548" s="250" t="s">
        <v>78</v>
      </c>
      <c r="AV548" s="14" t="s">
        <v>78</v>
      </c>
      <c r="AW548" s="14" t="s">
        <v>31</v>
      </c>
      <c r="AX548" s="14" t="s">
        <v>69</v>
      </c>
      <c r="AY548" s="250" t="s">
        <v>197</v>
      </c>
    </row>
    <row r="549" s="16" customFormat="1">
      <c r="A549" s="16"/>
      <c r="B549" s="262"/>
      <c r="C549" s="263"/>
      <c r="D549" s="231" t="s">
        <v>202</v>
      </c>
      <c r="E549" s="264" t="s">
        <v>19</v>
      </c>
      <c r="F549" s="265" t="s">
        <v>215</v>
      </c>
      <c r="G549" s="263"/>
      <c r="H549" s="266">
        <v>14</v>
      </c>
      <c r="I549" s="267"/>
      <c r="J549" s="263"/>
      <c r="K549" s="263"/>
      <c r="L549" s="268"/>
      <c r="M549" s="269"/>
      <c r="N549" s="270"/>
      <c r="O549" s="270"/>
      <c r="P549" s="270"/>
      <c r="Q549" s="270"/>
      <c r="R549" s="270"/>
      <c r="S549" s="270"/>
      <c r="T549" s="271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272" t="s">
        <v>202</v>
      </c>
      <c r="AU549" s="272" t="s">
        <v>78</v>
      </c>
      <c r="AV549" s="16" t="s">
        <v>148</v>
      </c>
      <c r="AW549" s="16" t="s">
        <v>31</v>
      </c>
      <c r="AX549" s="16" t="s">
        <v>76</v>
      </c>
      <c r="AY549" s="272" t="s">
        <v>197</v>
      </c>
    </row>
    <row r="550" s="2" customFormat="1" ht="16.5" customHeight="1">
      <c r="A550" s="40"/>
      <c r="B550" s="41"/>
      <c r="C550" s="275" t="s">
        <v>1481</v>
      </c>
      <c r="D550" s="275" t="s">
        <v>363</v>
      </c>
      <c r="E550" s="276" t="s">
        <v>1482</v>
      </c>
      <c r="F550" s="277" t="s">
        <v>1483</v>
      </c>
      <c r="G550" s="278" t="s">
        <v>441</v>
      </c>
      <c r="H550" s="279">
        <v>2</v>
      </c>
      <c r="I550" s="280"/>
      <c r="J550" s="281">
        <f>ROUND(I550*H550,2)</f>
        <v>0</v>
      </c>
      <c r="K550" s="282"/>
      <c r="L550" s="283"/>
      <c r="M550" s="284" t="s">
        <v>19</v>
      </c>
      <c r="N550" s="285" t="s">
        <v>42</v>
      </c>
      <c r="O550" s="86"/>
      <c r="P550" s="225">
        <f>O550*H550</f>
        <v>0</v>
      </c>
      <c r="Q550" s="225">
        <v>0.0050000000000000001</v>
      </c>
      <c r="R550" s="225">
        <f>Q550*H550</f>
        <v>0.01</v>
      </c>
      <c r="S550" s="225">
        <v>0</v>
      </c>
      <c r="T550" s="22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27" t="s">
        <v>265</v>
      </c>
      <c r="AT550" s="227" t="s">
        <v>363</v>
      </c>
      <c r="AU550" s="227" t="s">
        <v>78</v>
      </c>
      <c r="AY550" s="19" t="s">
        <v>197</v>
      </c>
      <c r="BE550" s="228">
        <f>IF(N550="základní",J550,0)</f>
        <v>0</v>
      </c>
      <c r="BF550" s="228">
        <f>IF(N550="snížená",J550,0)</f>
        <v>0</v>
      </c>
      <c r="BG550" s="228">
        <f>IF(N550="zákl. přenesená",J550,0)</f>
        <v>0</v>
      </c>
      <c r="BH550" s="228">
        <f>IF(N550="sníž. přenesená",J550,0)</f>
        <v>0</v>
      </c>
      <c r="BI550" s="228">
        <f>IF(N550="nulová",J550,0)</f>
        <v>0</v>
      </c>
      <c r="BJ550" s="19" t="s">
        <v>148</v>
      </c>
      <c r="BK550" s="228">
        <f>ROUND(I550*H550,2)</f>
        <v>0</v>
      </c>
      <c r="BL550" s="19" t="s">
        <v>148</v>
      </c>
      <c r="BM550" s="227" t="s">
        <v>1484</v>
      </c>
    </row>
    <row r="551" s="13" customFormat="1">
      <c r="A551" s="13"/>
      <c r="B551" s="229"/>
      <c r="C551" s="230"/>
      <c r="D551" s="231" t="s">
        <v>202</v>
      </c>
      <c r="E551" s="232" t="s">
        <v>19</v>
      </c>
      <c r="F551" s="233" t="s">
        <v>1485</v>
      </c>
      <c r="G551" s="230"/>
      <c r="H551" s="232" t="s">
        <v>19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9" t="s">
        <v>202</v>
      </c>
      <c r="AU551" s="239" t="s">
        <v>78</v>
      </c>
      <c r="AV551" s="13" t="s">
        <v>76</v>
      </c>
      <c r="AW551" s="13" t="s">
        <v>31</v>
      </c>
      <c r="AX551" s="13" t="s">
        <v>69</v>
      </c>
      <c r="AY551" s="239" t="s">
        <v>197</v>
      </c>
    </row>
    <row r="552" s="14" customFormat="1">
      <c r="A552" s="14"/>
      <c r="B552" s="240"/>
      <c r="C552" s="241"/>
      <c r="D552" s="231" t="s">
        <v>202</v>
      </c>
      <c r="E552" s="242" t="s">
        <v>19</v>
      </c>
      <c r="F552" s="243" t="s">
        <v>78</v>
      </c>
      <c r="G552" s="241"/>
      <c r="H552" s="244">
        <v>2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0" t="s">
        <v>202</v>
      </c>
      <c r="AU552" s="250" t="s">
        <v>78</v>
      </c>
      <c r="AV552" s="14" t="s">
        <v>78</v>
      </c>
      <c r="AW552" s="14" t="s">
        <v>31</v>
      </c>
      <c r="AX552" s="14" t="s">
        <v>69</v>
      </c>
      <c r="AY552" s="250" t="s">
        <v>197</v>
      </c>
    </row>
    <row r="553" s="16" customFormat="1">
      <c r="A553" s="16"/>
      <c r="B553" s="262"/>
      <c r="C553" s="263"/>
      <c r="D553" s="231" t="s">
        <v>202</v>
      </c>
      <c r="E553" s="264" t="s">
        <v>19</v>
      </c>
      <c r="F553" s="265" t="s">
        <v>215</v>
      </c>
      <c r="G553" s="263"/>
      <c r="H553" s="266">
        <v>2</v>
      </c>
      <c r="I553" s="267"/>
      <c r="J553" s="263"/>
      <c r="K553" s="263"/>
      <c r="L553" s="268"/>
      <c r="M553" s="269"/>
      <c r="N553" s="270"/>
      <c r="O553" s="270"/>
      <c r="P553" s="270"/>
      <c r="Q553" s="270"/>
      <c r="R553" s="270"/>
      <c r="S553" s="270"/>
      <c r="T553" s="271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72" t="s">
        <v>202</v>
      </c>
      <c r="AU553" s="272" t="s">
        <v>78</v>
      </c>
      <c r="AV553" s="16" t="s">
        <v>148</v>
      </c>
      <c r="AW553" s="16" t="s">
        <v>31</v>
      </c>
      <c r="AX553" s="16" t="s">
        <v>76</v>
      </c>
      <c r="AY553" s="272" t="s">
        <v>197</v>
      </c>
    </row>
    <row r="554" s="2" customFormat="1" ht="24.15" customHeight="1">
      <c r="A554" s="40"/>
      <c r="B554" s="41"/>
      <c r="C554" s="275" t="s">
        <v>1486</v>
      </c>
      <c r="D554" s="275" t="s">
        <v>363</v>
      </c>
      <c r="E554" s="276" t="s">
        <v>1487</v>
      </c>
      <c r="F554" s="277" t="s">
        <v>1488</v>
      </c>
      <c r="G554" s="278" t="s">
        <v>441</v>
      </c>
      <c r="H554" s="279">
        <v>3</v>
      </c>
      <c r="I554" s="280"/>
      <c r="J554" s="281">
        <f>ROUND(I554*H554,2)</f>
        <v>0</v>
      </c>
      <c r="K554" s="282"/>
      <c r="L554" s="283"/>
      <c r="M554" s="284" t="s">
        <v>19</v>
      </c>
      <c r="N554" s="285" t="s">
        <v>42</v>
      </c>
      <c r="O554" s="86"/>
      <c r="P554" s="225">
        <f>O554*H554</f>
        <v>0</v>
      </c>
      <c r="Q554" s="225">
        <v>0.0025000000000000001</v>
      </c>
      <c r="R554" s="225">
        <f>Q554*H554</f>
        <v>0.0074999999999999997</v>
      </c>
      <c r="S554" s="225">
        <v>0</v>
      </c>
      <c r="T554" s="22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7" t="s">
        <v>265</v>
      </c>
      <c r="AT554" s="227" t="s">
        <v>363</v>
      </c>
      <c r="AU554" s="227" t="s">
        <v>78</v>
      </c>
      <c r="AY554" s="19" t="s">
        <v>197</v>
      </c>
      <c r="BE554" s="228">
        <f>IF(N554="základní",J554,0)</f>
        <v>0</v>
      </c>
      <c r="BF554" s="228">
        <f>IF(N554="snížená",J554,0)</f>
        <v>0</v>
      </c>
      <c r="BG554" s="228">
        <f>IF(N554="zákl. přenesená",J554,0)</f>
        <v>0</v>
      </c>
      <c r="BH554" s="228">
        <f>IF(N554="sníž. přenesená",J554,0)</f>
        <v>0</v>
      </c>
      <c r="BI554" s="228">
        <f>IF(N554="nulová",J554,0)</f>
        <v>0</v>
      </c>
      <c r="BJ554" s="19" t="s">
        <v>148</v>
      </c>
      <c r="BK554" s="228">
        <f>ROUND(I554*H554,2)</f>
        <v>0</v>
      </c>
      <c r="BL554" s="19" t="s">
        <v>148</v>
      </c>
      <c r="BM554" s="227" t="s">
        <v>1489</v>
      </c>
    </row>
    <row r="555" s="13" customFormat="1">
      <c r="A555" s="13"/>
      <c r="B555" s="229"/>
      <c r="C555" s="230"/>
      <c r="D555" s="231" t="s">
        <v>202</v>
      </c>
      <c r="E555" s="232" t="s">
        <v>19</v>
      </c>
      <c r="F555" s="233" t="s">
        <v>1490</v>
      </c>
      <c r="G555" s="230"/>
      <c r="H555" s="232" t="s">
        <v>19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9" t="s">
        <v>202</v>
      </c>
      <c r="AU555" s="239" t="s">
        <v>78</v>
      </c>
      <c r="AV555" s="13" t="s">
        <v>76</v>
      </c>
      <c r="AW555" s="13" t="s">
        <v>31</v>
      </c>
      <c r="AX555" s="13" t="s">
        <v>69</v>
      </c>
      <c r="AY555" s="239" t="s">
        <v>197</v>
      </c>
    </row>
    <row r="556" s="14" customFormat="1">
      <c r="A556" s="14"/>
      <c r="B556" s="240"/>
      <c r="C556" s="241"/>
      <c r="D556" s="231" t="s">
        <v>202</v>
      </c>
      <c r="E556" s="242" t="s">
        <v>19</v>
      </c>
      <c r="F556" s="243" t="s">
        <v>1491</v>
      </c>
      <c r="G556" s="241"/>
      <c r="H556" s="244">
        <v>3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0" t="s">
        <v>202</v>
      </c>
      <c r="AU556" s="250" t="s">
        <v>78</v>
      </c>
      <c r="AV556" s="14" t="s">
        <v>78</v>
      </c>
      <c r="AW556" s="14" t="s">
        <v>31</v>
      </c>
      <c r="AX556" s="14" t="s">
        <v>69</v>
      </c>
      <c r="AY556" s="250" t="s">
        <v>197</v>
      </c>
    </row>
    <row r="557" s="16" customFormat="1">
      <c r="A557" s="16"/>
      <c r="B557" s="262"/>
      <c r="C557" s="263"/>
      <c r="D557" s="231" t="s">
        <v>202</v>
      </c>
      <c r="E557" s="264" t="s">
        <v>19</v>
      </c>
      <c r="F557" s="265" t="s">
        <v>215</v>
      </c>
      <c r="G557" s="263"/>
      <c r="H557" s="266">
        <v>3</v>
      </c>
      <c r="I557" s="267"/>
      <c r="J557" s="263"/>
      <c r="K557" s="263"/>
      <c r="L557" s="268"/>
      <c r="M557" s="269"/>
      <c r="N557" s="270"/>
      <c r="O557" s="270"/>
      <c r="P557" s="270"/>
      <c r="Q557" s="270"/>
      <c r="R557" s="270"/>
      <c r="S557" s="270"/>
      <c r="T557" s="27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72" t="s">
        <v>202</v>
      </c>
      <c r="AU557" s="272" t="s">
        <v>78</v>
      </c>
      <c r="AV557" s="16" t="s">
        <v>148</v>
      </c>
      <c r="AW557" s="16" t="s">
        <v>31</v>
      </c>
      <c r="AX557" s="16" t="s">
        <v>76</v>
      </c>
      <c r="AY557" s="272" t="s">
        <v>197</v>
      </c>
    </row>
    <row r="558" s="2" customFormat="1" ht="24.15" customHeight="1">
      <c r="A558" s="40"/>
      <c r="B558" s="41"/>
      <c r="C558" s="275" t="s">
        <v>1492</v>
      </c>
      <c r="D558" s="275" t="s">
        <v>363</v>
      </c>
      <c r="E558" s="276" t="s">
        <v>1493</v>
      </c>
      <c r="F558" s="277" t="s">
        <v>1494</v>
      </c>
      <c r="G558" s="278" t="s">
        <v>441</v>
      </c>
      <c r="H558" s="279">
        <v>4</v>
      </c>
      <c r="I558" s="280"/>
      <c r="J558" s="281">
        <f>ROUND(I558*H558,2)</f>
        <v>0</v>
      </c>
      <c r="K558" s="282"/>
      <c r="L558" s="283"/>
      <c r="M558" s="284" t="s">
        <v>19</v>
      </c>
      <c r="N558" s="285" t="s">
        <v>42</v>
      </c>
      <c r="O558" s="86"/>
      <c r="P558" s="225">
        <f>O558*H558</f>
        <v>0</v>
      </c>
      <c r="Q558" s="225">
        <v>0.0040000000000000001</v>
      </c>
      <c r="R558" s="225">
        <f>Q558*H558</f>
        <v>0.016</v>
      </c>
      <c r="S558" s="225">
        <v>0</v>
      </c>
      <c r="T558" s="22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7" t="s">
        <v>265</v>
      </c>
      <c r="AT558" s="227" t="s">
        <v>363</v>
      </c>
      <c r="AU558" s="227" t="s">
        <v>78</v>
      </c>
      <c r="AY558" s="19" t="s">
        <v>197</v>
      </c>
      <c r="BE558" s="228">
        <f>IF(N558="základní",J558,0)</f>
        <v>0</v>
      </c>
      <c r="BF558" s="228">
        <f>IF(N558="snížená",J558,0)</f>
        <v>0</v>
      </c>
      <c r="BG558" s="228">
        <f>IF(N558="zákl. přenesená",J558,0)</f>
        <v>0</v>
      </c>
      <c r="BH558" s="228">
        <f>IF(N558="sníž. přenesená",J558,0)</f>
        <v>0</v>
      </c>
      <c r="BI558" s="228">
        <f>IF(N558="nulová",J558,0)</f>
        <v>0</v>
      </c>
      <c r="BJ558" s="19" t="s">
        <v>148</v>
      </c>
      <c r="BK558" s="228">
        <f>ROUND(I558*H558,2)</f>
        <v>0</v>
      </c>
      <c r="BL558" s="19" t="s">
        <v>148</v>
      </c>
      <c r="BM558" s="227" t="s">
        <v>1495</v>
      </c>
    </row>
    <row r="559" s="13" customFormat="1">
      <c r="A559" s="13"/>
      <c r="B559" s="229"/>
      <c r="C559" s="230"/>
      <c r="D559" s="231" t="s">
        <v>202</v>
      </c>
      <c r="E559" s="232" t="s">
        <v>19</v>
      </c>
      <c r="F559" s="233" t="s">
        <v>1496</v>
      </c>
      <c r="G559" s="230"/>
      <c r="H559" s="232" t="s">
        <v>19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9" t="s">
        <v>202</v>
      </c>
      <c r="AU559" s="239" t="s">
        <v>78</v>
      </c>
      <c r="AV559" s="13" t="s">
        <v>76</v>
      </c>
      <c r="AW559" s="13" t="s">
        <v>31</v>
      </c>
      <c r="AX559" s="13" t="s">
        <v>69</v>
      </c>
      <c r="AY559" s="239" t="s">
        <v>197</v>
      </c>
    </row>
    <row r="560" s="14" customFormat="1">
      <c r="A560" s="14"/>
      <c r="B560" s="240"/>
      <c r="C560" s="241"/>
      <c r="D560" s="231" t="s">
        <v>202</v>
      </c>
      <c r="E560" s="242" t="s">
        <v>19</v>
      </c>
      <c r="F560" s="243" t="s">
        <v>1497</v>
      </c>
      <c r="G560" s="241"/>
      <c r="H560" s="244">
        <v>4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0" t="s">
        <v>202</v>
      </c>
      <c r="AU560" s="250" t="s">
        <v>78</v>
      </c>
      <c r="AV560" s="14" t="s">
        <v>78</v>
      </c>
      <c r="AW560" s="14" t="s">
        <v>31</v>
      </c>
      <c r="AX560" s="14" t="s">
        <v>69</v>
      </c>
      <c r="AY560" s="250" t="s">
        <v>197</v>
      </c>
    </row>
    <row r="561" s="16" customFormat="1">
      <c r="A561" s="16"/>
      <c r="B561" s="262"/>
      <c r="C561" s="263"/>
      <c r="D561" s="231" t="s">
        <v>202</v>
      </c>
      <c r="E561" s="264" t="s">
        <v>19</v>
      </c>
      <c r="F561" s="265" t="s">
        <v>215</v>
      </c>
      <c r="G561" s="263"/>
      <c r="H561" s="266">
        <v>4</v>
      </c>
      <c r="I561" s="267"/>
      <c r="J561" s="263"/>
      <c r="K561" s="263"/>
      <c r="L561" s="268"/>
      <c r="M561" s="269"/>
      <c r="N561" s="270"/>
      <c r="O561" s="270"/>
      <c r="P561" s="270"/>
      <c r="Q561" s="270"/>
      <c r="R561" s="270"/>
      <c r="S561" s="270"/>
      <c r="T561" s="271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72" t="s">
        <v>202</v>
      </c>
      <c r="AU561" s="272" t="s">
        <v>78</v>
      </c>
      <c r="AV561" s="16" t="s">
        <v>148</v>
      </c>
      <c r="AW561" s="16" t="s">
        <v>31</v>
      </c>
      <c r="AX561" s="16" t="s">
        <v>76</v>
      </c>
      <c r="AY561" s="272" t="s">
        <v>197</v>
      </c>
    </row>
    <row r="562" s="2" customFormat="1" ht="24.15" customHeight="1">
      <c r="A562" s="40"/>
      <c r="B562" s="41"/>
      <c r="C562" s="275" t="s">
        <v>1498</v>
      </c>
      <c r="D562" s="275" t="s">
        <v>363</v>
      </c>
      <c r="E562" s="276" t="s">
        <v>1499</v>
      </c>
      <c r="F562" s="277" t="s">
        <v>1500</v>
      </c>
      <c r="G562" s="278" t="s">
        <v>441</v>
      </c>
      <c r="H562" s="279">
        <v>3</v>
      </c>
      <c r="I562" s="280"/>
      <c r="J562" s="281">
        <f>ROUND(I562*H562,2)</f>
        <v>0</v>
      </c>
      <c r="K562" s="282"/>
      <c r="L562" s="283"/>
      <c r="M562" s="284" t="s">
        <v>19</v>
      </c>
      <c r="N562" s="285" t="s">
        <v>42</v>
      </c>
      <c r="O562" s="86"/>
      <c r="P562" s="225">
        <f>O562*H562</f>
        <v>0</v>
      </c>
      <c r="Q562" s="225">
        <v>0.0035000000000000001</v>
      </c>
      <c r="R562" s="225">
        <f>Q562*H562</f>
        <v>0.010500000000000001</v>
      </c>
      <c r="S562" s="225">
        <v>0</v>
      </c>
      <c r="T562" s="22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27" t="s">
        <v>265</v>
      </c>
      <c r="AT562" s="227" t="s">
        <v>363</v>
      </c>
      <c r="AU562" s="227" t="s">
        <v>78</v>
      </c>
      <c r="AY562" s="19" t="s">
        <v>197</v>
      </c>
      <c r="BE562" s="228">
        <f>IF(N562="základní",J562,0)</f>
        <v>0</v>
      </c>
      <c r="BF562" s="228">
        <f>IF(N562="snížená",J562,0)</f>
        <v>0</v>
      </c>
      <c r="BG562" s="228">
        <f>IF(N562="zákl. přenesená",J562,0)</f>
        <v>0</v>
      </c>
      <c r="BH562" s="228">
        <f>IF(N562="sníž. přenesená",J562,0)</f>
        <v>0</v>
      </c>
      <c r="BI562" s="228">
        <f>IF(N562="nulová",J562,0)</f>
        <v>0</v>
      </c>
      <c r="BJ562" s="19" t="s">
        <v>148</v>
      </c>
      <c r="BK562" s="228">
        <f>ROUND(I562*H562,2)</f>
        <v>0</v>
      </c>
      <c r="BL562" s="19" t="s">
        <v>148</v>
      </c>
      <c r="BM562" s="227" t="s">
        <v>1501</v>
      </c>
    </row>
    <row r="563" s="13" customFormat="1">
      <c r="A563" s="13"/>
      <c r="B563" s="229"/>
      <c r="C563" s="230"/>
      <c r="D563" s="231" t="s">
        <v>202</v>
      </c>
      <c r="E563" s="232" t="s">
        <v>19</v>
      </c>
      <c r="F563" s="233" t="s">
        <v>1502</v>
      </c>
      <c r="G563" s="230"/>
      <c r="H563" s="232" t="s">
        <v>19</v>
      </c>
      <c r="I563" s="234"/>
      <c r="J563" s="230"/>
      <c r="K563" s="230"/>
      <c r="L563" s="235"/>
      <c r="M563" s="236"/>
      <c r="N563" s="237"/>
      <c r="O563" s="237"/>
      <c r="P563" s="237"/>
      <c r="Q563" s="237"/>
      <c r="R563" s="237"/>
      <c r="S563" s="237"/>
      <c r="T563" s="23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9" t="s">
        <v>202</v>
      </c>
      <c r="AU563" s="239" t="s">
        <v>78</v>
      </c>
      <c r="AV563" s="13" t="s">
        <v>76</v>
      </c>
      <c r="AW563" s="13" t="s">
        <v>31</v>
      </c>
      <c r="AX563" s="13" t="s">
        <v>69</v>
      </c>
      <c r="AY563" s="239" t="s">
        <v>197</v>
      </c>
    </row>
    <row r="564" s="14" customFormat="1">
      <c r="A564" s="14"/>
      <c r="B564" s="240"/>
      <c r="C564" s="241"/>
      <c r="D564" s="231" t="s">
        <v>202</v>
      </c>
      <c r="E564" s="242" t="s">
        <v>19</v>
      </c>
      <c r="F564" s="243" t="s">
        <v>1491</v>
      </c>
      <c r="G564" s="241"/>
      <c r="H564" s="244">
        <v>3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0" t="s">
        <v>202</v>
      </c>
      <c r="AU564" s="250" t="s">
        <v>78</v>
      </c>
      <c r="AV564" s="14" t="s">
        <v>78</v>
      </c>
      <c r="AW564" s="14" t="s">
        <v>31</v>
      </c>
      <c r="AX564" s="14" t="s">
        <v>69</v>
      </c>
      <c r="AY564" s="250" t="s">
        <v>197</v>
      </c>
    </row>
    <row r="565" s="16" customFormat="1">
      <c r="A565" s="16"/>
      <c r="B565" s="262"/>
      <c r="C565" s="263"/>
      <c r="D565" s="231" t="s">
        <v>202</v>
      </c>
      <c r="E565" s="264" t="s">
        <v>19</v>
      </c>
      <c r="F565" s="265" t="s">
        <v>215</v>
      </c>
      <c r="G565" s="263"/>
      <c r="H565" s="266">
        <v>3</v>
      </c>
      <c r="I565" s="267"/>
      <c r="J565" s="263"/>
      <c r="K565" s="263"/>
      <c r="L565" s="268"/>
      <c r="M565" s="269"/>
      <c r="N565" s="270"/>
      <c r="O565" s="270"/>
      <c r="P565" s="270"/>
      <c r="Q565" s="270"/>
      <c r="R565" s="270"/>
      <c r="S565" s="270"/>
      <c r="T565" s="271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T565" s="272" t="s">
        <v>202</v>
      </c>
      <c r="AU565" s="272" t="s">
        <v>78</v>
      </c>
      <c r="AV565" s="16" t="s">
        <v>148</v>
      </c>
      <c r="AW565" s="16" t="s">
        <v>31</v>
      </c>
      <c r="AX565" s="16" t="s">
        <v>76</v>
      </c>
      <c r="AY565" s="272" t="s">
        <v>197</v>
      </c>
    </row>
    <row r="566" s="2" customFormat="1" ht="16.5" customHeight="1">
      <c r="A566" s="40"/>
      <c r="B566" s="41"/>
      <c r="C566" s="275" t="s">
        <v>1503</v>
      </c>
      <c r="D566" s="275" t="s">
        <v>363</v>
      </c>
      <c r="E566" s="276" t="s">
        <v>1504</v>
      </c>
      <c r="F566" s="277" t="s">
        <v>1505</v>
      </c>
      <c r="G566" s="278" t="s">
        <v>441</v>
      </c>
      <c r="H566" s="279">
        <v>1</v>
      </c>
      <c r="I566" s="280"/>
      <c r="J566" s="281">
        <f>ROUND(I566*H566,2)</f>
        <v>0</v>
      </c>
      <c r="K566" s="282"/>
      <c r="L566" s="283"/>
      <c r="M566" s="284" t="s">
        <v>19</v>
      </c>
      <c r="N566" s="285" t="s">
        <v>42</v>
      </c>
      <c r="O566" s="86"/>
      <c r="P566" s="225">
        <f>O566*H566</f>
        <v>0</v>
      </c>
      <c r="Q566" s="225">
        <v>0.0050000000000000001</v>
      </c>
      <c r="R566" s="225">
        <f>Q566*H566</f>
        <v>0.0050000000000000001</v>
      </c>
      <c r="S566" s="225">
        <v>0</v>
      </c>
      <c r="T566" s="226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7" t="s">
        <v>265</v>
      </c>
      <c r="AT566" s="227" t="s">
        <v>363</v>
      </c>
      <c r="AU566" s="227" t="s">
        <v>78</v>
      </c>
      <c r="AY566" s="19" t="s">
        <v>197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19" t="s">
        <v>148</v>
      </c>
      <c r="BK566" s="228">
        <f>ROUND(I566*H566,2)</f>
        <v>0</v>
      </c>
      <c r="BL566" s="19" t="s">
        <v>148</v>
      </c>
      <c r="BM566" s="227" t="s">
        <v>1506</v>
      </c>
    </row>
    <row r="567" s="13" customFormat="1">
      <c r="A567" s="13"/>
      <c r="B567" s="229"/>
      <c r="C567" s="230"/>
      <c r="D567" s="231" t="s">
        <v>202</v>
      </c>
      <c r="E567" s="232" t="s">
        <v>19</v>
      </c>
      <c r="F567" s="233" t="s">
        <v>1507</v>
      </c>
      <c r="G567" s="230"/>
      <c r="H567" s="232" t="s">
        <v>19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9" t="s">
        <v>202</v>
      </c>
      <c r="AU567" s="239" t="s">
        <v>78</v>
      </c>
      <c r="AV567" s="13" t="s">
        <v>76</v>
      </c>
      <c r="AW567" s="13" t="s">
        <v>31</v>
      </c>
      <c r="AX567" s="13" t="s">
        <v>69</v>
      </c>
      <c r="AY567" s="239" t="s">
        <v>197</v>
      </c>
    </row>
    <row r="568" s="14" customFormat="1">
      <c r="A568" s="14"/>
      <c r="B568" s="240"/>
      <c r="C568" s="241"/>
      <c r="D568" s="231" t="s">
        <v>202</v>
      </c>
      <c r="E568" s="242" t="s">
        <v>19</v>
      </c>
      <c r="F568" s="243" t="s">
        <v>76</v>
      </c>
      <c r="G568" s="241"/>
      <c r="H568" s="244">
        <v>1</v>
      </c>
      <c r="I568" s="245"/>
      <c r="J568" s="241"/>
      <c r="K568" s="241"/>
      <c r="L568" s="246"/>
      <c r="M568" s="247"/>
      <c r="N568" s="248"/>
      <c r="O568" s="248"/>
      <c r="P568" s="248"/>
      <c r="Q568" s="248"/>
      <c r="R568" s="248"/>
      <c r="S568" s="248"/>
      <c r="T568" s="24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0" t="s">
        <v>202</v>
      </c>
      <c r="AU568" s="250" t="s">
        <v>78</v>
      </c>
      <c r="AV568" s="14" t="s">
        <v>78</v>
      </c>
      <c r="AW568" s="14" t="s">
        <v>31</v>
      </c>
      <c r="AX568" s="14" t="s">
        <v>69</v>
      </c>
      <c r="AY568" s="250" t="s">
        <v>197</v>
      </c>
    </row>
    <row r="569" s="16" customFormat="1">
      <c r="A569" s="16"/>
      <c r="B569" s="262"/>
      <c r="C569" s="263"/>
      <c r="D569" s="231" t="s">
        <v>202</v>
      </c>
      <c r="E569" s="264" t="s">
        <v>19</v>
      </c>
      <c r="F569" s="265" t="s">
        <v>215</v>
      </c>
      <c r="G569" s="263"/>
      <c r="H569" s="266">
        <v>1</v>
      </c>
      <c r="I569" s="267"/>
      <c r="J569" s="263"/>
      <c r="K569" s="263"/>
      <c r="L569" s="268"/>
      <c r="M569" s="269"/>
      <c r="N569" s="270"/>
      <c r="O569" s="270"/>
      <c r="P569" s="270"/>
      <c r="Q569" s="270"/>
      <c r="R569" s="270"/>
      <c r="S569" s="270"/>
      <c r="T569" s="271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72" t="s">
        <v>202</v>
      </c>
      <c r="AU569" s="272" t="s">
        <v>78</v>
      </c>
      <c r="AV569" s="16" t="s">
        <v>148</v>
      </c>
      <c r="AW569" s="16" t="s">
        <v>31</v>
      </c>
      <c r="AX569" s="16" t="s">
        <v>76</v>
      </c>
      <c r="AY569" s="272" t="s">
        <v>197</v>
      </c>
    </row>
    <row r="570" s="2" customFormat="1" ht="16.5" customHeight="1">
      <c r="A570" s="40"/>
      <c r="B570" s="41"/>
      <c r="C570" s="275" t="s">
        <v>1508</v>
      </c>
      <c r="D570" s="275" t="s">
        <v>363</v>
      </c>
      <c r="E570" s="276" t="s">
        <v>1509</v>
      </c>
      <c r="F570" s="277" t="s">
        <v>1510</v>
      </c>
      <c r="G570" s="278" t="s">
        <v>441</v>
      </c>
      <c r="H570" s="279">
        <v>1</v>
      </c>
      <c r="I570" s="280"/>
      <c r="J570" s="281">
        <f>ROUND(I570*H570,2)</f>
        <v>0</v>
      </c>
      <c r="K570" s="282"/>
      <c r="L570" s="283"/>
      <c r="M570" s="284" t="s">
        <v>19</v>
      </c>
      <c r="N570" s="285" t="s">
        <v>42</v>
      </c>
      <c r="O570" s="86"/>
      <c r="P570" s="225">
        <f>O570*H570</f>
        <v>0</v>
      </c>
      <c r="Q570" s="225">
        <v>0.0040000000000000001</v>
      </c>
      <c r="R570" s="225">
        <f>Q570*H570</f>
        <v>0.0040000000000000001</v>
      </c>
      <c r="S570" s="225">
        <v>0</v>
      </c>
      <c r="T570" s="22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7" t="s">
        <v>265</v>
      </c>
      <c r="AT570" s="227" t="s">
        <v>363</v>
      </c>
      <c r="AU570" s="227" t="s">
        <v>78</v>
      </c>
      <c r="AY570" s="19" t="s">
        <v>197</v>
      </c>
      <c r="BE570" s="228">
        <f>IF(N570="základní",J570,0)</f>
        <v>0</v>
      </c>
      <c r="BF570" s="228">
        <f>IF(N570="snížená",J570,0)</f>
        <v>0</v>
      </c>
      <c r="BG570" s="228">
        <f>IF(N570="zákl. přenesená",J570,0)</f>
        <v>0</v>
      </c>
      <c r="BH570" s="228">
        <f>IF(N570="sníž. přenesená",J570,0)</f>
        <v>0</v>
      </c>
      <c r="BI570" s="228">
        <f>IF(N570="nulová",J570,0)</f>
        <v>0</v>
      </c>
      <c r="BJ570" s="19" t="s">
        <v>148</v>
      </c>
      <c r="BK570" s="228">
        <f>ROUND(I570*H570,2)</f>
        <v>0</v>
      </c>
      <c r="BL570" s="19" t="s">
        <v>148</v>
      </c>
      <c r="BM570" s="227" t="s">
        <v>1511</v>
      </c>
    </row>
    <row r="571" s="13" customFormat="1">
      <c r="A571" s="13"/>
      <c r="B571" s="229"/>
      <c r="C571" s="230"/>
      <c r="D571" s="231" t="s">
        <v>202</v>
      </c>
      <c r="E571" s="232" t="s">
        <v>19</v>
      </c>
      <c r="F571" s="233" t="s">
        <v>1512</v>
      </c>
      <c r="G571" s="230"/>
      <c r="H571" s="232" t="s">
        <v>19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202</v>
      </c>
      <c r="AU571" s="239" t="s">
        <v>78</v>
      </c>
      <c r="AV571" s="13" t="s">
        <v>76</v>
      </c>
      <c r="AW571" s="13" t="s">
        <v>31</v>
      </c>
      <c r="AX571" s="13" t="s">
        <v>69</v>
      </c>
      <c r="AY571" s="239" t="s">
        <v>197</v>
      </c>
    </row>
    <row r="572" s="14" customFormat="1">
      <c r="A572" s="14"/>
      <c r="B572" s="240"/>
      <c r="C572" s="241"/>
      <c r="D572" s="231" t="s">
        <v>202</v>
      </c>
      <c r="E572" s="242" t="s">
        <v>19</v>
      </c>
      <c r="F572" s="243" t="s">
        <v>76</v>
      </c>
      <c r="G572" s="241"/>
      <c r="H572" s="244">
        <v>1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0" t="s">
        <v>202</v>
      </c>
      <c r="AU572" s="250" t="s">
        <v>78</v>
      </c>
      <c r="AV572" s="14" t="s">
        <v>78</v>
      </c>
      <c r="AW572" s="14" t="s">
        <v>31</v>
      </c>
      <c r="AX572" s="14" t="s">
        <v>69</v>
      </c>
      <c r="AY572" s="250" t="s">
        <v>197</v>
      </c>
    </row>
    <row r="573" s="16" customFormat="1">
      <c r="A573" s="16"/>
      <c r="B573" s="262"/>
      <c r="C573" s="263"/>
      <c r="D573" s="231" t="s">
        <v>202</v>
      </c>
      <c r="E573" s="264" t="s">
        <v>19</v>
      </c>
      <c r="F573" s="265" t="s">
        <v>215</v>
      </c>
      <c r="G573" s="263"/>
      <c r="H573" s="266">
        <v>1</v>
      </c>
      <c r="I573" s="267"/>
      <c r="J573" s="263"/>
      <c r="K573" s="263"/>
      <c r="L573" s="268"/>
      <c r="M573" s="269"/>
      <c r="N573" s="270"/>
      <c r="O573" s="270"/>
      <c r="P573" s="270"/>
      <c r="Q573" s="270"/>
      <c r="R573" s="270"/>
      <c r="S573" s="270"/>
      <c r="T573" s="271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72" t="s">
        <v>202</v>
      </c>
      <c r="AU573" s="272" t="s">
        <v>78</v>
      </c>
      <c r="AV573" s="16" t="s">
        <v>148</v>
      </c>
      <c r="AW573" s="16" t="s">
        <v>31</v>
      </c>
      <c r="AX573" s="16" t="s">
        <v>76</v>
      </c>
      <c r="AY573" s="272" t="s">
        <v>197</v>
      </c>
    </row>
    <row r="574" s="2" customFormat="1" ht="24.15" customHeight="1">
      <c r="A574" s="40"/>
      <c r="B574" s="41"/>
      <c r="C574" s="215" t="s">
        <v>1513</v>
      </c>
      <c r="D574" s="215" t="s">
        <v>198</v>
      </c>
      <c r="E574" s="216" t="s">
        <v>1514</v>
      </c>
      <c r="F574" s="217" t="s">
        <v>1515</v>
      </c>
      <c r="G574" s="218" t="s">
        <v>441</v>
      </c>
      <c r="H574" s="219">
        <v>10</v>
      </c>
      <c r="I574" s="220"/>
      <c r="J574" s="221">
        <f>ROUND(I574*H574,2)</f>
        <v>0</v>
      </c>
      <c r="K574" s="222"/>
      <c r="L574" s="46"/>
      <c r="M574" s="223" t="s">
        <v>19</v>
      </c>
      <c r="N574" s="224" t="s">
        <v>42</v>
      </c>
      <c r="O574" s="86"/>
      <c r="P574" s="225">
        <f>O574*H574</f>
        <v>0</v>
      </c>
      <c r="Q574" s="225">
        <v>0.10940999999999999</v>
      </c>
      <c r="R574" s="225">
        <f>Q574*H574</f>
        <v>1.0940999999999999</v>
      </c>
      <c r="S574" s="225">
        <v>0</v>
      </c>
      <c r="T574" s="22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7" t="s">
        <v>148</v>
      </c>
      <c r="AT574" s="227" t="s">
        <v>198</v>
      </c>
      <c r="AU574" s="227" t="s">
        <v>78</v>
      </c>
      <c r="AY574" s="19" t="s">
        <v>197</v>
      </c>
      <c r="BE574" s="228">
        <f>IF(N574="základní",J574,0)</f>
        <v>0</v>
      </c>
      <c r="BF574" s="228">
        <f>IF(N574="snížená",J574,0)</f>
        <v>0</v>
      </c>
      <c r="BG574" s="228">
        <f>IF(N574="zákl. přenesená",J574,0)</f>
        <v>0</v>
      </c>
      <c r="BH574" s="228">
        <f>IF(N574="sníž. přenesená",J574,0)</f>
        <v>0</v>
      </c>
      <c r="BI574" s="228">
        <f>IF(N574="nulová",J574,0)</f>
        <v>0</v>
      </c>
      <c r="BJ574" s="19" t="s">
        <v>148</v>
      </c>
      <c r="BK574" s="228">
        <f>ROUND(I574*H574,2)</f>
        <v>0</v>
      </c>
      <c r="BL574" s="19" t="s">
        <v>148</v>
      </c>
      <c r="BM574" s="227" t="s">
        <v>1516</v>
      </c>
    </row>
    <row r="575" s="2" customFormat="1">
      <c r="A575" s="40"/>
      <c r="B575" s="41"/>
      <c r="C575" s="42"/>
      <c r="D575" s="292" t="s">
        <v>774</v>
      </c>
      <c r="E575" s="42"/>
      <c r="F575" s="293" t="s">
        <v>1517</v>
      </c>
      <c r="G575" s="42"/>
      <c r="H575" s="42"/>
      <c r="I575" s="294"/>
      <c r="J575" s="42"/>
      <c r="K575" s="42"/>
      <c r="L575" s="46"/>
      <c r="M575" s="295"/>
      <c r="N575" s="296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774</v>
      </c>
      <c r="AU575" s="19" t="s">
        <v>78</v>
      </c>
    </row>
    <row r="576" s="13" customFormat="1">
      <c r="A576" s="13"/>
      <c r="B576" s="229"/>
      <c r="C576" s="230"/>
      <c r="D576" s="231" t="s">
        <v>202</v>
      </c>
      <c r="E576" s="232" t="s">
        <v>19</v>
      </c>
      <c r="F576" s="233" t="s">
        <v>1131</v>
      </c>
      <c r="G576" s="230"/>
      <c r="H576" s="232" t="s">
        <v>19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202</v>
      </c>
      <c r="AU576" s="239" t="s">
        <v>78</v>
      </c>
      <c r="AV576" s="13" t="s">
        <v>76</v>
      </c>
      <c r="AW576" s="13" t="s">
        <v>31</v>
      </c>
      <c r="AX576" s="13" t="s">
        <v>69</v>
      </c>
      <c r="AY576" s="239" t="s">
        <v>197</v>
      </c>
    </row>
    <row r="577" s="14" customFormat="1">
      <c r="A577" s="14"/>
      <c r="B577" s="240"/>
      <c r="C577" s="241"/>
      <c r="D577" s="231" t="s">
        <v>202</v>
      </c>
      <c r="E577" s="242" t="s">
        <v>19</v>
      </c>
      <c r="F577" s="243" t="s">
        <v>276</v>
      </c>
      <c r="G577" s="241"/>
      <c r="H577" s="244">
        <v>10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0" t="s">
        <v>202</v>
      </c>
      <c r="AU577" s="250" t="s">
        <v>78</v>
      </c>
      <c r="AV577" s="14" t="s">
        <v>78</v>
      </c>
      <c r="AW577" s="14" t="s">
        <v>31</v>
      </c>
      <c r="AX577" s="14" t="s">
        <v>69</v>
      </c>
      <c r="AY577" s="250" t="s">
        <v>197</v>
      </c>
    </row>
    <row r="578" s="16" customFormat="1">
      <c r="A578" s="16"/>
      <c r="B578" s="262"/>
      <c r="C578" s="263"/>
      <c r="D578" s="231" t="s">
        <v>202</v>
      </c>
      <c r="E578" s="264" t="s">
        <v>19</v>
      </c>
      <c r="F578" s="265" t="s">
        <v>215</v>
      </c>
      <c r="G578" s="263"/>
      <c r="H578" s="266">
        <v>10</v>
      </c>
      <c r="I578" s="267"/>
      <c r="J578" s="263"/>
      <c r="K578" s="263"/>
      <c r="L578" s="268"/>
      <c r="M578" s="269"/>
      <c r="N578" s="270"/>
      <c r="O578" s="270"/>
      <c r="P578" s="270"/>
      <c r="Q578" s="270"/>
      <c r="R578" s="270"/>
      <c r="S578" s="270"/>
      <c r="T578" s="271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T578" s="272" t="s">
        <v>202</v>
      </c>
      <c r="AU578" s="272" t="s">
        <v>78</v>
      </c>
      <c r="AV578" s="16" t="s">
        <v>148</v>
      </c>
      <c r="AW578" s="16" t="s">
        <v>31</v>
      </c>
      <c r="AX578" s="16" t="s">
        <v>76</v>
      </c>
      <c r="AY578" s="272" t="s">
        <v>197</v>
      </c>
    </row>
    <row r="579" s="2" customFormat="1" ht="21.75" customHeight="1">
      <c r="A579" s="40"/>
      <c r="B579" s="41"/>
      <c r="C579" s="275" t="s">
        <v>1518</v>
      </c>
      <c r="D579" s="275" t="s">
        <v>363</v>
      </c>
      <c r="E579" s="276" t="s">
        <v>1519</v>
      </c>
      <c r="F579" s="277" t="s">
        <v>1520</v>
      </c>
      <c r="G579" s="278" t="s">
        <v>441</v>
      </c>
      <c r="H579" s="279">
        <v>10</v>
      </c>
      <c r="I579" s="280"/>
      <c r="J579" s="281">
        <f>ROUND(I579*H579,2)</f>
        <v>0</v>
      </c>
      <c r="K579" s="282"/>
      <c r="L579" s="283"/>
      <c r="M579" s="284" t="s">
        <v>19</v>
      </c>
      <c r="N579" s="285" t="s">
        <v>42</v>
      </c>
      <c r="O579" s="86"/>
      <c r="P579" s="225">
        <f>O579*H579</f>
        <v>0</v>
      </c>
      <c r="Q579" s="225">
        <v>0.0061000000000000004</v>
      </c>
      <c r="R579" s="225">
        <f>Q579*H579</f>
        <v>0.061000000000000006</v>
      </c>
      <c r="S579" s="225">
        <v>0</v>
      </c>
      <c r="T579" s="22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7" t="s">
        <v>265</v>
      </c>
      <c r="AT579" s="227" t="s">
        <v>363</v>
      </c>
      <c r="AU579" s="227" t="s">
        <v>78</v>
      </c>
      <c r="AY579" s="19" t="s">
        <v>197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19" t="s">
        <v>148</v>
      </c>
      <c r="BK579" s="228">
        <f>ROUND(I579*H579,2)</f>
        <v>0</v>
      </c>
      <c r="BL579" s="19" t="s">
        <v>148</v>
      </c>
      <c r="BM579" s="227" t="s">
        <v>1521</v>
      </c>
    </row>
    <row r="580" s="13" customFormat="1">
      <c r="A580" s="13"/>
      <c r="B580" s="229"/>
      <c r="C580" s="230"/>
      <c r="D580" s="231" t="s">
        <v>202</v>
      </c>
      <c r="E580" s="232" t="s">
        <v>19</v>
      </c>
      <c r="F580" s="233" t="s">
        <v>1131</v>
      </c>
      <c r="G580" s="230"/>
      <c r="H580" s="232" t="s">
        <v>19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9" t="s">
        <v>202</v>
      </c>
      <c r="AU580" s="239" t="s">
        <v>78</v>
      </c>
      <c r="AV580" s="13" t="s">
        <v>76</v>
      </c>
      <c r="AW580" s="13" t="s">
        <v>31</v>
      </c>
      <c r="AX580" s="13" t="s">
        <v>69</v>
      </c>
      <c r="AY580" s="239" t="s">
        <v>197</v>
      </c>
    </row>
    <row r="581" s="14" customFormat="1">
      <c r="A581" s="14"/>
      <c r="B581" s="240"/>
      <c r="C581" s="241"/>
      <c r="D581" s="231" t="s">
        <v>202</v>
      </c>
      <c r="E581" s="242" t="s">
        <v>19</v>
      </c>
      <c r="F581" s="243" t="s">
        <v>276</v>
      </c>
      <c r="G581" s="241"/>
      <c r="H581" s="244">
        <v>10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0" t="s">
        <v>202</v>
      </c>
      <c r="AU581" s="250" t="s">
        <v>78</v>
      </c>
      <c r="AV581" s="14" t="s">
        <v>78</v>
      </c>
      <c r="AW581" s="14" t="s">
        <v>31</v>
      </c>
      <c r="AX581" s="14" t="s">
        <v>69</v>
      </c>
      <c r="AY581" s="250" t="s">
        <v>197</v>
      </c>
    </row>
    <row r="582" s="16" customFormat="1">
      <c r="A582" s="16"/>
      <c r="B582" s="262"/>
      <c r="C582" s="263"/>
      <c r="D582" s="231" t="s">
        <v>202</v>
      </c>
      <c r="E582" s="264" t="s">
        <v>19</v>
      </c>
      <c r="F582" s="265" t="s">
        <v>215</v>
      </c>
      <c r="G582" s="263"/>
      <c r="H582" s="266">
        <v>10</v>
      </c>
      <c r="I582" s="267"/>
      <c r="J582" s="263"/>
      <c r="K582" s="263"/>
      <c r="L582" s="268"/>
      <c r="M582" s="269"/>
      <c r="N582" s="270"/>
      <c r="O582" s="270"/>
      <c r="P582" s="270"/>
      <c r="Q582" s="270"/>
      <c r="R582" s="270"/>
      <c r="S582" s="270"/>
      <c r="T582" s="271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72" t="s">
        <v>202</v>
      </c>
      <c r="AU582" s="272" t="s">
        <v>78</v>
      </c>
      <c r="AV582" s="16" t="s">
        <v>148</v>
      </c>
      <c r="AW582" s="16" t="s">
        <v>31</v>
      </c>
      <c r="AX582" s="16" t="s">
        <v>76</v>
      </c>
      <c r="AY582" s="272" t="s">
        <v>197</v>
      </c>
    </row>
    <row r="583" s="2" customFormat="1" ht="16.5" customHeight="1">
      <c r="A583" s="40"/>
      <c r="B583" s="41"/>
      <c r="C583" s="275" t="s">
        <v>1522</v>
      </c>
      <c r="D583" s="275" t="s">
        <v>363</v>
      </c>
      <c r="E583" s="276" t="s">
        <v>1523</v>
      </c>
      <c r="F583" s="277" t="s">
        <v>1524</v>
      </c>
      <c r="G583" s="278" t="s">
        <v>441</v>
      </c>
      <c r="H583" s="279">
        <v>10</v>
      </c>
      <c r="I583" s="280"/>
      <c r="J583" s="281">
        <f>ROUND(I583*H583,2)</f>
        <v>0</v>
      </c>
      <c r="K583" s="282"/>
      <c r="L583" s="283"/>
      <c r="M583" s="284" t="s">
        <v>19</v>
      </c>
      <c r="N583" s="285" t="s">
        <v>42</v>
      </c>
      <c r="O583" s="86"/>
      <c r="P583" s="225">
        <f>O583*H583</f>
        <v>0</v>
      </c>
      <c r="Q583" s="225">
        <v>0.00010000000000000001</v>
      </c>
      <c r="R583" s="225">
        <f>Q583*H583</f>
        <v>0.001</v>
      </c>
      <c r="S583" s="225">
        <v>0</v>
      </c>
      <c r="T583" s="22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7" t="s">
        <v>265</v>
      </c>
      <c r="AT583" s="227" t="s">
        <v>363</v>
      </c>
      <c r="AU583" s="227" t="s">
        <v>78</v>
      </c>
      <c r="AY583" s="19" t="s">
        <v>197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19" t="s">
        <v>148</v>
      </c>
      <c r="BK583" s="228">
        <f>ROUND(I583*H583,2)</f>
        <v>0</v>
      </c>
      <c r="BL583" s="19" t="s">
        <v>148</v>
      </c>
      <c r="BM583" s="227" t="s">
        <v>1525</v>
      </c>
    </row>
    <row r="584" s="13" customFormat="1">
      <c r="A584" s="13"/>
      <c r="B584" s="229"/>
      <c r="C584" s="230"/>
      <c r="D584" s="231" t="s">
        <v>202</v>
      </c>
      <c r="E584" s="232" t="s">
        <v>19</v>
      </c>
      <c r="F584" s="233" t="s">
        <v>1131</v>
      </c>
      <c r="G584" s="230"/>
      <c r="H584" s="232" t="s">
        <v>19</v>
      </c>
      <c r="I584" s="234"/>
      <c r="J584" s="230"/>
      <c r="K584" s="230"/>
      <c r="L584" s="235"/>
      <c r="M584" s="236"/>
      <c r="N584" s="237"/>
      <c r="O584" s="237"/>
      <c r="P584" s="237"/>
      <c r="Q584" s="237"/>
      <c r="R584" s="237"/>
      <c r="S584" s="237"/>
      <c r="T584" s="23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9" t="s">
        <v>202</v>
      </c>
      <c r="AU584" s="239" t="s">
        <v>78</v>
      </c>
      <c r="AV584" s="13" t="s">
        <v>76</v>
      </c>
      <c r="AW584" s="13" t="s">
        <v>31</v>
      </c>
      <c r="AX584" s="13" t="s">
        <v>69</v>
      </c>
      <c r="AY584" s="239" t="s">
        <v>197</v>
      </c>
    </row>
    <row r="585" s="14" customFormat="1">
      <c r="A585" s="14"/>
      <c r="B585" s="240"/>
      <c r="C585" s="241"/>
      <c r="D585" s="231" t="s">
        <v>202</v>
      </c>
      <c r="E585" s="242" t="s">
        <v>19</v>
      </c>
      <c r="F585" s="243" t="s">
        <v>276</v>
      </c>
      <c r="G585" s="241"/>
      <c r="H585" s="244">
        <v>10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0" t="s">
        <v>202</v>
      </c>
      <c r="AU585" s="250" t="s">
        <v>78</v>
      </c>
      <c r="AV585" s="14" t="s">
        <v>78</v>
      </c>
      <c r="AW585" s="14" t="s">
        <v>31</v>
      </c>
      <c r="AX585" s="14" t="s">
        <v>69</v>
      </c>
      <c r="AY585" s="250" t="s">
        <v>197</v>
      </c>
    </row>
    <row r="586" s="16" customFormat="1">
      <c r="A586" s="16"/>
      <c r="B586" s="262"/>
      <c r="C586" s="263"/>
      <c r="D586" s="231" t="s">
        <v>202</v>
      </c>
      <c r="E586" s="264" t="s">
        <v>19</v>
      </c>
      <c r="F586" s="265" t="s">
        <v>215</v>
      </c>
      <c r="G586" s="263"/>
      <c r="H586" s="266">
        <v>10</v>
      </c>
      <c r="I586" s="267"/>
      <c r="J586" s="263"/>
      <c r="K586" s="263"/>
      <c r="L586" s="268"/>
      <c r="M586" s="269"/>
      <c r="N586" s="270"/>
      <c r="O586" s="270"/>
      <c r="P586" s="270"/>
      <c r="Q586" s="270"/>
      <c r="R586" s="270"/>
      <c r="S586" s="270"/>
      <c r="T586" s="271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72" t="s">
        <v>202</v>
      </c>
      <c r="AU586" s="272" t="s">
        <v>78</v>
      </c>
      <c r="AV586" s="16" t="s">
        <v>148</v>
      </c>
      <c r="AW586" s="16" t="s">
        <v>31</v>
      </c>
      <c r="AX586" s="16" t="s">
        <v>76</v>
      </c>
      <c r="AY586" s="272" t="s">
        <v>197</v>
      </c>
    </row>
    <row r="587" s="2" customFormat="1" ht="21.75" customHeight="1">
      <c r="A587" s="40"/>
      <c r="B587" s="41"/>
      <c r="C587" s="275" t="s">
        <v>1526</v>
      </c>
      <c r="D587" s="275" t="s">
        <v>363</v>
      </c>
      <c r="E587" s="276" t="s">
        <v>1527</v>
      </c>
      <c r="F587" s="277" t="s">
        <v>1528</v>
      </c>
      <c r="G587" s="278" t="s">
        <v>441</v>
      </c>
      <c r="H587" s="279">
        <v>28</v>
      </c>
      <c r="I587" s="280"/>
      <c r="J587" s="281">
        <f>ROUND(I587*H587,2)</f>
        <v>0</v>
      </c>
      <c r="K587" s="282"/>
      <c r="L587" s="283"/>
      <c r="M587" s="284" t="s">
        <v>19</v>
      </c>
      <c r="N587" s="285" t="s">
        <v>42</v>
      </c>
      <c r="O587" s="86"/>
      <c r="P587" s="225">
        <f>O587*H587</f>
        <v>0</v>
      </c>
      <c r="Q587" s="225">
        <v>0.00035</v>
      </c>
      <c r="R587" s="225">
        <f>Q587*H587</f>
        <v>0.0097999999999999997</v>
      </c>
      <c r="S587" s="225">
        <v>0</v>
      </c>
      <c r="T587" s="22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7" t="s">
        <v>265</v>
      </c>
      <c r="AT587" s="227" t="s">
        <v>363</v>
      </c>
      <c r="AU587" s="227" t="s">
        <v>78</v>
      </c>
      <c r="AY587" s="19" t="s">
        <v>197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19" t="s">
        <v>148</v>
      </c>
      <c r="BK587" s="228">
        <f>ROUND(I587*H587,2)</f>
        <v>0</v>
      </c>
      <c r="BL587" s="19" t="s">
        <v>148</v>
      </c>
      <c r="BM587" s="227" t="s">
        <v>1529</v>
      </c>
    </row>
    <row r="588" s="13" customFormat="1">
      <c r="A588" s="13"/>
      <c r="B588" s="229"/>
      <c r="C588" s="230"/>
      <c r="D588" s="231" t="s">
        <v>202</v>
      </c>
      <c r="E588" s="232" t="s">
        <v>19</v>
      </c>
      <c r="F588" s="233" t="s">
        <v>1131</v>
      </c>
      <c r="G588" s="230"/>
      <c r="H588" s="232" t="s">
        <v>19</v>
      </c>
      <c r="I588" s="234"/>
      <c r="J588" s="230"/>
      <c r="K588" s="230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202</v>
      </c>
      <c r="AU588" s="239" t="s">
        <v>78</v>
      </c>
      <c r="AV588" s="13" t="s">
        <v>76</v>
      </c>
      <c r="AW588" s="13" t="s">
        <v>31</v>
      </c>
      <c r="AX588" s="13" t="s">
        <v>69</v>
      </c>
      <c r="AY588" s="239" t="s">
        <v>197</v>
      </c>
    </row>
    <row r="589" s="14" customFormat="1">
      <c r="A589" s="14"/>
      <c r="B589" s="240"/>
      <c r="C589" s="241"/>
      <c r="D589" s="231" t="s">
        <v>202</v>
      </c>
      <c r="E589" s="242" t="s">
        <v>19</v>
      </c>
      <c r="F589" s="243" t="s">
        <v>1530</v>
      </c>
      <c r="G589" s="241"/>
      <c r="H589" s="244">
        <v>28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0" t="s">
        <v>202</v>
      </c>
      <c r="AU589" s="250" t="s">
        <v>78</v>
      </c>
      <c r="AV589" s="14" t="s">
        <v>78</v>
      </c>
      <c r="AW589" s="14" t="s">
        <v>31</v>
      </c>
      <c r="AX589" s="14" t="s">
        <v>69</v>
      </c>
      <c r="AY589" s="250" t="s">
        <v>197</v>
      </c>
    </row>
    <row r="590" s="16" customFormat="1">
      <c r="A590" s="16"/>
      <c r="B590" s="262"/>
      <c r="C590" s="263"/>
      <c r="D590" s="231" t="s">
        <v>202</v>
      </c>
      <c r="E590" s="264" t="s">
        <v>19</v>
      </c>
      <c r="F590" s="265" t="s">
        <v>215</v>
      </c>
      <c r="G590" s="263"/>
      <c r="H590" s="266">
        <v>28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T590" s="272" t="s">
        <v>202</v>
      </c>
      <c r="AU590" s="272" t="s">
        <v>78</v>
      </c>
      <c r="AV590" s="16" t="s">
        <v>148</v>
      </c>
      <c r="AW590" s="16" t="s">
        <v>31</v>
      </c>
      <c r="AX590" s="16" t="s">
        <v>76</v>
      </c>
      <c r="AY590" s="272" t="s">
        <v>197</v>
      </c>
    </row>
    <row r="591" s="2" customFormat="1" ht="24.15" customHeight="1">
      <c r="A591" s="40"/>
      <c r="B591" s="41"/>
      <c r="C591" s="215" t="s">
        <v>1531</v>
      </c>
      <c r="D591" s="215" t="s">
        <v>198</v>
      </c>
      <c r="E591" s="216" t="s">
        <v>1532</v>
      </c>
      <c r="F591" s="217" t="s">
        <v>1533</v>
      </c>
      <c r="G591" s="218" t="s">
        <v>232</v>
      </c>
      <c r="H591" s="219">
        <v>11</v>
      </c>
      <c r="I591" s="220"/>
      <c r="J591" s="221">
        <f>ROUND(I591*H591,2)</f>
        <v>0</v>
      </c>
      <c r="K591" s="222"/>
      <c r="L591" s="46"/>
      <c r="M591" s="223" t="s">
        <v>19</v>
      </c>
      <c r="N591" s="224" t="s">
        <v>42</v>
      </c>
      <c r="O591" s="86"/>
      <c r="P591" s="225">
        <f>O591*H591</f>
        <v>0</v>
      </c>
      <c r="Q591" s="225">
        <v>0.0016000000000000001</v>
      </c>
      <c r="R591" s="225">
        <f>Q591*H591</f>
        <v>0.017600000000000001</v>
      </c>
      <c r="S591" s="225">
        <v>0</v>
      </c>
      <c r="T591" s="22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7" t="s">
        <v>148</v>
      </c>
      <c r="AT591" s="227" t="s">
        <v>198</v>
      </c>
      <c r="AU591" s="227" t="s">
        <v>78</v>
      </c>
      <c r="AY591" s="19" t="s">
        <v>197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19" t="s">
        <v>148</v>
      </c>
      <c r="BK591" s="228">
        <f>ROUND(I591*H591,2)</f>
        <v>0</v>
      </c>
      <c r="BL591" s="19" t="s">
        <v>148</v>
      </c>
      <c r="BM591" s="227" t="s">
        <v>1534</v>
      </c>
    </row>
    <row r="592" s="2" customFormat="1">
      <c r="A592" s="40"/>
      <c r="B592" s="41"/>
      <c r="C592" s="42"/>
      <c r="D592" s="292" t="s">
        <v>774</v>
      </c>
      <c r="E592" s="42"/>
      <c r="F592" s="293" t="s">
        <v>1535</v>
      </c>
      <c r="G592" s="42"/>
      <c r="H592" s="42"/>
      <c r="I592" s="294"/>
      <c r="J592" s="42"/>
      <c r="K592" s="42"/>
      <c r="L592" s="46"/>
      <c r="M592" s="295"/>
      <c r="N592" s="296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774</v>
      </c>
      <c r="AU592" s="19" t="s">
        <v>78</v>
      </c>
    </row>
    <row r="593" s="13" customFormat="1">
      <c r="A593" s="13"/>
      <c r="B593" s="229"/>
      <c r="C593" s="230"/>
      <c r="D593" s="231" t="s">
        <v>202</v>
      </c>
      <c r="E593" s="232" t="s">
        <v>19</v>
      </c>
      <c r="F593" s="233" t="s">
        <v>1536</v>
      </c>
      <c r="G593" s="230"/>
      <c r="H593" s="232" t="s">
        <v>19</v>
      </c>
      <c r="I593" s="234"/>
      <c r="J593" s="230"/>
      <c r="K593" s="230"/>
      <c r="L593" s="235"/>
      <c r="M593" s="236"/>
      <c r="N593" s="237"/>
      <c r="O593" s="237"/>
      <c r="P593" s="237"/>
      <c r="Q593" s="237"/>
      <c r="R593" s="237"/>
      <c r="S593" s="237"/>
      <c r="T593" s="23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9" t="s">
        <v>202</v>
      </c>
      <c r="AU593" s="239" t="s">
        <v>78</v>
      </c>
      <c r="AV593" s="13" t="s">
        <v>76</v>
      </c>
      <c r="AW593" s="13" t="s">
        <v>31</v>
      </c>
      <c r="AX593" s="13" t="s">
        <v>69</v>
      </c>
      <c r="AY593" s="239" t="s">
        <v>197</v>
      </c>
    </row>
    <row r="594" s="14" customFormat="1">
      <c r="A594" s="14"/>
      <c r="B594" s="240"/>
      <c r="C594" s="241"/>
      <c r="D594" s="231" t="s">
        <v>202</v>
      </c>
      <c r="E594" s="242" t="s">
        <v>19</v>
      </c>
      <c r="F594" s="243" t="s">
        <v>1537</v>
      </c>
      <c r="G594" s="241"/>
      <c r="H594" s="244">
        <v>11</v>
      </c>
      <c r="I594" s="245"/>
      <c r="J594" s="241"/>
      <c r="K594" s="241"/>
      <c r="L594" s="246"/>
      <c r="M594" s="247"/>
      <c r="N594" s="248"/>
      <c r="O594" s="248"/>
      <c r="P594" s="248"/>
      <c r="Q594" s="248"/>
      <c r="R594" s="248"/>
      <c r="S594" s="248"/>
      <c r="T594" s="24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0" t="s">
        <v>202</v>
      </c>
      <c r="AU594" s="250" t="s">
        <v>78</v>
      </c>
      <c r="AV594" s="14" t="s">
        <v>78</v>
      </c>
      <c r="AW594" s="14" t="s">
        <v>31</v>
      </c>
      <c r="AX594" s="14" t="s">
        <v>69</v>
      </c>
      <c r="AY594" s="250" t="s">
        <v>197</v>
      </c>
    </row>
    <row r="595" s="16" customFormat="1">
      <c r="A595" s="16"/>
      <c r="B595" s="262"/>
      <c r="C595" s="263"/>
      <c r="D595" s="231" t="s">
        <v>202</v>
      </c>
      <c r="E595" s="264" t="s">
        <v>19</v>
      </c>
      <c r="F595" s="265" t="s">
        <v>215</v>
      </c>
      <c r="G595" s="263"/>
      <c r="H595" s="266">
        <v>11</v>
      </c>
      <c r="I595" s="267"/>
      <c r="J595" s="263"/>
      <c r="K595" s="263"/>
      <c r="L595" s="268"/>
      <c r="M595" s="269"/>
      <c r="N595" s="270"/>
      <c r="O595" s="270"/>
      <c r="P595" s="270"/>
      <c r="Q595" s="270"/>
      <c r="R595" s="270"/>
      <c r="S595" s="270"/>
      <c r="T595" s="271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T595" s="272" t="s">
        <v>202</v>
      </c>
      <c r="AU595" s="272" t="s">
        <v>78</v>
      </c>
      <c r="AV595" s="16" t="s">
        <v>148</v>
      </c>
      <c r="AW595" s="16" t="s">
        <v>31</v>
      </c>
      <c r="AX595" s="16" t="s">
        <v>76</v>
      </c>
      <c r="AY595" s="272" t="s">
        <v>197</v>
      </c>
    </row>
    <row r="596" s="2" customFormat="1" ht="33" customHeight="1">
      <c r="A596" s="40"/>
      <c r="B596" s="41"/>
      <c r="C596" s="215" t="s">
        <v>1538</v>
      </c>
      <c r="D596" s="215" t="s">
        <v>198</v>
      </c>
      <c r="E596" s="216" t="s">
        <v>1539</v>
      </c>
      <c r="F596" s="217" t="s">
        <v>1540</v>
      </c>
      <c r="G596" s="218" t="s">
        <v>252</v>
      </c>
      <c r="H596" s="219">
        <v>154</v>
      </c>
      <c r="I596" s="220"/>
      <c r="J596" s="221">
        <f>ROUND(I596*H596,2)</f>
        <v>0</v>
      </c>
      <c r="K596" s="222"/>
      <c r="L596" s="46"/>
      <c r="M596" s="223" t="s">
        <v>19</v>
      </c>
      <c r="N596" s="224" t="s">
        <v>42</v>
      </c>
      <c r="O596" s="86"/>
      <c r="P596" s="225">
        <f>O596*H596</f>
        <v>0</v>
      </c>
      <c r="Q596" s="225">
        <v>0.080879999999999994</v>
      </c>
      <c r="R596" s="225">
        <f>Q596*H596</f>
        <v>12.455519999999998</v>
      </c>
      <c r="S596" s="225">
        <v>0</v>
      </c>
      <c r="T596" s="22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7" t="s">
        <v>148</v>
      </c>
      <c r="AT596" s="227" t="s">
        <v>198</v>
      </c>
      <c r="AU596" s="227" t="s">
        <v>78</v>
      </c>
      <c r="AY596" s="19" t="s">
        <v>197</v>
      </c>
      <c r="BE596" s="228">
        <f>IF(N596="základní",J596,0)</f>
        <v>0</v>
      </c>
      <c r="BF596" s="228">
        <f>IF(N596="snížená",J596,0)</f>
        <v>0</v>
      </c>
      <c r="BG596" s="228">
        <f>IF(N596="zákl. přenesená",J596,0)</f>
        <v>0</v>
      </c>
      <c r="BH596" s="228">
        <f>IF(N596="sníž. přenesená",J596,0)</f>
        <v>0</v>
      </c>
      <c r="BI596" s="228">
        <f>IF(N596="nulová",J596,0)</f>
        <v>0</v>
      </c>
      <c r="BJ596" s="19" t="s">
        <v>148</v>
      </c>
      <c r="BK596" s="228">
        <f>ROUND(I596*H596,2)</f>
        <v>0</v>
      </c>
      <c r="BL596" s="19" t="s">
        <v>148</v>
      </c>
      <c r="BM596" s="227" t="s">
        <v>1541</v>
      </c>
    </row>
    <row r="597" s="2" customFormat="1">
      <c r="A597" s="40"/>
      <c r="B597" s="41"/>
      <c r="C597" s="42"/>
      <c r="D597" s="292" t="s">
        <v>774</v>
      </c>
      <c r="E597" s="42"/>
      <c r="F597" s="293" t="s">
        <v>1542</v>
      </c>
      <c r="G597" s="42"/>
      <c r="H597" s="42"/>
      <c r="I597" s="294"/>
      <c r="J597" s="42"/>
      <c r="K597" s="42"/>
      <c r="L597" s="46"/>
      <c r="M597" s="295"/>
      <c r="N597" s="296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774</v>
      </c>
      <c r="AU597" s="19" t="s">
        <v>78</v>
      </c>
    </row>
    <row r="598" s="13" customFormat="1">
      <c r="A598" s="13"/>
      <c r="B598" s="229"/>
      <c r="C598" s="230"/>
      <c r="D598" s="231" t="s">
        <v>202</v>
      </c>
      <c r="E598" s="232" t="s">
        <v>19</v>
      </c>
      <c r="F598" s="233" t="s">
        <v>1543</v>
      </c>
      <c r="G598" s="230"/>
      <c r="H598" s="232" t="s">
        <v>19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202</v>
      </c>
      <c r="AU598" s="239" t="s">
        <v>78</v>
      </c>
      <c r="AV598" s="13" t="s">
        <v>76</v>
      </c>
      <c r="AW598" s="13" t="s">
        <v>31</v>
      </c>
      <c r="AX598" s="13" t="s">
        <v>69</v>
      </c>
      <c r="AY598" s="239" t="s">
        <v>197</v>
      </c>
    </row>
    <row r="599" s="14" customFormat="1">
      <c r="A599" s="14"/>
      <c r="B599" s="240"/>
      <c r="C599" s="241"/>
      <c r="D599" s="231" t="s">
        <v>202</v>
      </c>
      <c r="E599" s="242" t="s">
        <v>19</v>
      </c>
      <c r="F599" s="243" t="s">
        <v>1544</v>
      </c>
      <c r="G599" s="241"/>
      <c r="H599" s="244">
        <v>154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0" t="s">
        <v>202</v>
      </c>
      <c r="AU599" s="250" t="s">
        <v>78</v>
      </c>
      <c r="AV599" s="14" t="s">
        <v>78</v>
      </c>
      <c r="AW599" s="14" t="s">
        <v>31</v>
      </c>
      <c r="AX599" s="14" t="s">
        <v>69</v>
      </c>
      <c r="AY599" s="250" t="s">
        <v>197</v>
      </c>
    </row>
    <row r="600" s="16" customFormat="1">
      <c r="A600" s="16"/>
      <c r="B600" s="262"/>
      <c r="C600" s="263"/>
      <c r="D600" s="231" t="s">
        <v>202</v>
      </c>
      <c r="E600" s="264" t="s">
        <v>19</v>
      </c>
      <c r="F600" s="265" t="s">
        <v>215</v>
      </c>
      <c r="G600" s="263"/>
      <c r="H600" s="266">
        <v>154</v>
      </c>
      <c r="I600" s="267"/>
      <c r="J600" s="263"/>
      <c r="K600" s="263"/>
      <c r="L600" s="268"/>
      <c r="M600" s="269"/>
      <c r="N600" s="270"/>
      <c r="O600" s="270"/>
      <c r="P600" s="270"/>
      <c r="Q600" s="270"/>
      <c r="R600" s="270"/>
      <c r="S600" s="270"/>
      <c r="T600" s="271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72" t="s">
        <v>202</v>
      </c>
      <c r="AU600" s="272" t="s">
        <v>78</v>
      </c>
      <c r="AV600" s="16" t="s">
        <v>148</v>
      </c>
      <c r="AW600" s="16" t="s">
        <v>31</v>
      </c>
      <c r="AX600" s="16" t="s">
        <v>76</v>
      </c>
      <c r="AY600" s="272" t="s">
        <v>197</v>
      </c>
    </row>
    <row r="601" s="2" customFormat="1" ht="21.75" customHeight="1">
      <c r="A601" s="40"/>
      <c r="B601" s="41"/>
      <c r="C601" s="275" t="s">
        <v>1545</v>
      </c>
      <c r="D601" s="275" t="s">
        <v>363</v>
      </c>
      <c r="E601" s="276" t="s">
        <v>1546</v>
      </c>
      <c r="F601" s="277" t="s">
        <v>1547</v>
      </c>
      <c r="G601" s="278" t="s">
        <v>441</v>
      </c>
      <c r="H601" s="279">
        <v>311.07999999999998</v>
      </c>
      <c r="I601" s="280"/>
      <c r="J601" s="281">
        <f>ROUND(I601*H601,2)</f>
        <v>0</v>
      </c>
      <c r="K601" s="282"/>
      <c r="L601" s="283"/>
      <c r="M601" s="284" t="s">
        <v>19</v>
      </c>
      <c r="N601" s="285" t="s">
        <v>42</v>
      </c>
      <c r="O601" s="86"/>
      <c r="P601" s="225">
        <f>O601*H601</f>
        <v>0</v>
      </c>
      <c r="Q601" s="225">
        <v>0.023</v>
      </c>
      <c r="R601" s="225">
        <f>Q601*H601</f>
        <v>7.1548399999999992</v>
      </c>
      <c r="S601" s="225">
        <v>0</v>
      </c>
      <c r="T601" s="226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7" t="s">
        <v>265</v>
      </c>
      <c r="AT601" s="227" t="s">
        <v>363</v>
      </c>
      <c r="AU601" s="227" t="s">
        <v>78</v>
      </c>
      <c r="AY601" s="19" t="s">
        <v>197</v>
      </c>
      <c r="BE601" s="228">
        <f>IF(N601="základní",J601,0)</f>
        <v>0</v>
      </c>
      <c r="BF601" s="228">
        <f>IF(N601="snížená",J601,0)</f>
        <v>0</v>
      </c>
      <c r="BG601" s="228">
        <f>IF(N601="zákl. přenesená",J601,0)</f>
        <v>0</v>
      </c>
      <c r="BH601" s="228">
        <f>IF(N601="sníž. přenesená",J601,0)</f>
        <v>0</v>
      </c>
      <c r="BI601" s="228">
        <f>IF(N601="nulová",J601,0)</f>
        <v>0</v>
      </c>
      <c r="BJ601" s="19" t="s">
        <v>148</v>
      </c>
      <c r="BK601" s="228">
        <f>ROUND(I601*H601,2)</f>
        <v>0</v>
      </c>
      <c r="BL601" s="19" t="s">
        <v>148</v>
      </c>
      <c r="BM601" s="227" t="s">
        <v>1548</v>
      </c>
    </row>
    <row r="602" s="13" customFormat="1">
      <c r="A602" s="13"/>
      <c r="B602" s="229"/>
      <c r="C602" s="230"/>
      <c r="D602" s="231" t="s">
        <v>202</v>
      </c>
      <c r="E602" s="232" t="s">
        <v>19</v>
      </c>
      <c r="F602" s="233" t="s">
        <v>1549</v>
      </c>
      <c r="G602" s="230"/>
      <c r="H602" s="232" t="s">
        <v>19</v>
      </c>
      <c r="I602" s="234"/>
      <c r="J602" s="230"/>
      <c r="K602" s="230"/>
      <c r="L602" s="235"/>
      <c r="M602" s="236"/>
      <c r="N602" s="237"/>
      <c r="O602" s="237"/>
      <c r="P602" s="237"/>
      <c r="Q602" s="237"/>
      <c r="R602" s="237"/>
      <c r="S602" s="237"/>
      <c r="T602" s="23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9" t="s">
        <v>202</v>
      </c>
      <c r="AU602" s="239" t="s">
        <v>78</v>
      </c>
      <c r="AV602" s="13" t="s">
        <v>76</v>
      </c>
      <c r="AW602" s="13" t="s">
        <v>31</v>
      </c>
      <c r="AX602" s="13" t="s">
        <v>69</v>
      </c>
      <c r="AY602" s="239" t="s">
        <v>197</v>
      </c>
    </row>
    <row r="603" s="14" customFormat="1">
      <c r="A603" s="14"/>
      <c r="B603" s="240"/>
      <c r="C603" s="241"/>
      <c r="D603" s="231" t="s">
        <v>202</v>
      </c>
      <c r="E603" s="242" t="s">
        <v>19</v>
      </c>
      <c r="F603" s="243" t="s">
        <v>1550</v>
      </c>
      <c r="G603" s="241"/>
      <c r="H603" s="244">
        <v>311.07999999999998</v>
      </c>
      <c r="I603" s="245"/>
      <c r="J603" s="241"/>
      <c r="K603" s="241"/>
      <c r="L603" s="246"/>
      <c r="M603" s="247"/>
      <c r="N603" s="248"/>
      <c r="O603" s="248"/>
      <c r="P603" s="248"/>
      <c r="Q603" s="248"/>
      <c r="R603" s="248"/>
      <c r="S603" s="248"/>
      <c r="T603" s="249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0" t="s">
        <v>202</v>
      </c>
      <c r="AU603" s="250" t="s">
        <v>78</v>
      </c>
      <c r="AV603" s="14" t="s">
        <v>78</v>
      </c>
      <c r="AW603" s="14" t="s">
        <v>31</v>
      </c>
      <c r="AX603" s="14" t="s">
        <v>69</v>
      </c>
      <c r="AY603" s="250" t="s">
        <v>197</v>
      </c>
    </row>
    <row r="604" s="16" customFormat="1">
      <c r="A604" s="16"/>
      <c r="B604" s="262"/>
      <c r="C604" s="263"/>
      <c r="D604" s="231" t="s">
        <v>202</v>
      </c>
      <c r="E604" s="264" t="s">
        <v>19</v>
      </c>
      <c r="F604" s="265" t="s">
        <v>215</v>
      </c>
      <c r="G604" s="263"/>
      <c r="H604" s="266">
        <v>311.07999999999998</v>
      </c>
      <c r="I604" s="267"/>
      <c r="J604" s="263"/>
      <c r="K604" s="263"/>
      <c r="L604" s="268"/>
      <c r="M604" s="269"/>
      <c r="N604" s="270"/>
      <c r="O604" s="270"/>
      <c r="P604" s="270"/>
      <c r="Q604" s="270"/>
      <c r="R604" s="270"/>
      <c r="S604" s="270"/>
      <c r="T604" s="271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72" t="s">
        <v>202</v>
      </c>
      <c r="AU604" s="272" t="s">
        <v>78</v>
      </c>
      <c r="AV604" s="16" t="s">
        <v>148</v>
      </c>
      <c r="AW604" s="16" t="s">
        <v>31</v>
      </c>
      <c r="AX604" s="16" t="s">
        <v>76</v>
      </c>
      <c r="AY604" s="272" t="s">
        <v>197</v>
      </c>
    </row>
    <row r="605" s="2" customFormat="1" ht="16.5" customHeight="1">
      <c r="A605" s="40"/>
      <c r="B605" s="41"/>
      <c r="C605" s="215" t="s">
        <v>1551</v>
      </c>
      <c r="D605" s="215" t="s">
        <v>198</v>
      </c>
      <c r="E605" s="216" t="s">
        <v>1552</v>
      </c>
      <c r="F605" s="217" t="s">
        <v>1553</v>
      </c>
      <c r="G605" s="218" t="s">
        <v>232</v>
      </c>
      <c r="H605" s="219">
        <v>11</v>
      </c>
      <c r="I605" s="220"/>
      <c r="J605" s="221">
        <f>ROUND(I605*H605,2)</f>
        <v>0</v>
      </c>
      <c r="K605" s="222"/>
      <c r="L605" s="46"/>
      <c r="M605" s="223" t="s">
        <v>19</v>
      </c>
      <c r="N605" s="224" t="s">
        <v>42</v>
      </c>
      <c r="O605" s="86"/>
      <c r="P605" s="225">
        <f>O605*H605</f>
        <v>0</v>
      </c>
      <c r="Q605" s="225">
        <v>1.0000000000000001E-05</v>
      </c>
      <c r="R605" s="225">
        <f>Q605*H605</f>
        <v>0.00011</v>
      </c>
      <c r="S605" s="225">
        <v>0</v>
      </c>
      <c r="T605" s="22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7" t="s">
        <v>148</v>
      </c>
      <c r="AT605" s="227" t="s">
        <v>198</v>
      </c>
      <c r="AU605" s="227" t="s">
        <v>78</v>
      </c>
      <c r="AY605" s="19" t="s">
        <v>197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19" t="s">
        <v>148</v>
      </c>
      <c r="BK605" s="228">
        <f>ROUND(I605*H605,2)</f>
        <v>0</v>
      </c>
      <c r="BL605" s="19" t="s">
        <v>148</v>
      </c>
      <c r="BM605" s="227" t="s">
        <v>1554</v>
      </c>
    </row>
    <row r="606" s="2" customFormat="1">
      <c r="A606" s="40"/>
      <c r="B606" s="41"/>
      <c r="C606" s="42"/>
      <c r="D606" s="292" t="s">
        <v>774</v>
      </c>
      <c r="E606" s="42"/>
      <c r="F606" s="293" t="s">
        <v>1555</v>
      </c>
      <c r="G606" s="42"/>
      <c r="H606" s="42"/>
      <c r="I606" s="294"/>
      <c r="J606" s="42"/>
      <c r="K606" s="42"/>
      <c r="L606" s="46"/>
      <c r="M606" s="295"/>
      <c r="N606" s="296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774</v>
      </c>
      <c r="AU606" s="19" t="s">
        <v>78</v>
      </c>
    </row>
    <row r="607" s="13" customFormat="1">
      <c r="A607" s="13"/>
      <c r="B607" s="229"/>
      <c r="C607" s="230"/>
      <c r="D607" s="231" t="s">
        <v>202</v>
      </c>
      <c r="E607" s="232" t="s">
        <v>19</v>
      </c>
      <c r="F607" s="233" t="s">
        <v>1556</v>
      </c>
      <c r="G607" s="230"/>
      <c r="H607" s="232" t="s">
        <v>19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9" t="s">
        <v>202</v>
      </c>
      <c r="AU607" s="239" t="s">
        <v>78</v>
      </c>
      <c r="AV607" s="13" t="s">
        <v>76</v>
      </c>
      <c r="AW607" s="13" t="s">
        <v>31</v>
      </c>
      <c r="AX607" s="13" t="s">
        <v>69</v>
      </c>
      <c r="AY607" s="239" t="s">
        <v>197</v>
      </c>
    </row>
    <row r="608" s="14" customFormat="1">
      <c r="A608" s="14"/>
      <c r="B608" s="240"/>
      <c r="C608" s="241"/>
      <c r="D608" s="231" t="s">
        <v>202</v>
      </c>
      <c r="E608" s="242" t="s">
        <v>19</v>
      </c>
      <c r="F608" s="243" t="s">
        <v>1557</v>
      </c>
      <c r="G608" s="241"/>
      <c r="H608" s="244">
        <v>11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0" t="s">
        <v>202</v>
      </c>
      <c r="AU608" s="250" t="s">
        <v>78</v>
      </c>
      <c r="AV608" s="14" t="s">
        <v>78</v>
      </c>
      <c r="AW608" s="14" t="s">
        <v>31</v>
      </c>
      <c r="AX608" s="14" t="s">
        <v>69</v>
      </c>
      <c r="AY608" s="250" t="s">
        <v>197</v>
      </c>
    </row>
    <row r="609" s="16" customFormat="1">
      <c r="A609" s="16"/>
      <c r="B609" s="262"/>
      <c r="C609" s="263"/>
      <c r="D609" s="231" t="s">
        <v>202</v>
      </c>
      <c r="E609" s="264" t="s">
        <v>19</v>
      </c>
      <c r="F609" s="265" t="s">
        <v>215</v>
      </c>
      <c r="G609" s="263"/>
      <c r="H609" s="266">
        <v>11</v>
      </c>
      <c r="I609" s="267"/>
      <c r="J609" s="263"/>
      <c r="K609" s="263"/>
      <c r="L609" s="268"/>
      <c r="M609" s="269"/>
      <c r="N609" s="270"/>
      <c r="O609" s="270"/>
      <c r="P609" s="270"/>
      <c r="Q609" s="270"/>
      <c r="R609" s="270"/>
      <c r="S609" s="270"/>
      <c r="T609" s="271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T609" s="272" t="s">
        <v>202</v>
      </c>
      <c r="AU609" s="272" t="s">
        <v>78</v>
      </c>
      <c r="AV609" s="16" t="s">
        <v>148</v>
      </c>
      <c r="AW609" s="16" t="s">
        <v>31</v>
      </c>
      <c r="AX609" s="16" t="s">
        <v>76</v>
      </c>
      <c r="AY609" s="272" t="s">
        <v>197</v>
      </c>
    </row>
    <row r="610" s="2" customFormat="1" ht="33" customHeight="1">
      <c r="A610" s="40"/>
      <c r="B610" s="41"/>
      <c r="C610" s="215" t="s">
        <v>1558</v>
      </c>
      <c r="D610" s="215" t="s">
        <v>198</v>
      </c>
      <c r="E610" s="216" t="s">
        <v>1559</v>
      </c>
      <c r="F610" s="217" t="s">
        <v>1560</v>
      </c>
      <c r="G610" s="218" t="s">
        <v>252</v>
      </c>
      <c r="H610" s="219">
        <v>416</v>
      </c>
      <c r="I610" s="220"/>
      <c r="J610" s="221">
        <f>ROUND(I610*H610,2)</f>
        <v>0</v>
      </c>
      <c r="K610" s="222"/>
      <c r="L610" s="46"/>
      <c r="M610" s="223" t="s">
        <v>19</v>
      </c>
      <c r="N610" s="224" t="s">
        <v>42</v>
      </c>
      <c r="O610" s="86"/>
      <c r="P610" s="225">
        <f>O610*H610</f>
        <v>0</v>
      </c>
      <c r="Q610" s="225">
        <v>0.1295</v>
      </c>
      <c r="R610" s="225">
        <f>Q610*H610</f>
        <v>53.872</v>
      </c>
      <c r="S610" s="225">
        <v>0</v>
      </c>
      <c r="T610" s="22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7" t="s">
        <v>148</v>
      </c>
      <c r="AT610" s="227" t="s">
        <v>198</v>
      </c>
      <c r="AU610" s="227" t="s">
        <v>78</v>
      </c>
      <c r="AY610" s="19" t="s">
        <v>197</v>
      </c>
      <c r="BE610" s="228">
        <f>IF(N610="základní",J610,0)</f>
        <v>0</v>
      </c>
      <c r="BF610" s="228">
        <f>IF(N610="snížená",J610,0)</f>
        <v>0</v>
      </c>
      <c r="BG610" s="228">
        <f>IF(N610="zákl. přenesená",J610,0)</f>
        <v>0</v>
      </c>
      <c r="BH610" s="228">
        <f>IF(N610="sníž. přenesená",J610,0)</f>
        <v>0</v>
      </c>
      <c r="BI610" s="228">
        <f>IF(N610="nulová",J610,0)</f>
        <v>0</v>
      </c>
      <c r="BJ610" s="19" t="s">
        <v>148</v>
      </c>
      <c r="BK610" s="228">
        <f>ROUND(I610*H610,2)</f>
        <v>0</v>
      </c>
      <c r="BL610" s="19" t="s">
        <v>148</v>
      </c>
      <c r="BM610" s="227" t="s">
        <v>1561</v>
      </c>
    </row>
    <row r="611" s="2" customFormat="1">
      <c r="A611" s="40"/>
      <c r="B611" s="41"/>
      <c r="C611" s="42"/>
      <c r="D611" s="292" t="s">
        <v>774</v>
      </c>
      <c r="E611" s="42"/>
      <c r="F611" s="293" t="s">
        <v>1562</v>
      </c>
      <c r="G611" s="42"/>
      <c r="H611" s="42"/>
      <c r="I611" s="294"/>
      <c r="J611" s="42"/>
      <c r="K611" s="42"/>
      <c r="L611" s="46"/>
      <c r="M611" s="295"/>
      <c r="N611" s="296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774</v>
      </c>
      <c r="AU611" s="19" t="s">
        <v>78</v>
      </c>
    </row>
    <row r="612" s="13" customFormat="1">
      <c r="A612" s="13"/>
      <c r="B612" s="229"/>
      <c r="C612" s="230"/>
      <c r="D612" s="231" t="s">
        <v>202</v>
      </c>
      <c r="E612" s="232" t="s">
        <v>19</v>
      </c>
      <c r="F612" s="233" t="s">
        <v>1563</v>
      </c>
      <c r="G612" s="230"/>
      <c r="H612" s="232" t="s">
        <v>19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202</v>
      </c>
      <c r="AU612" s="239" t="s">
        <v>78</v>
      </c>
      <c r="AV612" s="13" t="s">
        <v>76</v>
      </c>
      <c r="AW612" s="13" t="s">
        <v>31</v>
      </c>
      <c r="AX612" s="13" t="s">
        <v>69</v>
      </c>
      <c r="AY612" s="239" t="s">
        <v>197</v>
      </c>
    </row>
    <row r="613" s="14" customFormat="1">
      <c r="A613" s="14"/>
      <c r="B613" s="240"/>
      <c r="C613" s="241"/>
      <c r="D613" s="231" t="s">
        <v>202</v>
      </c>
      <c r="E613" s="242" t="s">
        <v>19</v>
      </c>
      <c r="F613" s="243" t="s">
        <v>1564</v>
      </c>
      <c r="G613" s="241"/>
      <c r="H613" s="244">
        <v>416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0" t="s">
        <v>202</v>
      </c>
      <c r="AU613" s="250" t="s">
        <v>78</v>
      </c>
      <c r="AV613" s="14" t="s">
        <v>78</v>
      </c>
      <c r="AW613" s="14" t="s">
        <v>31</v>
      </c>
      <c r="AX613" s="14" t="s">
        <v>69</v>
      </c>
      <c r="AY613" s="250" t="s">
        <v>197</v>
      </c>
    </row>
    <row r="614" s="16" customFormat="1">
      <c r="A614" s="16"/>
      <c r="B614" s="262"/>
      <c r="C614" s="263"/>
      <c r="D614" s="231" t="s">
        <v>202</v>
      </c>
      <c r="E614" s="264" t="s">
        <v>19</v>
      </c>
      <c r="F614" s="265" t="s">
        <v>215</v>
      </c>
      <c r="G614" s="263"/>
      <c r="H614" s="266">
        <v>416</v>
      </c>
      <c r="I614" s="267"/>
      <c r="J614" s="263"/>
      <c r="K614" s="263"/>
      <c r="L614" s="268"/>
      <c r="M614" s="269"/>
      <c r="N614" s="270"/>
      <c r="O614" s="270"/>
      <c r="P614" s="270"/>
      <c r="Q614" s="270"/>
      <c r="R614" s="270"/>
      <c r="S614" s="270"/>
      <c r="T614" s="271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T614" s="272" t="s">
        <v>202</v>
      </c>
      <c r="AU614" s="272" t="s">
        <v>78</v>
      </c>
      <c r="AV614" s="16" t="s">
        <v>148</v>
      </c>
      <c r="AW614" s="16" t="s">
        <v>31</v>
      </c>
      <c r="AX614" s="16" t="s">
        <v>76</v>
      </c>
      <c r="AY614" s="272" t="s">
        <v>197</v>
      </c>
    </row>
    <row r="615" s="2" customFormat="1" ht="16.5" customHeight="1">
      <c r="A615" s="40"/>
      <c r="B615" s="41"/>
      <c r="C615" s="275" t="s">
        <v>1565</v>
      </c>
      <c r="D615" s="275" t="s">
        <v>363</v>
      </c>
      <c r="E615" s="276" t="s">
        <v>1566</v>
      </c>
      <c r="F615" s="277" t="s">
        <v>1567</v>
      </c>
      <c r="G615" s="278" t="s">
        <v>252</v>
      </c>
      <c r="H615" s="279">
        <v>420.16000000000002</v>
      </c>
      <c r="I615" s="280"/>
      <c r="J615" s="281">
        <f>ROUND(I615*H615,2)</f>
        <v>0</v>
      </c>
      <c r="K615" s="282"/>
      <c r="L615" s="283"/>
      <c r="M615" s="284" t="s">
        <v>19</v>
      </c>
      <c r="N615" s="285" t="s">
        <v>42</v>
      </c>
      <c r="O615" s="86"/>
      <c r="P615" s="225">
        <f>O615*H615</f>
        <v>0</v>
      </c>
      <c r="Q615" s="225">
        <v>0.085000000000000006</v>
      </c>
      <c r="R615" s="225">
        <f>Q615*H615</f>
        <v>35.713600000000007</v>
      </c>
      <c r="S615" s="225">
        <v>0</v>
      </c>
      <c r="T615" s="22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7" t="s">
        <v>265</v>
      </c>
      <c r="AT615" s="227" t="s">
        <v>363</v>
      </c>
      <c r="AU615" s="227" t="s">
        <v>78</v>
      </c>
      <c r="AY615" s="19" t="s">
        <v>197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19" t="s">
        <v>148</v>
      </c>
      <c r="BK615" s="228">
        <f>ROUND(I615*H615,2)</f>
        <v>0</v>
      </c>
      <c r="BL615" s="19" t="s">
        <v>148</v>
      </c>
      <c r="BM615" s="227" t="s">
        <v>1568</v>
      </c>
    </row>
    <row r="616" s="13" customFormat="1">
      <c r="A616" s="13"/>
      <c r="B616" s="229"/>
      <c r="C616" s="230"/>
      <c r="D616" s="231" t="s">
        <v>202</v>
      </c>
      <c r="E616" s="232" t="s">
        <v>19</v>
      </c>
      <c r="F616" s="233" t="s">
        <v>1569</v>
      </c>
      <c r="G616" s="230"/>
      <c r="H616" s="232" t="s">
        <v>19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202</v>
      </c>
      <c r="AU616" s="239" t="s">
        <v>78</v>
      </c>
      <c r="AV616" s="13" t="s">
        <v>76</v>
      </c>
      <c r="AW616" s="13" t="s">
        <v>31</v>
      </c>
      <c r="AX616" s="13" t="s">
        <v>69</v>
      </c>
      <c r="AY616" s="239" t="s">
        <v>197</v>
      </c>
    </row>
    <row r="617" s="14" customFormat="1">
      <c r="A617" s="14"/>
      <c r="B617" s="240"/>
      <c r="C617" s="241"/>
      <c r="D617" s="231" t="s">
        <v>202</v>
      </c>
      <c r="E617" s="242" t="s">
        <v>19</v>
      </c>
      <c r="F617" s="243" t="s">
        <v>1570</v>
      </c>
      <c r="G617" s="241"/>
      <c r="H617" s="244">
        <v>420.16000000000002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0" t="s">
        <v>202</v>
      </c>
      <c r="AU617" s="250" t="s">
        <v>78</v>
      </c>
      <c r="AV617" s="14" t="s">
        <v>78</v>
      </c>
      <c r="AW617" s="14" t="s">
        <v>31</v>
      </c>
      <c r="AX617" s="14" t="s">
        <v>69</v>
      </c>
      <c r="AY617" s="250" t="s">
        <v>197</v>
      </c>
    </row>
    <row r="618" s="16" customFormat="1">
      <c r="A618" s="16"/>
      <c r="B618" s="262"/>
      <c r="C618" s="263"/>
      <c r="D618" s="231" t="s">
        <v>202</v>
      </c>
      <c r="E618" s="264" t="s">
        <v>19</v>
      </c>
      <c r="F618" s="265" t="s">
        <v>215</v>
      </c>
      <c r="G618" s="263"/>
      <c r="H618" s="266">
        <v>420.16000000000002</v>
      </c>
      <c r="I618" s="267"/>
      <c r="J618" s="263"/>
      <c r="K618" s="263"/>
      <c r="L618" s="268"/>
      <c r="M618" s="269"/>
      <c r="N618" s="270"/>
      <c r="O618" s="270"/>
      <c r="P618" s="270"/>
      <c r="Q618" s="270"/>
      <c r="R618" s="270"/>
      <c r="S618" s="270"/>
      <c r="T618" s="271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T618" s="272" t="s">
        <v>202</v>
      </c>
      <c r="AU618" s="272" t="s">
        <v>78</v>
      </c>
      <c r="AV618" s="16" t="s">
        <v>148</v>
      </c>
      <c r="AW618" s="16" t="s">
        <v>31</v>
      </c>
      <c r="AX618" s="16" t="s">
        <v>76</v>
      </c>
      <c r="AY618" s="272" t="s">
        <v>197</v>
      </c>
    </row>
    <row r="619" s="2" customFormat="1" ht="24.15" customHeight="1">
      <c r="A619" s="40"/>
      <c r="B619" s="41"/>
      <c r="C619" s="215" t="s">
        <v>1571</v>
      </c>
      <c r="D619" s="215" t="s">
        <v>198</v>
      </c>
      <c r="E619" s="216" t="s">
        <v>1572</v>
      </c>
      <c r="F619" s="217" t="s">
        <v>1573</v>
      </c>
      <c r="G619" s="218" t="s">
        <v>252</v>
      </c>
      <c r="H619" s="219">
        <v>20</v>
      </c>
      <c r="I619" s="220"/>
      <c r="J619" s="221">
        <f>ROUND(I619*H619,2)</f>
        <v>0</v>
      </c>
      <c r="K619" s="222"/>
      <c r="L619" s="46"/>
      <c r="M619" s="223" t="s">
        <v>19</v>
      </c>
      <c r="N619" s="224" t="s">
        <v>42</v>
      </c>
      <c r="O619" s="86"/>
      <c r="P619" s="225">
        <f>O619*H619</f>
        <v>0</v>
      </c>
      <c r="Q619" s="225">
        <v>0.10095</v>
      </c>
      <c r="R619" s="225">
        <f>Q619*H619</f>
        <v>2.0190000000000001</v>
      </c>
      <c r="S619" s="225">
        <v>0</v>
      </c>
      <c r="T619" s="22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7" t="s">
        <v>148</v>
      </c>
      <c r="AT619" s="227" t="s">
        <v>198</v>
      </c>
      <c r="AU619" s="227" t="s">
        <v>78</v>
      </c>
      <c r="AY619" s="19" t="s">
        <v>197</v>
      </c>
      <c r="BE619" s="228">
        <f>IF(N619="základní",J619,0)</f>
        <v>0</v>
      </c>
      <c r="BF619" s="228">
        <f>IF(N619="snížená",J619,0)</f>
        <v>0</v>
      </c>
      <c r="BG619" s="228">
        <f>IF(N619="zákl. přenesená",J619,0)</f>
        <v>0</v>
      </c>
      <c r="BH619" s="228">
        <f>IF(N619="sníž. přenesená",J619,0)</f>
        <v>0</v>
      </c>
      <c r="BI619" s="228">
        <f>IF(N619="nulová",J619,0)</f>
        <v>0</v>
      </c>
      <c r="BJ619" s="19" t="s">
        <v>148</v>
      </c>
      <c r="BK619" s="228">
        <f>ROUND(I619*H619,2)</f>
        <v>0</v>
      </c>
      <c r="BL619" s="19" t="s">
        <v>148</v>
      </c>
      <c r="BM619" s="227" t="s">
        <v>1574</v>
      </c>
    </row>
    <row r="620" s="2" customFormat="1">
      <c r="A620" s="40"/>
      <c r="B620" s="41"/>
      <c r="C620" s="42"/>
      <c r="D620" s="292" t="s">
        <v>774</v>
      </c>
      <c r="E620" s="42"/>
      <c r="F620" s="293" t="s">
        <v>1575</v>
      </c>
      <c r="G620" s="42"/>
      <c r="H620" s="42"/>
      <c r="I620" s="294"/>
      <c r="J620" s="42"/>
      <c r="K620" s="42"/>
      <c r="L620" s="46"/>
      <c r="M620" s="295"/>
      <c r="N620" s="296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774</v>
      </c>
      <c r="AU620" s="19" t="s">
        <v>78</v>
      </c>
    </row>
    <row r="621" s="13" customFormat="1">
      <c r="A621" s="13"/>
      <c r="B621" s="229"/>
      <c r="C621" s="230"/>
      <c r="D621" s="231" t="s">
        <v>202</v>
      </c>
      <c r="E621" s="232" t="s">
        <v>19</v>
      </c>
      <c r="F621" s="233" t="s">
        <v>1576</v>
      </c>
      <c r="G621" s="230"/>
      <c r="H621" s="232" t="s">
        <v>19</v>
      </c>
      <c r="I621" s="234"/>
      <c r="J621" s="230"/>
      <c r="K621" s="230"/>
      <c r="L621" s="235"/>
      <c r="M621" s="236"/>
      <c r="N621" s="237"/>
      <c r="O621" s="237"/>
      <c r="P621" s="237"/>
      <c r="Q621" s="237"/>
      <c r="R621" s="237"/>
      <c r="S621" s="237"/>
      <c r="T621" s="23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9" t="s">
        <v>202</v>
      </c>
      <c r="AU621" s="239" t="s">
        <v>78</v>
      </c>
      <c r="AV621" s="13" t="s">
        <v>76</v>
      </c>
      <c r="AW621" s="13" t="s">
        <v>31</v>
      </c>
      <c r="AX621" s="13" t="s">
        <v>69</v>
      </c>
      <c r="AY621" s="239" t="s">
        <v>197</v>
      </c>
    </row>
    <row r="622" s="14" customFormat="1">
      <c r="A622" s="14"/>
      <c r="B622" s="240"/>
      <c r="C622" s="241"/>
      <c r="D622" s="231" t="s">
        <v>202</v>
      </c>
      <c r="E622" s="242" t="s">
        <v>19</v>
      </c>
      <c r="F622" s="243" t="s">
        <v>1577</v>
      </c>
      <c r="G622" s="241"/>
      <c r="H622" s="244">
        <v>20</v>
      </c>
      <c r="I622" s="245"/>
      <c r="J622" s="241"/>
      <c r="K622" s="241"/>
      <c r="L622" s="246"/>
      <c r="M622" s="247"/>
      <c r="N622" s="248"/>
      <c r="O622" s="248"/>
      <c r="P622" s="248"/>
      <c r="Q622" s="248"/>
      <c r="R622" s="248"/>
      <c r="S622" s="248"/>
      <c r="T622" s="249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0" t="s">
        <v>202</v>
      </c>
      <c r="AU622" s="250" t="s">
        <v>78</v>
      </c>
      <c r="AV622" s="14" t="s">
        <v>78</v>
      </c>
      <c r="AW622" s="14" t="s">
        <v>31</v>
      </c>
      <c r="AX622" s="14" t="s">
        <v>69</v>
      </c>
      <c r="AY622" s="250" t="s">
        <v>197</v>
      </c>
    </row>
    <row r="623" s="16" customFormat="1">
      <c r="A623" s="16"/>
      <c r="B623" s="262"/>
      <c r="C623" s="263"/>
      <c r="D623" s="231" t="s">
        <v>202</v>
      </c>
      <c r="E623" s="264" t="s">
        <v>19</v>
      </c>
      <c r="F623" s="265" t="s">
        <v>215</v>
      </c>
      <c r="G623" s="263"/>
      <c r="H623" s="266">
        <v>20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T623" s="272" t="s">
        <v>202</v>
      </c>
      <c r="AU623" s="272" t="s">
        <v>78</v>
      </c>
      <c r="AV623" s="16" t="s">
        <v>148</v>
      </c>
      <c r="AW623" s="16" t="s">
        <v>31</v>
      </c>
      <c r="AX623" s="16" t="s">
        <v>76</v>
      </c>
      <c r="AY623" s="272" t="s">
        <v>197</v>
      </c>
    </row>
    <row r="624" s="2" customFormat="1" ht="16.5" customHeight="1">
      <c r="A624" s="40"/>
      <c r="B624" s="41"/>
      <c r="C624" s="275" t="s">
        <v>1578</v>
      </c>
      <c r="D624" s="275" t="s">
        <v>363</v>
      </c>
      <c r="E624" s="276" t="s">
        <v>1579</v>
      </c>
      <c r="F624" s="277" t="s">
        <v>1580</v>
      </c>
      <c r="G624" s="278" t="s">
        <v>252</v>
      </c>
      <c r="H624" s="279">
        <v>20.199999999999999</v>
      </c>
      <c r="I624" s="280"/>
      <c r="J624" s="281">
        <f>ROUND(I624*H624,2)</f>
        <v>0</v>
      </c>
      <c r="K624" s="282"/>
      <c r="L624" s="283"/>
      <c r="M624" s="284" t="s">
        <v>19</v>
      </c>
      <c r="N624" s="285" t="s">
        <v>42</v>
      </c>
      <c r="O624" s="86"/>
      <c r="P624" s="225">
        <f>O624*H624</f>
        <v>0</v>
      </c>
      <c r="Q624" s="225">
        <v>0.045999999999999999</v>
      </c>
      <c r="R624" s="225">
        <f>Q624*H624</f>
        <v>0.92919999999999991</v>
      </c>
      <c r="S624" s="225">
        <v>0</v>
      </c>
      <c r="T624" s="22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7" t="s">
        <v>265</v>
      </c>
      <c r="AT624" s="227" t="s">
        <v>363</v>
      </c>
      <c r="AU624" s="227" t="s">
        <v>78</v>
      </c>
      <c r="AY624" s="19" t="s">
        <v>197</v>
      </c>
      <c r="BE624" s="228">
        <f>IF(N624="základní",J624,0)</f>
        <v>0</v>
      </c>
      <c r="BF624" s="228">
        <f>IF(N624="snížená",J624,0)</f>
        <v>0</v>
      </c>
      <c r="BG624" s="228">
        <f>IF(N624="zákl. přenesená",J624,0)</f>
        <v>0</v>
      </c>
      <c r="BH624" s="228">
        <f>IF(N624="sníž. přenesená",J624,0)</f>
        <v>0</v>
      </c>
      <c r="BI624" s="228">
        <f>IF(N624="nulová",J624,0)</f>
        <v>0</v>
      </c>
      <c r="BJ624" s="19" t="s">
        <v>148</v>
      </c>
      <c r="BK624" s="228">
        <f>ROUND(I624*H624,2)</f>
        <v>0</v>
      </c>
      <c r="BL624" s="19" t="s">
        <v>148</v>
      </c>
      <c r="BM624" s="227" t="s">
        <v>1581</v>
      </c>
    </row>
    <row r="625" s="13" customFormat="1">
      <c r="A625" s="13"/>
      <c r="B625" s="229"/>
      <c r="C625" s="230"/>
      <c r="D625" s="231" t="s">
        <v>202</v>
      </c>
      <c r="E625" s="232" t="s">
        <v>19</v>
      </c>
      <c r="F625" s="233" t="s">
        <v>1582</v>
      </c>
      <c r="G625" s="230"/>
      <c r="H625" s="232" t="s">
        <v>19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202</v>
      </c>
      <c r="AU625" s="239" t="s">
        <v>78</v>
      </c>
      <c r="AV625" s="13" t="s">
        <v>76</v>
      </c>
      <c r="AW625" s="13" t="s">
        <v>31</v>
      </c>
      <c r="AX625" s="13" t="s">
        <v>69</v>
      </c>
      <c r="AY625" s="239" t="s">
        <v>197</v>
      </c>
    </row>
    <row r="626" s="14" customFormat="1">
      <c r="A626" s="14"/>
      <c r="B626" s="240"/>
      <c r="C626" s="241"/>
      <c r="D626" s="231" t="s">
        <v>202</v>
      </c>
      <c r="E626" s="242" t="s">
        <v>19</v>
      </c>
      <c r="F626" s="243" t="s">
        <v>1583</v>
      </c>
      <c r="G626" s="241"/>
      <c r="H626" s="244">
        <v>20.199999999999999</v>
      </c>
      <c r="I626" s="245"/>
      <c r="J626" s="241"/>
      <c r="K626" s="241"/>
      <c r="L626" s="246"/>
      <c r="M626" s="247"/>
      <c r="N626" s="248"/>
      <c r="O626" s="248"/>
      <c r="P626" s="248"/>
      <c r="Q626" s="248"/>
      <c r="R626" s="248"/>
      <c r="S626" s="248"/>
      <c r="T626" s="24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0" t="s">
        <v>202</v>
      </c>
      <c r="AU626" s="250" t="s">
        <v>78</v>
      </c>
      <c r="AV626" s="14" t="s">
        <v>78</v>
      </c>
      <c r="AW626" s="14" t="s">
        <v>31</v>
      </c>
      <c r="AX626" s="14" t="s">
        <v>69</v>
      </c>
      <c r="AY626" s="250" t="s">
        <v>197</v>
      </c>
    </row>
    <row r="627" s="16" customFormat="1">
      <c r="A627" s="16"/>
      <c r="B627" s="262"/>
      <c r="C627" s="263"/>
      <c r="D627" s="231" t="s">
        <v>202</v>
      </c>
      <c r="E627" s="264" t="s">
        <v>19</v>
      </c>
      <c r="F627" s="265" t="s">
        <v>215</v>
      </c>
      <c r="G627" s="263"/>
      <c r="H627" s="266">
        <v>20.199999999999999</v>
      </c>
      <c r="I627" s="267"/>
      <c r="J627" s="263"/>
      <c r="K627" s="263"/>
      <c r="L627" s="268"/>
      <c r="M627" s="269"/>
      <c r="N627" s="270"/>
      <c r="O627" s="270"/>
      <c r="P627" s="270"/>
      <c r="Q627" s="270"/>
      <c r="R627" s="270"/>
      <c r="S627" s="270"/>
      <c r="T627" s="271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72" t="s">
        <v>202</v>
      </c>
      <c r="AU627" s="272" t="s">
        <v>78</v>
      </c>
      <c r="AV627" s="16" t="s">
        <v>148</v>
      </c>
      <c r="AW627" s="16" t="s">
        <v>31</v>
      </c>
      <c r="AX627" s="16" t="s">
        <v>76</v>
      </c>
      <c r="AY627" s="272" t="s">
        <v>197</v>
      </c>
    </row>
    <row r="628" s="2" customFormat="1" ht="24.15" customHeight="1">
      <c r="A628" s="40"/>
      <c r="B628" s="41"/>
      <c r="C628" s="215" t="s">
        <v>1584</v>
      </c>
      <c r="D628" s="215" t="s">
        <v>198</v>
      </c>
      <c r="E628" s="216" t="s">
        <v>1572</v>
      </c>
      <c r="F628" s="217" t="s">
        <v>1573</v>
      </c>
      <c r="G628" s="218" t="s">
        <v>252</v>
      </c>
      <c r="H628" s="219">
        <v>41</v>
      </c>
      <c r="I628" s="220"/>
      <c r="J628" s="221">
        <f>ROUND(I628*H628,2)</f>
        <v>0</v>
      </c>
      <c r="K628" s="222"/>
      <c r="L628" s="46"/>
      <c r="M628" s="223" t="s">
        <v>19</v>
      </c>
      <c r="N628" s="224" t="s">
        <v>42</v>
      </c>
      <c r="O628" s="86"/>
      <c r="P628" s="225">
        <f>O628*H628</f>
        <v>0</v>
      </c>
      <c r="Q628" s="225">
        <v>0.10095</v>
      </c>
      <c r="R628" s="225">
        <f>Q628*H628</f>
        <v>4.1389500000000004</v>
      </c>
      <c r="S628" s="225">
        <v>0</v>
      </c>
      <c r="T628" s="22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7" t="s">
        <v>148</v>
      </c>
      <c r="AT628" s="227" t="s">
        <v>198</v>
      </c>
      <c r="AU628" s="227" t="s">
        <v>78</v>
      </c>
      <c r="AY628" s="19" t="s">
        <v>197</v>
      </c>
      <c r="BE628" s="228">
        <f>IF(N628="základní",J628,0)</f>
        <v>0</v>
      </c>
      <c r="BF628" s="228">
        <f>IF(N628="snížená",J628,0)</f>
        <v>0</v>
      </c>
      <c r="BG628" s="228">
        <f>IF(N628="zákl. přenesená",J628,0)</f>
        <v>0</v>
      </c>
      <c r="BH628" s="228">
        <f>IF(N628="sníž. přenesená",J628,0)</f>
        <v>0</v>
      </c>
      <c r="BI628" s="228">
        <f>IF(N628="nulová",J628,0)</f>
        <v>0</v>
      </c>
      <c r="BJ628" s="19" t="s">
        <v>148</v>
      </c>
      <c r="BK628" s="228">
        <f>ROUND(I628*H628,2)</f>
        <v>0</v>
      </c>
      <c r="BL628" s="19" t="s">
        <v>148</v>
      </c>
      <c r="BM628" s="227" t="s">
        <v>1585</v>
      </c>
    </row>
    <row r="629" s="2" customFormat="1">
      <c r="A629" s="40"/>
      <c r="B629" s="41"/>
      <c r="C629" s="42"/>
      <c r="D629" s="292" t="s">
        <v>774</v>
      </c>
      <c r="E629" s="42"/>
      <c r="F629" s="293" t="s">
        <v>1575</v>
      </c>
      <c r="G629" s="42"/>
      <c r="H629" s="42"/>
      <c r="I629" s="294"/>
      <c r="J629" s="42"/>
      <c r="K629" s="42"/>
      <c r="L629" s="46"/>
      <c r="M629" s="295"/>
      <c r="N629" s="296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774</v>
      </c>
      <c r="AU629" s="19" t="s">
        <v>78</v>
      </c>
    </row>
    <row r="630" s="13" customFormat="1">
      <c r="A630" s="13"/>
      <c r="B630" s="229"/>
      <c r="C630" s="230"/>
      <c r="D630" s="231" t="s">
        <v>202</v>
      </c>
      <c r="E630" s="232" t="s">
        <v>19</v>
      </c>
      <c r="F630" s="233" t="s">
        <v>1586</v>
      </c>
      <c r="G630" s="230"/>
      <c r="H630" s="232" t="s">
        <v>19</v>
      </c>
      <c r="I630" s="234"/>
      <c r="J630" s="230"/>
      <c r="K630" s="230"/>
      <c r="L630" s="235"/>
      <c r="M630" s="236"/>
      <c r="N630" s="237"/>
      <c r="O630" s="237"/>
      <c r="P630" s="237"/>
      <c r="Q630" s="237"/>
      <c r="R630" s="237"/>
      <c r="S630" s="237"/>
      <c r="T630" s="23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9" t="s">
        <v>202</v>
      </c>
      <c r="AU630" s="239" t="s">
        <v>78</v>
      </c>
      <c r="AV630" s="13" t="s">
        <v>76</v>
      </c>
      <c r="AW630" s="13" t="s">
        <v>31</v>
      </c>
      <c r="AX630" s="13" t="s">
        <v>69</v>
      </c>
      <c r="AY630" s="239" t="s">
        <v>197</v>
      </c>
    </row>
    <row r="631" s="14" customFormat="1">
      <c r="A631" s="14"/>
      <c r="B631" s="240"/>
      <c r="C631" s="241"/>
      <c r="D631" s="231" t="s">
        <v>202</v>
      </c>
      <c r="E631" s="242" t="s">
        <v>19</v>
      </c>
      <c r="F631" s="243" t="s">
        <v>1587</v>
      </c>
      <c r="G631" s="241"/>
      <c r="H631" s="244">
        <v>41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0" t="s">
        <v>202</v>
      </c>
      <c r="AU631" s="250" t="s">
        <v>78</v>
      </c>
      <c r="AV631" s="14" t="s">
        <v>78</v>
      </c>
      <c r="AW631" s="14" t="s">
        <v>31</v>
      </c>
      <c r="AX631" s="14" t="s">
        <v>69</v>
      </c>
      <c r="AY631" s="250" t="s">
        <v>197</v>
      </c>
    </row>
    <row r="632" s="16" customFormat="1">
      <c r="A632" s="16"/>
      <c r="B632" s="262"/>
      <c r="C632" s="263"/>
      <c r="D632" s="231" t="s">
        <v>202</v>
      </c>
      <c r="E632" s="264" t="s">
        <v>19</v>
      </c>
      <c r="F632" s="265" t="s">
        <v>215</v>
      </c>
      <c r="G632" s="263"/>
      <c r="H632" s="266">
        <v>41</v>
      </c>
      <c r="I632" s="267"/>
      <c r="J632" s="263"/>
      <c r="K632" s="263"/>
      <c r="L632" s="268"/>
      <c r="M632" s="269"/>
      <c r="N632" s="270"/>
      <c r="O632" s="270"/>
      <c r="P632" s="270"/>
      <c r="Q632" s="270"/>
      <c r="R632" s="270"/>
      <c r="S632" s="270"/>
      <c r="T632" s="271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T632" s="272" t="s">
        <v>202</v>
      </c>
      <c r="AU632" s="272" t="s">
        <v>78</v>
      </c>
      <c r="AV632" s="16" t="s">
        <v>148</v>
      </c>
      <c r="AW632" s="16" t="s">
        <v>31</v>
      </c>
      <c r="AX632" s="16" t="s">
        <v>76</v>
      </c>
      <c r="AY632" s="272" t="s">
        <v>197</v>
      </c>
    </row>
    <row r="633" s="2" customFormat="1" ht="16.5" customHeight="1">
      <c r="A633" s="40"/>
      <c r="B633" s="41"/>
      <c r="C633" s="275" t="s">
        <v>1588</v>
      </c>
      <c r="D633" s="275" t="s">
        <v>363</v>
      </c>
      <c r="E633" s="276" t="s">
        <v>1579</v>
      </c>
      <c r="F633" s="277" t="s">
        <v>1580</v>
      </c>
      <c r="G633" s="278" t="s">
        <v>252</v>
      </c>
      <c r="H633" s="279">
        <v>41.409999999999997</v>
      </c>
      <c r="I633" s="280"/>
      <c r="J633" s="281">
        <f>ROUND(I633*H633,2)</f>
        <v>0</v>
      </c>
      <c r="K633" s="282"/>
      <c r="L633" s="283"/>
      <c r="M633" s="284" t="s">
        <v>19</v>
      </c>
      <c r="N633" s="285" t="s">
        <v>42</v>
      </c>
      <c r="O633" s="86"/>
      <c r="P633" s="225">
        <f>O633*H633</f>
        <v>0</v>
      </c>
      <c r="Q633" s="225">
        <v>0.045999999999999999</v>
      </c>
      <c r="R633" s="225">
        <f>Q633*H633</f>
        <v>1.9048599999999998</v>
      </c>
      <c r="S633" s="225">
        <v>0</v>
      </c>
      <c r="T633" s="22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7" t="s">
        <v>265</v>
      </c>
      <c r="AT633" s="227" t="s">
        <v>363</v>
      </c>
      <c r="AU633" s="227" t="s">
        <v>78</v>
      </c>
      <c r="AY633" s="19" t="s">
        <v>197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19" t="s">
        <v>148</v>
      </c>
      <c r="BK633" s="228">
        <f>ROUND(I633*H633,2)</f>
        <v>0</v>
      </c>
      <c r="BL633" s="19" t="s">
        <v>148</v>
      </c>
      <c r="BM633" s="227" t="s">
        <v>1589</v>
      </c>
    </row>
    <row r="634" s="13" customFormat="1">
      <c r="A634" s="13"/>
      <c r="B634" s="229"/>
      <c r="C634" s="230"/>
      <c r="D634" s="231" t="s">
        <v>202</v>
      </c>
      <c r="E634" s="232" t="s">
        <v>19</v>
      </c>
      <c r="F634" s="233" t="s">
        <v>1590</v>
      </c>
      <c r="G634" s="230"/>
      <c r="H634" s="232" t="s">
        <v>19</v>
      </c>
      <c r="I634" s="234"/>
      <c r="J634" s="230"/>
      <c r="K634" s="230"/>
      <c r="L634" s="235"/>
      <c r="M634" s="236"/>
      <c r="N634" s="237"/>
      <c r="O634" s="237"/>
      <c r="P634" s="237"/>
      <c r="Q634" s="237"/>
      <c r="R634" s="237"/>
      <c r="S634" s="237"/>
      <c r="T634" s="23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9" t="s">
        <v>202</v>
      </c>
      <c r="AU634" s="239" t="s">
        <v>78</v>
      </c>
      <c r="AV634" s="13" t="s">
        <v>76</v>
      </c>
      <c r="AW634" s="13" t="s">
        <v>31</v>
      </c>
      <c r="AX634" s="13" t="s">
        <v>69</v>
      </c>
      <c r="AY634" s="239" t="s">
        <v>197</v>
      </c>
    </row>
    <row r="635" s="14" customFormat="1">
      <c r="A635" s="14"/>
      <c r="B635" s="240"/>
      <c r="C635" s="241"/>
      <c r="D635" s="231" t="s">
        <v>202</v>
      </c>
      <c r="E635" s="242" t="s">
        <v>19</v>
      </c>
      <c r="F635" s="243" t="s">
        <v>1591</v>
      </c>
      <c r="G635" s="241"/>
      <c r="H635" s="244">
        <v>41.409999999999997</v>
      </c>
      <c r="I635" s="245"/>
      <c r="J635" s="241"/>
      <c r="K635" s="241"/>
      <c r="L635" s="246"/>
      <c r="M635" s="247"/>
      <c r="N635" s="248"/>
      <c r="O635" s="248"/>
      <c r="P635" s="248"/>
      <c r="Q635" s="248"/>
      <c r="R635" s="248"/>
      <c r="S635" s="248"/>
      <c r="T635" s="249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0" t="s">
        <v>202</v>
      </c>
      <c r="AU635" s="250" t="s">
        <v>78</v>
      </c>
      <c r="AV635" s="14" t="s">
        <v>78</v>
      </c>
      <c r="AW635" s="14" t="s">
        <v>31</v>
      </c>
      <c r="AX635" s="14" t="s">
        <v>69</v>
      </c>
      <c r="AY635" s="250" t="s">
        <v>197</v>
      </c>
    </row>
    <row r="636" s="16" customFormat="1">
      <c r="A636" s="16"/>
      <c r="B636" s="262"/>
      <c r="C636" s="263"/>
      <c r="D636" s="231" t="s">
        <v>202</v>
      </c>
      <c r="E636" s="264" t="s">
        <v>19</v>
      </c>
      <c r="F636" s="265" t="s">
        <v>215</v>
      </c>
      <c r="G636" s="263"/>
      <c r="H636" s="266">
        <v>41.409999999999997</v>
      </c>
      <c r="I636" s="267"/>
      <c r="J636" s="263"/>
      <c r="K636" s="263"/>
      <c r="L636" s="268"/>
      <c r="M636" s="269"/>
      <c r="N636" s="270"/>
      <c r="O636" s="270"/>
      <c r="P636" s="270"/>
      <c r="Q636" s="270"/>
      <c r="R636" s="270"/>
      <c r="S636" s="270"/>
      <c r="T636" s="271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72" t="s">
        <v>202</v>
      </c>
      <c r="AU636" s="272" t="s">
        <v>78</v>
      </c>
      <c r="AV636" s="16" t="s">
        <v>148</v>
      </c>
      <c r="AW636" s="16" t="s">
        <v>31</v>
      </c>
      <c r="AX636" s="16" t="s">
        <v>76</v>
      </c>
      <c r="AY636" s="272" t="s">
        <v>197</v>
      </c>
    </row>
    <row r="637" s="2" customFormat="1" ht="24.15" customHeight="1">
      <c r="A637" s="40"/>
      <c r="B637" s="41"/>
      <c r="C637" s="215" t="s">
        <v>1592</v>
      </c>
      <c r="D637" s="215" t="s">
        <v>198</v>
      </c>
      <c r="E637" s="216" t="s">
        <v>1572</v>
      </c>
      <c r="F637" s="217" t="s">
        <v>1573</v>
      </c>
      <c r="G637" s="218" t="s">
        <v>252</v>
      </c>
      <c r="H637" s="219">
        <v>160</v>
      </c>
      <c r="I637" s="220"/>
      <c r="J637" s="221">
        <f>ROUND(I637*H637,2)</f>
        <v>0</v>
      </c>
      <c r="K637" s="222"/>
      <c r="L637" s="46"/>
      <c r="M637" s="223" t="s">
        <v>19</v>
      </c>
      <c r="N637" s="224" t="s">
        <v>42</v>
      </c>
      <c r="O637" s="86"/>
      <c r="P637" s="225">
        <f>O637*H637</f>
        <v>0</v>
      </c>
      <c r="Q637" s="225">
        <v>0.10095</v>
      </c>
      <c r="R637" s="225">
        <f>Q637*H637</f>
        <v>16.152000000000001</v>
      </c>
      <c r="S637" s="225">
        <v>0</v>
      </c>
      <c r="T637" s="22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7" t="s">
        <v>148</v>
      </c>
      <c r="AT637" s="227" t="s">
        <v>198</v>
      </c>
      <c r="AU637" s="227" t="s">
        <v>78</v>
      </c>
      <c r="AY637" s="19" t="s">
        <v>197</v>
      </c>
      <c r="BE637" s="228">
        <f>IF(N637="základní",J637,0)</f>
        <v>0</v>
      </c>
      <c r="BF637" s="228">
        <f>IF(N637="snížená",J637,0)</f>
        <v>0</v>
      </c>
      <c r="BG637" s="228">
        <f>IF(N637="zákl. přenesená",J637,0)</f>
        <v>0</v>
      </c>
      <c r="BH637" s="228">
        <f>IF(N637="sníž. přenesená",J637,0)</f>
        <v>0</v>
      </c>
      <c r="BI637" s="228">
        <f>IF(N637="nulová",J637,0)</f>
        <v>0</v>
      </c>
      <c r="BJ637" s="19" t="s">
        <v>148</v>
      </c>
      <c r="BK637" s="228">
        <f>ROUND(I637*H637,2)</f>
        <v>0</v>
      </c>
      <c r="BL637" s="19" t="s">
        <v>148</v>
      </c>
      <c r="BM637" s="227" t="s">
        <v>1593</v>
      </c>
    </row>
    <row r="638" s="2" customFormat="1">
      <c r="A638" s="40"/>
      <c r="B638" s="41"/>
      <c r="C638" s="42"/>
      <c r="D638" s="292" t="s">
        <v>774</v>
      </c>
      <c r="E638" s="42"/>
      <c r="F638" s="293" t="s">
        <v>1575</v>
      </c>
      <c r="G638" s="42"/>
      <c r="H638" s="42"/>
      <c r="I638" s="294"/>
      <c r="J638" s="42"/>
      <c r="K638" s="42"/>
      <c r="L638" s="46"/>
      <c r="M638" s="295"/>
      <c r="N638" s="296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774</v>
      </c>
      <c r="AU638" s="19" t="s">
        <v>78</v>
      </c>
    </row>
    <row r="639" s="13" customFormat="1">
      <c r="A639" s="13"/>
      <c r="B639" s="229"/>
      <c r="C639" s="230"/>
      <c r="D639" s="231" t="s">
        <v>202</v>
      </c>
      <c r="E639" s="232" t="s">
        <v>19</v>
      </c>
      <c r="F639" s="233" t="s">
        <v>1594</v>
      </c>
      <c r="G639" s="230"/>
      <c r="H639" s="232" t="s">
        <v>19</v>
      </c>
      <c r="I639" s="234"/>
      <c r="J639" s="230"/>
      <c r="K639" s="230"/>
      <c r="L639" s="235"/>
      <c r="M639" s="236"/>
      <c r="N639" s="237"/>
      <c r="O639" s="237"/>
      <c r="P639" s="237"/>
      <c r="Q639" s="237"/>
      <c r="R639" s="237"/>
      <c r="S639" s="237"/>
      <c r="T639" s="23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9" t="s">
        <v>202</v>
      </c>
      <c r="AU639" s="239" t="s">
        <v>78</v>
      </c>
      <c r="AV639" s="13" t="s">
        <v>76</v>
      </c>
      <c r="AW639" s="13" t="s">
        <v>31</v>
      </c>
      <c r="AX639" s="13" t="s">
        <v>69</v>
      </c>
      <c r="AY639" s="239" t="s">
        <v>197</v>
      </c>
    </row>
    <row r="640" s="14" customFormat="1">
      <c r="A640" s="14"/>
      <c r="B640" s="240"/>
      <c r="C640" s="241"/>
      <c r="D640" s="231" t="s">
        <v>202</v>
      </c>
      <c r="E640" s="242" t="s">
        <v>19</v>
      </c>
      <c r="F640" s="243" t="s">
        <v>1595</v>
      </c>
      <c r="G640" s="241"/>
      <c r="H640" s="244">
        <v>160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0" t="s">
        <v>202</v>
      </c>
      <c r="AU640" s="250" t="s">
        <v>78</v>
      </c>
      <c r="AV640" s="14" t="s">
        <v>78</v>
      </c>
      <c r="AW640" s="14" t="s">
        <v>31</v>
      </c>
      <c r="AX640" s="14" t="s">
        <v>69</v>
      </c>
      <c r="AY640" s="250" t="s">
        <v>197</v>
      </c>
    </row>
    <row r="641" s="16" customFormat="1">
      <c r="A641" s="16"/>
      <c r="B641" s="262"/>
      <c r="C641" s="263"/>
      <c r="D641" s="231" t="s">
        <v>202</v>
      </c>
      <c r="E641" s="264" t="s">
        <v>19</v>
      </c>
      <c r="F641" s="265" t="s">
        <v>215</v>
      </c>
      <c r="G641" s="263"/>
      <c r="H641" s="266">
        <v>160</v>
      </c>
      <c r="I641" s="267"/>
      <c r="J641" s="263"/>
      <c r="K641" s="263"/>
      <c r="L641" s="268"/>
      <c r="M641" s="269"/>
      <c r="N641" s="270"/>
      <c r="O641" s="270"/>
      <c r="P641" s="270"/>
      <c r="Q641" s="270"/>
      <c r="R641" s="270"/>
      <c r="S641" s="270"/>
      <c r="T641" s="271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T641" s="272" t="s">
        <v>202</v>
      </c>
      <c r="AU641" s="272" t="s">
        <v>78</v>
      </c>
      <c r="AV641" s="16" t="s">
        <v>148</v>
      </c>
      <c r="AW641" s="16" t="s">
        <v>31</v>
      </c>
      <c r="AX641" s="16" t="s">
        <v>76</v>
      </c>
      <c r="AY641" s="272" t="s">
        <v>197</v>
      </c>
    </row>
    <row r="642" s="2" customFormat="1" ht="16.5" customHeight="1">
      <c r="A642" s="40"/>
      <c r="B642" s="41"/>
      <c r="C642" s="275" t="s">
        <v>1596</v>
      </c>
      <c r="D642" s="275" t="s">
        <v>363</v>
      </c>
      <c r="E642" s="276" t="s">
        <v>1597</v>
      </c>
      <c r="F642" s="277" t="s">
        <v>1598</v>
      </c>
      <c r="G642" s="278" t="s">
        <v>252</v>
      </c>
      <c r="H642" s="279">
        <v>161.59999999999999</v>
      </c>
      <c r="I642" s="280"/>
      <c r="J642" s="281">
        <f>ROUND(I642*H642,2)</f>
        <v>0</v>
      </c>
      <c r="K642" s="282"/>
      <c r="L642" s="283"/>
      <c r="M642" s="284" t="s">
        <v>19</v>
      </c>
      <c r="N642" s="285" t="s">
        <v>42</v>
      </c>
      <c r="O642" s="86"/>
      <c r="P642" s="225">
        <f>O642*H642</f>
        <v>0</v>
      </c>
      <c r="Q642" s="225">
        <v>0.021999999999999999</v>
      </c>
      <c r="R642" s="225">
        <f>Q642*H642</f>
        <v>3.5551999999999997</v>
      </c>
      <c r="S642" s="225">
        <v>0</v>
      </c>
      <c r="T642" s="22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7" t="s">
        <v>265</v>
      </c>
      <c r="AT642" s="227" t="s">
        <v>363</v>
      </c>
      <c r="AU642" s="227" t="s">
        <v>78</v>
      </c>
      <c r="AY642" s="19" t="s">
        <v>197</v>
      </c>
      <c r="BE642" s="228">
        <f>IF(N642="základní",J642,0)</f>
        <v>0</v>
      </c>
      <c r="BF642" s="228">
        <f>IF(N642="snížená",J642,0)</f>
        <v>0</v>
      </c>
      <c r="BG642" s="228">
        <f>IF(N642="zákl. přenesená",J642,0)</f>
        <v>0</v>
      </c>
      <c r="BH642" s="228">
        <f>IF(N642="sníž. přenesená",J642,0)</f>
        <v>0</v>
      </c>
      <c r="BI642" s="228">
        <f>IF(N642="nulová",J642,0)</f>
        <v>0</v>
      </c>
      <c r="BJ642" s="19" t="s">
        <v>148</v>
      </c>
      <c r="BK642" s="228">
        <f>ROUND(I642*H642,2)</f>
        <v>0</v>
      </c>
      <c r="BL642" s="19" t="s">
        <v>148</v>
      </c>
      <c r="BM642" s="227" t="s">
        <v>1599</v>
      </c>
    </row>
    <row r="643" s="13" customFormat="1">
      <c r="A643" s="13"/>
      <c r="B643" s="229"/>
      <c r="C643" s="230"/>
      <c r="D643" s="231" t="s">
        <v>202</v>
      </c>
      <c r="E643" s="232" t="s">
        <v>19</v>
      </c>
      <c r="F643" s="233" t="s">
        <v>1600</v>
      </c>
      <c r="G643" s="230"/>
      <c r="H643" s="232" t="s">
        <v>19</v>
      </c>
      <c r="I643" s="234"/>
      <c r="J643" s="230"/>
      <c r="K643" s="230"/>
      <c r="L643" s="235"/>
      <c r="M643" s="236"/>
      <c r="N643" s="237"/>
      <c r="O643" s="237"/>
      <c r="P643" s="237"/>
      <c r="Q643" s="237"/>
      <c r="R643" s="237"/>
      <c r="S643" s="237"/>
      <c r="T643" s="23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9" t="s">
        <v>202</v>
      </c>
      <c r="AU643" s="239" t="s">
        <v>78</v>
      </c>
      <c r="AV643" s="13" t="s">
        <v>76</v>
      </c>
      <c r="AW643" s="13" t="s">
        <v>31</v>
      </c>
      <c r="AX643" s="13" t="s">
        <v>69</v>
      </c>
      <c r="AY643" s="239" t="s">
        <v>197</v>
      </c>
    </row>
    <row r="644" s="14" customFormat="1">
      <c r="A644" s="14"/>
      <c r="B644" s="240"/>
      <c r="C644" s="241"/>
      <c r="D644" s="231" t="s">
        <v>202</v>
      </c>
      <c r="E644" s="242" t="s">
        <v>19</v>
      </c>
      <c r="F644" s="243" t="s">
        <v>1601</v>
      </c>
      <c r="G644" s="241"/>
      <c r="H644" s="244">
        <v>161.59999999999999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0" t="s">
        <v>202</v>
      </c>
      <c r="AU644" s="250" t="s">
        <v>78</v>
      </c>
      <c r="AV644" s="14" t="s">
        <v>78</v>
      </c>
      <c r="AW644" s="14" t="s">
        <v>31</v>
      </c>
      <c r="AX644" s="14" t="s">
        <v>69</v>
      </c>
      <c r="AY644" s="250" t="s">
        <v>197</v>
      </c>
    </row>
    <row r="645" s="16" customFormat="1">
      <c r="A645" s="16"/>
      <c r="B645" s="262"/>
      <c r="C645" s="263"/>
      <c r="D645" s="231" t="s">
        <v>202</v>
      </c>
      <c r="E645" s="264" t="s">
        <v>19</v>
      </c>
      <c r="F645" s="265" t="s">
        <v>215</v>
      </c>
      <c r="G645" s="263"/>
      <c r="H645" s="266">
        <v>161.59999999999999</v>
      </c>
      <c r="I645" s="267"/>
      <c r="J645" s="263"/>
      <c r="K645" s="263"/>
      <c r="L645" s="268"/>
      <c r="M645" s="269"/>
      <c r="N645" s="270"/>
      <c r="O645" s="270"/>
      <c r="P645" s="270"/>
      <c r="Q645" s="270"/>
      <c r="R645" s="270"/>
      <c r="S645" s="270"/>
      <c r="T645" s="271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T645" s="272" t="s">
        <v>202</v>
      </c>
      <c r="AU645" s="272" t="s">
        <v>78</v>
      </c>
      <c r="AV645" s="16" t="s">
        <v>148</v>
      </c>
      <c r="AW645" s="16" t="s">
        <v>31</v>
      </c>
      <c r="AX645" s="16" t="s">
        <v>76</v>
      </c>
      <c r="AY645" s="272" t="s">
        <v>197</v>
      </c>
    </row>
    <row r="646" s="2" customFormat="1" ht="24.15" customHeight="1">
      <c r="A646" s="40"/>
      <c r="B646" s="41"/>
      <c r="C646" s="215" t="s">
        <v>1602</v>
      </c>
      <c r="D646" s="215" t="s">
        <v>198</v>
      </c>
      <c r="E646" s="216" t="s">
        <v>1603</v>
      </c>
      <c r="F646" s="217" t="s">
        <v>1604</v>
      </c>
      <c r="G646" s="218" t="s">
        <v>279</v>
      </c>
      <c r="H646" s="219">
        <v>10</v>
      </c>
      <c r="I646" s="220"/>
      <c r="J646" s="221">
        <f>ROUND(I646*H646,2)</f>
        <v>0</v>
      </c>
      <c r="K646" s="222"/>
      <c r="L646" s="46"/>
      <c r="M646" s="223" t="s">
        <v>19</v>
      </c>
      <c r="N646" s="224" t="s">
        <v>42</v>
      </c>
      <c r="O646" s="86"/>
      <c r="P646" s="225">
        <f>O646*H646</f>
        <v>0</v>
      </c>
      <c r="Q646" s="225">
        <v>2.2563399999999998</v>
      </c>
      <c r="R646" s="225">
        <f>Q646*H646</f>
        <v>22.563399999999998</v>
      </c>
      <c r="S646" s="225">
        <v>0</v>
      </c>
      <c r="T646" s="22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7" t="s">
        <v>148</v>
      </c>
      <c r="AT646" s="227" t="s">
        <v>198</v>
      </c>
      <c r="AU646" s="227" t="s">
        <v>78</v>
      </c>
      <c r="AY646" s="19" t="s">
        <v>197</v>
      </c>
      <c r="BE646" s="228">
        <f>IF(N646="základní",J646,0)</f>
        <v>0</v>
      </c>
      <c r="BF646" s="228">
        <f>IF(N646="snížená",J646,0)</f>
        <v>0</v>
      </c>
      <c r="BG646" s="228">
        <f>IF(N646="zákl. přenesená",J646,0)</f>
        <v>0</v>
      </c>
      <c r="BH646" s="228">
        <f>IF(N646="sníž. přenesená",J646,0)</f>
        <v>0</v>
      </c>
      <c r="BI646" s="228">
        <f>IF(N646="nulová",J646,0)</f>
        <v>0</v>
      </c>
      <c r="BJ646" s="19" t="s">
        <v>148</v>
      </c>
      <c r="BK646" s="228">
        <f>ROUND(I646*H646,2)</f>
        <v>0</v>
      </c>
      <c r="BL646" s="19" t="s">
        <v>148</v>
      </c>
      <c r="BM646" s="227" t="s">
        <v>1605</v>
      </c>
    </row>
    <row r="647" s="2" customFormat="1">
      <c r="A647" s="40"/>
      <c r="B647" s="41"/>
      <c r="C647" s="42"/>
      <c r="D647" s="292" t="s">
        <v>774</v>
      </c>
      <c r="E647" s="42"/>
      <c r="F647" s="293" t="s">
        <v>1606</v>
      </c>
      <c r="G647" s="42"/>
      <c r="H647" s="42"/>
      <c r="I647" s="294"/>
      <c r="J647" s="42"/>
      <c r="K647" s="42"/>
      <c r="L647" s="46"/>
      <c r="M647" s="295"/>
      <c r="N647" s="296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774</v>
      </c>
      <c r="AU647" s="19" t="s">
        <v>78</v>
      </c>
    </row>
    <row r="648" s="13" customFormat="1">
      <c r="A648" s="13"/>
      <c r="B648" s="229"/>
      <c r="C648" s="230"/>
      <c r="D648" s="231" t="s">
        <v>202</v>
      </c>
      <c r="E648" s="232" t="s">
        <v>19</v>
      </c>
      <c r="F648" s="233" t="s">
        <v>1607</v>
      </c>
      <c r="G648" s="230"/>
      <c r="H648" s="232" t="s">
        <v>19</v>
      </c>
      <c r="I648" s="234"/>
      <c r="J648" s="230"/>
      <c r="K648" s="230"/>
      <c r="L648" s="235"/>
      <c r="M648" s="236"/>
      <c r="N648" s="237"/>
      <c r="O648" s="237"/>
      <c r="P648" s="237"/>
      <c r="Q648" s="237"/>
      <c r="R648" s="237"/>
      <c r="S648" s="237"/>
      <c r="T648" s="23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9" t="s">
        <v>202</v>
      </c>
      <c r="AU648" s="239" t="s">
        <v>78</v>
      </c>
      <c r="AV648" s="13" t="s">
        <v>76</v>
      </c>
      <c r="AW648" s="13" t="s">
        <v>31</v>
      </c>
      <c r="AX648" s="13" t="s">
        <v>69</v>
      </c>
      <c r="AY648" s="239" t="s">
        <v>197</v>
      </c>
    </row>
    <row r="649" s="14" customFormat="1">
      <c r="A649" s="14"/>
      <c r="B649" s="240"/>
      <c r="C649" s="241"/>
      <c r="D649" s="231" t="s">
        <v>202</v>
      </c>
      <c r="E649" s="242" t="s">
        <v>19</v>
      </c>
      <c r="F649" s="243" t="s">
        <v>276</v>
      </c>
      <c r="G649" s="241"/>
      <c r="H649" s="244">
        <v>10</v>
      </c>
      <c r="I649" s="245"/>
      <c r="J649" s="241"/>
      <c r="K649" s="241"/>
      <c r="L649" s="246"/>
      <c r="M649" s="247"/>
      <c r="N649" s="248"/>
      <c r="O649" s="248"/>
      <c r="P649" s="248"/>
      <c r="Q649" s="248"/>
      <c r="R649" s="248"/>
      <c r="S649" s="248"/>
      <c r="T649" s="249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0" t="s">
        <v>202</v>
      </c>
      <c r="AU649" s="250" t="s">
        <v>78</v>
      </c>
      <c r="AV649" s="14" t="s">
        <v>78</v>
      </c>
      <c r="AW649" s="14" t="s">
        <v>31</v>
      </c>
      <c r="AX649" s="14" t="s">
        <v>69</v>
      </c>
      <c r="AY649" s="250" t="s">
        <v>197</v>
      </c>
    </row>
    <row r="650" s="16" customFormat="1">
      <c r="A650" s="16"/>
      <c r="B650" s="262"/>
      <c r="C650" s="263"/>
      <c r="D650" s="231" t="s">
        <v>202</v>
      </c>
      <c r="E650" s="264" t="s">
        <v>19</v>
      </c>
      <c r="F650" s="265" t="s">
        <v>215</v>
      </c>
      <c r="G650" s="263"/>
      <c r="H650" s="266">
        <v>10</v>
      </c>
      <c r="I650" s="267"/>
      <c r="J650" s="263"/>
      <c r="K650" s="263"/>
      <c r="L650" s="268"/>
      <c r="M650" s="269"/>
      <c r="N650" s="270"/>
      <c r="O650" s="270"/>
      <c r="P650" s="270"/>
      <c r="Q650" s="270"/>
      <c r="R650" s="270"/>
      <c r="S650" s="270"/>
      <c r="T650" s="271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T650" s="272" t="s">
        <v>202</v>
      </c>
      <c r="AU650" s="272" t="s">
        <v>78</v>
      </c>
      <c r="AV650" s="16" t="s">
        <v>148</v>
      </c>
      <c r="AW650" s="16" t="s">
        <v>31</v>
      </c>
      <c r="AX650" s="16" t="s">
        <v>76</v>
      </c>
      <c r="AY650" s="272" t="s">
        <v>197</v>
      </c>
    </row>
    <row r="651" s="2" customFormat="1" ht="24.15" customHeight="1">
      <c r="A651" s="40"/>
      <c r="B651" s="41"/>
      <c r="C651" s="215" t="s">
        <v>1608</v>
      </c>
      <c r="D651" s="215" t="s">
        <v>198</v>
      </c>
      <c r="E651" s="216" t="s">
        <v>1609</v>
      </c>
      <c r="F651" s="217" t="s">
        <v>1610</v>
      </c>
      <c r="G651" s="218" t="s">
        <v>252</v>
      </c>
      <c r="H651" s="219">
        <v>99</v>
      </c>
      <c r="I651" s="220"/>
      <c r="J651" s="221">
        <f>ROUND(I651*H651,2)</f>
        <v>0</v>
      </c>
      <c r="K651" s="222"/>
      <c r="L651" s="46"/>
      <c r="M651" s="223" t="s">
        <v>19</v>
      </c>
      <c r="N651" s="224" t="s">
        <v>42</v>
      </c>
      <c r="O651" s="86"/>
      <c r="P651" s="225">
        <f>O651*H651</f>
        <v>0</v>
      </c>
      <c r="Q651" s="225">
        <v>0.00034000000000000002</v>
      </c>
      <c r="R651" s="225">
        <f>Q651*H651</f>
        <v>0.033660000000000002</v>
      </c>
      <c r="S651" s="225">
        <v>0</v>
      </c>
      <c r="T651" s="226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7" t="s">
        <v>148</v>
      </c>
      <c r="AT651" s="227" t="s">
        <v>198</v>
      </c>
      <c r="AU651" s="227" t="s">
        <v>78</v>
      </c>
      <c r="AY651" s="19" t="s">
        <v>197</v>
      </c>
      <c r="BE651" s="228">
        <f>IF(N651="základní",J651,0)</f>
        <v>0</v>
      </c>
      <c r="BF651" s="228">
        <f>IF(N651="snížená",J651,0)</f>
        <v>0</v>
      </c>
      <c r="BG651" s="228">
        <f>IF(N651="zákl. přenesená",J651,0)</f>
        <v>0</v>
      </c>
      <c r="BH651" s="228">
        <f>IF(N651="sníž. přenesená",J651,0)</f>
        <v>0</v>
      </c>
      <c r="BI651" s="228">
        <f>IF(N651="nulová",J651,0)</f>
        <v>0</v>
      </c>
      <c r="BJ651" s="19" t="s">
        <v>148</v>
      </c>
      <c r="BK651" s="228">
        <f>ROUND(I651*H651,2)</f>
        <v>0</v>
      </c>
      <c r="BL651" s="19" t="s">
        <v>148</v>
      </c>
      <c r="BM651" s="227" t="s">
        <v>1611</v>
      </c>
    </row>
    <row r="652" s="2" customFormat="1">
      <c r="A652" s="40"/>
      <c r="B652" s="41"/>
      <c r="C652" s="42"/>
      <c r="D652" s="292" t="s">
        <v>774</v>
      </c>
      <c r="E652" s="42"/>
      <c r="F652" s="293" t="s">
        <v>1612</v>
      </c>
      <c r="G652" s="42"/>
      <c r="H652" s="42"/>
      <c r="I652" s="294"/>
      <c r="J652" s="42"/>
      <c r="K652" s="42"/>
      <c r="L652" s="46"/>
      <c r="M652" s="295"/>
      <c r="N652" s="296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774</v>
      </c>
      <c r="AU652" s="19" t="s">
        <v>78</v>
      </c>
    </row>
    <row r="653" s="13" customFormat="1">
      <c r="A653" s="13"/>
      <c r="B653" s="229"/>
      <c r="C653" s="230"/>
      <c r="D653" s="231" t="s">
        <v>202</v>
      </c>
      <c r="E653" s="232" t="s">
        <v>19</v>
      </c>
      <c r="F653" s="233" t="s">
        <v>1613</v>
      </c>
      <c r="G653" s="230"/>
      <c r="H653" s="232" t="s">
        <v>19</v>
      </c>
      <c r="I653" s="234"/>
      <c r="J653" s="230"/>
      <c r="K653" s="230"/>
      <c r="L653" s="235"/>
      <c r="M653" s="236"/>
      <c r="N653" s="237"/>
      <c r="O653" s="237"/>
      <c r="P653" s="237"/>
      <c r="Q653" s="237"/>
      <c r="R653" s="237"/>
      <c r="S653" s="237"/>
      <c r="T653" s="238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9" t="s">
        <v>202</v>
      </c>
      <c r="AU653" s="239" t="s">
        <v>78</v>
      </c>
      <c r="AV653" s="13" t="s">
        <v>76</v>
      </c>
      <c r="AW653" s="13" t="s">
        <v>31</v>
      </c>
      <c r="AX653" s="13" t="s">
        <v>69</v>
      </c>
      <c r="AY653" s="239" t="s">
        <v>197</v>
      </c>
    </row>
    <row r="654" s="14" customFormat="1">
      <c r="A654" s="14"/>
      <c r="B654" s="240"/>
      <c r="C654" s="241"/>
      <c r="D654" s="231" t="s">
        <v>202</v>
      </c>
      <c r="E654" s="242" t="s">
        <v>19</v>
      </c>
      <c r="F654" s="243" t="s">
        <v>1614</v>
      </c>
      <c r="G654" s="241"/>
      <c r="H654" s="244">
        <v>99</v>
      </c>
      <c r="I654" s="245"/>
      <c r="J654" s="241"/>
      <c r="K654" s="241"/>
      <c r="L654" s="246"/>
      <c r="M654" s="247"/>
      <c r="N654" s="248"/>
      <c r="O654" s="248"/>
      <c r="P654" s="248"/>
      <c r="Q654" s="248"/>
      <c r="R654" s="248"/>
      <c r="S654" s="248"/>
      <c r="T654" s="24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0" t="s">
        <v>202</v>
      </c>
      <c r="AU654" s="250" t="s">
        <v>78</v>
      </c>
      <c r="AV654" s="14" t="s">
        <v>78</v>
      </c>
      <c r="AW654" s="14" t="s">
        <v>31</v>
      </c>
      <c r="AX654" s="14" t="s">
        <v>69</v>
      </c>
      <c r="AY654" s="250" t="s">
        <v>197</v>
      </c>
    </row>
    <row r="655" s="16" customFormat="1">
      <c r="A655" s="16"/>
      <c r="B655" s="262"/>
      <c r="C655" s="263"/>
      <c r="D655" s="231" t="s">
        <v>202</v>
      </c>
      <c r="E655" s="264" t="s">
        <v>19</v>
      </c>
      <c r="F655" s="265" t="s">
        <v>215</v>
      </c>
      <c r="G655" s="263"/>
      <c r="H655" s="266">
        <v>99</v>
      </c>
      <c r="I655" s="267"/>
      <c r="J655" s="263"/>
      <c r="K655" s="263"/>
      <c r="L655" s="268"/>
      <c r="M655" s="269"/>
      <c r="N655" s="270"/>
      <c r="O655" s="270"/>
      <c r="P655" s="270"/>
      <c r="Q655" s="270"/>
      <c r="R655" s="270"/>
      <c r="S655" s="270"/>
      <c r="T655" s="271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T655" s="272" t="s">
        <v>202</v>
      </c>
      <c r="AU655" s="272" t="s">
        <v>78</v>
      </c>
      <c r="AV655" s="16" t="s">
        <v>148</v>
      </c>
      <c r="AW655" s="16" t="s">
        <v>31</v>
      </c>
      <c r="AX655" s="16" t="s">
        <v>76</v>
      </c>
      <c r="AY655" s="272" t="s">
        <v>197</v>
      </c>
    </row>
    <row r="656" s="2" customFormat="1" ht="24.15" customHeight="1">
      <c r="A656" s="40"/>
      <c r="B656" s="41"/>
      <c r="C656" s="215" t="s">
        <v>1615</v>
      </c>
      <c r="D656" s="215" t="s">
        <v>198</v>
      </c>
      <c r="E656" s="216" t="s">
        <v>1609</v>
      </c>
      <c r="F656" s="217" t="s">
        <v>1610</v>
      </c>
      <c r="G656" s="218" t="s">
        <v>252</v>
      </c>
      <c r="H656" s="219">
        <v>4</v>
      </c>
      <c r="I656" s="220"/>
      <c r="J656" s="221">
        <f>ROUND(I656*H656,2)</f>
        <v>0</v>
      </c>
      <c r="K656" s="222"/>
      <c r="L656" s="46"/>
      <c r="M656" s="223" t="s">
        <v>19</v>
      </c>
      <c r="N656" s="224" t="s">
        <v>42</v>
      </c>
      <c r="O656" s="86"/>
      <c r="P656" s="225">
        <f>O656*H656</f>
        <v>0</v>
      </c>
      <c r="Q656" s="225">
        <v>0.00034000000000000002</v>
      </c>
      <c r="R656" s="225">
        <f>Q656*H656</f>
        <v>0.0013600000000000001</v>
      </c>
      <c r="S656" s="225">
        <v>0</v>
      </c>
      <c r="T656" s="226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7" t="s">
        <v>148</v>
      </c>
      <c r="AT656" s="227" t="s">
        <v>198</v>
      </c>
      <c r="AU656" s="227" t="s">
        <v>78</v>
      </c>
      <c r="AY656" s="19" t="s">
        <v>197</v>
      </c>
      <c r="BE656" s="228">
        <f>IF(N656="základní",J656,0)</f>
        <v>0</v>
      </c>
      <c r="BF656" s="228">
        <f>IF(N656="snížená",J656,0)</f>
        <v>0</v>
      </c>
      <c r="BG656" s="228">
        <f>IF(N656="zákl. přenesená",J656,0)</f>
        <v>0</v>
      </c>
      <c r="BH656" s="228">
        <f>IF(N656="sníž. přenesená",J656,0)</f>
        <v>0</v>
      </c>
      <c r="BI656" s="228">
        <f>IF(N656="nulová",J656,0)</f>
        <v>0</v>
      </c>
      <c r="BJ656" s="19" t="s">
        <v>148</v>
      </c>
      <c r="BK656" s="228">
        <f>ROUND(I656*H656,2)</f>
        <v>0</v>
      </c>
      <c r="BL656" s="19" t="s">
        <v>148</v>
      </c>
      <c r="BM656" s="227" t="s">
        <v>1616</v>
      </c>
    </row>
    <row r="657" s="2" customFormat="1">
      <c r="A657" s="40"/>
      <c r="B657" s="41"/>
      <c r="C657" s="42"/>
      <c r="D657" s="292" t="s">
        <v>774</v>
      </c>
      <c r="E657" s="42"/>
      <c r="F657" s="293" t="s">
        <v>1612</v>
      </c>
      <c r="G657" s="42"/>
      <c r="H657" s="42"/>
      <c r="I657" s="294"/>
      <c r="J657" s="42"/>
      <c r="K657" s="42"/>
      <c r="L657" s="46"/>
      <c r="M657" s="295"/>
      <c r="N657" s="296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774</v>
      </c>
      <c r="AU657" s="19" t="s">
        <v>78</v>
      </c>
    </row>
    <row r="658" s="13" customFormat="1">
      <c r="A658" s="13"/>
      <c r="B658" s="229"/>
      <c r="C658" s="230"/>
      <c r="D658" s="231" t="s">
        <v>202</v>
      </c>
      <c r="E658" s="232" t="s">
        <v>19</v>
      </c>
      <c r="F658" s="233" t="s">
        <v>1617</v>
      </c>
      <c r="G658" s="230"/>
      <c r="H658" s="232" t="s">
        <v>19</v>
      </c>
      <c r="I658" s="234"/>
      <c r="J658" s="230"/>
      <c r="K658" s="230"/>
      <c r="L658" s="235"/>
      <c r="M658" s="236"/>
      <c r="N658" s="237"/>
      <c r="O658" s="237"/>
      <c r="P658" s="237"/>
      <c r="Q658" s="237"/>
      <c r="R658" s="237"/>
      <c r="S658" s="237"/>
      <c r="T658" s="23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9" t="s">
        <v>202</v>
      </c>
      <c r="AU658" s="239" t="s">
        <v>78</v>
      </c>
      <c r="AV658" s="13" t="s">
        <v>76</v>
      </c>
      <c r="AW658" s="13" t="s">
        <v>31</v>
      </c>
      <c r="AX658" s="13" t="s">
        <v>69</v>
      </c>
      <c r="AY658" s="239" t="s">
        <v>197</v>
      </c>
    </row>
    <row r="659" s="14" customFormat="1">
      <c r="A659" s="14"/>
      <c r="B659" s="240"/>
      <c r="C659" s="241"/>
      <c r="D659" s="231" t="s">
        <v>202</v>
      </c>
      <c r="E659" s="242" t="s">
        <v>19</v>
      </c>
      <c r="F659" s="243" t="s">
        <v>980</v>
      </c>
      <c r="G659" s="241"/>
      <c r="H659" s="244">
        <v>4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0" t="s">
        <v>202</v>
      </c>
      <c r="AU659" s="250" t="s">
        <v>78</v>
      </c>
      <c r="AV659" s="14" t="s">
        <v>78</v>
      </c>
      <c r="AW659" s="14" t="s">
        <v>31</v>
      </c>
      <c r="AX659" s="14" t="s">
        <v>69</v>
      </c>
      <c r="AY659" s="250" t="s">
        <v>197</v>
      </c>
    </row>
    <row r="660" s="16" customFormat="1">
      <c r="A660" s="16"/>
      <c r="B660" s="262"/>
      <c r="C660" s="263"/>
      <c r="D660" s="231" t="s">
        <v>202</v>
      </c>
      <c r="E660" s="264" t="s">
        <v>19</v>
      </c>
      <c r="F660" s="265" t="s">
        <v>215</v>
      </c>
      <c r="G660" s="263"/>
      <c r="H660" s="266">
        <v>4</v>
      </c>
      <c r="I660" s="267"/>
      <c r="J660" s="263"/>
      <c r="K660" s="263"/>
      <c r="L660" s="268"/>
      <c r="M660" s="269"/>
      <c r="N660" s="270"/>
      <c r="O660" s="270"/>
      <c r="P660" s="270"/>
      <c r="Q660" s="270"/>
      <c r="R660" s="270"/>
      <c r="S660" s="270"/>
      <c r="T660" s="271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T660" s="272" t="s">
        <v>202</v>
      </c>
      <c r="AU660" s="272" t="s">
        <v>78</v>
      </c>
      <c r="AV660" s="16" t="s">
        <v>148</v>
      </c>
      <c r="AW660" s="16" t="s">
        <v>31</v>
      </c>
      <c r="AX660" s="16" t="s">
        <v>76</v>
      </c>
      <c r="AY660" s="272" t="s">
        <v>197</v>
      </c>
    </row>
    <row r="661" s="2" customFormat="1" ht="24.15" customHeight="1">
      <c r="A661" s="40"/>
      <c r="B661" s="41"/>
      <c r="C661" s="215" t="s">
        <v>1618</v>
      </c>
      <c r="D661" s="215" t="s">
        <v>198</v>
      </c>
      <c r="E661" s="216" t="s">
        <v>1609</v>
      </c>
      <c r="F661" s="217" t="s">
        <v>1610</v>
      </c>
      <c r="G661" s="218" t="s">
        <v>252</v>
      </c>
      <c r="H661" s="219">
        <v>6</v>
      </c>
      <c r="I661" s="220"/>
      <c r="J661" s="221">
        <f>ROUND(I661*H661,2)</f>
        <v>0</v>
      </c>
      <c r="K661" s="222"/>
      <c r="L661" s="46"/>
      <c r="M661" s="223" t="s">
        <v>19</v>
      </c>
      <c r="N661" s="224" t="s">
        <v>42</v>
      </c>
      <c r="O661" s="86"/>
      <c r="P661" s="225">
        <f>O661*H661</f>
        <v>0</v>
      </c>
      <c r="Q661" s="225">
        <v>0.00034000000000000002</v>
      </c>
      <c r="R661" s="225">
        <f>Q661*H661</f>
        <v>0.0020400000000000001</v>
      </c>
      <c r="S661" s="225">
        <v>0</v>
      </c>
      <c r="T661" s="226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7" t="s">
        <v>148</v>
      </c>
      <c r="AT661" s="227" t="s">
        <v>198</v>
      </c>
      <c r="AU661" s="227" t="s">
        <v>78</v>
      </c>
      <c r="AY661" s="19" t="s">
        <v>197</v>
      </c>
      <c r="BE661" s="228">
        <f>IF(N661="základní",J661,0)</f>
        <v>0</v>
      </c>
      <c r="BF661" s="228">
        <f>IF(N661="snížená",J661,0)</f>
        <v>0</v>
      </c>
      <c r="BG661" s="228">
        <f>IF(N661="zákl. přenesená",J661,0)</f>
        <v>0</v>
      </c>
      <c r="BH661" s="228">
        <f>IF(N661="sníž. přenesená",J661,0)</f>
        <v>0</v>
      </c>
      <c r="BI661" s="228">
        <f>IF(N661="nulová",J661,0)</f>
        <v>0</v>
      </c>
      <c r="BJ661" s="19" t="s">
        <v>148</v>
      </c>
      <c r="BK661" s="228">
        <f>ROUND(I661*H661,2)</f>
        <v>0</v>
      </c>
      <c r="BL661" s="19" t="s">
        <v>148</v>
      </c>
      <c r="BM661" s="227" t="s">
        <v>1619</v>
      </c>
    </row>
    <row r="662" s="2" customFormat="1">
      <c r="A662" s="40"/>
      <c r="B662" s="41"/>
      <c r="C662" s="42"/>
      <c r="D662" s="292" t="s">
        <v>774</v>
      </c>
      <c r="E662" s="42"/>
      <c r="F662" s="293" t="s">
        <v>1612</v>
      </c>
      <c r="G662" s="42"/>
      <c r="H662" s="42"/>
      <c r="I662" s="294"/>
      <c r="J662" s="42"/>
      <c r="K662" s="42"/>
      <c r="L662" s="46"/>
      <c r="M662" s="295"/>
      <c r="N662" s="296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774</v>
      </c>
      <c r="AU662" s="19" t="s">
        <v>78</v>
      </c>
    </row>
    <row r="663" s="13" customFormat="1">
      <c r="A663" s="13"/>
      <c r="B663" s="229"/>
      <c r="C663" s="230"/>
      <c r="D663" s="231" t="s">
        <v>202</v>
      </c>
      <c r="E663" s="232" t="s">
        <v>19</v>
      </c>
      <c r="F663" s="233" t="s">
        <v>1620</v>
      </c>
      <c r="G663" s="230"/>
      <c r="H663" s="232" t="s">
        <v>19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9" t="s">
        <v>202</v>
      </c>
      <c r="AU663" s="239" t="s">
        <v>78</v>
      </c>
      <c r="AV663" s="13" t="s">
        <v>76</v>
      </c>
      <c r="AW663" s="13" t="s">
        <v>31</v>
      </c>
      <c r="AX663" s="13" t="s">
        <v>69</v>
      </c>
      <c r="AY663" s="239" t="s">
        <v>197</v>
      </c>
    </row>
    <row r="664" s="14" customFormat="1">
      <c r="A664" s="14"/>
      <c r="B664" s="240"/>
      <c r="C664" s="241"/>
      <c r="D664" s="231" t="s">
        <v>202</v>
      </c>
      <c r="E664" s="242" t="s">
        <v>19</v>
      </c>
      <c r="F664" s="243" t="s">
        <v>971</v>
      </c>
      <c r="G664" s="241"/>
      <c r="H664" s="244">
        <v>6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0" t="s">
        <v>202</v>
      </c>
      <c r="AU664" s="250" t="s">
        <v>78</v>
      </c>
      <c r="AV664" s="14" t="s">
        <v>78</v>
      </c>
      <c r="AW664" s="14" t="s">
        <v>31</v>
      </c>
      <c r="AX664" s="14" t="s">
        <v>69</v>
      </c>
      <c r="AY664" s="250" t="s">
        <v>197</v>
      </c>
    </row>
    <row r="665" s="16" customFormat="1">
      <c r="A665" s="16"/>
      <c r="B665" s="262"/>
      <c r="C665" s="263"/>
      <c r="D665" s="231" t="s">
        <v>202</v>
      </c>
      <c r="E665" s="264" t="s">
        <v>19</v>
      </c>
      <c r="F665" s="265" t="s">
        <v>215</v>
      </c>
      <c r="G665" s="263"/>
      <c r="H665" s="266">
        <v>6</v>
      </c>
      <c r="I665" s="267"/>
      <c r="J665" s="263"/>
      <c r="K665" s="263"/>
      <c r="L665" s="268"/>
      <c r="M665" s="269"/>
      <c r="N665" s="270"/>
      <c r="O665" s="270"/>
      <c r="P665" s="270"/>
      <c r="Q665" s="270"/>
      <c r="R665" s="270"/>
      <c r="S665" s="270"/>
      <c r="T665" s="271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T665" s="272" t="s">
        <v>202</v>
      </c>
      <c r="AU665" s="272" t="s">
        <v>78</v>
      </c>
      <c r="AV665" s="16" t="s">
        <v>148</v>
      </c>
      <c r="AW665" s="16" t="s">
        <v>31</v>
      </c>
      <c r="AX665" s="16" t="s">
        <v>76</v>
      </c>
      <c r="AY665" s="272" t="s">
        <v>197</v>
      </c>
    </row>
    <row r="666" s="2" customFormat="1" ht="24.15" customHeight="1">
      <c r="A666" s="40"/>
      <c r="B666" s="41"/>
      <c r="C666" s="215" t="s">
        <v>1621</v>
      </c>
      <c r="D666" s="215" t="s">
        <v>198</v>
      </c>
      <c r="E666" s="216" t="s">
        <v>1622</v>
      </c>
      <c r="F666" s="217" t="s">
        <v>1623</v>
      </c>
      <c r="G666" s="218" t="s">
        <v>232</v>
      </c>
      <c r="H666" s="219">
        <v>483</v>
      </c>
      <c r="I666" s="220"/>
      <c r="J666" s="221">
        <f>ROUND(I666*H666,2)</f>
        <v>0</v>
      </c>
      <c r="K666" s="222"/>
      <c r="L666" s="46"/>
      <c r="M666" s="223" t="s">
        <v>19</v>
      </c>
      <c r="N666" s="224" t="s">
        <v>42</v>
      </c>
      <c r="O666" s="86"/>
      <c r="P666" s="225">
        <f>O666*H666</f>
        <v>0</v>
      </c>
      <c r="Q666" s="225">
        <v>0.00036000000000000002</v>
      </c>
      <c r="R666" s="225">
        <f>Q666*H666</f>
        <v>0.17388000000000001</v>
      </c>
      <c r="S666" s="225">
        <v>0</v>
      </c>
      <c r="T666" s="226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7" t="s">
        <v>148</v>
      </c>
      <c r="AT666" s="227" t="s">
        <v>198</v>
      </c>
      <c r="AU666" s="227" t="s">
        <v>78</v>
      </c>
      <c r="AY666" s="19" t="s">
        <v>197</v>
      </c>
      <c r="BE666" s="228">
        <f>IF(N666="základní",J666,0)</f>
        <v>0</v>
      </c>
      <c r="BF666" s="228">
        <f>IF(N666="snížená",J666,0)</f>
        <v>0</v>
      </c>
      <c r="BG666" s="228">
        <f>IF(N666="zákl. přenesená",J666,0)</f>
        <v>0</v>
      </c>
      <c r="BH666" s="228">
        <f>IF(N666="sníž. přenesená",J666,0)</f>
        <v>0</v>
      </c>
      <c r="BI666" s="228">
        <f>IF(N666="nulová",J666,0)</f>
        <v>0</v>
      </c>
      <c r="BJ666" s="19" t="s">
        <v>148</v>
      </c>
      <c r="BK666" s="228">
        <f>ROUND(I666*H666,2)</f>
        <v>0</v>
      </c>
      <c r="BL666" s="19" t="s">
        <v>148</v>
      </c>
      <c r="BM666" s="227" t="s">
        <v>1624</v>
      </c>
    </row>
    <row r="667" s="2" customFormat="1">
      <c r="A667" s="40"/>
      <c r="B667" s="41"/>
      <c r="C667" s="42"/>
      <c r="D667" s="292" t="s">
        <v>774</v>
      </c>
      <c r="E667" s="42"/>
      <c r="F667" s="293" t="s">
        <v>1625</v>
      </c>
      <c r="G667" s="42"/>
      <c r="H667" s="42"/>
      <c r="I667" s="294"/>
      <c r="J667" s="42"/>
      <c r="K667" s="42"/>
      <c r="L667" s="46"/>
      <c r="M667" s="295"/>
      <c r="N667" s="296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774</v>
      </c>
      <c r="AU667" s="19" t="s">
        <v>78</v>
      </c>
    </row>
    <row r="668" s="13" customFormat="1">
      <c r="A668" s="13"/>
      <c r="B668" s="229"/>
      <c r="C668" s="230"/>
      <c r="D668" s="231" t="s">
        <v>202</v>
      </c>
      <c r="E668" s="232" t="s">
        <v>19</v>
      </c>
      <c r="F668" s="233" t="s">
        <v>1626</v>
      </c>
      <c r="G668" s="230"/>
      <c r="H668" s="232" t="s">
        <v>19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9" t="s">
        <v>202</v>
      </c>
      <c r="AU668" s="239" t="s">
        <v>78</v>
      </c>
      <c r="AV668" s="13" t="s">
        <v>76</v>
      </c>
      <c r="AW668" s="13" t="s">
        <v>31</v>
      </c>
      <c r="AX668" s="13" t="s">
        <v>69</v>
      </c>
      <c r="AY668" s="239" t="s">
        <v>197</v>
      </c>
    </row>
    <row r="669" s="14" customFormat="1">
      <c r="A669" s="14"/>
      <c r="B669" s="240"/>
      <c r="C669" s="241"/>
      <c r="D669" s="231" t="s">
        <v>202</v>
      </c>
      <c r="E669" s="242" t="s">
        <v>19</v>
      </c>
      <c r="F669" s="243" t="s">
        <v>1627</v>
      </c>
      <c r="G669" s="241"/>
      <c r="H669" s="244">
        <v>483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0" t="s">
        <v>202</v>
      </c>
      <c r="AU669" s="250" t="s">
        <v>78</v>
      </c>
      <c r="AV669" s="14" t="s">
        <v>78</v>
      </c>
      <c r="AW669" s="14" t="s">
        <v>31</v>
      </c>
      <c r="AX669" s="14" t="s">
        <v>69</v>
      </c>
      <c r="AY669" s="250" t="s">
        <v>197</v>
      </c>
    </row>
    <row r="670" s="16" customFormat="1">
      <c r="A670" s="16"/>
      <c r="B670" s="262"/>
      <c r="C670" s="263"/>
      <c r="D670" s="231" t="s">
        <v>202</v>
      </c>
      <c r="E670" s="264" t="s">
        <v>19</v>
      </c>
      <c r="F670" s="265" t="s">
        <v>215</v>
      </c>
      <c r="G670" s="263"/>
      <c r="H670" s="266">
        <v>483</v>
      </c>
      <c r="I670" s="267"/>
      <c r="J670" s="263"/>
      <c r="K670" s="263"/>
      <c r="L670" s="268"/>
      <c r="M670" s="269"/>
      <c r="N670" s="270"/>
      <c r="O670" s="270"/>
      <c r="P670" s="270"/>
      <c r="Q670" s="270"/>
      <c r="R670" s="270"/>
      <c r="S670" s="270"/>
      <c r="T670" s="271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T670" s="272" t="s">
        <v>202</v>
      </c>
      <c r="AU670" s="272" t="s">
        <v>78</v>
      </c>
      <c r="AV670" s="16" t="s">
        <v>148</v>
      </c>
      <c r="AW670" s="16" t="s">
        <v>31</v>
      </c>
      <c r="AX670" s="16" t="s">
        <v>76</v>
      </c>
      <c r="AY670" s="272" t="s">
        <v>197</v>
      </c>
    </row>
    <row r="671" s="2" customFormat="1" ht="24.15" customHeight="1">
      <c r="A671" s="40"/>
      <c r="B671" s="41"/>
      <c r="C671" s="215" t="s">
        <v>1628</v>
      </c>
      <c r="D671" s="215" t="s">
        <v>198</v>
      </c>
      <c r="E671" s="216" t="s">
        <v>1622</v>
      </c>
      <c r="F671" s="217" t="s">
        <v>1623</v>
      </c>
      <c r="G671" s="218" t="s">
        <v>232</v>
      </c>
      <c r="H671" s="219">
        <v>327</v>
      </c>
      <c r="I671" s="220"/>
      <c r="J671" s="221">
        <f>ROUND(I671*H671,2)</f>
        <v>0</v>
      </c>
      <c r="K671" s="222"/>
      <c r="L671" s="46"/>
      <c r="M671" s="223" t="s">
        <v>19</v>
      </c>
      <c r="N671" s="224" t="s">
        <v>42</v>
      </c>
      <c r="O671" s="86"/>
      <c r="P671" s="225">
        <f>O671*H671</f>
        <v>0</v>
      </c>
      <c r="Q671" s="225">
        <v>0.00036000000000000002</v>
      </c>
      <c r="R671" s="225">
        <f>Q671*H671</f>
        <v>0.11772000000000001</v>
      </c>
      <c r="S671" s="225">
        <v>0</v>
      </c>
      <c r="T671" s="226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7" t="s">
        <v>148</v>
      </c>
      <c r="AT671" s="227" t="s">
        <v>198</v>
      </c>
      <c r="AU671" s="227" t="s">
        <v>78</v>
      </c>
      <c r="AY671" s="19" t="s">
        <v>197</v>
      </c>
      <c r="BE671" s="228">
        <f>IF(N671="základní",J671,0)</f>
        <v>0</v>
      </c>
      <c r="BF671" s="228">
        <f>IF(N671="snížená",J671,0)</f>
        <v>0</v>
      </c>
      <c r="BG671" s="228">
        <f>IF(N671="zákl. přenesená",J671,0)</f>
        <v>0</v>
      </c>
      <c r="BH671" s="228">
        <f>IF(N671="sníž. přenesená",J671,0)</f>
        <v>0</v>
      </c>
      <c r="BI671" s="228">
        <f>IF(N671="nulová",J671,0)</f>
        <v>0</v>
      </c>
      <c r="BJ671" s="19" t="s">
        <v>148</v>
      </c>
      <c r="BK671" s="228">
        <f>ROUND(I671*H671,2)</f>
        <v>0</v>
      </c>
      <c r="BL671" s="19" t="s">
        <v>148</v>
      </c>
      <c r="BM671" s="227" t="s">
        <v>1629</v>
      </c>
    </row>
    <row r="672" s="2" customFormat="1">
      <c r="A672" s="40"/>
      <c r="B672" s="41"/>
      <c r="C672" s="42"/>
      <c r="D672" s="292" t="s">
        <v>774</v>
      </c>
      <c r="E672" s="42"/>
      <c r="F672" s="293" t="s">
        <v>1625</v>
      </c>
      <c r="G672" s="42"/>
      <c r="H672" s="42"/>
      <c r="I672" s="294"/>
      <c r="J672" s="42"/>
      <c r="K672" s="42"/>
      <c r="L672" s="46"/>
      <c r="M672" s="295"/>
      <c r="N672" s="296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774</v>
      </c>
      <c r="AU672" s="19" t="s">
        <v>78</v>
      </c>
    </row>
    <row r="673" s="13" customFormat="1">
      <c r="A673" s="13"/>
      <c r="B673" s="229"/>
      <c r="C673" s="230"/>
      <c r="D673" s="231" t="s">
        <v>202</v>
      </c>
      <c r="E673" s="232" t="s">
        <v>19</v>
      </c>
      <c r="F673" s="233" t="s">
        <v>1630</v>
      </c>
      <c r="G673" s="230"/>
      <c r="H673" s="232" t="s">
        <v>19</v>
      </c>
      <c r="I673" s="234"/>
      <c r="J673" s="230"/>
      <c r="K673" s="230"/>
      <c r="L673" s="235"/>
      <c r="M673" s="236"/>
      <c r="N673" s="237"/>
      <c r="O673" s="237"/>
      <c r="P673" s="237"/>
      <c r="Q673" s="237"/>
      <c r="R673" s="237"/>
      <c r="S673" s="237"/>
      <c r="T673" s="23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9" t="s">
        <v>202</v>
      </c>
      <c r="AU673" s="239" t="s">
        <v>78</v>
      </c>
      <c r="AV673" s="13" t="s">
        <v>76</v>
      </c>
      <c r="AW673" s="13" t="s">
        <v>31</v>
      </c>
      <c r="AX673" s="13" t="s">
        <v>69</v>
      </c>
      <c r="AY673" s="239" t="s">
        <v>197</v>
      </c>
    </row>
    <row r="674" s="14" customFormat="1">
      <c r="A674" s="14"/>
      <c r="B674" s="240"/>
      <c r="C674" s="241"/>
      <c r="D674" s="231" t="s">
        <v>202</v>
      </c>
      <c r="E674" s="242" t="s">
        <v>19</v>
      </c>
      <c r="F674" s="243" t="s">
        <v>1631</v>
      </c>
      <c r="G674" s="241"/>
      <c r="H674" s="244">
        <v>327</v>
      </c>
      <c r="I674" s="245"/>
      <c r="J674" s="241"/>
      <c r="K674" s="241"/>
      <c r="L674" s="246"/>
      <c r="M674" s="247"/>
      <c r="N674" s="248"/>
      <c r="O674" s="248"/>
      <c r="P674" s="248"/>
      <c r="Q674" s="248"/>
      <c r="R674" s="248"/>
      <c r="S674" s="248"/>
      <c r="T674" s="249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0" t="s">
        <v>202</v>
      </c>
      <c r="AU674" s="250" t="s">
        <v>78</v>
      </c>
      <c r="AV674" s="14" t="s">
        <v>78</v>
      </c>
      <c r="AW674" s="14" t="s">
        <v>31</v>
      </c>
      <c r="AX674" s="14" t="s">
        <v>69</v>
      </c>
      <c r="AY674" s="250" t="s">
        <v>197</v>
      </c>
    </row>
    <row r="675" s="16" customFormat="1">
      <c r="A675" s="16"/>
      <c r="B675" s="262"/>
      <c r="C675" s="263"/>
      <c r="D675" s="231" t="s">
        <v>202</v>
      </c>
      <c r="E675" s="264" t="s">
        <v>19</v>
      </c>
      <c r="F675" s="265" t="s">
        <v>215</v>
      </c>
      <c r="G675" s="263"/>
      <c r="H675" s="266">
        <v>327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T675" s="272" t="s">
        <v>202</v>
      </c>
      <c r="AU675" s="272" t="s">
        <v>78</v>
      </c>
      <c r="AV675" s="16" t="s">
        <v>148</v>
      </c>
      <c r="AW675" s="16" t="s">
        <v>31</v>
      </c>
      <c r="AX675" s="16" t="s">
        <v>76</v>
      </c>
      <c r="AY675" s="272" t="s">
        <v>197</v>
      </c>
    </row>
    <row r="676" s="2" customFormat="1" ht="16.5" customHeight="1">
      <c r="A676" s="40"/>
      <c r="B676" s="41"/>
      <c r="C676" s="215" t="s">
        <v>1632</v>
      </c>
      <c r="D676" s="215" t="s">
        <v>198</v>
      </c>
      <c r="E676" s="216" t="s">
        <v>1633</v>
      </c>
      <c r="F676" s="217" t="s">
        <v>1634</v>
      </c>
      <c r="G676" s="218" t="s">
        <v>232</v>
      </c>
      <c r="H676" s="219">
        <v>11</v>
      </c>
      <c r="I676" s="220"/>
      <c r="J676" s="221">
        <f>ROUND(I676*H676,2)</f>
        <v>0</v>
      </c>
      <c r="K676" s="222"/>
      <c r="L676" s="46"/>
      <c r="M676" s="223" t="s">
        <v>19</v>
      </c>
      <c r="N676" s="224" t="s">
        <v>42</v>
      </c>
      <c r="O676" s="86"/>
      <c r="P676" s="225">
        <f>O676*H676</f>
        <v>0</v>
      </c>
      <c r="Q676" s="225">
        <v>0</v>
      </c>
      <c r="R676" s="225">
        <f>Q676*H676</f>
        <v>0</v>
      </c>
      <c r="S676" s="225">
        <v>0.01</v>
      </c>
      <c r="T676" s="226">
        <f>S676*H676</f>
        <v>0.11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7" t="s">
        <v>148</v>
      </c>
      <c r="AT676" s="227" t="s">
        <v>198</v>
      </c>
      <c r="AU676" s="227" t="s">
        <v>78</v>
      </c>
      <c r="AY676" s="19" t="s">
        <v>197</v>
      </c>
      <c r="BE676" s="228">
        <f>IF(N676="základní",J676,0)</f>
        <v>0</v>
      </c>
      <c r="BF676" s="228">
        <f>IF(N676="snížená",J676,0)</f>
        <v>0</v>
      </c>
      <c r="BG676" s="228">
        <f>IF(N676="zákl. přenesená",J676,0)</f>
        <v>0</v>
      </c>
      <c r="BH676" s="228">
        <f>IF(N676="sníž. přenesená",J676,0)</f>
        <v>0</v>
      </c>
      <c r="BI676" s="228">
        <f>IF(N676="nulová",J676,0)</f>
        <v>0</v>
      </c>
      <c r="BJ676" s="19" t="s">
        <v>148</v>
      </c>
      <c r="BK676" s="228">
        <f>ROUND(I676*H676,2)</f>
        <v>0</v>
      </c>
      <c r="BL676" s="19" t="s">
        <v>148</v>
      </c>
      <c r="BM676" s="227" t="s">
        <v>1635</v>
      </c>
    </row>
    <row r="677" s="2" customFormat="1">
      <c r="A677" s="40"/>
      <c r="B677" s="41"/>
      <c r="C677" s="42"/>
      <c r="D677" s="292" t="s">
        <v>774</v>
      </c>
      <c r="E677" s="42"/>
      <c r="F677" s="293" t="s">
        <v>1636</v>
      </c>
      <c r="G677" s="42"/>
      <c r="H677" s="42"/>
      <c r="I677" s="294"/>
      <c r="J677" s="42"/>
      <c r="K677" s="42"/>
      <c r="L677" s="46"/>
      <c r="M677" s="295"/>
      <c r="N677" s="296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774</v>
      </c>
      <c r="AU677" s="19" t="s">
        <v>78</v>
      </c>
    </row>
    <row r="678" s="13" customFormat="1">
      <c r="A678" s="13"/>
      <c r="B678" s="229"/>
      <c r="C678" s="230"/>
      <c r="D678" s="231" t="s">
        <v>202</v>
      </c>
      <c r="E678" s="232" t="s">
        <v>19</v>
      </c>
      <c r="F678" s="233" t="s">
        <v>1637</v>
      </c>
      <c r="G678" s="230"/>
      <c r="H678" s="232" t="s">
        <v>19</v>
      </c>
      <c r="I678" s="234"/>
      <c r="J678" s="230"/>
      <c r="K678" s="230"/>
      <c r="L678" s="235"/>
      <c r="M678" s="236"/>
      <c r="N678" s="237"/>
      <c r="O678" s="237"/>
      <c r="P678" s="237"/>
      <c r="Q678" s="237"/>
      <c r="R678" s="237"/>
      <c r="S678" s="237"/>
      <c r="T678" s="23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9" t="s">
        <v>202</v>
      </c>
      <c r="AU678" s="239" t="s">
        <v>78</v>
      </c>
      <c r="AV678" s="13" t="s">
        <v>76</v>
      </c>
      <c r="AW678" s="13" t="s">
        <v>31</v>
      </c>
      <c r="AX678" s="13" t="s">
        <v>69</v>
      </c>
      <c r="AY678" s="239" t="s">
        <v>197</v>
      </c>
    </row>
    <row r="679" s="14" customFormat="1">
      <c r="A679" s="14"/>
      <c r="B679" s="240"/>
      <c r="C679" s="241"/>
      <c r="D679" s="231" t="s">
        <v>202</v>
      </c>
      <c r="E679" s="242" t="s">
        <v>19</v>
      </c>
      <c r="F679" s="243" t="s">
        <v>1638</v>
      </c>
      <c r="G679" s="241"/>
      <c r="H679" s="244">
        <v>11</v>
      </c>
      <c r="I679" s="245"/>
      <c r="J679" s="241"/>
      <c r="K679" s="241"/>
      <c r="L679" s="246"/>
      <c r="M679" s="247"/>
      <c r="N679" s="248"/>
      <c r="O679" s="248"/>
      <c r="P679" s="248"/>
      <c r="Q679" s="248"/>
      <c r="R679" s="248"/>
      <c r="S679" s="248"/>
      <c r="T679" s="24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0" t="s">
        <v>202</v>
      </c>
      <c r="AU679" s="250" t="s">
        <v>78</v>
      </c>
      <c r="AV679" s="14" t="s">
        <v>78</v>
      </c>
      <c r="AW679" s="14" t="s">
        <v>31</v>
      </c>
      <c r="AX679" s="14" t="s">
        <v>69</v>
      </c>
      <c r="AY679" s="250" t="s">
        <v>197</v>
      </c>
    </row>
    <row r="680" s="16" customFormat="1">
      <c r="A680" s="16"/>
      <c r="B680" s="262"/>
      <c r="C680" s="263"/>
      <c r="D680" s="231" t="s">
        <v>202</v>
      </c>
      <c r="E680" s="264" t="s">
        <v>19</v>
      </c>
      <c r="F680" s="265" t="s">
        <v>215</v>
      </c>
      <c r="G680" s="263"/>
      <c r="H680" s="266">
        <v>11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T680" s="272" t="s">
        <v>202</v>
      </c>
      <c r="AU680" s="272" t="s">
        <v>78</v>
      </c>
      <c r="AV680" s="16" t="s">
        <v>148</v>
      </c>
      <c r="AW680" s="16" t="s">
        <v>31</v>
      </c>
      <c r="AX680" s="16" t="s">
        <v>76</v>
      </c>
      <c r="AY680" s="272" t="s">
        <v>197</v>
      </c>
    </row>
    <row r="681" s="2" customFormat="1" ht="16.5" customHeight="1">
      <c r="A681" s="40"/>
      <c r="B681" s="41"/>
      <c r="C681" s="215" t="s">
        <v>1639</v>
      </c>
      <c r="D681" s="215" t="s">
        <v>198</v>
      </c>
      <c r="E681" s="216" t="s">
        <v>1633</v>
      </c>
      <c r="F681" s="217" t="s">
        <v>1634</v>
      </c>
      <c r="G681" s="218" t="s">
        <v>232</v>
      </c>
      <c r="H681" s="219">
        <v>764</v>
      </c>
      <c r="I681" s="220"/>
      <c r="J681" s="221">
        <f>ROUND(I681*H681,2)</f>
        <v>0</v>
      </c>
      <c r="K681" s="222"/>
      <c r="L681" s="46"/>
      <c r="M681" s="223" t="s">
        <v>19</v>
      </c>
      <c r="N681" s="224" t="s">
        <v>42</v>
      </c>
      <c r="O681" s="86"/>
      <c r="P681" s="225">
        <f>O681*H681</f>
        <v>0</v>
      </c>
      <c r="Q681" s="225">
        <v>0</v>
      </c>
      <c r="R681" s="225">
        <f>Q681*H681</f>
        <v>0</v>
      </c>
      <c r="S681" s="225">
        <v>0.01</v>
      </c>
      <c r="T681" s="226">
        <f>S681*H681</f>
        <v>7.6400000000000006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7" t="s">
        <v>148</v>
      </c>
      <c r="AT681" s="227" t="s">
        <v>198</v>
      </c>
      <c r="AU681" s="227" t="s">
        <v>78</v>
      </c>
      <c r="AY681" s="19" t="s">
        <v>197</v>
      </c>
      <c r="BE681" s="228">
        <f>IF(N681="základní",J681,0)</f>
        <v>0</v>
      </c>
      <c r="BF681" s="228">
        <f>IF(N681="snížená",J681,0)</f>
        <v>0</v>
      </c>
      <c r="BG681" s="228">
        <f>IF(N681="zákl. přenesená",J681,0)</f>
        <v>0</v>
      </c>
      <c r="BH681" s="228">
        <f>IF(N681="sníž. přenesená",J681,0)</f>
        <v>0</v>
      </c>
      <c r="BI681" s="228">
        <f>IF(N681="nulová",J681,0)</f>
        <v>0</v>
      </c>
      <c r="BJ681" s="19" t="s">
        <v>148</v>
      </c>
      <c r="BK681" s="228">
        <f>ROUND(I681*H681,2)</f>
        <v>0</v>
      </c>
      <c r="BL681" s="19" t="s">
        <v>148</v>
      </c>
      <c r="BM681" s="227" t="s">
        <v>1640</v>
      </c>
    </row>
    <row r="682" s="2" customFormat="1">
      <c r="A682" s="40"/>
      <c r="B682" s="41"/>
      <c r="C682" s="42"/>
      <c r="D682" s="292" t="s">
        <v>774</v>
      </c>
      <c r="E682" s="42"/>
      <c r="F682" s="293" t="s">
        <v>1636</v>
      </c>
      <c r="G682" s="42"/>
      <c r="H682" s="42"/>
      <c r="I682" s="294"/>
      <c r="J682" s="42"/>
      <c r="K682" s="42"/>
      <c r="L682" s="46"/>
      <c r="M682" s="295"/>
      <c r="N682" s="296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774</v>
      </c>
      <c r="AU682" s="19" t="s">
        <v>78</v>
      </c>
    </row>
    <row r="683" s="13" customFormat="1">
      <c r="A683" s="13"/>
      <c r="B683" s="229"/>
      <c r="C683" s="230"/>
      <c r="D683" s="231" t="s">
        <v>202</v>
      </c>
      <c r="E683" s="232" t="s">
        <v>19</v>
      </c>
      <c r="F683" s="233" t="s">
        <v>1303</v>
      </c>
      <c r="G683" s="230"/>
      <c r="H683" s="232" t="s">
        <v>19</v>
      </c>
      <c r="I683" s="234"/>
      <c r="J683" s="230"/>
      <c r="K683" s="230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202</v>
      </c>
      <c r="AU683" s="239" t="s">
        <v>78</v>
      </c>
      <c r="AV683" s="13" t="s">
        <v>76</v>
      </c>
      <c r="AW683" s="13" t="s">
        <v>31</v>
      </c>
      <c r="AX683" s="13" t="s">
        <v>69</v>
      </c>
      <c r="AY683" s="239" t="s">
        <v>197</v>
      </c>
    </row>
    <row r="684" s="14" customFormat="1">
      <c r="A684" s="14"/>
      <c r="B684" s="240"/>
      <c r="C684" s="241"/>
      <c r="D684" s="231" t="s">
        <v>202</v>
      </c>
      <c r="E684" s="242" t="s">
        <v>19</v>
      </c>
      <c r="F684" s="243" t="s">
        <v>850</v>
      </c>
      <c r="G684" s="241"/>
      <c r="H684" s="244">
        <v>764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0" t="s">
        <v>202</v>
      </c>
      <c r="AU684" s="250" t="s">
        <v>78</v>
      </c>
      <c r="AV684" s="14" t="s">
        <v>78</v>
      </c>
      <c r="AW684" s="14" t="s">
        <v>31</v>
      </c>
      <c r="AX684" s="14" t="s">
        <v>69</v>
      </c>
      <c r="AY684" s="250" t="s">
        <v>197</v>
      </c>
    </row>
    <row r="685" s="16" customFormat="1">
      <c r="A685" s="16"/>
      <c r="B685" s="262"/>
      <c r="C685" s="263"/>
      <c r="D685" s="231" t="s">
        <v>202</v>
      </c>
      <c r="E685" s="264" t="s">
        <v>19</v>
      </c>
      <c r="F685" s="265" t="s">
        <v>215</v>
      </c>
      <c r="G685" s="263"/>
      <c r="H685" s="266">
        <v>764</v>
      </c>
      <c r="I685" s="267"/>
      <c r="J685" s="263"/>
      <c r="K685" s="263"/>
      <c r="L685" s="268"/>
      <c r="M685" s="269"/>
      <c r="N685" s="270"/>
      <c r="O685" s="270"/>
      <c r="P685" s="270"/>
      <c r="Q685" s="270"/>
      <c r="R685" s="270"/>
      <c r="S685" s="270"/>
      <c r="T685" s="271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T685" s="272" t="s">
        <v>202</v>
      </c>
      <c r="AU685" s="272" t="s">
        <v>78</v>
      </c>
      <c r="AV685" s="16" t="s">
        <v>148</v>
      </c>
      <c r="AW685" s="16" t="s">
        <v>31</v>
      </c>
      <c r="AX685" s="16" t="s">
        <v>76</v>
      </c>
      <c r="AY685" s="272" t="s">
        <v>197</v>
      </c>
    </row>
    <row r="686" s="2" customFormat="1" ht="24.15" customHeight="1">
      <c r="A686" s="40"/>
      <c r="B686" s="41"/>
      <c r="C686" s="215" t="s">
        <v>1641</v>
      </c>
      <c r="D686" s="215" t="s">
        <v>198</v>
      </c>
      <c r="E686" s="216" t="s">
        <v>1642</v>
      </c>
      <c r="F686" s="217" t="s">
        <v>1643</v>
      </c>
      <c r="G686" s="218" t="s">
        <v>441</v>
      </c>
      <c r="H686" s="219">
        <v>4</v>
      </c>
      <c r="I686" s="220"/>
      <c r="J686" s="221">
        <f>ROUND(I686*H686,2)</f>
        <v>0</v>
      </c>
      <c r="K686" s="222"/>
      <c r="L686" s="46"/>
      <c r="M686" s="223" t="s">
        <v>19</v>
      </c>
      <c r="N686" s="224" t="s">
        <v>42</v>
      </c>
      <c r="O686" s="86"/>
      <c r="P686" s="225">
        <f>O686*H686</f>
        <v>0</v>
      </c>
      <c r="Q686" s="225">
        <v>0</v>
      </c>
      <c r="R686" s="225">
        <f>Q686*H686</f>
        <v>0</v>
      </c>
      <c r="S686" s="225">
        <v>0.082000000000000003</v>
      </c>
      <c r="T686" s="226">
        <f>S686*H686</f>
        <v>0.32800000000000001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7" t="s">
        <v>148</v>
      </c>
      <c r="AT686" s="227" t="s">
        <v>198</v>
      </c>
      <c r="AU686" s="227" t="s">
        <v>78</v>
      </c>
      <c r="AY686" s="19" t="s">
        <v>197</v>
      </c>
      <c r="BE686" s="228">
        <f>IF(N686="základní",J686,0)</f>
        <v>0</v>
      </c>
      <c r="BF686" s="228">
        <f>IF(N686="snížená",J686,0)</f>
        <v>0</v>
      </c>
      <c r="BG686" s="228">
        <f>IF(N686="zákl. přenesená",J686,0)</f>
        <v>0</v>
      </c>
      <c r="BH686" s="228">
        <f>IF(N686="sníž. přenesená",J686,0)</f>
        <v>0</v>
      </c>
      <c r="BI686" s="228">
        <f>IF(N686="nulová",J686,0)</f>
        <v>0</v>
      </c>
      <c r="BJ686" s="19" t="s">
        <v>148</v>
      </c>
      <c r="BK686" s="228">
        <f>ROUND(I686*H686,2)</f>
        <v>0</v>
      </c>
      <c r="BL686" s="19" t="s">
        <v>148</v>
      </c>
      <c r="BM686" s="227" t="s">
        <v>1644</v>
      </c>
    </row>
    <row r="687" s="2" customFormat="1">
      <c r="A687" s="40"/>
      <c r="B687" s="41"/>
      <c r="C687" s="42"/>
      <c r="D687" s="292" t="s">
        <v>774</v>
      </c>
      <c r="E687" s="42"/>
      <c r="F687" s="293" t="s">
        <v>1645</v>
      </c>
      <c r="G687" s="42"/>
      <c r="H687" s="42"/>
      <c r="I687" s="294"/>
      <c r="J687" s="42"/>
      <c r="K687" s="42"/>
      <c r="L687" s="46"/>
      <c r="M687" s="295"/>
      <c r="N687" s="296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774</v>
      </c>
      <c r="AU687" s="19" t="s">
        <v>78</v>
      </c>
    </row>
    <row r="688" s="13" customFormat="1">
      <c r="A688" s="13"/>
      <c r="B688" s="229"/>
      <c r="C688" s="230"/>
      <c r="D688" s="231" t="s">
        <v>202</v>
      </c>
      <c r="E688" s="232" t="s">
        <v>19</v>
      </c>
      <c r="F688" s="233" t="s">
        <v>1646</v>
      </c>
      <c r="G688" s="230"/>
      <c r="H688" s="232" t="s">
        <v>19</v>
      </c>
      <c r="I688" s="234"/>
      <c r="J688" s="230"/>
      <c r="K688" s="230"/>
      <c r="L688" s="235"/>
      <c r="M688" s="236"/>
      <c r="N688" s="237"/>
      <c r="O688" s="237"/>
      <c r="P688" s="237"/>
      <c r="Q688" s="237"/>
      <c r="R688" s="237"/>
      <c r="S688" s="237"/>
      <c r="T688" s="23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9" t="s">
        <v>202</v>
      </c>
      <c r="AU688" s="239" t="s">
        <v>78</v>
      </c>
      <c r="AV688" s="13" t="s">
        <v>76</v>
      </c>
      <c r="AW688" s="13" t="s">
        <v>31</v>
      </c>
      <c r="AX688" s="13" t="s">
        <v>69</v>
      </c>
      <c r="AY688" s="239" t="s">
        <v>197</v>
      </c>
    </row>
    <row r="689" s="14" customFormat="1">
      <c r="A689" s="14"/>
      <c r="B689" s="240"/>
      <c r="C689" s="241"/>
      <c r="D689" s="231" t="s">
        <v>202</v>
      </c>
      <c r="E689" s="242" t="s">
        <v>19</v>
      </c>
      <c r="F689" s="243" t="s">
        <v>148</v>
      </c>
      <c r="G689" s="241"/>
      <c r="H689" s="244">
        <v>4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0" t="s">
        <v>202</v>
      </c>
      <c r="AU689" s="250" t="s">
        <v>78</v>
      </c>
      <c r="AV689" s="14" t="s">
        <v>78</v>
      </c>
      <c r="AW689" s="14" t="s">
        <v>31</v>
      </c>
      <c r="AX689" s="14" t="s">
        <v>69</v>
      </c>
      <c r="AY689" s="250" t="s">
        <v>197</v>
      </c>
    </row>
    <row r="690" s="16" customFormat="1">
      <c r="A690" s="16"/>
      <c r="B690" s="262"/>
      <c r="C690" s="263"/>
      <c r="D690" s="231" t="s">
        <v>202</v>
      </c>
      <c r="E690" s="264" t="s">
        <v>19</v>
      </c>
      <c r="F690" s="265" t="s">
        <v>215</v>
      </c>
      <c r="G690" s="263"/>
      <c r="H690" s="266">
        <v>4</v>
      </c>
      <c r="I690" s="267"/>
      <c r="J690" s="263"/>
      <c r="K690" s="263"/>
      <c r="L690" s="268"/>
      <c r="M690" s="269"/>
      <c r="N690" s="270"/>
      <c r="O690" s="270"/>
      <c r="P690" s="270"/>
      <c r="Q690" s="270"/>
      <c r="R690" s="270"/>
      <c r="S690" s="270"/>
      <c r="T690" s="271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T690" s="272" t="s">
        <v>202</v>
      </c>
      <c r="AU690" s="272" t="s">
        <v>78</v>
      </c>
      <c r="AV690" s="16" t="s">
        <v>148</v>
      </c>
      <c r="AW690" s="16" t="s">
        <v>31</v>
      </c>
      <c r="AX690" s="16" t="s">
        <v>76</v>
      </c>
      <c r="AY690" s="272" t="s">
        <v>197</v>
      </c>
    </row>
    <row r="691" s="2" customFormat="1" ht="24.15" customHeight="1">
      <c r="A691" s="40"/>
      <c r="B691" s="41"/>
      <c r="C691" s="215" t="s">
        <v>1647</v>
      </c>
      <c r="D691" s="215" t="s">
        <v>198</v>
      </c>
      <c r="E691" s="216" t="s">
        <v>1648</v>
      </c>
      <c r="F691" s="217" t="s">
        <v>1649</v>
      </c>
      <c r="G691" s="218" t="s">
        <v>441</v>
      </c>
      <c r="H691" s="219">
        <v>6</v>
      </c>
      <c r="I691" s="220"/>
      <c r="J691" s="221">
        <f>ROUND(I691*H691,2)</f>
        <v>0</v>
      </c>
      <c r="K691" s="222"/>
      <c r="L691" s="46"/>
      <c r="M691" s="223" t="s">
        <v>19</v>
      </c>
      <c r="N691" s="224" t="s">
        <v>42</v>
      </c>
      <c r="O691" s="86"/>
      <c r="P691" s="225">
        <f>O691*H691</f>
        <v>0</v>
      </c>
      <c r="Q691" s="225">
        <v>0</v>
      </c>
      <c r="R691" s="225">
        <f>Q691*H691</f>
        <v>0</v>
      </c>
      <c r="S691" s="225">
        <v>0.0040000000000000001</v>
      </c>
      <c r="T691" s="226">
        <f>S691*H691</f>
        <v>0.024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27" t="s">
        <v>148</v>
      </c>
      <c r="AT691" s="227" t="s">
        <v>198</v>
      </c>
      <c r="AU691" s="227" t="s">
        <v>78</v>
      </c>
      <c r="AY691" s="19" t="s">
        <v>197</v>
      </c>
      <c r="BE691" s="228">
        <f>IF(N691="základní",J691,0)</f>
        <v>0</v>
      </c>
      <c r="BF691" s="228">
        <f>IF(N691="snížená",J691,0)</f>
        <v>0</v>
      </c>
      <c r="BG691" s="228">
        <f>IF(N691="zákl. přenesená",J691,0)</f>
        <v>0</v>
      </c>
      <c r="BH691" s="228">
        <f>IF(N691="sníž. přenesená",J691,0)</f>
        <v>0</v>
      </c>
      <c r="BI691" s="228">
        <f>IF(N691="nulová",J691,0)</f>
        <v>0</v>
      </c>
      <c r="BJ691" s="19" t="s">
        <v>148</v>
      </c>
      <c r="BK691" s="228">
        <f>ROUND(I691*H691,2)</f>
        <v>0</v>
      </c>
      <c r="BL691" s="19" t="s">
        <v>148</v>
      </c>
      <c r="BM691" s="227" t="s">
        <v>1650</v>
      </c>
    </row>
    <row r="692" s="2" customFormat="1">
      <c r="A692" s="40"/>
      <c r="B692" s="41"/>
      <c r="C692" s="42"/>
      <c r="D692" s="292" t="s">
        <v>774</v>
      </c>
      <c r="E692" s="42"/>
      <c r="F692" s="293" t="s">
        <v>1651</v>
      </c>
      <c r="G692" s="42"/>
      <c r="H692" s="42"/>
      <c r="I692" s="294"/>
      <c r="J692" s="42"/>
      <c r="K692" s="42"/>
      <c r="L692" s="46"/>
      <c r="M692" s="295"/>
      <c r="N692" s="296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774</v>
      </c>
      <c r="AU692" s="19" t="s">
        <v>78</v>
      </c>
    </row>
    <row r="693" s="13" customFormat="1">
      <c r="A693" s="13"/>
      <c r="B693" s="229"/>
      <c r="C693" s="230"/>
      <c r="D693" s="231" t="s">
        <v>202</v>
      </c>
      <c r="E693" s="232" t="s">
        <v>19</v>
      </c>
      <c r="F693" s="233" t="s">
        <v>1652</v>
      </c>
      <c r="G693" s="230"/>
      <c r="H693" s="232" t="s">
        <v>19</v>
      </c>
      <c r="I693" s="234"/>
      <c r="J693" s="230"/>
      <c r="K693" s="230"/>
      <c r="L693" s="235"/>
      <c r="M693" s="236"/>
      <c r="N693" s="237"/>
      <c r="O693" s="237"/>
      <c r="P693" s="237"/>
      <c r="Q693" s="237"/>
      <c r="R693" s="237"/>
      <c r="S693" s="237"/>
      <c r="T693" s="23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9" t="s">
        <v>202</v>
      </c>
      <c r="AU693" s="239" t="s">
        <v>78</v>
      </c>
      <c r="AV693" s="13" t="s">
        <v>76</v>
      </c>
      <c r="AW693" s="13" t="s">
        <v>31</v>
      </c>
      <c r="AX693" s="13" t="s">
        <v>69</v>
      </c>
      <c r="AY693" s="239" t="s">
        <v>197</v>
      </c>
    </row>
    <row r="694" s="14" customFormat="1">
      <c r="A694" s="14"/>
      <c r="B694" s="240"/>
      <c r="C694" s="241"/>
      <c r="D694" s="231" t="s">
        <v>202</v>
      </c>
      <c r="E694" s="242" t="s">
        <v>19</v>
      </c>
      <c r="F694" s="243" t="s">
        <v>1653</v>
      </c>
      <c r="G694" s="241"/>
      <c r="H694" s="244">
        <v>6</v>
      </c>
      <c r="I694" s="245"/>
      <c r="J694" s="241"/>
      <c r="K694" s="241"/>
      <c r="L694" s="246"/>
      <c r="M694" s="247"/>
      <c r="N694" s="248"/>
      <c r="O694" s="248"/>
      <c r="P694" s="248"/>
      <c r="Q694" s="248"/>
      <c r="R694" s="248"/>
      <c r="S694" s="248"/>
      <c r="T694" s="249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0" t="s">
        <v>202</v>
      </c>
      <c r="AU694" s="250" t="s">
        <v>78</v>
      </c>
      <c r="AV694" s="14" t="s">
        <v>78</v>
      </c>
      <c r="AW694" s="14" t="s">
        <v>31</v>
      </c>
      <c r="AX694" s="14" t="s">
        <v>69</v>
      </c>
      <c r="AY694" s="250" t="s">
        <v>197</v>
      </c>
    </row>
    <row r="695" s="16" customFormat="1">
      <c r="A695" s="16"/>
      <c r="B695" s="262"/>
      <c r="C695" s="263"/>
      <c r="D695" s="231" t="s">
        <v>202</v>
      </c>
      <c r="E695" s="264" t="s">
        <v>19</v>
      </c>
      <c r="F695" s="265" t="s">
        <v>215</v>
      </c>
      <c r="G695" s="263"/>
      <c r="H695" s="266">
        <v>6</v>
      </c>
      <c r="I695" s="267"/>
      <c r="J695" s="263"/>
      <c r="K695" s="263"/>
      <c r="L695" s="268"/>
      <c r="M695" s="269"/>
      <c r="N695" s="270"/>
      <c r="O695" s="270"/>
      <c r="P695" s="270"/>
      <c r="Q695" s="270"/>
      <c r="R695" s="270"/>
      <c r="S695" s="270"/>
      <c r="T695" s="271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T695" s="272" t="s">
        <v>202</v>
      </c>
      <c r="AU695" s="272" t="s">
        <v>78</v>
      </c>
      <c r="AV695" s="16" t="s">
        <v>148</v>
      </c>
      <c r="AW695" s="16" t="s">
        <v>31</v>
      </c>
      <c r="AX695" s="16" t="s">
        <v>76</v>
      </c>
      <c r="AY695" s="272" t="s">
        <v>197</v>
      </c>
    </row>
    <row r="696" s="12" customFormat="1" ht="22.8" customHeight="1">
      <c r="A696" s="12"/>
      <c r="B696" s="201"/>
      <c r="C696" s="202"/>
      <c r="D696" s="203" t="s">
        <v>68</v>
      </c>
      <c r="E696" s="273" t="s">
        <v>593</v>
      </c>
      <c r="F696" s="273" t="s">
        <v>594</v>
      </c>
      <c r="G696" s="202"/>
      <c r="H696" s="202"/>
      <c r="I696" s="205"/>
      <c r="J696" s="274">
        <f>BK696</f>
        <v>0</v>
      </c>
      <c r="K696" s="202"/>
      <c r="L696" s="207"/>
      <c r="M696" s="208"/>
      <c r="N696" s="209"/>
      <c r="O696" s="209"/>
      <c r="P696" s="210">
        <f>SUM(P697:P711)</f>
        <v>0</v>
      </c>
      <c r="Q696" s="209"/>
      <c r="R696" s="210">
        <f>SUM(R697:R711)</f>
        <v>0</v>
      </c>
      <c r="S696" s="209"/>
      <c r="T696" s="211">
        <f>SUM(T697:T711)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12" t="s">
        <v>76</v>
      </c>
      <c r="AT696" s="213" t="s">
        <v>68</v>
      </c>
      <c r="AU696" s="213" t="s">
        <v>76</v>
      </c>
      <c r="AY696" s="212" t="s">
        <v>197</v>
      </c>
      <c r="BK696" s="214">
        <f>SUM(BK697:BK711)</f>
        <v>0</v>
      </c>
    </row>
    <row r="697" s="2" customFormat="1" ht="16.5" customHeight="1">
      <c r="A697" s="40"/>
      <c r="B697" s="41"/>
      <c r="C697" s="215" t="s">
        <v>1654</v>
      </c>
      <c r="D697" s="215" t="s">
        <v>198</v>
      </c>
      <c r="E697" s="216" t="s">
        <v>1046</v>
      </c>
      <c r="F697" s="217" t="s">
        <v>1047</v>
      </c>
      <c r="G697" s="218" t="s">
        <v>341</v>
      </c>
      <c r="H697" s="219">
        <v>0.35199999999999998</v>
      </c>
      <c r="I697" s="220"/>
      <c r="J697" s="221">
        <f>ROUND(I697*H697,2)</f>
        <v>0</v>
      </c>
      <c r="K697" s="222"/>
      <c r="L697" s="46"/>
      <c r="M697" s="223" t="s">
        <v>19</v>
      </c>
      <c r="N697" s="224" t="s">
        <v>42</v>
      </c>
      <c r="O697" s="86"/>
      <c r="P697" s="225">
        <f>O697*H697</f>
        <v>0</v>
      </c>
      <c r="Q697" s="225">
        <v>0</v>
      </c>
      <c r="R697" s="225">
        <f>Q697*H697</f>
        <v>0</v>
      </c>
      <c r="S697" s="225">
        <v>0</v>
      </c>
      <c r="T697" s="226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27" t="s">
        <v>148</v>
      </c>
      <c r="AT697" s="227" t="s">
        <v>198</v>
      </c>
      <c r="AU697" s="227" t="s">
        <v>78</v>
      </c>
      <c r="AY697" s="19" t="s">
        <v>197</v>
      </c>
      <c r="BE697" s="228">
        <f>IF(N697="základní",J697,0)</f>
        <v>0</v>
      </c>
      <c r="BF697" s="228">
        <f>IF(N697="snížená",J697,0)</f>
        <v>0</v>
      </c>
      <c r="BG697" s="228">
        <f>IF(N697="zákl. přenesená",J697,0)</f>
        <v>0</v>
      </c>
      <c r="BH697" s="228">
        <f>IF(N697="sníž. přenesená",J697,0)</f>
        <v>0</v>
      </c>
      <c r="BI697" s="228">
        <f>IF(N697="nulová",J697,0)</f>
        <v>0</v>
      </c>
      <c r="BJ697" s="19" t="s">
        <v>148</v>
      </c>
      <c r="BK697" s="228">
        <f>ROUND(I697*H697,2)</f>
        <v>0</v>
      </c>
      <c r="BL697" s="19" t="s">
        <v>148</v>
      </c>
      <c r="BM697" s="227" t="s">
        <v>1655</v>
      </c>
    </row>
    <row r="698" s="2" customFormat="1">
      <c r="A698" s="40"/>
      <c r="B698" s="41"/>
      <c r="C698" s="42"/>
      <c r="D698" s="292" t="s">
        <v>774</v>
      </c>
      <c r="E698" s="42"/>
      <c r="F698" s="293" t="s">
        <v>1049</v>
      </c>
      <c r="G698" s="42"/>
      <c r="H698" s="42"/>
      <c r="I698" s="294"/>
      <c r="J698" s="42"/>
      <c r="K698" s="42"/>
      <c r="L698" s="46"/>
      <c r="M698" s="295"/>
      <c r="N698" s="296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774</v>
      </c>
      <c r="AU698" s="19" t="s">
        <v>78</v>
      </c>
    </row>
    <row r="699" s="13" customFormat="1">
      <c r="A699" s="13"/>
      <c r="B699" s="229"/>
      <c r="C699" s="230"/>
      <c r="D699" s="231" t="s">
        <v>202</v>
      </c>
      <c r="E699" s="232" t="s">
        <v>19</v>
      </c>
      <c r="F699" s="233" t="s">
        <v>1656</v>
      </c>
      <c r="G699" s="230"/>
      <c r="H699" s="232" t="s">
        <v>19</v>
      </c>
      <c r="I699" s="234"/>
      <c r="J699" s="230"/>
      <c r="K699" s="230"/>
      <c r="L699" s="235"/>
      <c r="M699" s="236"/>
      <c r="N699" s="237"/>
      <c r="O699" s="237"/>
      <c r="P699" s="237"/>
      <c r="Q699" s="237"/>
      <c r="R699" s="237"/>
      <c r="S699" s="237"/>
      <c r="T699" s="23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9" t="s">
        <v>202</v>
      </c>
      <c r="AU699" s="239" t="s">
        <v>78</v>
      </c>
      <c r="AV699" s="13" t="s">
        <v>76</v>
      </c>
      <c r="AW699" s="13" t="s">
        <v>31</v>
      </c>
      <c r="AX699" s="13" t="s">
        <v>69</v>
      </c>
      <c r="AY699" s="239" t="s">
        <v>197</v>
      </c>
    </row>
    <row r="700" s="14" customFormat="1">
      <c r="A700" s="14"/>
      <c r="B700" s="240"/>
      <c r="C700" s="241"/>
      <c r="D700" s="231" t="s">
        <v>202</v>
      </c>
      <c r="E700" s="242" t="s">
        <v>19</v>
      </c>
      <c r="F700" s="243" t="s">
        <v>1657</v>
      </c>
      <c r="G700" s="241"/>
      <c r="H700" s="244">
        <v>0.35199999999999998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0" t="s">
        <v>202</v>
      </c>
      <c r="AU700" s="250" t="s">
        <v>78</v>
      </c>
      <c r="AV700" s="14" t="s">
        <v>78</v>
      </c>
      <c r="AW700" s="14" t="s">
        <v>31</v>
      </c>
      <c r="AX700" s="14" t="s">
        <v>69</v>
      </c>
      <c r="AY700" s="250" t="s">
        <v>197</v>
      </c>
    </row>
    <row r="701" s="16" customFormat="1">
      <c r="A701" s="16"/>
      <c r="B701" s="262"/>
      <c r="C701" s="263"/>
      <c r="D701" s="231" t="s">
        <v>202</v>
      </c>
      <c r="E701" s="264" t="s">
        <v>19</v>
      </c>
      <c r="F701" s="265" t="s">
        <v>215</v>
      </c>
      <c r="G701" s="263"/>
      <c r="H701" s="266">
        <v>0.35199999999999998</v>
      </c>
      <c r="I701" s="267"/>
      <c r="J701" s="263"/>
      <c r="K701" s="263"/>
      <c r="L701" s="268"/>
      <c r="M701" s="269"/>
      <c r="N701" s="270"/>
      <c r="O701" s="270"/>
      <c r="P701" s="270"/>
      <c r="Q701" s="270"/>
      <c r="R701" s="270"/>
      <c r="S701" s="270"/>
      <c r="T701" s="271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72" t="s">
        <v>202</v>
      </c>
      <c r="AU701" s="272" t="s">
        <v>78</v>
      </c>
      <c r="AV701" s="16" t="s">
        <v>148</v>
      </c>
      <c r="AW701" s="16" t="s">
        <v>31</v>
      </c>
      <c r="AX701" s="16" t="s">
        <v>76</v>
      </c>
      <c r="AY701" s="272" t="s">
        <v>197</v>
      </c>
    </row>
    <row r="702" s="2" customFormat="1" ht="24.15" customHeight="1">
      <c r="A702" s="40"/>
      <c r="B702" s="41"/>
      <c r="C702" s="215" t="s">
        <v>1658</v>
      </c>
      <c r="D702" s="215" t="s">
        <v>198</v>
      </c>
      <c r="E702" s="216" t="s">
        <v>1052</v>
      </c>
      <c r="F702" s="217" t="s">
        <v>1053</v>
      </c>
      <c r="G702" s="218" t="s">
        <v>341</v>
      </c>
      <c r="H702" s="219">
        <v>3.1680000000000001</v>
      </c>
      <c r="I702" s="220"/>
      <c r="J702" s="221">
        <f>ROUND(I702*H702,2)</f>
        <v>0</v>
      </c>
      <c r="K702" s="222"/>
      <c r="L702" s="46"/>
      <c r="M702" s="223" t="s">
        <v>19</v>
      </c>
      <c r="N702" s="224" t="s">
        <v>42</v>
      </c>
      <c r="O702" s="86"/>
      <c r="P702" s="225">
        <f>O702*H702</f>
        <v>0</v>
      </c>
      <c r="Q702" s="225">
        <v>0</v>
      </c>
      <c r="R702" s="225">
        <f>Q702*H702</f>
        <v>0</v>
      </c>
      <c r="S702" s="225">
        <v>0</v>
      </c>
      <c r="T702" s="226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7" t="s">
        <v>148</v>
      </c>
      <c r="AT702" s="227" t="s">
        <v>198</v>
      </c>
      <c r="AU702" s="227" t="s">
        <v>78</v>
      </c>
      <c r="AY702" s="19" t="s">
        <v>197</v>
      </c>
      <c r="BE702" s="228">
        <f>IF(N702="základní",J702,0)</f>
        <v>0</v>
      </c>
      <c r="BF702" s="228">
        <f>IF(N702="snížená",J702,0)</f>
        <v>0</v>
      </c>
      <c r="BG702" s="228">
        <f>IF(N702="zákl. přenesená",J702,0)</f>
        <v>0</v>
      </c>
      <c r="BH702" s="228">
        <f>IF(N702="sníž. přenesená",J702,0)</f>
        <v>0</v>
      </c>
      <c r="BI702" s="228">
        <f>IF(N702="nulová",J702,0)</f>
        <v>0</v>
      </c>
      <c r="BJ702" s="19" t="s">
        <v>148</v>
      </c>
      <c r="BK702" s="228">
        <f>ROUND(I702*H702,2)</f>
        <v>0</v>
      </c>
      <c r="BL702" s="19" t="s">
        <v>148</v>
      </c>
      <c r="BM702" s="227" t="s">
        <v>1659</v>
      </c>
    </row>
    <row r="703" s="2" customFormat="1">
      <c r="A703" s="40"/>
      <c r="B703" s="41"/>
      <c r="C703" s="42"/>
      <c r="D703" s="292" t="s">
        <v>774</v>
      </c>
      <c r="E703" s="42"/>
      <c r="F703" s="293" t="s">
        <v>1055</v>
      </c>
      <c r="G703" s="42"/>
      <c r="H703" s="42"/>
      <c r="I703" s="294"/>
      <c r="J703" s="42"/>
      <c r="K703" s="42"/>
      <c r="L703" s="46"/>
      <c r="M703" s="295"/>
      <c r="N703" s="296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774</v>
      </c>
      <c r="AU703" s="19" t="s">
        <v>78</v>
      </c>
    </row>
    <row r="704" s="13" customFormat="1">
      <c r="A704" s="13"/>
      <c r="B704" s="229"/>
      <c r="C704" s="230"/>
      <c r="D704" s="231" t="s">
        <v>202</v>
      </c>
      <c r="E704" s="232" t="s">
        <v>19</v>
      </c>
      <c r="F704" s="233" t="s">
        <v>1660</v>
      </c>
      <c r="G704" s="230"/>
      <c r="H704" s="232" t="s">
        <v>19</v>
      </c>
      <c r="I704" s="234"/>
      <c r="J704" s="230"/>
      <c r="K704" s="230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202</v>
      </c>
      <c r="AU704" s="239" t="s">
        <v>78</v>
      </c>
      <c r="AV704" s="13" t="s">
        <v>76</v>
      </c>
      <c r="AW704" s="13" t="s">
        <v>31</v>
      </c>
      <c r="AX704" s="13" t="s">
        <v>69</v>
      </c>
      <c r="AY704" s="239" t="s">
        <v>197</v>
      </c>
    </row>
    <row r="705" s="14" customFormat="1">
      <c r="A705" s="14"/>
      <c r="B705" s="240"/>
      <c r="C705" s="241"/>
      <c r="D705" s="231" t="s">
        <v>202</v>
      </c>
      <c r="E705" s="242" t="s">
        <v>19</v>
      </c>
      <c r="F705" s="243" t="s">
        <v>1661</v>
      </c>
      <c r="G705" s="241"/>
      <c r="H705" s="244">
        <v>3.1680000000000001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202</v>
      </c>
      <c r="AU705" s="250" t="s">
        <v>78</v>
      </c>
      <c r="AV705" s="14" t="s">
        <v>78</v>
      </c>
      <c r="AW705" s="14" t="s">
        <v>31</v>
      </c>
      <c r="AX705" s="14" t="s">
        <v>69</v>
      </c>
      <c r="AY705" s="250" t="s">
        <v>197</v>
      </c>
    </row>
    <row r="706" s="16" customFormat="1">
      <c r="A706" s="16"/>
      <c r="B706" s="262"/>
      <c r="C706" s="263"/>
      <c r="D706" s="231" t="s">
        <v>202</v>
      </c>
      <c r="E706" s="264" t="s">
        <v>19</v>
      </c>
      <c r="F706" s="265" t="s">
        <v>215</v>
      </c>
      <c r="G706" s="263"/>
      <c r="H706" s="266">
        <v>3.1680000000000001</v>
      </c>
      <c r="I706" s="267"/>
      <c r="J706" s="263"/>
      <c r="K706" s="263"/>
      <c r="L706" s="268"/>
      <c r="M706" s="269"/>
      <c r="N706" s="270"/>
      <c r="O706" s="270"/>
      <c r="P706" s="270"/>
      <c r="Q706" s="270"/>
      <c r="R706" s="270"/>
      <c r="S706" s="270"/>
      <c r="T706" s="271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T706" s="272" t="s">
        <v>202</v>
      </c>
      <c r="AU706" s="272" t="s">
        <v>78</v>
      </c>
      <c r="AV706" s="16" t="s">
        <v>148</v>
      </c>
      <c r="AW706" s="16" t="s">
        <v>31</v>
      </c>
      <c r="AX706" s="16" t="s">
        <v>76</v>
      </c>
      <c r="AY706" s="272" t="s">
        <v>197</v>
      </c>
    </row>
    <row r="707" s="2" customFormat="1" ht="24.15" customHeight="1">
      <c r="A707" s="40"/>
      <c r="B707" s="41"/>
      <c r="C707" s="215" t="s">
        <v>1662</v>
      </c>
      <c r="D707" s="215" t="s">
        <v>198</v>
      </c>
      <c r="E707" s="216" t="s">
        <v>1063</v>
      </c>
      <c r="F707" s="217" t="s">
        <v>1064</v>
      </c>
      <c r="G707" s="218" t="s">
        <v>341</v>
      </c>
      <c r="H707" s="219">
        <v>0.35199999999999998</v>
      </c>
      <c r="I707" s="220"/>
      <c r="J707" s="221">
        <f>ROUND(I707*H707,2)</f>
        <v>0</v>
      </c>
      <c r="K707" s="222"/>
      <c r="L707" s="46"/>
      <c r="M707" s="223" t="s">
        <v>19</v>
      </c>
      <c r="N707" s="224" t="s">
        <v>42</v>
      </c>
      <c r="O707" s="86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7" t="s">
        <v>148</v>
      </c>
      <c r="AT707" s="227" t="s">
        <v>198</v>
      </c>
      <c r="AU707" s="227" t="s">
        <v>78</v>
      </c>
      <c r="AY707" s="19" t="s">
        <v>197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9" t="s">
        <v>148</v>
      </c>
      <c r="BK707" s="228">
        <f>ROUND(I707*H707,2)</f>
        <v>0</v>
      </c>
      <c r="BL707" s="19" t="s">
        <v>148</v>
      </c>
      <c r="BM707" s="227" t="s">
        <v>1663</v>
      </c>
    </row>
    <row r="708" s="2" customFormat="1">
      <c r="A708" s="40"/>
      <c r="B708" s="41"/>
      <c r="C708" s="42"/>
      <c r="D708" s="292" t="s">
        <v>774</v>
      </c>
      <c r="E708" s="42"/>
      <c r="F708" s="293" t="s">
        <v>1066</v>
      </c>
      <c r="G708" s="42"/>
      <c r="H708" s="42"/>
      <c r="I708" s="294"/>
      <c r="J708" s="42"/>
      <c r="K708" s="42"/>
      <c r="L708" s="46"/>
      <c r="M708" s="295"/>
      <c r="N708" s="296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774</v>
      </c>
      <c r="AU708" s="19" t="s">
        <v>78</v>
      </c>
    </row>
    <row r="709" s="13" customFormat="1">
      <c r="A709" s="13"/>
      <c r="B709" s="229"/>
      <c r="C709" s="230"/>
      <c r="D709" s="231" t="s">
        <v>202</v>
      </c>
      <c r="E709" s="232" t="s">
        <v>19</v>
      </c>
      <c r="F709" s="233" t="s">
        <v>1664</v>
      </c>
      <c r="G709" s="230"/>
      <c r="H709" s="232" t="s">
        <v>19</v>
      </c>
      <c r="I709" s="234"/>
      <c r="J709" s="230"/>
      <c r="K709" s="230"/>
      <c r="L709" s="235"/>
      <c r="M709" s="236"/>
      <c r="N709" s="237"/>
      <c r="O709" s="237"/>
      <c r="P709" s="237"/>
      <c r="Q709" s="237"/>
      <c r="R709" s="237"/>
      <c r="S709" s="237"/>
      <c r="T709" s="23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9" t="s">
        <v>202</v>
      </c>
      <c r="AU709" s="239" t="s">
        <v>78</v>
      </c>
      <c r="AV709" s="13" t="s">
        <v>76</v>
      </c>
      <c r="AW709" s="13" t="s">
        <v>31</v>
      </c>
      <c r="AX709" s="13" t="s">
        <v>69</v>
      </c>
      <c r="AY709" s="239" t="s">
        <v>197</v>
      </c>
    </row>
    <row r="710" s="14" customFormat="1">
      <c r="A710" s="14"/>
      <c r="B710" s="240"/>
      <c r="C710" s="241"/>
      <c r="D710" s="231" t="s">
        <v>202</v>
      </c>
      <c r="E710" s="242" t="s">
        <v>19</v>
      </c>
      <c r="F710" s="243" t="s">
        <v>1657</v>
      </c>
      <c r="G710" s="241"/>
      <c r="H710" s="244">
        <v>0.35199999999999998</v>
      </c>
      <c r="I710" s="245"/>
      <c r="J710" s="241"/>
      <c r="K710" s="241"/>
      <c r="L710" s="246"/>
      <c r="M710" s="247"/>
      <c r="N710" s="248"/>
      <c r="O710" s="248"/>
      <c r="P710" s="248"/>
      <c r="Q710" s="248"/>
      <c r="R710" s="248"/>
      <c r="S710" s="248"/>
      <c r="T710" s="24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0" t="s">
        <v>202</v>
      </c>
      <c r="AU710" s="250" t="s">
        <v>78</v>
      </c>
      <c r="AV710" s="14" t="s">
        <v>78</v>
      </c>
      <c r="AW710" s="14" t="s">
        <v>31</v>
      </c>
      <c r="AX710" s="14" t="s">
        <v>69</v>
      </c>
      <c r="AY710" s="250" t="s">
        <v>197</v>
      </c>
    </row>
    <row r="711" s="16" customFormat="1">
      <c r="A711" s="16"/>
      <c r="B711" s="262"/>
      <c r="C711" s="263"/>
      <c r="D711" s="231" t="s">
        <v>202</v>
      </c>
      <c r="E711" s="264" t="s">
        <v>19</v>
      </c>
      <c r="F711" s="265" t="s">
        <v>215</v>
      </c>
      <c r="G711" s="263"/>
      <c r="H711" s="266">
        <v>0.35199999999999998</v>
      </c>
      <c r="I711" s="267"/>
      <c r="J711" s="263"/>
      <c r="K711" s="263"/>
      <c r="L711" s="268"/>
      <c r="M711" s="269"/>
      <c r="N711" s="270"/>
      <c r="O711" s="270"/>
      <c r="P711" s="270"/>
      <c r="Q711" s="270"/>
      <c r="R711" s="270"/>
      <c r="S711" s="270"/>
      <c r="T711" s="271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T711" s="272" t="s">
        <v>202</v>
      </c>
      <c r="AU711" s="272" t="s">
        <v>78</v>
      </c>
      <c r="AV711" s="16" t="s">
        <v>148</v>
      </c>
      <c r="AW711" s="16" t="s">
        <v>31</v>
      </c>
      <c r="AX711" s="16" t="s">
        <v>76</v>
      </c>
      <c r="AY711" s="272" t="s">
        <v>197</v>
      </c>
    </row>
    <row r="712" s="12" customFormat="1" ht="22.8" customHeight="1">
      <c r="A712" s="12"/>
      <c r="B712" s="201"/>
      <c r="C712" s="202"/>
      <c r="D712" s="203" t="s">
        <v>68</v>
      </c>
      <c r="E712" s="273" t="s">
        <v>607</v>
      </c>
      <c r="F712" s="273" t="s">
        <v>608</v>
      </c>
      <c r="G712" s="202"/>
      <c r="H712" s="202"/>
      <c r="I712" s="205"/>
      <c r="J712" s="274">
        <f>BK712</f>
        <v>0</v>
      </c>
      <c r="K712" s="202"/>
      <c r="L712" s="207"/>
      <c r="M712" s="208"/>
      <c r="N712" s="209"/>
      <c r="O712" s="209"/>
      <c r="P712" s="210">
        <f>SUM(P713:P716)</f>
        <v>0</v>
      </c>
      <c r="Q712" s="209"/>
      <c r="R712" s="210">
        <f>SUM(R713:R716)</f>
        <v>0</v>
      </c>
      <c r="S712" s="209"/>
      <c r="T712" s="211">
        <f>SUM(T713:T716)</f>
        <v>0</v>
      </c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R712" s="212" t="s">
        <v>76</v>
      </c>
      <c r="AT712" s="213" t="s">
        <v>68</v>
      </c>
      <c r="AU712" s="213" t="s">
        <v>76</v>
      </c>
      <c r="AY712" s="212" t="s">
        <v>197</v>
      </c>
      <c r="BK712" s="214">
        <f>SUM(BK713:BK716)</f>
        <v>0</v>
      </c>
    </row>
    <row r="713" s="2" customFormat="1" ht="33" customHeight="1">
      <c r="A713" s="40"/>
      <c r="B713" s="41"/>
      <c r="C713" s="215" t="s">
        <v>1665</v>
      </c>
      <c r="D713" s="215" t="s">
        <v>198</v>
      </c>
      <c r="E713" s="216" t="s">
        <v>1666</v>
      </c>
      <c r="F713" s="217" t="s">
        <v>1667</v>
      </c>
      <c r="G713" s="218" t="s">
        <v>341</v>
      </c>
      <c r="H713" s="219">
        <v>299.79199999999997</v>
      </c>
      <c r="I713" s="220"/>
      <c r="J713" s="221">
        <f>ROUND(I713*H713,2)</f>
        <v>0</v>
      </c>
      <c r="K713" s="222"/>
      <c r="L713" s="46"/>
      <c r="M713" s="223" t="s">
        <v>19</v>
      </c>
      <c r="N713" s="224" t="s">
        <v>42</v>
      </c>
      <c r="O713" s="86"/>
      <c r="P713" s="225">
        <f>O713*H713</f>
        <v>0</v>
      </c>
      <c r="Q713" s="225">
        <v>0</v>
      </c>
      <c r="R713" s="225">
        <f>Q713*H713</f>
        <v>0</v>
      </c>
      <c r="S713" s="225">
        <v>0</v>
      </c>
      <c r="T713" s="226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27" t="s">
        <v>148</v>
      </c>
      <c r="AT713" s="227" t="s">
        <v>198</v>
      </c>
      <c r="AU713" s="227" t="s">
        <v>78</v>
      </c>
      <c r="AY713" s="19" t="s">
        <v>197</v>
      </c>
      <c r="BE713" s="228">
        <f>IF(N713="základní",J713,0)</f>
        <v>0</v>
      </c>
      <c r="BF713" s="228">
        <f>IF(N713="snížená",J713,0)</f>
        <v>0</v>
      </c>
      <c r="BG713" s="228">
        <f>IF(N713="zákl. přenesená",J713,0)</f>
        <v>0</v>
      </c>
      <c r="BH713" s="228">
        <f>IF(N713="sníž. přenesená",J713,0)</f>
        <v>0</v>
      </c>
      <c r="BI713" s="228">
        <f>IF(N713="nulová",J713,0)</f>
        <v>0</v>
      </c>
      <c r="BJ713" s="19" t="s">
        <v>148</v>
      </c>
      <c r="BK713" s="228">
        <f>ROUND(I713*H713,2)</f>
        <v>0</v>
      </c>
      <c r="BL713" s="19" t="s">
        <v>148</v>
      </c>
      <c r="BM713" s="227" t="s">
        <v>1668</v>
      </c>
    </row>
    <row r="714" s="2" customFormat="1">
      <c r="A714" s="40"/>
      <c r="B714" s="41"/>
      <c r="C714" s="42"/>
      <c r="D714" s="292" t="s">
        <v>774</v>
      </c>
      <c r="E714" s="42"/>
      <c r="F714" s="293" t="s">
        <v>1669</v>
      </c>
      <c r="G714" s="42"/>
      <c r="H714" s="42"/>
      <c r="I714" s="294"/>
      <c r="J714" s="42"/>
      <c r="K714" s="42"/>
      <c r="L714" s="46"/>
      <c r="M714" s="295"/>
      <c r="N714" s="296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774</v>
      </c>
      <c r="AU714" s="19" t="s">
        <v>78</v>
      </c>
    </row>
    <row r="715" s="2" customFormat="1" ht="33" customHeight="1">
      <c r="A715" s="40"/>
      <c r="B715" s="41"/>
      <c r="C715" s="215" t="s">
        <v>1670</v>
      </c>
      <c r="D715" s="215" t="s">
        <v>198</v>
      </c>
      <c r="E715" s="216" t="s">
        <v>1671</v>
      </c>
      <c r="F715" s="217" t="s">
        <v>1672</v>
      </c>
      <c r="G715" s="218" t="s">
        <v>341</v>
      </c>
      <c r="H715" s="219">
        <v>299.79199999999997</v>
      </c>
      <c r="I715" s="220"/>
      <c r="J715" s="221">
        <f>ROUND(I715*H715,2)</f>
        <v>0</v>
      </c>
      <c r="K715" s="222"/>
      <c r="L715" s="46"/>
      <c r="M715" s="223" t="s">
        <v>19</v>
      </c>
      <c r="N715" s="224" t="s">
        <v>42</v>
      </c>
      <c r="O715" s="86"/>
      <c r="P715" s="225">
        <f>O715*H715</f>
        <v>0</v>
      </c>
      <c r="Q715" s="225">
        <v>0</v>
      </c>
      <c r="R715" s="225">
        <f>Q715*H715</f>
        <v>0</v>
      </c>
      <c r="S715" s="225">
        <v>0</v>
      </c>
      <c r="T715" s="22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7" t="s">
        <v>148</v>
      </c>
      <c r="AT715" s="227" t="s">
        <v>198</v>
      </c>
      <c r="AU715" s="227" t="s">
        <v>78</v>
      </c>
      <c r="AY715" s="19" t="s">
        <v>197</v>
      </c>
      <c r="BE715" s="228">
        <f>IF(N715="základní",J715,0)</f>
        <v>0</v>
      </c>
      <c r="BF715" s="228">
        <f>IF(N715="snížená",J715,0)</f>
        <v>0</v>
      </c>
      <c r="BG715" s="228">
        <f>IF(N715="zákl. přenesená",J715,0)</f>
        <v>0</v>
      </c>
      <c r="BH715" s="228">
        <f>IF(N715="sníž. přenesená",J715,0)</f>
        <v>0</v>
      </c>
      <c r="BI715" s="228">
        <f>IF(N715="nulová",J715,0)</f>
        <v>0</v>
      </c>
      <c r="BJ715" s="19" t="s">
        <v>148</v>
      </c>
      <c r="BK715" s="228">
        <f>ROUND(I715*H715,2)</f>
        <v>0</v>
      </c>
      <c r="BL715" s="19" t="s">
        <v>148</v>
      </c>
      <c r="BM715" s="227" t="s">
        <v>1673</v>
      </c>
    </row>
    <row r="716" s="2" customFormat="1">
      <c r="A716" s="40"/>
      <c r="B716" s="41"/>
      <c r="C716" s="42"/>
      <c r="D716" s="292" t="s">
        <v>774</v>
      </c>
      <c r="E716" s="42"/>
      <c r="F716" s="293" t="s">
        <v>1674</v>
      </c>
      <c r="G716" s="42"/>
      <c r="H716" s="42"/>
      <c r="I716" s="294"/>
      <c r="J716" s="42"/>
      <c r="K716" s="42"/>
      <c r="L716" s="46"/>
      <c r="M716" s="297"/>
      <c r="N716" s="298"/>
      <c r="O716" s="288"/>
      <c r="P716" s="288"/>
      <c r="Q716" s="288"/>
      <c r="R716" s="288"/>
      <c r="S716" s="288"/>
      <c r="T716" s="299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774</v>
      </c>
      <c r="AU716" s="19" t="s">
        <v>78</v>
      </c>
    </row>
    <row r="717" s="2" customFormat="1" ht="6.96" customHeight="1">
      <c r="A717" s="40"/>
      <c r="B717" s="61"/>
      <c r="C717" s="62"/>
      <c r="D717" s="62"/>
      <c r="E717" s="62"/>
      <c r="F717" s="62"/>
      <c r="G717" s="62"/>
      <c r="H717" s="62"/>
      <c r="I717" s="62"/>
      <c r="J717" s="62"/>
      <c r="K717" s="62"/>
      <c r="L717" s="46"/>
      <c r="M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</row>
  </sheetData>
  <sheetProtection sheet="1" autoFilter="0" formatColumns="0" formatRows="0" objects="1" scenarios="1" spinCount="100000" saltValue="masVG8icJ3A8V/DXVdZxj8Wc5SXRomdmRcPaQ1SQblJPLmP4s4mpD1qV4UZhtdaYAZEZaj1lmuvKHiufOXgvHw==" hashValue="576UX6JMjtUJk4UuA3YR4qYdzbPunEp6R+VOEbUJdoIVqnXj/MnENoedaytcA4xGZRMR9CQx5o7rVxeawpf4QQ==" algorithmName="SHA-512" password="CFE7"/>
  <autoFilter ref="C98:K71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hyperlinks>
    <hyperlink ref="F103" r:id="rId1" display="https://podminky.urs.cz/item/CS_URS_2021_01/122251105"/>
    <hyperlink ref="F108" r:id="rId2" display="https://podminky.urs.cz/item/CS_URS_2021_01/132251101"/>
    <hyperlink ref="F113" r:id="rId3" display="https://podminky.urs.cz/item/CS_URS_2021_01/132251251"/>
    <hyperlink ref="F118" r:id="rId4" display="https://podminky.urs.cz/item/CS_URS_2021_01/132251251"/>
    <hyperlink ref="F123" r:id="rId5" display="https://podminky.urs.cz/item/CS_URS_2021_01/139001101"/>
    <hyperlink ref="F128" r:id="rId6" display="https://podminky.urs.cz/item/CS_URS_2021_01/139001101"/>
    <hyperlink ref="F133" r:id="rId7" display="https://podminky.urs.cz/item/CS_URS_2021_01/139001101"/>
    <hyperlink ref="F138" r:id="rId8" display="https://podminky.urs.cz/item/CS_URS_2021_01/139001101"/>
    <hyperlink ref="F143" r:id="rId9" display="https://podminky.urs.cz/item/CS_URS_2021_01/162351103"/>
    <hyperlink ref="F148" r:id="rId10" display="https://podminky.urs.cz/item/CS_URS_2021_01/162751117"/>
    <hyperlink ref="F153" r:id="rId11" display="https://podminky.urs.cz/item/CS_URS_2021_01/162751117"/>
    <hyperlink ref="F158" r:id="rId12" display="https://podminky.urs.cz/item/CS_URS_2021_01/162751117"/>
    <hyperlink ref="F163" r:id="rId13" display="https://podminky.urs.cz/item/CS_URS_2021_01/162751117"/>
    <hyperlink ref="F168" r:id="rId14" display="https://podminky.urs.cz/item/CS_URS_2021_01/167151101"/>
    <hyperlink ref="F173" r:id="rId15" display="https://podminky.urs.cz/item/CS_URS_2021_01/167151111"/>
    <hyperlink ref="F178" r:id="rId16" display="https://podminky.urs.cz/item/CS_URS_2021_01/171151103"/>
    <hyperlink ref="F183" r:id="rId17" display="https://podminky.urs.cz/item/CS_URS_2021_01/171201221"/>
    <hyperlink ref="F188" r:id="rId18" display="https://podminky.urs.cz/item/CS_URS_2021_01/171201221"/>
    <hyperlink ref="F193" r:id="rId19" display="https://podminky.urs.cz/item/CS_URS_2021_01/171201221"/>
    <hyperlink ref="F198" r:id="rId20" display="https://podminky.urs.cz/item/CS_URS_2021_01/171201221"/>
    <hyperlink ref="F203" r:id="rId21" display="https://podminky.urs.cz/item/CS_URS_2021_01/171251201"/>
    <hyperlink ref="F208" r:id="rId22" display="https://podminky.urs.cz/item/CS_URS_2021_01/171251201"/>
    <hyperlink ref="F213" r:id="rId23" display="https://podminky.urs.cz/item/CS_URS_2021_01/171251201"/>
    <hyperlink ref="F218" r:id="rId24" display="https://podminky.urs.cz/item/CS_URS_2021_01/171251201"/>
    <hyperlink ref="F223" r:id="rId25" display="https://podminky.urs.cz/item/CS_URS_2021_01/174151101"/>
    <hyperlink ref="F228" r:id="rId26" display="https://podminky.urs.cz/item/CS_URS_2021_01/175151101"/>
    <hyperlink ref="F237" r:id="rId27" display="https://podminky.urs.cz/item/CS_URS_2021_01/181351003"/>
    <hyperlink ref="F242" r:id="rId28" display="https://podminky.urs.cz/item/CS_URS_2021_01/181951111"/>
    <hyperlink ref="F247" r:id="rId29" display="https://podminky.urs.cz/item/CS_URS_2021_01/181951112"/>
    <hyperlink ref="F252" r:id="rId30" display="https://podminky.urs.cz/item/CS_URS_2021_01/182151111"/>
    <hyperlink ref="F257" r:id="rId31" display="https://podminky.urs.cz/item/CS_URS_2021_01/182351123"/>
    <hyperlink ref="F263" r:id="rId32" display="https://podminky.urs.cz/item/CS_URS_2021_01/451317777"/>
    <hyperlink ref="F268" r:id="rId33" display="https://podminky.urs.cz/item/CS_URS_2021_01/451572111"/>
    <hyperlink ref="F273" r:id="rId34" display="https://podminky.urs.cz/item/CS_URS_2021_01/452386111"/>
    <hyperlink ref="F279" r:id="rId35" display="https://podminky.urs.cz/item/CS_URS_2021_01/564761111"/>
    <hyperlink ref="F284" r:id="rId36" display="https://podminky.urs.cz/item/CS_URS_2021_01/564851111"/>
    <hyperlink ref="F289" r:id="rId37" display="https://podminky.urs.cz/item/CS_URS_2021_01/564851111"/>
    <hyperlink ref="F294" r:id="rId38" display="https://podminky.urs.cz/item/CS_URS_2021_01/564851111"/>
    <hyperlink ref="F299" r:id="rId39" display="https://podminky.urs.cz/item/CS_URS_2021_01/564851111"/>
    <hyperlink ref="F304" r:id="rId40" display="https://podminky.urs.cz/item/CS_URS_2021_01/564851111"/>
    <hyperlink ref="F309" r:id="rId41" display="https://podminky.urs.cz/item/CS_URS_2021_01/564861111"/>
    <hyperlink ref="F314" r:id="rId42" display="https://podminky.urs.cz/item/CS_URS_2021_01/564861111"/>
    <hyperlink ref="F319" r:id="rId43" display="https://podminky.urs.cz/item/CS_URS_2021_01/564861111"/>
    <hyperlink ref="F324" r:id="rId44" display="https://podminky.urs.cz/item/CS_URS_2021_01/564861111"/>
    <hyperlink ref="F329" r:id="rId45" display="https://podminky.urs.cz/item/CS_URS_2021_01/564861111"/>
    <hyperlink ref="F334" r:id="rId46" display="https://podminky.urs.cz/item/CS_URS_2021_01/564861111"/>
    <hyperlink ref="F339" r:id="rId47" display="https://podminky.urs.cz/item/CS_URS_2021_01/564871111"/>
    <hyperlink ref="F344" r:id="rId48" display="https://podminky.urs.cz/item/CS_URS_2021_01/564871116"/>
    <hyperlink ref="F349" r:id="rId49" display="https://podminky.urs.cz/item/CS_URS_2021_01/564911511"/>
    <hyperlink ref="F354" r:id="rId50" display="https://podminky.urs.cz/item/CS_URS_2021_01/565135121"/>
    <hyperlink ref="F359" r:id="rId51" display="https://podminky.urs.cz/item/CS_URS_2021_01/567122111"/>
    <hyperlink ref="F364" r:id="rId52" display="https://podminky.urs.cz/item/CS_URS_2021_01/567132111"/>
    <hyperlink ref="F369" r:id="rId53" display="https://podminky.urs.cz/item/CS_URS_2021_01/573111112"/>
    <hyperlink ref="F374" r:id="rId54" display="https://podminky.urs.cz/item/CS_URS_2021_01/573211109"/>
    <hyperlink ref="F379" r:id="rId55" display="https://podminky.urs.cz/item/CS_URS_2021_01/573211109"/>
    <hyperlink ref="F384" r:id="rId56" display="https://podminky.urs.cz/item/CS_URS_2021_01/573211109"/>
    <hyperlink ref="F389" r:id="rId57" display="https://podminky.urs.cz/item/CS_URS_2021_01/577134111"/>
    <hyperlink ref="F394" r:id="rId58" display="https://podminky.urs.cz/item/CS_URS_2021_01/577134121"/>
    <hyperlink ref="F399" r:id="rId59" display="https://podminky.urs.cz/item/CS_URS_2021_01/577134121"/>
    <hyperlink ref="F404" r:id="rId60" display="https://podminky.urs.cz/item/CS_URS_2021_01/577143111"/>
    <hyperlink ref="F413" r:id="rId61" display="https://podminky.urs.cz/item/CS_URS_2021_01/591141111"/>
    <hyperlink ref="F422" r:id="rId62" display="https://podminky.urs.cz/item/CS_URS_2021_01/596211110"/>
    <hyperlink ref="F430" r:id="rId63" display="https://podminky.urs.cz/item/CS_URS_2021_01/596211210"/>
    <hyperlink ref="F439" r:id="rId64" display="https://podminky.urs.cz/item/CS_URS_2021_01/596211222"/>
    <hyperlink ref="F456" r:id="rId65" display="https://podminky.urs.cz/item/CS_URS_2021_01/596211224"/>
    <hyperlink ref="F461" r:id="rId66" display="https://podminky.urs.cz/item/CS_URS_2021_01/596212210"/>
    <hyperlink ref="F470" r:id="rId67" display="https://podminky.urs.cz/item/CS_URS_2021_01/596212222"/>
    <hyperlink ref="F487" r:id="rId68" display="https://podminky.urs.cz/item/CS_URS_2021_01/596212224"/>
    <hyperlink ref="F493" r:id="rId69" display="https://podminky.urs.cz/item/CS_URS_2021_01/871313121"/>
    <hyperlink ref="F501" r:id="rId70" display="https://podminky.urs.cz/item/CS_URS_2021_01/895941111"/>
    <hyperlink ref="F522" r:id="rId71" display="https://podminky.urs.cz/item/CS_URS_2021_01/899204112"/>
    <hyperlink ref="F535" r:id="rId72" display="https://podminky.urs.cz/item/CS_URS_2021_01/899231111"/>
    <hyperlink ref="F537" r:id="rId73" display="https://podminky.urs.cz/item/CS_URS_2021_01/899331111"/>
    <hyperlink ref="F539" r:id="rId74" display="https://podminky.urs.cz/item/CS_URS_2021_01/899431111"/>
    <hyperlink ref="F546" r:id="rId75" display="https://podminky.urs.cz/item/CS_URS_2021_01/914111111"/>
    <hyperlink ref="F575" r:id="rId76" display="https://podminky.urs.cz/item/CS_URS_2021_01/914511111"/>
    <hyperlink ref="F592" r:id="rId77" display="https://podminky.urs.cz/item/CS_URS_2021_01/915231111"/>
    <hyperlink ref="F597" r:id="rId78" display="https://podminky.urs.cz/item/CS_URS_2021_01/915491211"/>
    <hyperlink ref="F606" r:id="rId79" display="https://podminky.urs.cz/item/CS_URS_2021_01/915621111"/>
    <hyperlink ref="F611" r:id="rId80" display="https://podminky.urs.cz/item/CS_URS_2021_01/916231213"/>
    <hyperlink ref="F620" r:id="rId81" display="https://podminky.urs.cz/item/CS_URS_2021_01/916331112"/>
    <hyperlink ref="F629" r:id="rId82" display="https://podminky.urs.cz/item/CS_URS_2021_01/916331112"/>
    <hyperlink ref="F638" r:id="rId83" display="https://podminky.urs.cz/item/CS_URS_2021_01/916331112"/>
    <hyperlink ref="F647" r:id="rId84" display="https://podminky.urs.cz/item/CS_URS_2021_01/916991121"/>
    <hyperlink ref="F652" r:id="rId85" display="https://podminky.urs.cz/item/CS_URS_2021_01/919121132"/>
    <hyperlink ref="F657" r:id="rId86" display="https://podminky.urs.cz/item/CS_URS_2021_01/919121132"/>
    <hyperlink ref="F662" r:id="rId87" display="https://podminky.urs.cz/item/CS_URS_2021_01/919121132"/>
    <hyperlink ref="F667" r:id="rId88" display="https://podminky.urs.cz/item/CS_URS_2021_01/919726202"/>
    <hyperlink ref="F672" r:id="rId89" display="https://podminky.urs.cz/item/CS_URS_2021_01/919726202"/>
    <hyperlink ref="F677" r:id="rId90" display="https://podminky.urs.cz/item/CS_URS_2021_01/938908411"/>
    <hyperlink ref="F682" r:id="rId91" display="https://podminky.urs.cz/item/CS_URS_2021_01/938908411"/>
    <hyperlink ref="F687" r:id="rId92" display="https://podminky.urs.cz/item/CS_URS_2021_01/966006132"/>
    <hyperlink ref="F692" r:id="rId93" display="https://podminky.urs.cz/item/CS_URS_2021_01/966006211"/>
    <hyperlink ref="F698" r:id="rId94" display="https://podminky.urs.cz/item/CS_URS_2021_01/997221571"/>
    <hyperlink ref="F703" r:id="rId95" display="https://podminky.urs.cz/item/CS_URS_2021_01/997221579"/>
    <hyperlink ref="F708" r:id="rId96" display="https://podminky.urs.cz/item/CS_URS_2021_01/997221612"/>
    <hyperlink ref="F714" r:id="rId97" display="https://podminky.urs.cz/item/CS_URS_2021_01/998225111"/>
    <hyperlink ref="F716" r:id="rId98" display="https://podminky.urs.cz/item/CS_URS_2021_01/99822519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9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</row>
    <row r="8" s="1" customFormat="1" ht="12" customHeight="1">
      <c r="B8" s="22"/>
      <c r="D8" s="146" t="s">
        <v>126</v>
      </c>
      <c r="L8" s="22"/>
    </row>
    <row r="9" s="2" customFormat="1" ht="16.5" customHeight="1">
      <c r="A9" s="40"/>
      <c r="B9" s="46"/>
      <c r="C9" s="40"/>
      <c r="D9" s="40"/>
      <c r="E9" s="147" t="s">
        <v>764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132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9" t="s">
        <v>1675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46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768</v>
      </c>
      <c r="G14" s="40"/>
      <c r="H14" s="40"/>
      <c r="I14" s="146" t="s">
        <v>23</v>
      </c>
      <c r="J14" s="150" t="str">
        <f>'Rekapitulace stavby'!AN8</f>
        <v>6. 2. 2023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46" t="s">
        <v>26</v>
      </c>
      <c r="J16" s="135" t="s">
        <v>19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22</v>
      </c>
      <c r="F17" s="40"/>
      <c r="G17" s="40"/>
      <c r="H17" s="40"/>
      <c r="I17" s="146" t="s">
        <v>27</v>
      </c>
      <c r="J17" s="135" t="s">
        <v>19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28</v>
      </c>
      <c r="E19" s="40"/>
      <c r="F19" s="40"/>
      <c r="G19" s="40"/>
      <c r="H19" s="40"/>
      <c r="I19" s="146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6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30</v>
      </c>
      <c r="E22" s="40"/>
      <c r="F22" s="40"/>
      <c r="G22" s="40"/>
      <c r="H22" s="40"/>
      <c r="I22" s="146" t="s">
        <v>26</v>
      </c>
      <c r="J22" s="135" t="s">
        <v>19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769</v>
      </c>
      <c r="F23" s="40"/>
      <c r="G23" s="40"/>
      <c r="H23" s="40"/>
      <c r="I23" s="146" t="s">
        <v>27</v>
      </c>
      <c r="J23" s="135" t="s">
        <v>19</v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32</v>
      </c>
      <c r="E25" s="40"/>
      <c r="F25" s="40"/>
      <c r="G25" s="40"/>
      <c r="H25" s="40"/>
      <c r="I25" s="146" t="s">
        <v>26</v>
      </c>
      <c r="J25" s="135" t="s">
        <v>19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770</v>
      </c>
      <c r="F26" s="40"/>
      <c r="G26" s="40"/>
      <c r="H26" s="40"/>
      <c r="I26" s="146" t="s">
        <v>27</v>
      </c>
      <c r="J26" s="135" t="s">
        <v>19</v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1"/>
      <c r="B29" s="152"/>
      <c r="C29" s="151"/>
      <c r="D29" s="151"/>
      <c r="E29" s="153" t="s">
        <v>165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ROUND(J91,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9" t="s">
        <v>39</v>
      </c>
      <c r="E35" s="146" t="s">
        <v>40</v>
      </c>
      <c r="F35" s="160">
        <f>ROUND((SUM(BE91:BE126)),  2)</f>
        <v>0</v>
      </c>
      <c r="G35" s="40"/>
      <c r="H35" s="40"/>
      <c r="I35" s="161">
        <v>0.20999999999999999</v>
      </c>
      <c r="J35" s="160">
        <f>ROUND(((SUM(BE91:BE126))*I35),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41</v>
      </c>
      <c r="F36" s="160">
        <f>ROUND((SUM(BF91:BF126)),  2)</f>
        <v>0</v>
      </c>
      <c r="G36" s="40"/>
      <c r="H36" s="40"/>
      <c r="I36" s="161">
        <v>0.14999999999999999</v>
      </c>
      <c r="J36" s="160">
        <f>ROUND(((SUM(BF91:BF126))*I36),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42</v>
      </c>
      <c r="F37" s="160">
        <f>ROUND((SUM(BG91:BG126)),  2)</f>
        <v>0</v>
      </c>
      <c r="G37" s="40"/>
      <c r="H37" s="40"/>
      <c r="I37" s="161">
        <v>0.20999999999999999</v>
      </c>
      <c r="J37" s="160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43</v>
      </c>
      <c r="F38" s="160">
        <f>ROUND((SUM(BH91:BH126)),  2)</f>
        <v>0</v>
      </c>
      <c r="G38" s="40"/>
      <c r="H38" s="40"/>
      <c r="I38" s="161">
        <v>0.14999999999999999</v>
      </c>
      <c r="J38" s="160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44</v>
      </c>
      <c r="F39" s="160">
        <f>ROUND((SUM(BI91:BI126)),  2)</f>
        <v>0</v>
      </c>
      <c r="G39" s="40"/>
      <c r="H39" s="40"/>
      <c r="I39" s="161">
        <v>0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2"/>
      <c r="D41" s="163" t="s">
        <v>45</v>
      </c>
      <c r="E41" s="164"/>
      <c r="F41" s="164"/>
      <c r="G41" s="165" t="s">
        <v>46</v>
      </c>
      <c r="H41" s="166" t="s">
        <v>47</v>
      </c>
      <c r="I41" s="164"/>
      <c r="J41" s="167">
        <f>SUM(J32:J39)</f>
        <v>0</v>
      </c>
      <c r="K41" s="168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3" t="str">
        <f>E7</f>
        <v>Vrchlabí - Liščí kopec - II.etapa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3" t="s">
        <v>764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132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B - Vedlejší a ostatní náklady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Vrchlabí</v>
      </c>
      <c r="G56" s="42"/>
      <c r="H56" s="42"/>
      <c r="I56" s="34" t="s">
        <v>23</v>
      </c>
      <c r="J56" s="74" t="str">
        <f>IF(J14="","",J14)</f>
        <v>6. 2. 2023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>VIAPROJEKT s.r.o. HK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>B.BUrešová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167</v>
      </c>
      <c r="D61" s="175"/>
      <c r="E61" s="175"/>
      <c r="F61" s="175"/>
      <c r="G61" s="175"/>
      <c r="H61" s="175"/>
      <c r="I61" s="175"/>
      <c r="J61" s="176" t="s">
        <v>168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169</v>
      </c>
    </row>
    <row r="64" s="9" customFormat="1" ht="24.96" customHeight="1">
      <c r="A64" s="9"/>
      <c r="B64" s="178"/>
      <c r="C64" s="179"/>
      <c r="D64" s="180" t="s">
        <v>178</v>
      </c>
      <c r="E64" s="181"/>
      <c r="F64" s="181"/>
      <c r="G64" s="181"/>
      <c r="H64" s="181"/>
      <c r="I64" s="181"/>
      <c r="J64" s="182">
        <f>J92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4"/>
      <c r="C65" s="127"/>
      <c r="D65" s="185" t="s">
        <v>179</v>
      </c>
      <c r="E65" s="186"/>
      <c r="F65" s="186"/>
      <c r="G65" s="186"/>
      <c r="H65" s="186"/>
      <c r="I65" s="186"/>
      <c r="J65" s="187">
        <f>J93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27"/>
      <c r="D66" s="185" t="s">
        <v>180</v>
      </c>
      <c r="E66" s="186"/>
      <c r="F66" s="186"/>
      <c r="G66" s="186"/>
      <c r="H66" s="186"/>
      <c r="I66" s="186"/>
      <c r="J66" s="187">
        <f>J100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27"/>
      <c r="D67" s="185" t="s">
        <v>181</v>
      </c>
      <c r="E67" s="186"/>
      <c r="F67" s="186"/>
      <c r="G67" s="186"/>
      <c r="H67" s="186"/>
      <c r="I67" s="186"/>
      <c r="J67" s="187">
        <f>J111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4"/>
      <c r="C68" s="127"/>
      <c r="D68" s="185" t="s">
        <v>1676</v>
      </c>
      <c r="E68" s="186"/>
      <c r="F68" s="186"/>
      <c r="G68" s="186"/>
      <c r="H68" s="186"/>
      <c r="I68" s="186"/>
      <c r="J68" s="187">
        <f>J116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27"/>
      <c r="D69" s="185" t="s">
        <v>1677</v>
      </c>
      <c r="E69" s="186"/>
      <c r="F69" s="186"/>
      <c r="G69" s="186"/>
      <c r="H69" s="186"/>
      <c r="I69" s="186"/>
      <c r="J69" s="187">
        <f>J122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73" t="str">
        <f>E7</f>
        <v>Vrchlabí - Liščí kopec - II.etapa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126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2" customFormat="1" ht="16.5" customHeight="1">
      <c r="A81" s="40"/>
      <c r="B81" s="41"/>
      <c r="C81" s="42"/>
      <c r="D81" s="42"/>
      <c r="E81" s="173" t="s">
        <v>764</v>
      </c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132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71" t="str">
        <f>E11</f>
        <v>B - Vedlejší a ostatní náklady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21</v>
      </c>
      <c r="D85" s="42"/>
      <c r="E85" s="42"/>
      <c r="F85" s="29" t="str">
        <f>F14</f>
        <v>Vrchlabí</v>
      </c>
      <c r="G85" s="42"/>
      <c r="H85" s="42"/>
      <c r="I85" s="34" t="s">
        <v>23</v>
      </c>
      <c r="J85" s="74" t="str">
        <f>IF(J14="","",J14)</f>
        <v>6. 2. 2023</v>
      </c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25.65" customHeight="1">
      <c r="A87" s="40"/>
      <c r="B87" s="41"/>
      <c r="C87" s="34" t="s">
        <v>25</v>
      </c>
      <c r="D87" s="42"/>
      <c r="E87" s="42"/>
      <c r="F87" s="29" t="str">
        <f>E17</f>
        <v xml:space="preserve"> </v>
      </c>
      <c r="G87" s="42"/>
      <c r="H87" s="42"/>
      <c r="I87" s="34" t="s">
        <v>30</v>
      </c>
      <c r="J87" s="38" t="str">
        <f>E23</f>
        <v>VIAPROJEKT s.r.o. HK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15" customHeight="1">
      <c r="A88" s="40"/>
      <c r="B88" s="41"/>
      <c r="C88" s="34" t="s">
        <v>28</v>
      </c>
      <c r="D88" s="42"/>
      <c r="E88" s="42"/>
      <c r="F88" s="29" t="str">
        <f>IF(E20="","",E20)</f>
        <v>Vyplň údaj</v>
      </c>
      <c r="G88" s="42"/>
      <c r="H88" s="42"/>
      <c r="I88" s="34" t="s">
        <v>32</v>
      </c>
      <c r="J88" s="38" t="str">
        <f>E26</f>
        <v>B.BUrešová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0.32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11" customFormat="1" ht="29.28" customHeight="1">
      <c r="A90" s="189"/>
      <c r="B90" s="190"/>
      <c r="C90" s="191" t="s">
        <v>183</v>
      </c>
      <c r="D90" s="192" t="s">
        <v>54</v>
      </c>
      <c r="E90" s="192" t="s">
        <v>50</v>
      </c>
      <c r="F90" s="192" t="s">
        <v>51</v>
      </c>
      <c r="G90" s="192" t="s">
        <v>184</v>
      </c>
      <c r="H90" s="192" t="s">
        <v>185</v>
      </c>
      <c r="I90" s="192" t="s">
        <v>186</v>
      </c>
      <c r="J90" s="193" t="s">
        <v>168</v>
      </c>
      <c r="K90" s="194" t="s">
        <v>187</v>
      </c>
      <c r="L90" s="195"/>
      <c r="M90" s="94" t="s">
        <v>19</v>
      </c>
      <c r="N90" s="95" t="s">
        <v>39</v>
      </c>
      <c r="O90" s="95" t="s">
        <v>188</v>
      </c>
      <c r="P90" s="95" t="s">
        <v>189</v>
      </c>
      <c r="Q90" s="95" t="s">
        <v>190</v>
      </c>
      <c r="R90" s="95" t="s">
        <v>191</v>
      </c>
      <c r="S90" s="95" t="s">
        <v>192</v>
      </c>
      <c r="T90" s="96" t="s">
        <v>193</v>
      </c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</row>
    <row r="91" s="2" customFormat="1" ht="22.8" customHeight="1">
      <c r="A91" s="40"/>
      <c r="B91" s="41"/>
      <c r="C91" s="101" t="s">
        <v>194</v>
      </c>
      <c r="D91" s="42"/>
      <c r="E91" s="42"/>
      <c r="F91" s="42"/>
      <c r="G91" s="42"/>
      <c r="H91" s="42"/>
      <c r="I91" s="42"/>
      <c r="J91" s="196">
        <f>BK91</f>
        <v>0</v>
      </c>
      <c r="K91" s="42"/>
      <c r="L91" s="46"/>
      <c r="M91" s="97"/>
      <c r="N91" s="197"/>
      <c r="O91" s="98"/>
      <c r="P91" s="198">
        <f>P92</f>
        <v>0</v>
      </c>
      <c r="Q91" s="98"/>
      <c r="R91" s="198">
        <f>R92</f>
        <v>0</v>
      </c>
      <c r="S91" s="98"/>
      <c r="T91" s="199">
        <f>T92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68</v>
      </c>
      <c r="AU91" s="19" t="s">
        <v>169</v>
      </c>
      <c r="BK91" s="200">
        <f>BK92</f>
        <v>0</v>
      </c>
    </row>
    <row r="92" s="12" customFormat="1" ht="25.92" customHeight="1">
      <c r="A92" s="12"/>
      <c r="B92" s="201"/>
      <c r="C92" s="202"/>
      <c r="D92" s="203" t="s">
        <v>68</v>
      </c>
      <c r="E92" s="204" t="s">
        <v>613</v>
      </c>
      <c r="F92" s="204" t="s">
        <v>614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P93+P100+P111+P116+P122</f>
        <v>0</v>
      </c>
      <c r="Q92" s="209"/>
      <c r="R92" s="210">
        <f>R93+R100+R111+R116+R122</f>
        <v>0</v>
      </c>
      <c r="S92" s="209"/>
      <c r="T92" s="211">
        <f>T93+T100+T111+T116+T122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245</v>
      </c>
      <c r="AT92" s="213" t="s">
        <v>68</v>
      </c>
      <c r="AU92" s="213" t="s">
        <v>69</v>
      </c>
      <c r="AY92" s="212" t="s">
        <v>197</v>
      </c>
      <c r="BK92" s="214">
        <f>BK93+BK100+BK111+BK116+BK122</f>
        <v>0</v>
      </c>
    </row>
    <row r="93" s="12" customFormat="1" ht="22.8" customHeight="1">
      <c r="A93" s="12"/>
      <c r="B93" s="201"/>
      <c r="C93" s="202"/>
      <c r="D93" s="203" t="s">
        <v>68</v>
      </c>
      <c r="E93" s="273" t="s">
        <v>615</v>
      </c>
      <c r="F93" s="273" t="s">
        <v>616</v>
      </c>
      <c r="G93" s="202"/>
      <c r="H93" s="202"/>
      <c r="I93" s="205"/>
      <c r="J93" s="274">
        <f>BK93</f>
        <v>0</v>
      </c>
      <c r="K93" s="202"/>
      <c r="L93" s="207"/>
      <c r="M93" s="208"/>
      <c r="N93" s="209"/>
      <c r="O93" s="209"/>
      <c r="P93" s="210">
        <f>SUM(P94:P99)</f>
        <v>0</v>
      </c>
      <c r="Q93" s="209"/>
      <c r="R93" s="210">
        <f>SUM(R94:R99)</f>
        <v>0</v>
      </c>
      <c r="S93" s="209"/>
      <c r="T93" s="211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245</v>
      </c>
      <c r="AT93" s="213" t="s">
        <v>68</v>
      </c>
      <c r="AU93" s="213" t="s">
        <v>76</v>
      </c>
      <c r="AY93" s="212" t="s">
        <v>197</v>
      </c>
      <c r="BK93" s="214">
        <f>SUM(BK94:BK99)</f>
        <v>0</v>
      </c>
    </row>
    <row r="94" s="2" customFormat="1" ht="16.5" customHeight="1">
      <c r="A94" s="40"/>
      <c r="B94" s="41"/>
      <c r="C94" s="215" t="s">
        <v>76</v>
      </c>
      <c r="D94" s="215" t="s">
        <v>198</v>
      </c>
      <c r="E94" s="216" t="s">
        <v>1678</v>
      </c>
      <c r="F94" s="217" t="s">
        <v>1679</v>
      </c>
      <c r="G94" s="218" t="s">
        <v>1680</v>
      </c>
      <c r="H94" s="219">
        <v>1</v>
      </c>
      <c r="I94" s="220"/>
      <c r="J94" s="221">
        <f>ROUND(I94*H94,2)</f>
        <v>0</v>
      </c>
      <c r="K94" s="222"/>
      <c r="L94" s="46"/>
      <c r="M94" s="223" t="s">
        <v>19</v>
      </c>
      <c r="N94" s="224" t="s">
        <v>42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621</v>
      </c>
      <c r="AT94" s="227" t="s">
        <v>198</v>
      </c>
      <c r="AU94" s="227" t="s">
        <v>78</v>
      </c>
      <c r="AY94" s="19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148</v>
      </c>
      <c r="BK94" s="228">
        <f>ROUND(I94*H94,2)</f>
        <v>0</v>
      </c>
      <c r="BL94" s="19" t="s">
        <v>621</v>
      </c>
      <c r="BM94" s="227" t="s">
        <v>1681</v>
      </c>
    </row>
    <row r="95" s="2" customFormat="1">
      <c r="A95" s="40"/>
      <c r="B95" s="41"/>
      <c r="C95" s="42"/>
      <c r="D95" s="292" t="s">
        <v>774</v>
      </c>
      <c r="E95" s="42"/>
      <c r="F95" s="293" t="s">
        <v>1682</v>
      </c>
      <c r="G95" s="42"/>
      <c r="H95" s="42"/>
      <c r="I95" s="294"/>
      <c r="J95" s="42"/>
      <c r="K95" s="42"/>
      <c r="L95" s="46"/>
      <c r="M95" s="295"/>
      <c r="N95" s="29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774</v>
      </c>
      <c r="AU95" s="19" t="s">
        <v>78</v>
      </c>
    </row>
    <row r="96" s="2" customFormat="1" ht="16.5" customHeight="1">
      <c r="A96" s="40"/>
      <c r="B96" s="41"/>
      <c r="C96" s="215" t="s">
        <v>78</v>
      </c>
      <c r="D96" s="215" t="s">
        <v>198</v>
      </c>
      <c r="E96" s="216" t="s">
        <v>624</v>
      </c>
      <c r="F96" s="217" t="s">
        <v>625</v>
      </c>
      <c r="G96" s="218" t="s">
        <v>1680</v>
      </c>
      <c r="H96" s="219">
        <v>1</v>
      </c>
      <c r="I96" s="220"/>
      <c r="J96" s="221">
        <f>ROUND(I96*H96,2)</f>
        <v>0</v>
      </c>
      <c r="K96" s="222"/>
      <c r="L96" s="46"/>
      <c r="M96" s="223" t="s">
        <v>19</v>
      </c>
      <c r="N96" s="224" t="s">
        <v>42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621</v>
      </c>
      <c r="AT96" s="227" t="s">
        <v>198</v>
      </c>
      <c r="AU96" s="227" t="s">
        <v>78</v>
      </c>
      <c r="AY96" s="19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148</v>
      </c>
      <c r="BK96" s="228">
        <f>ROUND(I96*H96,2)</f>
        <v>0</v>
      </c>
      <c r="BL96" s="19" t="s">
        <v>621</v>
      </c>
      <c r="BM96" s="227" t="s">
        <v>1683</v>
      </c>
    </row>
    <row r="97" s="2" customFormat="1">
      <c r="A97" s="40"/>
      <c r="B97" s="41"/>
      <c r="C97" s="42"/>
      <c r="D97" s="292" t="s">
        <v>774</v>
      </c>
      <c r="E97" s="42"/>
      <c r="F97" s="293" t="s">
        <v>1684</v>
      </c>
      <c r="G97" s="42"/>
      <c r="H97" s="42"/>
      <c r="I97" s="294"/>
      <c r="J97" s="42"/>
      <c r="K97" s="42"/>
      <c r="L97" s="46"/>
      <c r="M97" s="295"/>
      <c r="N97" s="29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774</v>
      </c>
      <c r="AU97" s="19" t="s">
        <v>78</v>
      </c>
    </row>
    <row r="98" s="2" customFormat="1" ht="16.5" customHeight="1">
      <c r="A98" s="40"/>
      <c r="B98" s="41"/>
      <c r="C98" s="215" t="s">
        <v>95</v>
      </c>
      <c r="D98" s="215" t="s">
        <v>198</v>
      </c>
      <c r="E98" s="216" t="s">
        <v>628</v>
      </c>
      <c r="F98" s="217" t="s">
        <v>629</v>
      </c>
      <c r="G98" s="218" t="s">
        <v>1680</v>
      </c>
      <c r="H98" s="219">
        <v>1</v>
      </c>
      <c r="I98" s="220"/>
      <c r="J98" s="221">
        <f>ROUND(I98*H98,2)</f>
        <v>0</v>
      </c>
      <c r="K98" s="222"/>
      <c r="L98" s="46"/>
      <c r="M98" s="223" t="s">
        <v>19</v>
      </c>
      <c r="N98" s="224" t="s">
        <v>42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621</v>
      </c>
      <c r="AT98" s="227" t="s">
        <v>198</v>
      </c>
      <c r="AU98" s="227" t="s">
        <v>78</v>
      </c>
      <c r="AY98" s="19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148</v>
      </c>
      <c r="BK98" s="228">
        <f>ROUND(I98*H98,2)</f>
        <v>0</v>
      </c>
      <c r="BL98" s="19" t="s">
        <v>621</v>
      </c>
      <c r="BM98" s="227" t="s">
        <v>1685</v>
      </c>
    </row>
    <row r="99" s="2" customFormat="1">
      <c r="A99" s="40"/>
      <c r="B99" s="41"/>
      <c r="C99" s="42"/>
      <c r="D99" s="292" t="s">
        <v>774</v>
      </c>
      <c r="E99" s="42"/>
      <c r="F99" s="293" t="s">
        <v>1686</v>
      </c>
      <c r="G99" s="42"/>
      <c r="H99" s="42"/>
      <c r="I99" s="294"/>
      <c r="J99" s="42"/>
      <c r="K99" s="42"/>
      <c r="L99" s="46"/>
      <c r="M99" s="295"/>
      <c r="N99" s="29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774</v>
      </c>
      <c r="AU99" s="19" t="s">
        <v>78</v>
      </c>
    </row>
    <row r="100" s="12" customFormat="1" ht="22.8" customHeight="1">
      <c r="A100" s="12"/>
      <c r="B100" s="201"/>
      <c r="C100" s="202"/>
      <c r="D100" s="203" t="s">
        <v>68</v>
      </c>
      <c r="E100" s="273" t="s">
        <v>631</v>
      </c>
      <c r="F100" s="273" t="s">
        <v>632</v>
      </c>
      <c r="G100" s="202"/>
      <c r="H100" s="202"/>
      <c r="I100" s="205"/>
      <c r="J100" s="274">
        <f>BK100</f>
        <v>0</v>
      </c>
      <c r="K100" s="202"/>
      <c r="L100" s="207"/>
      <c r="M100" s="208"/>
      <c r="N100" s="209"/>
      <c r="O100" s="209"/>
      <c r="P100" s="210">
        <f>SUM(P101:P110)</f>
        <v>0</v>
      </c>
      <c r="Q100" s="209"/>
      <c r="R100" s="210">
        <f>SUM(R101:R110)</f>
        <v>0</v>
      </c>
      <c r="S100" s="209"/>
      <c r="T100" s="211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245</v>
      </c>
      <c r="AT100" s="213" t="s">
        <v>68</v>
      </c>
      <c r="AU100" s="213" t="s">
        <v>76</v>
      </c>
      <c r="AY100" s="212" t="s">
        <v>197</v>
      </c>
      <c r="BK100" s="214">
        <f>SUM(BK101:BK110)</f>
        <v>0</v>
      </c>
    </row>
    <row r="101" s="2" customFormat="1" ht="16.5" customHeight="1">
      <c r="A101" s="40"/>
      <c r="B101" s="41"/>
      <c r="C101" s="215" t="s">
        <v>148</v>
      </c>
      <c r="D101" s="215" t="s">
        <v>198</v>
      </c>
      <c r="E101" s="216" t="s">
        <v>634</v>
      </c>
      <c r="F101" s="217" t="s">
        <v>632</v>
      </c>
      <c r="G101" s="218" t="s">
        <v>1680</v>
      </c>
      <c r="H101" s="219">
        <v>1</v>
      </c>
      <c r="I101" s="220"/>
      <c r="J101" s="221">
        <f>ROUND(I101*H101,2)</f>
        <v>0</v>
      </c>
      <c r="K101" s="222"/>
      <c r="L101" s="46"/>
      <c r="M101" s="223" t="s">
        <v>19</v>
      </c>
      <c r="N101" s="224" t="s">
        <v>42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621</v>
      </c>
      <c r="AT101" s="227" t="s">
        <v>198</v>
      </c>
      <c r="AU101" s="227" t="s">
        <v>78</v>
      </c>
      <c r="AY101" s="19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148</v>
      </c>
      <c r="BK101" s="228">
        <f>ROUND(I101*H101,2)</f>
        <v>0</v>
      </c>
      <c r="BL101" s="19" t="s">
        <v>621</v>
      </c>
      <c r="BM101" s="227" t="s">
        <v>1687</v>
      </c>
    </row>
    <row r="102" s="2" customFormat="1">
      <c r="A102" s="40"/>
      <c r="B102" s="41"/>
      <c r="C102" s="42"/>
      <c r="D102" s="292" t="s">
        <v>774</v>
      </c>
      <c r="E102" s="42"/>
      <c r="F102" s="293" t="s">
        <v>1688</v>
      </c>
      <c r="G102" s="42"/>
      <c r="H102" s="42"/>
      <c r="I102" s="294"/>
      <c r="J102" s="42"/>
      <c r="K102" s="42"/>
      <c r="L102" s="46"/>
      <c r="M102" s="295"/>
      <c r="N102" s="29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774</v>
      </c>
      <c r="AU102" s="19" t="s">
        <v>78</v>
      </c>
    </row>
    <row r="103" s="13" customFormat="1">
      <c r="A103" s="13"/>
      <c r="B103" s="229"/>
      <c r="C103" s="230"/>
      <c r="D103" s="231" t="s">
        <v>202</v>
      </c>
      <c r="E103" s="232" t="s">
        <v>19</v>
      </c>
      <c r="F103" s="233" t="s">
        <v>1689</v>
      </c>
      <c r="G103" s="230"/>
      <c r="H103" s="232" t="s">
        <v>19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202</v>
      </c>
      <c r="AU103" s="239" t="s">
        <v>78</v>
      </c>
      <c r="AV103" s="13" t="s">
        <v>76</v>
      </c>
      <c r="AW103" s="13" t="s">
        <v>31</v>
      </c>
      <c r="AX103" s="13" t="s">
        <v>69</v>
      </c>
      <c r="AY103" s="239" t="s">
        <v>197</v>
      </c>
    </row>
    <row r="104" s="14" customFormat="1">
      <c r="A104" s="14"/>
      <c r="B104" s="240"/>
      <c r="C104" s="241"/>
      <c r="D104" s="231" t="s">
        <v>202</v>
      </c>
      <c r="E104" s="242" t="s">
        <v>19</v>
      </c>
      <c r="F104" s="243" t="s">
        <v>76</v>
      </c>
      <c r="G104" s="241"/>
      <c r="H104" s="244">
        <v>1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202</v>
      </c>
      <c r="AU104" s="250" t="s">
        <v>78</v>
      </c>
      <c r="AV104" s="14" t="s">
        <v>78</v>
      </c>
      <c r="AW104" s="14" t="s">
        <v>31</v>
      </c>
      <c r="AX104" s="14" t="s">
        <v>69</v>
      </c>
      <c r="AY104" s="250" t="s">
        <v>197</v>
      </c>
    </row>
    <row r="105" s="16" customFormat="1">
      <c r="A105" s="16"/>
      <c r="B105" s="262"/>
      <c r="C105" s="263"/>
      <c r="D105" s="231" t="s">
        <v>202</v>
      </c>
      <c r="E105" s="264" t="s">
        <v>19</v>
      </c>
      <c r="F105" s="265" t="s">
        <v>215</v>
      </c>
      <c r="G105" s="263"/>
      <c r="H105" s="266">
        <v>1</v>
      </c>
      <c r="I105" s="267"/>
      <c r="J105" s="263"/>
      <c r="K105" s="263"/>
      <c r="L105" s="268"/>
      <c r="M105" s="269"/>
      <c r="N105" s="270"/>
      <c r="O105" s="270"/>
      <c r="P105" s="270"/>
      <c r="Q105" s="270"/>
      <c r="R105" s="270"/>
      <c r="S105" s="270"/>
      <c r="T105" s="271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T105" s="272" t="s">
        <v>202</v>
      </c>
      <c r="AU105" s="272" t="s">
        <v>78</v>
      </c>
      <c r="AV105" s="16" t="s">
        <v>148</v>
      </c>
      <c r="AW105" s="16" t="s">
        <v>31</v>
      </c>
      <c r="AX105" s="16" t="s">
        <v>76</v>
      </c>
      <c r="AY105" s="272" t="s">
        <v>197</v>
      </c>
    </row>
    <row r="106" s="2" customFormat="1" ht="16.5" customHeight="1">
      <c r="A106" s="40"/>
      <c r="B106" s="41"/>
      <c r="C106" s="215" t="s">
        <v>245</v>
      </c>
      <c r="D106" s="215" t="s">
        <v>198</v>
      </c>
      <c r="E106" s="216" t="s">
        <v>1690</v>
      </c>
      <c r="F106" s="217" t="s">
        <v>1691</v>
      </c>
      <c r="G106" s="218" t="s">
        <v>1680</v>
      </c>
      <c r="H106" s="219">
        <v>1</v>
      </c>
      <c r="I106" s="220"/>
      <c r="J106" s="221">
        <f>ROUND(I106*H106,2)</f>
        <v>0</v>
      </c>
      <c r="K106" s="222"/>
      <c r="L106" s="46"/>
      <c r="M106" s="223" t="s">
        <v>19</v>
      </c>
      <c r="N106" s="224" t="s">
        <v>42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621</v>
      </c>
      <c r="AT106" s="227" t="s">
        <v>198</v>
      </c>
      <c r="AU106" s="227" t="s">
        <v>78</v>
      </c>
      <c r="AY106" s="19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148</v>
      </c>
      <c r="BK106" s="228">
        <f>ROUND(I106*H106,2)</f>
        <v>0</v>
      </c>
      <c r="BL106" s="19" t="s">
        <v>621</v>
      </c>
      <c r="BM106" s="227" t="s">
        <v>1692</v>
      </c>
    </row>
    <row r="107" s="2" customFormat="1">
      <c r="A107" s="40"/>
      <c r="B107" s="41"/>
      <c r="C107" s="42"/>
      <c r="D107" s="292" t="s">
        <v>774</v>
      </c>
      <c r="E107" s="42"/>
      <c r="F107" s="293" t="s">
        <v>1693</v>
      </c>
      <c r="G107" s="42"/>
      <c r="H107" s="42"/>
      <c r="I107" s="294"/>
      <c r="J107" s="42"/>
      <c r="K107" s="42"/>
      <c r="L107" s="46"/>
      <c r="M107" s="295"/>
      <c r="N107" s="29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774</v>
      </c>
      <c r="AU107" s="19" t="s">
        <v>78</v>
      </c>
    </row>
    <row r="108" s="13" customFormat="1">
      <c r="A108" s="13"/>
      <c r="B108" s="229"/>
      <c r="C108" s="230"/>
      <c r="D108" s="231" t="s">
        <v>202</v>
      </c>
      <c r="E108" s="232" t="s">
        <v>19</v>
      </c>
      <c r="F108" s="233" t="s">
        <v>1694</v>
      </c>
      <c r="G108" s="230"/>
      <c r="H108" s="232" t="s">
        <v>19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202</v>
      </c>
      <c r="AU108" s="239" t="s">
        <v>78</v>
      </c>
      <c r="AV108" s="13" t="s">
        <v>76</v>
      </c>
      <c r="AW108" s="13" t="s">
        <v>31</v>
      </c>
      <c r="AX108" s="13" t="s">
        <v>69</v>
      </c>
      <c r="AY108" s="239" t="s">
        <v>197</v>
      </c>
    </row>
    <row r="109" s="14" customFormat="1">
      <c r="A109" s="14"/>
      <c r="B109" s="240"/>
      <c r="C109" s="241"/>
      <c r="D109" s="231" t="s">
        <v>202</v>
      </c>
      <c r="E109" s="242" t="s">
        <v>19</v>
      </c>
      <c r="F109" s="243" t="s">
        <v>76</v>
      </c>
      <c r="G109" s="241"/>
      <c r="H109" s="244">
        <v>1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202</v>
      </c>
      <c r="AU109" s="250" t="s">
        <v>78</v>
      </c>
      <c r="AV109" s="14" t="s">
        <v>78</v>
      </c>
      <c r="AW109" s="14" t="s">
        <v>31</v>
      </c>
      <c r="AX109" s="14" t="s">
        <v>69</v>
      </c>
      <c r="AY109" s="250" t="s">
        <v>197</v>
      </c>
    </row>
    <row r="110" s="16" customFormat="1">
      <c r="A110" s="16"/>
      <c r="B110" s="262"/>
      <c r="C110" s="263"/>
      <c r="D110" s="231" t="s">
        <v>202</v>
      </c>
      <c r="E110" s="264" t="s">
        <v>19</v>
      </c>
      <c r="F110" s="265" t="s">
        <v>215</v>
      </c>
      <c r="G110" s="263"/>
      <c r="H110" s="266">
        <v>1</v>
      </c>
      <c r="I110" s="267"/>
      <c r="J110" s="263"/>
      <c r="K110" s="263"/>
      <c r="L110" s="268"/>
      <c r="M110" s="269"/>
      <c r="N110" s="270"/>
      <c r="O110" s="270"/>
      <c r="P110" s="270"/>
      <c r="Q110" s="270"/>
      <c r="R110" s="270"/>
      <c r="S110" s="270"/>
      <c r="T110" s="271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72" t="s">
        <v>202</v>
      </c>
      <c r="AU110" s="272" t="s">
        <v>78</v>
      </c>
      <c r="AV110" s="16" t="s">
        <v>148</v>
      </c>
      <c r="AW110" s="16" t="s">
        <v>31</v>
      </c>
      <c r="AX110" s="16" t="s">
        <v>76</v>
      </c>
      <c r="AY110" s="272" t="s">
        <v>197</v>
      </c>
    </row>
    <row r="111" s="12" customFormat="1" ht="22.8" customHeight="1">
      <c r="A111" s="12"/>
      <c r="B111" s="201"/>
      <c r="C111" s="202"/>
      <c r="D111" s="203" t="s">
        <v>68</v>
      </c>
      <c r="E111" s="273" t="s">
        <v>648</v>
      </c>
      <c r="F111" s="273" t="s">
        <v>649</v>
      </c>
      <c r="G111" s="202"/>
      <c r="H111" s="202"/>
      <c r="I111" s="205"/>
      <c r="J111" s="274">
        <f>BK111</f>
        <v>0</v>
      </c>
      <c r="K111" s="202"/>
      <c r="L111" s="207"/>
      <c r="M111" s="208"/>
      <c r="N111" s="209"/>
      <c r="O111" s="209"/>
      <c r="P111" s="210">
        <f>SUM(P112:P115)</f>
        <v>0</v>
      </c>
      <c r="Q111" s="209"/>
      <c r="R111" s="210">
        <f>SUM(R112:R115)</f>
        <v>0</v>
      </c>
      <c r="S111" s="209"/>
      <c r="T111" s="211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2" t="s">
        <v>245</v>
      </c>
      <c r="AT111" s="213" t="s">
        <v>68</v>
      </c>
      <c r="AU111" s="213" t="s">
        <v>76</v>
      </c>
      <c r="AY111" s="212" t="s">
        <v>197</v>
      </c>
      <c r="BK111" s="214">
        <f>SUM(BK112:BK115)</f>
        <v>0</v>
      </c>
    </row>
    <row r="112" s="2" customFormat="1" ht="16.5" customHeight="1">
      <c r="A112" s="40"/>
      <c r="B112" s="41"/>
      <c r="C112" s="215" t="s">
        <v>249</v>
      </c>
      <c r="D112" s="215" t="s">
        <v>198</v>
      </c>
      <c r="E112" s="216" t="s">
        <v>1695</v>
      </c>
      <c r="F112" s="217" t="s">
        <v>1696</v>
      </c>
      <c r="G112" s="218" t="s">
        <v>1680</v>
      </c>
      <c r="H112" s="219">
        <v>1</v>
      </c>
      <c r="I112" s="220"/>
      <c r="J112" s="221">
        <f>ROUND(I112*H112,2)</f>
        <v>0</v>
      </c>
      <c r="K112" s="222"/>
      <c r="L112" s="46"/>
      <c r="M112" s="223" t="s">
        <v>19</v>
      </c>
      <c r="N112" s="224" t="s">
        <v>42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621</v>
      </c>
      <c r="AT112" s="227" t="s">
        <v>198</v>
      </c>
      <c r="AU112" s="227" t="s">
        <v>78</v>
      </c>
      <c r="AY112" s="19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148</v>
      </c>
      <c r="BK112" s="228">
        <f>ROUND(I112*H112,2)</f>
        <v>0</v>
      </c>
      <c r="BL112" s="19" t="s">
        <v>621</v>
      </c>
      <c r="BM112" s="227" t="s">
        <v>1697</v>
      </c>
    </row>
    <row r="113" s="2" customFormat="1">
      <c r="A113" s="40"/>
      <c r="B113" s="41"/>
      <c r="C113" s="42"/>
      <c r="D113" s="292" t="s">
        <v>774</v>
      </c>
      <c r="E113" s="42"/>
      <c r="F113" s="293" t="s">
        <v>1698</v>
      </c>
      <c r="G113" s="42"/>
      <c r="H113" s="42"/>
      <c r="I113" s="294"/>
      <c r="J113" s="42"/>
      <c r="K113" s="42"/>
      <c r="L113" s="46"/>
      <c r="M113" s="295"/>
      <c r="N113" s="29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774</v>
      </c>
      <c r="AU113" s="19" t="s">
        <v>78</v>
      </c>
    </row>
    <row r="114" s="2" customFormat="1" ht="16.5" customHeight="1">
      <c r="A114" s="40"/>
      <c r="B114" s="41"/>
      <c r="C114" s="215" t="s">
        <v>257</v>
      </c>
      <c r="D114" s="215" t="s">
        <v>198</v>
      </c>
      <c r="E114" s="216" t="s">
        <v>1699</v>
      </c>
      <c r="F114" s="217" t="s">
        <v>1700</v>
      </c>
      <c r="G114" s="218" t="s">
        <v>441</v>
      </c>
      <c r="H114" s="219">
        <v>3</v>
      </c>
      <c r="I114" s="220"/>
      <c r="J114" s="221">
        <f>ROUND(I114*H114,2)</f>
        <v>0</v>
      </c>
      <c r="K114" s="222"/>
      <c r="L114" s="46"/>
      <c r="M114" s="223" t="s">
        <v>19</v>
      </c>
      <c r="N114" s="224" t="s">
        <v>42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621</v>
      </c>
      <c r="AT114" s="227" t="s">
        <v>198</v>
      </c>
      <c r="AU114" s="227" t="s">
        <v>78</v>
      </c>
      <c r="AY114" s="19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148</v>
      </c>
      <c r="BK114" s="228">
        <f>ROUND(I114*H114,2)</f>
        <v>0</v>
      </c>
      <c r="BL114" s="19" t="s">
        <v>621</v>
      </c>
      <c r="BM114" s="227" t="s">
        <v>1701</v>
      </c>
    </row>
    <row r="115" s="2" customFormat="1">
      <c r="A115" s="40"/>
      <c r="B115" s="41"/>
      <c r="C115" s="42"/>
      <c r="D115" s="292" t="s">
        <v>774</v>
      </c>
      <c r="E115" s="42"/>
      <c r="F115" s="293" t="s">
        <v>1702</v>
      </c>
      <c r="G115" s="42"/>
      <c r="H115" s="42"/>
      <c r="I115" s="294"/>
      <c r="J115" s="42"/>
      <c r="K115" s="42"/>
      <c r="L115" s="46"/>
      <c r="M115" s="295"/>
      <c r="N115" s="29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774</v>
      </c>
      <c r="AU115" s="19" t="s">
        <v>78</v>
      </c>
    </row>
    <row r="116" s="12" customFormat="1" ht="22.8" customHeight="1">
      <c r="A116" s="12"/>
      <c r="B116" s="201"/>
      <c r="C116" s="202"/>
      <c r="D116" s="203" t="s">
        <v>68</v>
      </c>
      <c r="E116" s="273" t="s">
        <v>1703</v>
      </c>
      <c r="F116" s="273" t="s">
        <v>1704</v>
      </c>
      <c r="G116" s="202"/>
      <c r="H116" s="202"/>
      <c r="I116" s="205"/>
      <c r="J116" s="274">
        <f>BK116</f>
        <v>0</v>
      </c>
      <c r="K116" s="202"/>
      <c r="L116" s="207"/>
      <c r="M116" s="208"/>
      <c r="N116" s="209"/>
      <c r="O116" s="209"/>
      <c r="P116" s="210">
        <f>SUM(P117:P121)</f>
        <v>0</v>
      </c>
      <c r="Q116" s="209"/>
      <c r="R116" s="210">
        <f>SUM(R117:R121)</f>
        <v>0</v>
      </c>
      <c r="S116" s="209"/>
      <c r="T116" s="211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245</v>
      </c>
      <c r="AT116" s="213" t="s">
        <v>68</v>
      </c>
      <c r="AU116" s="213" t="s">
        <v>76</v>
      </c>
      <c r="AY116" s="212" t="s">
        <v>197</v>
      </c>
      <c r="BK116" s="214">
        <f>SUM(BK117:BK121)</f>
        <v>0</v>
      </c>
    </row>
    <row r="117" s="2" customFormat="1" ht="16.5" customHeight="1">
      <c r="A117" s="40"/>
      <c r="B117" s="41"/>
      <c r="C117" s="215" t="s">
        <v>265</v>
      </c>
      <c r="D117" s="215" t="s">
        <v>198</v>
      </c>
      <c r="E117" s="216" t="s">
        <v>1705</v>
      </c>
      <c r="F117" s="217" t="s">
        <v>1706</v>
      </c>
      <c r="G117" s="218" t="s">
        <v>1680</v>
      </c>
      <c r="H117" s="219">
        <v>1</v>
      </c>
      <c r="I117" s="220"/>
      <c r="J117" s="221">
        <f>ROUND(I117*H117,2)</f>
        <v>0</v>
      </c>
      <c r="K117" s="222"/>
      <c r="L117" s="46"/>
      <c r="M117" s="223" t="s">
        <v>19</v>
      </c>
      <c r="N117" s="224" t="s">
        <v>42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621</v>
      </c>
      <c r="AT117" s="227" t="s">
        <v>198</v>
      </c>
      <c r="AU117" s="227" t="s">
        <v>78</v>
      </c>
      <c r="AY117" s="19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148</v>
      </c>
      <c r="BK117" s="228">
        <f>ROUND(I117*H117,2)</f>
        <v>0</v>
      </c>
      <c r="BL117" s="19" t="s">
        <v>621</v>
      </c>
      <c r="BM117" s="227" t="s">
        <v>1707</v>
      </c>
    </row>
    <row r="118" s="2" customFormat="1">
      <c r="A118" s="40"/>
      <c r="B118" s="41"/>
      <c r="C118" s="42"/>
      <c r="D118" s="292" t="s">
        <v>774</v>
      </c>
      <c r="E118" s="42"/>
      <c r="F118" s="293" t="s">
        <v>1708</v>
      </c>
      <c r="G118" s="42"/>
      <c r="H118" s="42"/>
      <c r="I118" s="294"/>
      <c r="J118" s="42"/>
      <c r="K118" s="42"/>
      <c r="L118" s="46"/>
      <c r="M118" s="295"/>
      <c r="N118" s="29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774</v>
      </c>
      <c r="AU118" s="19" t="s">
        <v>78</v>
      </c>
    </row>
    <row r="119" s="13" customFormat="1">
      <c r="A119" s="13"/>
      <c r="B119" s="229"/>
      <c r="C119" s="230"/>
      <c r="D119" s="231" t="s">
        <v>202</v>
      </c>
      <c r="E119" s="232" t="s">
        <v>19</v>
      </c>
      <c r="F119" s="233" t="s">
        <v>1709</v>
      </c>
      <c r="G119" s="230"/>
      <c r="H119" s="232" t="s">
        <v>19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202</v>
      </c>
      <c r="AU119" s="239" t="s">
        <v>78</v>
      </c>
      <c r="AV119" s="13" t="s">
        <v>76</v>
      </c>
      <c r="AW119" s="13" t="s">
        <v>31</v>
      </c>
      <c r="AX119" s="13" t="s">
        <v>69</v>
      </c>
      <c r="AY119" s="239" t="s">
        <v>197</v>
      </c>
    </row>
    <row r="120" s="14" customFormat="1">
      <c r="A120" s="14"/>
      <c r="B120" s="240"/>
      <c r="C120" s="241"/>
      <c r="D120" s="231" t="s">
        <v>202</v>
      </c>
      <c r="E120" s="242" t="s">
        <v>19</v>
      </c>
      <c r="F120" s="243" t="s">
        <v>76</v>
      </c>
      <c r="G120" s="241"/>
      <c r="H120" s="244">
        <v>1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0" t="s">
        <v>202</v>
      </c>
      <c r="AU120" s="250" t="s">
        <v>78</v>
      </c>
      <c r="AV120" s="14" t="s">
        <v>78</v>
      </c>
      <c r="AW120" s="14" t="s">
        <v>31</v>
      </c>
      <c r="AX120" s="14" t="s">
        <v>69</v>
      </c>
      <c r="AY120" s="250" t="s">
        <v>197</v>
      </c>
    </row>
    <row r="121" s="16" customFormat="1">
      <c r="A121" s="16"/>
      <c r="B121" s="262"/>
      <c r="C121" s="263"/>
      <c r="D121" s="231" t="s">
        <v>202</v>
      </c>
      <c r="E121" s="264" t="s">
        <v>19</v>
      </c>
      <c r="F121" s="265" t="s">
        <v>215</v>
      </c>
      <c r="G121" s="263"/>
      <c r="H121" s="266">
        <v>1</v>
      </c>
      <c r="I121" s="267"/>
      <c r="J121" s="263"/>
      <c r="K121" s="263"/>
      <c r="L121" s="268"/>
      <c r="M121" s="269"/>
      <c r="N121" s="270"/>
      <c r="O121" s="270"/>
      <c r="P121" s="270"/>
      <c r="Q121" s="270"/>
      <c r="R121" s="270"/>
      <c r="S121" s="270"/>
      <c r="T121" s="27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2" t="s">
        <v>202</v>
      </c>
      <c r="AU121" s="272" t="s">
        <v>78</v>
      </c>
      <c r="AV121" s="16" t="s">
        <v>148</v>
      </c>
      <c r="AW121" s="16" t="s">
        <v>31</v>
      </c>
      <c r="AX121" s="16" t="s">
        <v>76</v>
      </c>
      <c r="AY121" s="272" t="s">
        <v>197</v>
      </c>
    </row>
    <row r="122" s="12" customFormat="1" ht="22.8" customHeight="1">
      <c r="A122" s="12"/>
      <c r="B122" s="201"/>
      <c r="C122" s="202"/>
      <c r="D122" s="203" t="s">
        <v>68</v>
      </c>
      <c r="E122" s="273" t="s">
        <v>1710</v>
      </c>
      <c r="F122" s="273" t="s">
        <v>1711</v>
      </c>
      <c r="G122" s="202"/>
      <c r="H122" s="202"/>
      <c r="I122" s="205"/>
      <c r="J122" s="274">
        <f>BK122</f>
        <v>0</v>
      </c>
      <c r="K122" s="202"/>
      <c r="L122" s="207"/>
      <c r="M122" s="208"/>
      <c r="N122" s="209"/>
      <c r="O122" s="209"/>
      <c r="P122" s="210">
        <f>SUM(P123:P126)</f>
        <v>0</v>
      </c>
      <c r="Q122" s="209"/>
      <c r="R122" s="210">
        <f>SUM(R123:R126)</f>
        <v>0</v>
      </c>
      <c r="S122" s="209"/>
      <c r="T122" s="21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245</v>
      </c>
      <c r="AT122" s="213" t="s">
        <v>68</v>
      </c>
      <c r="AU122" s="213" t="s">
        <v>76</v>
      </c>
      <c r="AY122" s="212" t="s">
        <v>197</v>
      </c>
      <c r="BK122" s="214">
        <f>SUM(BK123:BK126)</f>
        <v>0</v>
      </c>
    </row>
    <row r="123" s="2" customFormat="1" ht="16.5" customHeight="1">
      <c r="A123" s="40"/>
      <c r="B123" s="41"/>
      <c r="C123" s="215" t="s">
        <v>271</v>
      </c>
      <c r="D123" s="215" t="s">
        <v>198</v>
      </c>
      <c r="E123" s="216" t="s">
        <v>1712</v>
      </c>
      <c r="F123" s="217" t="s">
        <v>1713</v>
      </c>
      <c r="G123" s="218" t="s">
        <v>1680</v>
      </c>
      <c r="H123" s="219">
        <v>1</v>
      </c>
      <c r="I123" s="220"/>
      <c r="J123" s="221">
        <f>ROUND(I123*H123,2)</f>
        <v>0</v>
      </c>
      <c r="K123" s="222"/>
      <c r="L123" s="46"/>
      <c r="M123" s="223" t="s">
        <v>19</v>
      </c>
      <c r="N123" s="224" t="s">
        <v>42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621</v>
      </c>
      <c r="AT123" s="227" t="s">
        <v>198</v>
      </c>
      <c r="AU123" s="227" t="s">
        <v>78</v>
      </c>
      <c r="AY123" s="19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148</v>
      </c>
      <c r="BK123" s="228">
        <f>ROUND(I123*H123,2)</f>
        <v>0</v>
      </c>
      <c r="BL123" s="19" t="s">
        <v>621</v>
      </c>
      <c r="BM123" s="227" t="s">
        <v>1714</v>
      </c>
    </row>
    <row r="124" s="2" customFormat="1">
      <c r="A124" s="40"/>
      <c r="B124" s="41"/>
      <c r="C124" s="42"/>
      <c r="D124" s="292" t="s">
        <v>774</v>
      </c>
      <c r="E124" s="42"/>
      <c r="F124" s="293" t="s">
        <v>1715</v>
      </c>
      <c r="G124" s="42"/>
      <c r="H124" s="42"/>
      <c r="I124" s="294"/>
      <c r="J124" s="42"/>
      <c r="K124" s="42"/>
      <c r="L124" s="46"/>
      <c r="M124" s="295"/>
      <c r="N124" s="29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774</v>
      </c>
      <c r="AU124" s="19" t="s">
        <v>78</v>
      </c>
    </row>
    <row r="125" s="2" customFormat="1" ht="16.5" customHeight="1">
      <c r="A125" s="40"/>
      <c r="B125" s="41"/>
      <c r="C125" s="215" t="s">
        <v>276</v>
      </c>
      <c r="D125" s="215" t="s">
        <v>198</v>
      </c>
      <c r="E125" s="216" t="s">
        <v>1716</v>
      </c>
      <c r="F125" s="217" t="s">
        <v>1717</v>
      </c>
      <c r="G125" s="218" t="s">
        <v>1718</v>
      </c>
      <c r="H125" s="219">
        <v>1</v>
      </c>
      <c r="I125" s="220"/>
      <c r="J125" s="221">
        <f>ROUND(I125*H125,2)</f>
        <v>0</v>
      </c>
      <c r="K125" s="222"/>
      <c r="L125" s="46"/>
      <c r="M125" s="223" t="s">
        <v>19</v>
      </c>
      <c r="N125" s="224" t="s">
        <v>42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621</v>
      </c>
      <c r="AT125" s="227" t="s">
        <v>198</v>
      </c>
      <c r="AU125" s="227" t="s">
        <v>78</v>
      </c>
      <c r="AY125" s="19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148</v>
      </c>
      <c r="BK125" s="228">
        <f>ROUND(I125*H125,2)</f>
        <v>0</v>
      </c>
      <c r="BL125" s="19" t="s">
        <v>621</v>
      </c>
      <c r="BM125" s="227" t="s">
        <v>1719</v>
      </c>
    </row>
    <row r="126" s="2" customFormat="1">
      <c r="A126" s="40"/>
      <c r="B126" s="41"/>
      <c r="C126" s="42"/>
      <c r="D126" s="292" t="s">
        <v>774</v>
      </c>
      <c r="E126" s="42"/>
      <c r="F126" s="293" t="s">
        <v>1720</v>
      </c>
      <c r="G126" s="42"/>
      <c r="H126" s="42"/>
      <c r="I126" s="294"/>
      <c r="J126" s="42"/>
      <c r="K126" s="42"/>
      <c r="L126" s="46"/>
      <c r="M126" s="297"/>
      <c r="N126" s="298"/>
      <c r="O126" s="288"/>
      <c r="P126" s="288"/>
      <c r="Q126" s="288"/>
      <c r="R126" s="288"/>
      <c r="S126" s="288"/>
      <c r="T126" s="299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774</v>
      </c>
      <c r="AU126" s="19" t="s">
        <v>78</v>
      </c>
    </row>
    <row r="127" s="2" customFormat="1" ht="6.96" customHeight="1">
      <c r="A127" s="40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46"/>
      <c r="M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</sheetData>
  <sheetProtection sheet="1" autoFilter="0" formatColumns="0" formatRows="0" objects="1" scenarios="1" spinCount="100000" saltValue="fGTec4P5bIQDnrlagFRmAxxv2/tvMt5lbH2151wWeOUQ8M0ibhYL7FpRVhkancIes+rroIjb9mOZgnvqF2W8PQ==" hashValue="xvu0OcQMGaYAGPFMeZPE0VikdToR9X0PmVIVre15xDuE7r+fE3FW1YF7PCWurhW6eoKTHMu4jwNsjEEi/zNZbg==" algorithmName="SHA-512" password="CFE7"/>
  <autoFilter ref="C90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1_01/012203000"/>
    <hyperlink ref="F97" r:id="rId2" display="https://podminky.urs.cz/item/CS_URS_2021_01/012303000"/>
    <hyperlink ref="F99" r:id="rId3" display="https://podminky.urs.cz/item/CS_URS_2021_01/013254000"/>
    <hyperlink ref="F102" r:id="rId4" display="https://podminky.urs.cz/item/CS_URS_2021_01/030001000"/>
    <hyperlink ref="F107" r:id="rId5" display="https://podminky.urs.cz/item/CS_URS_2021_01/034002000"/>
    <hyperlink ref="F113" r:id="rId6" display="https://podminky.urs.cz/item/CS_URS_2021_01/042903000"/>
    <hyperlink ref="F115" r:id="rId7" display="https://podminky.urs.cz/item/CS_URS_2021_01/043134000"/>
    <hyperlink ref="F118" r:id="rId8" display="https://podminky.urs.cz/item/CS_URS_2021_01/072002000"/>
    <hyperlink ref="F124" r:id="rId9" display="https://podminky.urs.cz/item/CS_URS_2021_01/091003000"/>
    <hyperlink ref="F126" r:id="rId10" display="https://podminky.urs.cz/item/CS_URS_2021_01/091504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</row>
    <row r="8" s="2" customFormat="1" ht="12" customHeight="1">
      <c r="A8" s="40"/>
      <c r="B8" s="46"/>
      <c r="C8" s="40"/>
      <c r="D8" s="146" t="s">
        <v>126</v>
      </c>
      <c r="E8" s="40"/>
      <c r="F8" s="40"/>
      <c r="G8" s="40"/>
      <c r="H8" s="40"/>
      <c r="I8" s="40"/>
      <c r="J8" s="40"/>
      <c r="K8" s="40"/>
      <c r="L8" s="14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9" t="s">
        <v>1721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46" t="s">
        <v>20</v>
      </c>
      <c r="J11" s="135" t="s">
        <v>19</v>
      </c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46" t="s">
        <v>23</v>
      </c>
      <c r="J12" s="150" t="str">
        <f>'Rekapitulace stavby'!AN8</f>
        <v>6. 2. 2023</v>
      </c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46" t="s">
        <v>26</v>
      </c>
      <c r="J14" s="135" t="str">
        <f>IF('Rekapitulace stavby'!AN10="","",'Rekapitulace stavby'!AN10)</f>
        <v/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6" t="s">
        <v>27</v>
      </c>
      <c r="J15" s="135" t="str">
        <f>IF('Rekapitulace stavby'!AN11="","",'Rekapitulace stavby'!AN11)</f>
        <v/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6" t="s">
        <v>28</v>
      </c>
      <c r="E17" s="40"/>
      <c r="F17" s="40"/>
      <c r="G17" s="40"/>
      <c r="H17" s="40"/>
      <c r="I17" s="146" t="s">
        <v>26</v>
      </c>
      <c r="J17" s="35" t="str">
        <f>'Rekapitulace stavby'!AN13</f>
        <v>Vyplň údaj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6" t="s">
        <v>27</v>
      </c>
      <c r="J18" s="35" t="str">
        <f>'Rekapitulace stavby'!AN14</f>
        <v>Vyplň údaj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6" t="s">
        <v>30</v>
      </c>
      <c r="E20" s="40"/>
      <c r="F20" s="40"/>
      <c r="G20" s="40"/>
      <c r="H20" s="40"/>
      <c r="I20" s="146" t="s">
        <v>26</v>
      </c>
      <c r="J20" s="135" t="str">
        <f>IF('Rekapitulace stavby'!AN16="","",'Rekapitulace stavby'!AN16)</f>
        <v/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6" t="s">
        <v>27</v>
      </c>
      <c r="J21" s="135" t="str">
        <f>IF('Rekapitulace stavby'!AN17="","",'Rekapitulace stavby'!AN17)</f>
        <v/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6" t="s">
        <v>32</v>
      </c>
      <c r="E23" s="40"/>
      <c r="F23" s="40"/>
      <c r="G23" s="40"/>
      <c r="H23" s="40"/>
      <c r="I23" s="146" t="s">
        <v>26</v>
      </c>
      <c r="J23" s="135" t="str">
        <f>IF('Rekapitulace stavby'!AN19="","",'Rekapitulace stavby'!AN19)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6" t="s">
        <v>27</v>
      </c>
      <c r="J24" s="135" t="str">
        <f>IF('Rekapitulace stavby'!AN20="","",'Rekapitulace stavby'!AN20)</f>
        <v/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6" t="s">
        <v>33</v>
      </c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51"/>
      <c r="B27" s="152"/>
      <c r="C27" s="151"/>
      <c r="D27" s="151"/>
      <c r="E27" s="153" t="s">
        <v>165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6" t="s">
        <v>35</v>
      </c>
      <c r="E30" s="40"/>
      <c r="F30" s="40"/>
      <c r="G30" s="40"/>
      <c r="H30" s="40"/>
      <c r="I30" s="40"/>
      <c r="J30" s="157">
        <f>ROUND(J86, 2)</f>
        <v>0</v>
      </c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8" t="s">
        <v>37</v>
      </c>
      <c r="G32" s="40"/>
      <c r="H32" s="40"/>
      <c r="I32" s="158" t="s">
        <v>36</v>
      </c>
      <c r="J32" s="158" t="s">
        <v>38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9" t="s">
        <v>39</v>
      </c>
      <c r="E33" s="146" t="s">
        <v>40</v>
      </c>
      <c r="F33" s="160">
        <f>ROUND((SUM(BE86:BE224)),  2)</f>
        <v>0</v>
      </c>
      <c r="G33" s="40"/>
      <c r="H33" s="40"/>
      <c r="I33" s="161">
        <v>0.20999999999999999</v>
      </c>
      <c r="J33" s="160">
        <f>ROUND(((SUM(BE86:BE224))*I33),  2)</f>
        <v>0</v>
      </c>
      <c r="K33" s="40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6" t="s">
        <v>41</v>
      </c>
      <c r="F34" s="160">
        <f>ROUND((SUM(BF86:BF224)),  2)</f>
        <v>0</v>
      </c>
      <c r="G34" s="40"/>
      <c r="H34" s="40"/>
      <c r="I34" s="161">
        <v>0.14999999999999999</v>
      </c>
      <c r="J34" s="160">
        <f>ROUND(((SUM(BF86:BF224))*I34), 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6" t="s">
        <v>42</v>
      </c>
      <c r="F35" s="160">
        <f>ROUND((SUM(BG86:BG224)),  2)</f>
        <v>0</v>
      </c>
      <c r="G35" s="40"/>
      <c r="H35" s="40"/>
      <c r="I35" s="161">
        <v>0.20999999999999999</v>
      </c>
      <c r="J35" s="160">
        <f>0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6" t="s">
        <v>43</v>
      </c>
      <c r="F36" s="160">
        <f>ROUND((SUM(BH86:BH224)),  2)</f>
        <v>0</v>
      </c>
      <c r="G36" s="40"/>
      <c r="H36" s="40"/>
      <c r="I36" s="161">
        <v>0.14999999999999999</v>
      </c>
      <c r="J36" s="160">
        <f>0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44</v>
      </c>
      <c r="F37" s="160">
        <f>ROUND((SUM(BI86:BI224)),  2)</f>
        <v>0</v>
      </c>
      <c r="G37" s="40"/>
      <c r="H37" s="40"/>
      <c r="I37" s="161">
        <v>0</v>
      </c>
      <c r="J37" s="160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4"/>
      <c r="J39" s="167">
        <f>SUM(J30:J37)</f>
        <v>0</v>
      </c>
      <c r="K39" s="168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166</v>
      </c>
      <c r="D45" s="42"/>
      <c r="E45" s="42"/>
      <c r="F45" s="42"/>
      <c r="G45" s="42"/>
      <c r="H45" s="42"/>
      <c r="I45" s="42"/>
      <c r="J45" s="42"/>
      <c r="K45" s="42"/>
      <c r="L45" s="14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3" t="str">
        <f>E7</f>
        <v>Vrchlabí - Liščí kopec - II.etapa</v>
      </c>
      <c r="F48" s="34"/>
      <c r="G48" s="34"/>
      <c r="H48" s="34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401 - Veřejné osvětlení</v>
      </c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6. 2. 2023</v>
      </c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4" t="s">
        <v>167</v>
      </c>
      <c r="D57" s="175"/>
      <c r="E57" s="175"/>
      <c r="F57" s="175"/>
      <c r="G57" s="175"/>
      <c r="H57" s="175"/>
      <c r="I57" s="175"/>
      <c r="J57" s="176" t="s">
        <v>168</v>
      </c>
      <c r="K57" s="175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67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169</v>
      </c>
    </row>
    <row r="60" s="9" customFormat="1" ht="24.96" customHeight="1">
      <c r="A60" s="9"/>
      <c r="B60" s="178"/>
      <c r="C60" s="179"/>
      <c r="D60" s="180" t="s">
        <v>1722</v>
      </c>
      <c r="E60" s="181"/>
      <c r="F60" s="181"/>
      <c r="G60" s="181"/>
      <c r="H60" s="181"/>
      <c r="I60" s="181"/>
      <c r="J60" s="182">
        <f>J87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78"/>
      <c r="C61" s="179"/>
      <c r="D61" s="180" t="s">
        <v>1723</v>
      </c>
      <c r="E61" s="181"/>
      <c r="F61" s="181"/>
      <c r="G61" s="181"/>
      <c r="H61" s="181"/>
      <c r="I61" s="181"/>
      <c r="J61" s="182">
        <f>J94</f>
        <v>0</v>
      </c>
      <c r="K61" s="179"/>
      <c r="L61" s="18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78"/>
      <c r="C62" s="179"/>
      <c r="D62" s="180" t="s">
        <v>1724</v>
      </c>
      <c r="E62" s="181"/>
      <c r="F62" s="181"/>
      <c r="G62" s="181"/>
      <c r="H62" s="181"/>
      <c r="I62" s="181"/>
      <c r="J62" s="182">
        <f>J104</f>
        <v>0</v>
      </c>
      <c r="K62" s="179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78"/>
      <c r="C63" s="179"/>
      <c r="D63" s="180" t="s">
        <v>1725</v>
      </c>
      <c r="E63" s="181"/>
      <c r="F63" s="181"/>
      <c r="G63" s="181"/>
      <c r="H63" s="181"/>
      <c r="I63" s="181"/>
      <c r="J63" s="182">
        <f>J151</f>
        <v>0</v>
      </c>
      <c r="K63" s="179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78"/>
      <c r="C64" s="179"/>
      <c r="D64" s="180" t="s">
        <v>1726</v>
      </c>
      <c r="E64" s="181"/>
      <c r="F64" s="181"/>
      <c r="G64" s="181"/>
      <c r="H64" s="181"/>
      <c r="I64" s="181"/>
      <c r="J64" s="182">
        <f>J154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1727</v>
      </c>
      <c r="E65" s="181"/>
      <c r="F65" s="181"/>
      <c r="G65" s="181"/>
      <c r="H65" s="181"/>
      <c r="I65" s="181"/>
      <c r="J65" s="182">
        <f>J181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8"/>
      <c r="C66" s="179"/>
      <c r="D66" s="180" t="s">
        <v>1728</v>
      </c>
      <c r="E66" s="181"/>
      <c r="F66" s="181"/>
      <c r="G66" s="181"/>
      <c r="H66" s="181"/>
      <c r="I66" s="181"/>
      <c r="J66" s="182">
        <f>J193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182</v>
      </c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3" t="str">
        <f>E7</f>
        <v>Vrchlabí - Liščí kopec - II.etapa</v>
      </c>
      <c r="F76" s="34"/>
      <c r="G76" s="34"/>
      <c r="H76" s="34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401 - Veřejné osvětlení</v>
      </c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34" t="s">
        <v>23</v>
      </c>
      <c r="J80" s="74" t="str">
        <f>IF(J12="","",J12)</f>
        <v>6. 2. 2023</v>
      </c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34" t="s">
        <v>30</v>
      </c>
      <c r="J82" s="38" t="str">
        <f>E21</f>
        <v xml:space="preserve"> </v>
      </c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28</v>
      </c>
      <c r="D83" s="42"/>
      <c r="E83" s="42"/>
      <c r="F83" s="29" t="str">
        <f>IF(E18="","",E18)</f>
        <v>Vyplň údaj</v>
      </c>
      <c r="G83" s="42"/>
      <c r="H83" s="42"/>
      <c r="I83" s="34" t="s">
        <v>32</v>
      </c>
      <c r="J83" s="38" t="str">
        <f>E24</f>
        <v xml:space="preserve"> </v>
      </c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89"/>
      <c r="B85" s="190"/>
      <c r="C85" s="191" t="s">
        <v>183</v>
      </c>
      <c r="D85" s="192" t="s">
        <v>54</v>
      </c>
      <c r="E85" s="192" t="s">
        <v>50</v>
      </c>
      <c r="F85" s="192" t="s">
        <v>51</v>
      </c>
      <c r="G85" s="192" t="s">
        <v>184</v>
      </c>
      <c r="H85" s="192" t="s">
        <v>185</v>
      </c>
      <c r="I85" s="192" t="s">
        <v>186</v>
      </c>
      <c r="J85" s="193" t="s">
        <v>168</v>
      </c>
      <c r="K85" s="194" t="s">
        <v>187</v>
      </c>
      <c r="L85" s="195"/>
      <c r="M85" s="94" t="s">
        <v>19</v>
      </c>
      <c r="N85" s="95" t="s">
        <v>39</v>
      </c>
      <c r="O85" s="95" t="s">
        <v>188</v>
      </c>
      <c r="P85" s="95" t="s">
        <v>189</v>
      </c>
      <c r="Q85" s="95" t="s">
        <v>190</v>
      </c>
      <c r="R85" s="95" t="s">
        <v>191</v>
      </c>
      <c r="S85" s="95" t="s">
        <v>192</v>
      </c>
      <c r="T85" s="96" t="s">
        <v>193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="2" customFormat="1" ht="22.8" customHeight="1">
      <c r="A86" s="40"/>
      <c r="B86" s="41"/>
      <c r="C86" s="101" t="s">
        <v>194</v>
      </c>
      <c r="D86" s="42"/>
      <c r="E86" s="42"/>
      <c r="F86" s="42"/>
      <c r="G86" s="42"/>
      <c r="H86" s="42"/>
      <c r="I86" s="42"/>
      <c r="J86" s="196">
        <f>BK86</f>
        <v>0</v>
      </c>
      <c r="K86" s="42"/>
      <c r="L86" s="46"/>
      <c r="M86" s="97"/>
      <c r="N86" s="197"/>
      <c r="O86" s="98"/>
      <c r="P86" s="198">
        <f>P87+P94+P104+P151+P154+P181+P193</f>
        <v>0</v>
      </c>
      <c r="Q86" s="98"/>
      <c r="R86" s="198">
        <f>R87+R94+R104+R151+R154+R181+R193</f>
        <v>0</v>
      </c>
      <c r="S86" s="98"/>
      <c r="T86" s="199">
        <f>T87+T94+T104+T151+T154+T181+T193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68</v>
      </c>
      <c r="AU86" s="19" t="s">
        <v>169</v>
      </c>
      <c r="BK86" s="200">
        <f>BK87+BK94+BK104+BK151+BK154+BK181+BK193</f>
        <v>0</v>
      </c>
    </row>
    <row r="87" s="12" customFormat="1" ht="25.92" customHeight="1">
      <c r="A87" s="12"/>
      <c r="B87" s="201"/>
      <c r="C87" s="202"/>
      <c r="D87" s="203" t="s">
        <v>68</v>
      </c>
      <c r="E87" s="204" t="s">
        <v>1729</v>
      </c>
      <c r="F87" s="204" t="s">
        <v>1730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SUM(P88:P93)</f>
        <v>0</v>
      </c>
      <c r="Q87" s="209"/>
      <c r="R87" s="210">
        <f>SUM(R88:R93)</f>
        <v>0</v>
      </c>
      <c r="S87" s="209"/>
      <c r="T87" s="211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95</v>
      </c>
      <c r="AT87" s="213" t="s">
        <v>68</v>
      </c>
      <c r="AU87" s="213" t="s">
        <v>69</v>
      </c>
      <c r="AY87" s="212" t="s">
        <v>197</v>
      </c>
      <c r="BK87" s="214">
        <f>SUM(BK88:BK93)</f>
        <v>0</v>
      </c>
    </row>
    <row r="88" s="2" customFormat="1" ht="24.15" customHeight="1">
      <c r="A88" s="40"/>
      <c r="B88" s="41"/>
      <c r="C88" s="215" t="s">
        <v>76</v>
      </c>
      <c r="D88" s="215" t="s">
        <v>198</v>
      </c>
      <c r="E88" s="216" t="s">
        <v>1731</v>
      </c>
      <c r="F88" s="217" t="s">
        <v>1732</v>
      </c>
      <c r="G88" s="218" t="s">
        <v>1733</v>
      </c>
      <c r="H88" s="219">
        <v>1</v>
      </c>
      <c r="I88" s="220"/>
      <c r="J88" s="221">
        <f>ROUND(I88*H88,2)</f>
        <v>0</v>
      </c>
      <c r="K88" s="222"/>
      <c r="L88" s="46"/>
      <c r="M88" s="223" t="s">
        <v>19</v>
      </c>
      <c r="N88" s="224" t="s">
        <v>42</v>
      </c>
      <c r="O88" s="86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7" t="s">
        <v>148</v>
      </c>
      <c r="AT88" s="227" t="s">
        <v>198</v>
      </c>
      <c r="AU88" s="227" t="s">
        <v>76</v>
      </c>
      <c r="AY88" s="19" t="s">
        <v>197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9" t="s">
        <v>148</v>
      </c>
      <c r="BK88" s="228">
        <f>ROUND(I88*H88,2)</f>
        <v>0</v>
      </c>
      <c r="BL88" s="19" t="s">
        <v>148</v>
      </c>
      <c r="BM88" s="227" t="s">
        <v>78</v>
      </c>
    </row>
    <row r="89" s="2" customFormat="1" ht="24.15" customHeight="1">
      <c r="A89" s="40"/>
      <c r="B89" s="41"/>
      <c r="C89" s="215" t="s">
        <v>78</v>
      </c>
      <c r="D89" s="215" t="s">
        <v>198</v>
      </c>
      <c r="E89" s="216" t="s">
        <v>1734</v>
      </c>
      <c r="F89" s="217" t="s">
        <v>1735</v>
      </c>
      <c r="G89" s="218" t="s">
        <v>1733</v>
      </c>
      <c r="H89" s="219">
        <v>6</v>
      </c>
      <c r="I89" s="220"/>
      <c r="J89" s="221">
        <f>ROUND(I89*H89,2)</f>
        <v>0</v>
      </c>
      <c r="K89" s="222"/>
      <c r="L89" s="46"/>
      <c r="M89" s="223" t="s">
        <v>19</v>
      </c>
      <c r="N89" s="224" t="s">
        <v>42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148</v>
      </c>
      <c r="AT89" s="227" t="s">
        <v>198</v>
      </c>
      <c r="AU89" s="227" t="s">
        <v>76</v>
      </c>
      <c r="AY89" s="19" t="s">
        <v>197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148</v>
      </c>
      <c r="BK89" s="228">
        <f>ROUND(I89*H89,2)</f>
        <v>0</v>
      </c>
      <c r="BL89" s="19" t="s">
        <v>148</v>
      </c>
      <c r="BM89" s="227" t="s">
        <v>148</v>
      </c>
    </row>
    <row r="90" s="2" customFormat="1" ht="33" customHeight="1">
      <c r="A90" s="40"/>
      <c r="B90" s="41"/>
      <c r="C90" s="215" t="s">
        <v>95</v>
      </c>
      <c r="D90" s="215" t="s">
        <v>198</v>
      </c>
      <c r="E90" s="216" t="s">
        <v>1736</v>
      </c>
      <c r="F90" s="217" t="s">
        <v>1737</v>
      </c>
      <c r="G90" s="218" t="s">
        <v>1733</v>
      </c>
      <c r="H90" s="219">
        <v>3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42</v>
      </c>
      <c r="O90" s="86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7" t="s">
        <v>148</v>
      </c>
      <c r="AT90" s="227" t="s">
        <v>198</v>
      </c>
      <c r="AU90" s="227" t="s">
        <v>76</v>
      </c>
      <c r="AY90" s="19" t="s">
        <v>197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9" t="s">
        <v>148</v>
      </c>
      <c r="BK90" s="228">
        <f>ROUND(I90*H90,2)</f>
        <v>0</v>
      </c>
      <c r="BL90" s="19" t="s">
        <v>148</v>
      </c>
      <c r="BM90" s="227" t="s">
        <v>249</v>
      </c>
    </row>
    <row r="91" s="2" customFormat="1" ht="21.75" customHeight="1">
      <c r="A91" s="40"/>
      <c r="B91" s="41"/>
      <c r="C91" s="215" t="s">
        <v>148</v>
      </c>
      <c r="D91" s="215" t="s">
        <v>198</v>
      </c>
      <c r="E91" s="216" t="s">
        <v>1738</v>
      </c>
      <c r="F91" s="217" t="s">
        <v>1739</v>
      </c>
      <c r="G91" s="218" t="s">
        <v>1733</v>
      </c>
      <c r="H91" s="219">
        <v>3</v>
      </c>
      <c r="I91" s="220"/>
      <c r="J91" s="221">
        <f>ROUND(I91*H91,2)</f>
        <v>0</v>
      </c>
      <c r="K91" s="222"/>
      <c r="L91" s="46"/>
      <c r="M91" s="223" t="s">
        <v>19</v>
      </c>
      <c r="N91" s="224" t="s">
        <v>42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148</v>
      </c>
      <c r="AT91" s="227" t="s">
        <v>198</v>
      </c>
      <c r="AU91" s="227" t="s">
        <v>76</v>
      </c>
      <c r="AY91" s="19" t="s">
        <v>197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148</v>
      </c>
      <c r="BK91" s="228">
        <f>ROUND(I91*H91,2)</f>
        <v>0</v>
      </c>
      <c r="BL91" s="19" t="s">
        <v>148</v>
      </c>
      <c r="BM91" s="227" t="s">
        <v>265</v>
      </c>
    </row>
    <row r="92" s="2" customFormat="1" ht="24.15" customHeight="1">
      <c r="A92" s="40"/>
      <c r="B92" s="41"/>
      <c r="C92" s="215" t="s">
        <v>245</v>
      </c>
      <c r="D92" s="215" t="s">
        <v>198</v>
      </c>
      <c r="E92" s="216" t="s">
        <v>1740</v>
      </c>
      <c r="F92" s="217" t="s">
        <v>1741</v>
      </c>
      <c r="G92" s="218" t="s">
        <v>1733</v>
      </c>
      <c r="H92" s="219">
        <v>1</v>
      </c>
      <c r="I92" s="220"/>
      <c r="J92" s="221">
        <f>ROUND(I92*H92,2)</f>
        <v>0</v>
      </c>
      <c r="K92" s="222"/>
      <c r="L92" s="46"/>
      <c r="M92" s="223" t="s">
        <v>19</v>
      </c>
      <c r="N92" s="224" t="s">
        <v>42</v>
      </c>
      <c r="O92" s="86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148</v>
      </c>
      <c r="AT92" s="227" t="s">
        <v>198</v>
      </c>
      <c r="AU92" s="227" t="s">
        <v>76</v>
      </c>
      <c r="AY92" s="19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148</v>
      </c>
      <c r="BK92" s="228">
        <f>ROUND(I92*H92,2)</f>
        <v>0</v>
      </c>
      <c r="BL92" s="19" t="s">
        <v>148</v>
      </c>
      <c r="BM92" s="227" t="s">
        <v>276</v>
      </c>
    </row>
    <row r="93" s="2" customFormat="1" ht="24.15" customHeight="1">
      <c r="A93" s="40"/>
      <c r="B93" s="41"/>
      <c r="C93" s="215" t="s">
        <v>249</v>
      </c>
      <c r="D93" s="215" t="s">
        <v>198</v>
      </c>
      <c r="E93" s="216" t="s">
        <v>1742</v>
      </c>
      <c r="F93" s="217" t="s">
        <v>1743</v>
      </c>
      <c r="G93" s="218" t="s">
        <v>1733</v>
      </c>
      <c r="H93" s="219">
        <v>6</v>
      </c>
      <c r="I93" s="220"/>
      <c r="J93" s="221">
        <f>ROUND(I93*H93,2)</f>
        <v>0</v>
      </c>
      <c r="K93" s="222"/>
      <c r="L93" s="46"/>
      <c r="M93" s="223" t="s">
        <v>19</v>
      </c>
      <c r="N93" s="224" t="s">
        <v>42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148</v>
      </c>
      <c r="AT93" s="227" t="s">
        <v>198</v>
      </c>
      <c r="AU93" s="227" t="s">
        <v>76</v>
      </c>
      <c r="AY93" s="19" t="s">
        <v>197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148</v>
      </c>
      <c r="BK93" s="228">
        <f>ROUND(I93*H93,2)</f>
        <v>0</v>
      </c>
      <c r="BL93" s="19" t="s">
        <v>148</v>
      </c>
      <c r="BM93" s="227" t="s">
        <v>304</v>
      </c>
    </row>
    <row r="94" s="12" customFormat="1" ht="25.92" customHeight="1">
      <c r="A94" s="12"/>
      <c r="B94" s="201"/>
      <c r="C94" s="202"/>
      <c r="D94" s="203" t="s">
        <v>68</v>
      </c>
      <c r="E94" s="204" t="s">
        <v>1744</v>
      </c>
      <c r="F94" s="204" t="s">
        <v>1745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SUM(P95:P103)</f>
        <v>0</v>
      </c>
      <c r="Q94" s="209"/>
      <c r="R94" s="210">
        <f>SUM(R95:R103)</f>
        <v>0</v>
      </c>
      <c r="S94" s="209"/>
      <c r="T94" s="211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95</v>
      </c>
      <c r="AT94" s="213" t="s">
        <v>68</v>
      </c>
      <c r="AU94" s="213" t="s">
        <v>69</v>
      </c>
      <c r="AY94" s="212" t="s">
        <v>197</v>
      </c>
      <c r="BK94" s="214">
        <f>SUM(BK95:BK103)</f>
        <v>0</v>
      </c>
    </row>
    <row r="95" s="2" customFormat="1" ht="16.5" customHeight="1">
      <c r="A95" s="40"/>
      <c r="B95" s="41"/>
      <c r="C95" s="215" t="s">
        <v>257</v>
      </c>
      <c r="D95" s="215" t="s">
        <v>198</v>
      </c>
      <c r="E95" s="216" t="s">
        <v>1746</v>
      </c>
      <c r="F95" s="217" t="s">
        <v>1747</v>
      </c>
      <c r="G95" s="218" t="s">
        <v>1733</v>
      </c>
      <c r="H95" s="219">
        <v>8</v>
      </c>
      <c r="I95" s="220"/>
      <c r="J95" s="221">
        <f>ROUND(I95*H95,2)</f>
        <v>0</v>
      </c>
      <c r="K95" s="222"/>
      <c r="L95" s="46"/>
      <c r="M95" s="223" t="s">
        <v>19</v>
      </c>
      <c r="N95" s="224" t="s">
        <v>42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148</v>
      </c>
      <c r="AT95" s="227" t="s">
        <v>198</v>
      </c>
      <c r="AU95" s="227" t="s">
        <v>76</v>
      </c>
      <c r="AY95" s="19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148</v>
      </c>
      <c r="BK95" s="228">
        <f>ROUND(I95*H95,2)</f>
        <v>0</v>
      </c>
      <c r="BL95" s="19" t="s">
        <v>148</v>
      </c>
      <c r="BM95" s="227" t="s">
        <v>315</v>
      </c>
    </row>
    <row r="96" s="2" customFormat="1" ht="24.15" customHeight="1">
      <c r="A96" s="40"/>
      <c r="B96" s="41"/>
      <c r="C96" s="215" t="s">
        <v>265</v>
      </c>
      <c r="D96" s="215" t="s">
        <v>198</v>
      </c>
      <c r="E96" s="216" t="s">
        <v>1748</v>
      </c>
      <c r="F96" s="217" t="s">
        <v>1749</v>
      </c>
      <c r="G96" s="218" t="s">
        <v>1733</v>
      </c>
      <c r="H96" s="219">
        <v>2</v>
      </c>
      <c r="I96" s="220"/>
      <c r="J96" s="221">
        <f>ROUND(I96*H96,2)</f>
        <v>0</v>
      </c>
      <c r="K96" s="222"/>
      <c r="L96" s="46"/>
      <c r="M96" s="223" t="s">
        <v>19</v>
      </c>
      <c r="N96" s="224" t="s">
        <v>42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148</v>
      </c>
      <c r="AT96" s="227" t="s">
        <v>198</v>
      </c>
      <c r="AU96" s="227" t="s">
        <v>76</v>
      </c>
      <c r="AY96" s="19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148</v>
      </c>
      <c r="BK96" s="228">
        <f>ROUND(I96*H96,2)</f>
        <v>0</v>
      </c>
      <c r="BL96" s="19" t="s">
        <v>148</v>
      </c>
      <c r="BM96" s="227" t="s">
        <v>329</v>
      </c>
    </row>
    <row r="97" s="2" customFormat="1" ht="24.15" customHeight="1">
      <c r="A97" s="40"/>
      <c r="B97" s="41"/>
      <c r="C97" s="215" t="s">
        <v>271</v>
      </c>
      <c r="D97" s="215" t="s">
        <v>198</v>
      </c>
      <c r="E97" s="216" t="s">
        <v>1750</v>
      </c>
      <c r="F97" s="217" t="s">
        <v>1751</v>
      </c>
      <c r="G97" s="218" t="s">
        <v>1733</v>
      </c>
      <c r="H97" s="219">
        <v>10</v>
      </c>
      <c r="I97" s="220"/>
      <c r="J97" s="221">
        <f>ROUND(I97*H97,2)</f>
        <v>0</v>
      </c>
      <c r="K97" s="222"/>
      <c r="L97" s="46"/>
      <c r="M97" s="223" t="s">
        <v>19</v>
      </c>
      <c r="N97" s="224" t="s">
        <v>42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148</v>
      </c>
      <c r="AT97" s="227" t="s">
        <v>198</v>
      </c>
      <c r="AU97" s="227" t="s">
        <v>76</v>
      </c>
      <c r="AY97" s="19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148</v>
      </c>
      <c r="BK97" s="228">
        <f>ROUND(I97*H97,2)</f>
        <v>0</v>
      </c>
      <c r="BL97" s="19" t="s">
        <v>148</v>
      </c>
      <c r="BM97" s="227" t="s">
        <v>338</v>
      </c>
    </row>
    <row r="98" s="14" customFormat="1">
      <c r="A98" s="14"/>
      <c r="B98" s="240"/>
      <c r="C98" s="241"/>
      <c r="D98" s="231" t="s">
        <v>202</v>
      </c>
      <c r="E98" s="242" t="s">
        <v>19</v>
      </c>
      <c r="F98" s="243" t="s">
        <v>1752</v>
      </c>
      <c r="G98" s="241"/>
      <c r="H98" s="244">
        <v>10</v>
      </c>
      <c r="I98" s="245"/>
      <c r="J98" s="241"/>
      <c r="K98" s="241"/>
      <c r="L98" s="246"/>
      <c r="M98" s="247"/>
      <c r="N98" s="248"/>
      <c r="O98" s="248"/>
      <c r="P98" s="248"/>
      <c r="Q98" s="248"/>
      <c r="R98" s="248"/>
      <c r="S98" s="248"/>
      <c r="T98" s="24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0" t="s">
        <v>202</v>
      </c>
      <c r="AU98" s="250" t="s">
        <v>76</v>
      </c>
      <c r="AV98" s="14" t="s">
        <v>78</v>
      </c>
      <c r="AW98" s="14" t="s">
        <v>31</v>
      </c>
      <c r="AX98" s="14" t="s">
        <v>69</v>
      </c>
      <c r="AY98" s="250" t="s">
        <v>197</v>
      </c>
    </row>
    <row r="99" s="16" customFormat="1">
      <c r="A99" s="16"/>
      <c r="B99" s="262"/>
      <c r="C99" s="263"/>
      <c r="D99" s="231" t="s">
        <v>202</v>
      </c>
      <c r="E99" s="264" t="s">
        <v>19</v>
      </c>
      <c r="F99" s="265" t="s">
        <v>215</v>
      </c>
      <c r="G99" s="263"/>
      <c r="H99" s="266">
        <v>10</v>
      </c>
      <c r="I99" s="267"/>
      <c r="J99" s="263"/>
      <c r="K99" s="263"/>
      <c r="L99" s="268"/>
      <c r="M99" s="269"/>
      <c r="N99" s="270"/>
      <c r="O99" s="270"/>
      <c r="P99" s="270"/>
      <c r="Q99" s="270"/>
      <c r="R99" s="270"/>
      <c r="S99" s="270"/>
      <c r="T99" s="271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2" t="s">
        <v>202</v>
      </c>
      <c r="AU99" s="272" t="s">
        <v>76</v>
      </c>
      <c r="AV99" s="16" t="s">
        <v>148</v>
      </c>
      <c r="AW99" s="16" t="s">
        <v>31</v>
      </c>
      <c r="AX99" s="16" t="s">
        <v>76</v>
      </c>
      <c r="AY99" s="272" t="s">
        <v>197</v>
      </c>
    </row>
    <row r="100" s="2" customFormat="1" ht="16.5" customHeight="1">
      <c r="A100" s="40"/>
      <c r="B100" s="41"/>
      <c r="C100" s="215" t="s">
        <v>276</v>
      </c>
      <c r="D100" s="215" t="s">
        <v>198</v>
      </c>
      <c r="E100" s="216" t="s">
        <v>1753</v>
      </c>
      <c r="F100" s="217" t="s">
        <v>1754</v>
      </c>
      <c r="G100" s="218" t="s">
        <v>1733</v>
      </c>
      <c r="H100" s="219">
        <v>10</v>
      </c>
      <c r="I100" s="220"/>
      <c r="J100" s="221">
        <f>ROUND(I100*H100,2)</f>
        <v>0</v>
      </c>
      <c r="K100" s="222"/>
      <c r="L100" s="46"/>
      <c r="M100" s="223" t="s">
        <v>19</v>
      </c>
      <c r="N100" s="224" t="s">
        <v>42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148</v>
      </c>
      <c r="AT100" s="227" t="s">
        <v>198</v>
      </c>
      <c r="AU100" s="227" t="s">
        <v>76</v>
      </c>
      <c r="AY100" s="19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148</v>
      </c>
      <c r="BK100" s="228">
        <f>ROUND(I100*H100,2)</f>
        <v>0</v>
      </c>
      <c r="BL100" s="19" t="s">
        <v>148</v>
      </c>
      <c r="BM100" s="227" t="s">
        <v>348</v>
      </c>
    </row>
    <row r="101" s="2" customFormat="1" ht="24.15" customHeight="1">
      <c r="A101" s="40"/>
      <c r="B101" s="41"/>
      <c r="C101" s="215" t="s">
        <v>284</v>
      </c>
      <c r="D101" s="215" t="s">
        <v>198</v>
      </c>
      <c r="E101" s="216" t="s">
        <v>1755</v>
      </c>
      <c r="F101" s="217" t="s">
        <v>1756</v>
      </c>
      <c r="G101" s="218" t="s">
        <v>252</v>
      </c>
      <c r="H101" s="219">
        <v>500</v>
      </c>
      <c r="I101" s="220"/>
      <c r="J101" s="221">
        <f>ROUND(I101*H101,2)</f>
        <v>0</v>
      </c>
      <c r="K101" s="222"/>
      <c r="L101" s="46"/>
      <c r="M101" s="223" t="s">
        <v>19</v>
      </c>
      <c r="N101" s="224" t="s">
        <v>42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148</v>
      </c>
      <c r="AT101" s="227" t="s">
        <v>198</v>
      </c>
      <c r="AU101" s="227" t="s">
        <v>76</v>
      </c>
      <c r="AY101" s="19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148</v>
      </c>
      <c r="BK101" s="228">
        <f>ROUND(I101*H101,2)</f>
        <v>0</v>
      </c>
      <c r="BL101" s="19" t="s">
        <v>148</v>
      </c>
      <c r="BM101" s="227" t="s">
        <v>362</v>
      </c>
    </row>
    <row r="102" s="14" customFormat="1">
      <c r="A102" s="14"/>
      <c r="B102" s="240"/>
      <c r="C102" s="241"/>
      <c r="D102" s="231" t="s">
        <v>202</v>
      </c>
      <c r="E102" s="242" t="s">
        <v>19</v>
      </c>
      <c r="F102" s="243" t="s">
        <v>1757</v>
      </c>
      <c r="G102" s="241"/>
      <c r="H102" s="244">
        <v>500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0" t="s">
        <v>202</v>
      </c>
      <c r="AU102" s="250" t="s">
        <v>76</v>
      </c>
      <c r="AV102" s="14" t="s">
        <v>78</v>
      </c>
      <c r="AW102" s="14" t="s">
        <v>31</v>
      </c>
      <c r="AX102" s="14" t="s">
        <v>69</v>
      </c>
      <c r="AY102" s="250" t="s">
        <v>197</v>
      </c>
    </row>
    <row r="103" s="16" customFormat="1">
      <c r="A103" s="16"/>
      <c r="B103" s="262"/>
      <c r="C103" s="263"/>
      <c r="D103" s="231" t="s">
        <v>202</v>
      </c>
      <c r="E103" s="264" t="s">
        <v>19</v>
      </c>
      <c r="F103" s="265" t="s">
        <v>215</v>
      </c>
      <c r="G103" s="263"/>
      <c r="H103" s="266">
        <v>500</v>
      </c>
      <c r="I103" s="267"/>
      <c r="J103" s="263"/>
      <c r="K103" s="263"/>
      <c r="L103" s="268"/>
      <c r="M103" s="269"/>
      <c r="N103" s="270"/>
      <c r="O103" s="270"/>
      <c r="P103" s="270"/>
      <c r="Q103" s="270"/>
      <c r="R103" s="270"/>
      <c r="S103" s="270"/>
      <c r="T103" s="271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2" t="s">
        <v>202</v>
      </c>
      <c r="AU103" s="272" t="s">
        <v>76</v>
      </c>
      <c r="AV103" s="16" t="s">
        <v>148</v>
      </c>
      <c r="AW103" s="16" t="s">
        <v>31</v>
      </c>
      <c r="AX103" s="16" t="s">
        <v>76</v>
      </c>
      <c r="AY103" s="272" t="s">
        <v>197</v>
      </c>
    </row>
    <row r="104" s="12" customFormat="1" ht="25.92" customHeight="1">
      <c r="A104" s="12"/>
      <c r="B104" s="201"/>
      <c r="C104" s="202"/>
      <c r="D104" s="203" t="s">
        <v>68</v>
      </c>
      <c r="E104" s="204" t="s">
        <v>1758</v>
      </c>
      <c r="F104" s="204" t="s">
        <v>1759</v>
      </c>
      <c r="G104" s="202"/>
      <c r="H104" s="202"/>
      <c r="I104" s="205"/>
      <c r="J104" s="206">
        <f>BK104</f>
        <v>0</v>
      </c>
      <c r="K104" s="202"/>
      <c r="L104" s="207"/>
      <c r="M104" s="208"/>
      <c r="N104" s="209"/>
      <c r="O104" s="209"/>
      <c r="P104" s="210">
        <f>SUM(P105:P150)</f>
        <v>0</v>
      </c>
      <c r="Q104" s="209"/>
      <c r="R104" s="210">
        <f>SUM(R105:R150)</f>
        <v>0</v>
      </c>
      <c r="S104" s="209"/>
      <c r="T104" s="211">
        <f>SUM(T105:T150)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95</v>
      </c>
      <c r="AT104" s="213" t="s">
        <v>68</v>
      </c>
      <c r="AU104" s="213" t="s">
        <v>69</v>
      </c>
      <c r="AY104" s="212" t="s">
        <v>197</v>
      </c>
      <c r="BK104" s="214">
        <f>SUM(BK105:BK150)</f>
        <v>0</v>
      </c>
    </row>
    <row r="105" s="2" customFormat="1" ht="24.15" customHeight="1">
      <c r="A105" s="40"/>
      <c r="B105" s="41"/>
      <c r="C105" s="215" t="s">
        <v>76</v>
      </c>
      <c r="D105" s="215" t="s">
        <v>198</v>
      </c>
      <c r="E105" s="216" t="s">
        <v>1760</v>
      </c>
      <c r="F105" s="217" t="s">
        <v>1761</v>
      </c>
      <c r="G105" s="218" t="s">
        <v>1762</v>
      </c>
      <c r="H105" s="219">
        <v>0.39000000000000001</v>
      </c>
      <c r="I105" s="220"/>
      <c r="J105" s="221">
        <f>ROUND(I105*H105,2)</f>
        <v>0</v>
      </c>
      <c r="K105" s="222"/>
      <c r="L105" s="46"/>
      <c r="M105" s="223" t="s">
        <v>19</v>
      </c>
      <c r="N105" s="224" t="s">
        <v>42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148</v>
      </c>
      <c r="AT105" s="227" t="s">
        <v>198</v>
      </c>
      <c r="AU105" s="227" t="s">
        <v>76</v>
      </c>
      <c r="AY105" s="19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148</v>
      </c>
      <c r="BK105" s="228">
        <f>ROUND(I105*H105,2)</f>
        <v>0</v>
      </c>
      <c r="BL105" s="19" t="s">
        <v>148</v>
      </c>
      <c r="BM105" s="227" t="s">
        <v>375</v>
      </c>
    </row>
    <row r="106" s="2" customFormat="1" ht="24.15" customHeight="1">
      <c r="A106" s="40"/>
      <c r="B106" s="41"/>
      <c r="C106" s="215" t="s">
        <v>78</v>
      </c>
      <c r="D106" s="215" t="s">
        <v>198</v>
      </c>
      <c r="E106" s="216" t="s">
        <v>1763</v>
      </c>
      <c r="F106" s="217" t="s">
        <v>1764</v>
      </c>
      <c r="G106" s="218" t="s">
        <v>279</v>
      </c>
      <c r="H106" s="219">
        <v>5</v>
      </c>
      <c r="I106" s="220"/>
      <c r="J106" s="221">
        <f>ROUND(I106*H106,2)</f>
        <v>0</v>
      </c>
      <c r="K106" s="222"/>
      <c r="L106" s="46"/>
      <c r="M106" s="223" t="s">
        <v>19</v>
      </c>
      <c r="N106" s="224" t="s">
        <v>42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148</v>
      </c>
      <c r="AT106" s="227" t="s">
        <v>198</v>
      </c>
      <c r="AU106" s="227" t="s">
        <v>76</v>
      </c>
      <c r="AY106" s="19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148</v>
      </c>
      <c r="BK106" s="228">
        <f>ROUND(I106*H106,2)</f>
        <v>0</v>
      </c>
      <c r="BL106" s="19" t="s">
        <v>148</v>
      </c>
      <c r="BM106" s="227" t="s">
        <v>408</v>
      </c>
    </row>
    <row r="107" s="14" customFormat="1">
      <c r="A107" s="14"/>
      <c r="B107" s="240"/>
      <c r="C107" s="241"/>
      <c r="D107" s="231" t="s">
        <v>202</v>
      </c>
      <c r="E107" s="242" t="s">
        <v>19</v>
      </c>
      <c r="F107" s="243" t="s">
        <v>1765</v>
      </c>
      <c r="G107" s="241"/>
      <c r="H107" s="244">
        <v>5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202</v>
      </c>
      <c r="AU107" s="250" t="s">
        <v>76</v>
      </c>
      <c r="AV107" s="14" t="s">
        <v>78</v>
      </c>
      <c r="AW107" s="14" t="s">
        <v>31</v>
      </c>
      <c r="AX107" s="14" t="s">
        <v>69</v>
      </c>
      <c r="AY107" s="250" t="s">
        <v>197</v>
      </c>
    </row>
    <row r="108" s="16" customFormat="1">
      <c r="A108" s="16"/>
      <c r="B108" s="262"/>
      <c r="C108" s="263"/>
      <c r="D108" s="231" t="s">
        <v>202</v>
      </c>
      <c r="E108" s="264" t="s">
        <v>19</v>
      </c>
      <c r="F108" s="265" t="s">
        <v>215</v>
      </c>
      <c r="G108" s="263"/>
      <c r="H108" s="266">
        <v>5</v>
      </c>
      <c r="I108" s="267"/>
      <c r="J108" s="263"/>
      <c r="K108" s="263"/>
      <c r="L108" s="268"/>
      <c r="M108" s="269"/>
      <c r="N108" s="270"/>
      <c r="O108" s="270"/>
      <c r="P108" s="270"/>
      <c r="Q108" s="270"/>
      <c r="R108" s="270"/>
      <c r="S108" s="270"/>
      <c r="T108" s="271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T108" s="272" t="s">
        <v>202</v>
      </c>
      <c r="AU108" s="272" t="s">
        <v>76</v>
      </c>
      <c r="AV108" s="16" t="s">
        <v>148</v>
      </c>
      <c r="AW108" s="16" t="s">
        <v>31</v>
      </c>
      <c r="AX108" s="16" t="s">
        <v>76</v>
      </c>
      <c r="AY108" s="272" t="s">
        <v>197</v>
      </c>
    </row>
    <row r="109" s="2" customFormat="1" ht="24.15" customHeight="1">
      <c r="A109" s="40"/>
      <c r="B109" s="41"/>
      <c r="C109" s="215" t="s">
        <v>95</v>
      </c>
      <c r="D109" s="215" t="s">
        <v>198</v>
      </c>
      <c r="E109" s="216" t="s">
        <v>1766</v>
      </c>
      <c r="F109" s="217" t="s">
        <v>1767</v>
      </c>
      <c r="G109" s="218" t="s">
        <v>252</v>
      </c>
      <c r="H109" s="219">
        <v>27</v>
      </c>
      <c r="I109" s="220"/>
      <c r="J109" s="221">
        <f>ROUND(I109*H109,2)</f>
        <v>0</v>
      </c>
      <c r="K109" s="222"/>
      <c r="L109" s="46"/>
      <c r="M109" s="223" t="s">
        <v>19</v>
      </c>
      <c r="N109" s="224" t="s">
        <v>42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148</v>
      </c>
      <c r="AT109" s="227" t="s">
        <v>198</v>
      </c>
      <c r="AU109" s="227" t="s">
        <v>76</v>
      </c>
      <c r="AY109" s="19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148</v>
      </c>
      <c r="BK109" s="228">
        <f>ROUND(I109*H109,2)</f>
        <v>0</v>
      </c>
      <c r="BL109" s="19" t="s">
        <v>148</v>
      </c>
      <c r="BM109" s="227" t="s">
        <v>418</v>
      </c>
    </row>
    <row r="110" s="14" customFormat="1">
      <c r="A110" s="14"/>
      <c r="B110" s="240"/>
      <c r="C110" s="241"/>
      <c r="D110" s="231" t="s">
        <v>202</v>
      </c>
      <c r="E110" s="242" t="s">
        <v>19</v>
      </c>
      <c r="F110" s="243" t="s">
        <v>1768</v>
      </c>
      <c r="G110" s="241"/>
      <c r="H110" s="244">
        <v>27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0" t="s">
        <v>202</v>
      </c>
      <c r="AU110" s="250" t="s">
        <v>76</v>
      </c>
      <c r="AV110" s="14" t="s">
        <v>78</v>
      </c>
      <c r="AW110" s="14" t="s">
        <v>31</v>
      </c>
      <c r="AX110" s="14" t="s">
        <v>69</v>
      </c>
      <c r="AY110" s="250" t="s">
        <v>197</v>
      </c>
    </row>
    <row r="111" s="16" customFormat="1">
      <c r="A111" s="16"/>
      <c r="B111" s="262"/>
      <c r="C111" s="263"/>
      <c r="D111" s="231" t="s">
        <v>202</v>
      </c>
      <c r="E111" s="264" t="s">
        <v>19</v>
      </c>
      <c r="F111" s="265" t="s">
        <v>215</v>
      </c>
      <c r="G111" s="263"/>
      <c r="H111" s="266">
        <v>27</v>
      </c>
      <c r="I111" s="267"/>
      <c r="J111" s="263"/>
      <c r="K111" s="263"/>
      <c r="L111" s="268"/>
      <c r="M111" s="269"/>
      <c r="N111" s="270"/>
      <c r="O111" s="270"/>
      <c r="P111" s="270"/>
      <c r="Q111" s="270"/>
      <c r="R111" s="270"/>
      <c r="S111" s="270"/>
      <c r="T111" s="271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2" t="s">
        <v>202</v>
      </c>
      <c r="AU111" s="272" t="s">
        <v>76</v>
      </c>
      <c r="AV111" s="16" t="s">
        <v>148</v>
      </c>
      <c r="AW111" s="16" t="s">
        <v>31</v>
      </c>
      <c r="AX111" s="16" t="s">
        <v>76</v>
      </c>
      <c r="AY111" s="272" t="s">
        <v>197</v>
      </c>
    </row>
    <row r="112" s="2" customFormat="1" ht="24.15" customHeight="1">
      <c r="A112" s="40"/>
      <c r="B112" s="41"/>
      <c r="C112" s="215" t="s">
        <v>148</v>
      </c>
      <c r="D112" s="215" t="s">
        <v>198</v>
      </c>
      <c r="E112" s="216" t="s">
        <v>1769</v>
      </c>
      <c r="F112" s="217" t="s">
        <v>1770</v>
      </c>
      <c r="G112" s="218" t="s">
        <v>252</v>
      </c>
      <c r="H112" s="219">
        <v>326</v>
      </c>
      <c r="I112" s="220"/>
      <c r="J112" s="221">
        <f>ROUND(I112*H112,2)</f>
        <v>0</v>
      </c>
      <c r="K112" s="222"/>
      <c r="L112" s="46"/>
      <c r="M112" s="223" t="s">
        <v>19</v>
      </c>
      <c r="N112" s="224" t="s">
        <v>42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148</v>
      </c>
      <c r="AT112" s="227" t="s">
        <v>198</v>
      </c>
      <c r="AU112" s="227" t="s">
        <v>76</v>
      </c>
      <c r="AY112" s="19" t="s">
        <v>197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148</v>
      </c>
      <c r="BK112" s="228">
        <f>ROUND(I112*H112,2)</f>
        <v>0</v>
      </c>
      <c r="BL112" s="19" t="s">
        <v>148</v>
      </c>
      <c r="BM112" s="227" t="s">
        <v>429</v>
      </c>
    </row>
    <row r="113" s="14" customFormat="1">
      <c r="A113" s="14"/>
      <c r="B113" s="240"/>
      <c r="C113" s="241"/>
      <c r="D113" s="231" t="s">
        <v>202</v>
      </c>
      <c r="E113" s="242" t="s">
        <v>19</v>
      </c>
      <c r="F113" s="243" t="s">
        <v>1771</v>
      </c>
      <c r="G113" s="241"/>
      <c r="H113" s="244">
        <v>326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202</v>
      </c>
      <c r="AU113" s="250" t="s">
        <v>76</v>
      </c>
      <c r="AV113" s="14" t="s">
        <v>78</v>
      </c>
      <c r="AW113" s="14" t="s">
        <v>31</v>
      </c>
      <c r="AX113" s="14" t="s">
        <v>69</v>
      </c>
      <c r="AY113" s="250" t="s">
        <v>197</v>
      </c>
    </row>
    <row r="114" s="16" customFormat="1">
      <c r="A114" s="16"/>
      <c r="B114" s="262"/>
      <c r="C114" s="263"/>
      <c r="D114" s="231" t="s">
        <v>202</v>
      </c>
      <c r="E114" s="264" t="s">
        <v>19</v>
      </c>
      <c r="F114" s="265" t="s">
        <v>215</v>
      </c>
      <c r="G114" s="263"/>
      <c r="H114" s="266">
        <v>326</v>
      </c>
      <c r="I114" s="267"/>
      <c r="J114" s="263"/>
      <c r="K114" s="263"/>
      <c r="L114" s="268"/>
      <c r="M114" s="269"/>
      <c r="N114" s="270"/>
      <c r="O114" s="270"/>
      <c r="P114" s="270"/>
      <c r="Q114" s="270"/>
      <c r="R114" s="270"/>
      <c r="S114" s="270"/>
      <c r="T114" s="271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2" t="s">
        <v>202</v>
      </c>
      <c r="AU114" s="272" t="s">
        <v>76</v>
      </c>
      <c r="AV114" s="16" t="s">
        <v>148</v>
      </c>
      <c r="AW114" s="16" t="s">
        <v>31</v>
      </c>
      <c r="AX114" s="16" t="s">
        <v>76</v>
      </c>
      <c r="AY114" s="272" t="s">
        <v>197</v>
      </c>
    </row>
    <row r="115" s="2" customFormat="1" ht="24.15" customHeight="1">
      <c r="A115" s="40"/>
      <c r="B115" s="41"/>
      <c r="C115" s="215" t="s">
        <v>245</v>
      </c>
      <c r="D115" s="215" t="s">
        <v>198</v>
      </c>
      <c r="E115" s="216" t="s">
        <v>1772</v>
      </c>
      <c r="F115" s="217" t="s">
        <v>1773</v>
      </c>
      <c r="G115" s="218" t="s">
        <v>252</v>
      </c>
      <c r="H115" s="219">
        <v>37</v>
      </c>
      <c r="I115" s="220"/>
      <c r="J115" s="221">
        <f>ROUND(I115*H115,2)</f>
        <v>0</v>
      </c>
      <c r="K115" s="222"/>
      <c r="L115" s="46"/>
      <c r="M115" s="223" t="s">
        <v>19</v>
      </c>
      <c r="N115" s="224" t="s">
        <v>42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148</v>
      </c>
      <c r="AT115" s="227" t="s">
        <v>198</v>
      </c>
      <c r="AU115" s="227" t="s">
        <v>76</v>
      </c>
      <c r="AY115" s="19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148</v>
      </c>
      <c r="BK115" s="228">
        <f>ROUND(I115*H115,2)</f>
        <v>0</v>
      </c>
      <c r="BL115" s="19" t="s">
        <v>148</v>
      </c>
      <c r="BM115" s="227" t="s">
        <v>438</v>
      </c>
    </row>
    <row r="116" s="14" customFormat="1">
      <c r="A116" s="14"/>
      <c r="B116" s="240"/>
      <c r="C116" s="241"/>
      <c r="D116" s="231" t="s">
        <v>202</v>
      </c>
      <c r="E116" s="242" t="s">
        <v>19</v>
      </c>
      <c r="F116" s="243" t="s">
        <v>1774</v>
      </c>
      <c r="G116" s="241"/>
      <c r="H116" s="244">
        <v>37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0" t="s">
        <v>202</v>
      </c>
      <c r="AU116" s="250" t="s">
        <v>76</v>
      </c>
      <c r="AV116" s="14" t="s">
        <v>78</v>
      </c>
      <c r="AW116" s="14" t="s">
        <v>31</v>
      </c>
      <c r="AX116" s="14" t="s">
        <v>69</v>
      </c>
      <c r="AY116" s="250" t="s">
        <v>197</v>
      </c>
    </row>
    <row r="117" s="16" customFormat="1">
      <c r="A117" s="16"/>
      <c r="B117" s="262"/>
      <c r="C117" s="263"/>
      <c r="D117" s="231" t="s">
        <v>202</v>
      </c>
      <c r="E117" s="264" t="s">
        <v>19</v>
      </c>
      <c r="F117" s="265" t="s">
        <v>215</v>
      </c>
      <c r="G117" s="263"/>
      <c r="H117" s="266">
        <v>37</v>
      </c>
      <c r="I117" s="267"/>
      <c r="J117" s="263"/>
      <c r="K117" s="263"/>
      <c r="L117" s="268"/>
      <c r="M117" s="269"/>
      <c r="N117" s="270"/>
      <c r="O117" s="270"/>
      <c r="P117" s="270"/>
      <c r="Q117" s="270"/>
      <c r="R117" s="270"/>
      <c r="S117" s="270"/>
      <c r="T117" s="271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2" t="s">
        <v>202</v>
      </c>
      <c r="AU117" s="272" t="s">
        <v>76</v>
      </c>
      <c r="AV117" s="16" t="s">
        <v>148</v>
      </c>
      <c r="AW117" s="16" t="s">
        <v>31</v>
      </c>
      <c r="AX117" s="16" t="s">
        <v>76</v>
      </c>
      <c r="AY117" s="272" t="s">
        <v>197</v>
      </c>
    </row>
    <row r="118" s="2" customFormat="1" ht="33" customHeight="1">
      <c r="A118" s="40"/>
      <c r="B118" s="41"/>
      <c r="C118" s="215" t="s">
        <v>249</v>
      </c>
      <c r="D118" s="215" t="s">
        <v>198</v>
      </c>
      <c r="E118" s="216" t="s">
        <v>1775</v>
      </c>
      <c r="F118" s="217" t="s">
        <v>1776</v>
      </c>
      <c r="G118" s="218" t="s">
        <v>279</v>
      </c>
      <c r="H118" s="219">
        <v>8</v>
      </c>
      <c r="I118" s="220"/>
      <c r="J118" s="221">
        <f>ROUND(I118*H118,2)</f>
        <v>0</v>
      </c>
      <c r="K118" s="222"/>
      <c r="L118" s="46"/>
      <c r="M118" s="223" t="s">
        <v>19</v>
      </c>
      <c r="N118" s="224" t="s">
        <v>42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148</v>
      </c>
      <c r="AT118" s="227" t="s">
        <v>198</v>
      </c>
      <c r="AU118" s="227" t="s">
        <v>76</v>
      </c>
      <c r="AY118" s="19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148</v>
      </c>
      <c r="BK118" s="228">
        <f>ROUND(I118*H118,2)</f>
        <v>0</v>
      </c>
      <c r="BL118" s="19" t="s">
        <v>148</v>
      </c>
      <c r="BM118" s="227" t="s">
        <v>448</v>
      </c>
    </row>
    <row r="119" s="14" customFormat="1">
      <c r="A119" s="14"/>
      <c r="B119" s="240"/>
      <c r="C119" s="241"/>
      <c r="D119" s="231" t="s">
        <v>202</v>
      </c>
      <c r="E119" s="242" t="s">
        <v>19</v>
      </c>
      <c r="F119" s="243" t="s">
        <v>1777</v>
      </c>
      <c r="G119" s="241"/>
      <c r="H119" s="244">
        <v>8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202</v>
      </c>
      <c r="AU119" s="250" t="s">
        <v>76</v>
      </c>
      <c r="AV119" s="14" t="s">
        <v>78</v>
      </c>
      <c r="AW119" s="14" t="s">
        <v>31</v>
      </c>
      <c r="AX119" s="14" t="s">
        <v>69</v>
      </c>
      <c r="AY119" s="250" t="s">
        <v>197</v>
      </c>
    </row>
    <row r="120" s="16" customFormat="1">
      <c r="A120" s="16"/>
      <c r="B120" s="262"/>
      <c r="C120" s="263"/>
      <c r="D120" s="231" t="s">
        <v>202</v>
      </c>
      <c r="E120" s="264" t="s">
        <v>19</v>
      </c>
      <c r="F120" s="265" t="s">
        <v>215</v>
      </c>
      <c r="G120" s="263"/>
      <c r="H120" s="266">
        <v>8</v>
      </c>
      <c r="I120" s="267"/>
      <c r="J120" s="263"/>
      <c r="K120" s="263"/>
      <c r="L120" s="268"/>
      <c r="M120" s="269"/>
      <c r="N120" s="270"/>
      <c r="O120" s="270"/>
      <c r="P120" s="270"/>
      <c r="Q120" s="270"/>
      <c r="R120" s="270"/>
      <c r="S120" s="270"/>
      <c r="T120" s="271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72" t="s">
        <v>202</v>
      </c>
      <c r="AU120" s="272" t="s">
        <v>76</v>
      </c>
      <c r="AV120" s="16" t="s">
        <v>148</v>
      </c>
      <c r="AW120" s="16" t="s">
        <v>31</v>
      </c>
      <c r="AX120" s="16" t="s">
        <v>76</v>
      </c>
      <c r="AY120" s="272" t="s">
        <v>197</v>
      </c>
    </row>
    <row r="121" s="2" customFormat="1" ht="37.8" customHeight="1">
      <c r="A121" s="40"/>
      <c r="B121" s="41"/>
      <c r="C121" s="215" t="s">
        <v>257</v>
      </c>
      <c r="D121" s="215" t="s">
        <v>198</v>
      </c>
      <c r="E121" s="216" t="s">
        <v>1778</v>
      </c>
      <c r="F121" s="217" t="s">
        <v>1779</v>
      </c>
      <c r="G121" s="218" t="s">
        <v>279</v>
      </c>
      <c r="H121" s="219">
        <v>16</v>
      </c>
      <c r="I121" s="220"/>
      <c r="J121" s="221">
        <f>ROUND(I121*H121,2)</f>
        <v>0</v>
      </c>
      <c r="K121" s="222"/>
      <c r="L121" s="46"/>
      <c r="M121" s="223" t="s">
        <v>19</v>
      </c>
      <c r="N121" s="224" t="s">
        <v>42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148</v>
      </c>
      <c r="AT121" s="227" t="s">
        <v>198</v>
      </c>
      <c r="AU121" s="227" t="s">
        <v>76</v>
      </c>
      <c r="AY121" s="19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148</v>
      </c>
      <c r="BK121" s="228">
        <f>ROUND(I121*H121,2)</f>
        <v>0</v>
      </c>
      <c r="BL121" s="19" t="s">
        <v>148</v>
      </c>
      <c r="BM121" s="227" t="s">
        <v>457</v>
      </c>
    </row>
    <row r="122" s="2" customFormat="1" ht="24.15" customHeight="1">
      <c r="A122" s="40"/>
      <c r="B122" s="41"/>
      <c r="C122" s="215" t="s">
        <v>265</v>
      </c>
      <c r="D122" s="215" t="s">
        <v>198</v>
      </c>
      <c r="E122" s="216" t="s">
        <v>1780</v>
      </c>
      <c r="F122" s="217" t="s">
        <v>1781</v>
      </c>
      <c r="G122" s="218" t="s">
        <v>279</v>
      </c>
      <c r="H122" s="219">
        <v>2.5</v>
      </c>
      <c r="I122" s="220"/>
      <c r="J122" s="221">
        <f>ROUND(I122*H122,2)</f>
        <v>0</v>
      </c>
      <c r="K122" s="222"/>
      <c r="L122" s="46"/>
      <c r="M122" s="223" t="s">
        <v>19</v>
      </c>
      <c r="N122" s="224" t="s">
        <v>42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148</v>
      </c>
      <c r="AT122" s="227" t="s">
        <v>198</v>
      </c>
      <c r="AU122" s="227" t="s">
        <v>76</v>
      </c>
      <c r="AY122" s="19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148</v>
      </c>
      <c r="BK122" s="228">
        <f>ROUND(I122*H122,2)</f>
        <v>0</v>
      </c>
      <c r="BL122" s="19" t="s">
        <v>148</v>
      </c>
      <c r="BM122" s="227" t="s">
        <v>477</v>
      </c>
    </row>
    <row r="123" s="14" customFormat="1">
      <c r="A123" s="14"/>
      <c r="B123" s="240"/>
      <c r="C123" s="241"/>
      <c r="D123" s="231" t="s">
        <v>202</v>
      </c>
      <c r="E123" s="242" t="s">
        <v>19</v>
      </c>
      <c r="F123" s="243" t="s">
        <v>1782</v>
      </c>
      <c r="G123" s="241"/>
      <c r="H123" s="244">
        <v>2.5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202</v>
      </c>
      <c r="AU123" s="250" t="s">
        <v>76</v>
      </c>
      <c r="AV123" s="14" t="s">
        <v>78</v>
      </c>
      <c r="AW123" s="14" t="s">
        <v>31</v>
      </c>
      <c r="AX123" s="14" t="s">
        <v>69</v>
      </c>
      <c r="AY123" s="250" t="s">
        <v>197</v>
      </c>
    </row>
    <row r="124" s="16" customFormat="1">
      <c r="A124" s="16"/>
      <c r="B124" s="262"/>
      <c r="C124" s="263"/>
      <c r="D124" s="231" t="s">
        <v>202</v>
      </c>
      <c r="E124" s="264" t="s">
        <v>19</v>
      </c>
      <c r="F124" s="265" t="s">
        <v>215</v>
      </c>
      <c r="G124" s="263"/>
      <c r="H124" s="266">
        <v>2.5</v>
      </c>
      <c r="I124" s="267"/>
      <c r="J124" s="263"/>
      <c r="K124" s="263"/>
      <c r="L124" s="268"/>
      <c r="M124" s="269"/>
      <c r="N124" s="270"/>
      <c r="O124" s="270"/>
      <c r="P124" s="270"/>
      <c r="Q124" s="270"/>
      <c r="R124" s="270"/>
      <c r="S124" s="270"/>
      <c r="T124" s="27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72" t="s">
        <v>202</v>
      </c>
      <c r="AU124" s="272" t="s">
        <v>76</v>
      </c>
      <c r="AV124" s="16" t="s">
        <v>148</v>
      </c>
      <c r="AW124" s="16" t="s">
        <v>31</v>
      </c>
      <c r="AX124" s="16" t="s">
        <v>76</v>
      </c>
      <c r="AY124" s="272" t="s">
        <v>197</v>
      </c>
    </row>
    <row r="125" s="2" customFormat="1" ht="24.15" customHeight="1">
      <c r="A125" s="40"/>
      <c r="B125" s="41"/>
      <c r="C125" s="215" t="s">
        <v>271</v>
      </c>
      <c r="D125" s="215" t="s">
        <v>198</v>
      </c>
      <c r="E125" s="216" t="s">
        <v>1783</v>
      </c>
      <c r="F125" s="217" t="s">
        <v>1784</v>
      </c>
      <c r="G125" s="218" t="s">
        <v>252</v>
      </c>
      <c r="H125" s="219">
        <v>27</v>
      </c>
      <c r="I125" s="220"/>
      <c r="J125" s="221">
        <f>ROUND(I125*H125,2)</f>
        <v>0</v>
      </c>
      <c r="K125" s="222"/>
      <c r="L125" s="46"/>
      <c r="M125" s="223" t="s">
        <v>19</v>
      </c>
      <c r="N125" s="224" t="s">
        <v>42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148</v>
      </c>
      <c r="AT125" s="227" t="s">
        <v>198</v>
      </c>
      <c r="AU125" s="227" t="s">
        <v>76</v>
      </c>
      <c r="AY125" s="19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148</v>
      </c>
      <c r="BK125" s="228">
        <f>ROUND(I125*H125,2)</f>
        <v>0</v>
      </c>
      <c r="BL125" s="19" t="s">
        <v>148</v>
      </c>
      <c r="BM125" s="227" t="s">
        <v>486</v>
      </c>
    </row>
    <row r="126" s="14" customFormat="1">
      <c r="A126" s="14"/>
      <c r="B126" s="240"/>
      <c r="C126" s="241"/>
      <c r="D126" s="231" t="s">
        <v>202</v>
      </c>
      <c r="E126" s="242" t="s">
        <v>19</v>
      </c>
      <c r="F126" s="243" t="s">
        <v>1768</v>
      </c>
      <c r="G126" s="241"/>
      <c r="H126" s="244">
        <v>27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202</v>
      </c>
      <c r="AU126" s="250" t="s">
        <v>76</v>
      </c>
      <c r="AV126" s="14" t="s">
        <v>78</v>
      </c>
      <c r="AW126" s="14" t="s">
        <v>31</v>
      </c>
      <c r="AX126" s="14" t="s">
        <v>69</v>
      </c>
      <c r="AY126" s="250" t="s">
        <v>197</v>
      </c>
    </row>
    <row r="127" s="16" customFormat="1">
      <c r="A127" s="16"/>
      <c r="B127" s="262"/>
      <c r="C127" s="263"/>
      <c r="D127" s="231" t="s">
        <v>202</v>
      </c>
      <c r="E127" s="264" t="s">
        <v>19</v>
      </c>
      <c r="F127" s="265" t="s">
        <v>215</v>
      </c>
      <c r="G127" s="263"/>
      <c r="H127" s="266">
        <v>27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2" t="s">
        <v>202</v>
      </c>
      <c r="AU127" s="272" t="s">
        <v>76</v>
      </c>
      <c r="AV127" s="16" t="s">
        <v>148</v>
      </c>
      <c r="AW127" s="16" t="s">
        <v>31</v>
      </c>
      <c r="AX127" s="16" t="s">
        <v>76</v>
      </c>
      <c r="AY127" s="272" t="s">
        <v>197</v>
      </c>
    </row>
    <row r="128" s="2" customFormat="1" ht="24.15" customHeight="1">
      <c r="A128" s="40"/>
      <c r="B128" s="41"/>
      <c r="C128" s="215" t="s">
        <v>276</v>
      </c>
      <c r="D128" s="215" t="s">
        <v>198</v>
      </c>
      <c r="E128" s="216" t="s">
        <v>1785</v>
      </c>
      <c r="F128" s="217" t="s">
        <v>1786</v>
      </c>
      <c r="G128" s="218" t="s">
        <v>252</v>
      </c>
      <c r="H128" s="219">
        <v>326</v>
      </c>
      <c r="I128" s="220"/>
      <c r="J128" s="221">
        <f>ROUND(I128*H128,2)</f>
        <v>0</v>
      </c>
      <c r="K128" s="222"/>
      <c r="L128" s="46"/>
      <c r="M128" s="223" t="s">
        <v>19</v>
      </c>
      <c r="N128" s="224" t="s">
        <v>42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148</v>
      </c>
      <c r="AT128" s="227" t="s">
        <v>198</v>
      </c>
      <c r="AU128" s="227" t="s">
        <v>76</v>
      </c>
      <c r="AY128" s="19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148</v>
      </c>
      <c r="BK128" s="228">
        <f>ROUND(I128*H128,2)</f>
        <v>0</v>
      </c>
      <c r="BL128" s="19" t="s">
        <v>148</v>
      </c>
      <c r="BM128" s="227" t="s">
        <v>495</v>
      </c>
    </row>
    <row r="129" s="14" customFormat="1">
      <c r="A129" s="14"/>
      <c r="B129" s="240"/>
      <c r="C129" s="241"/>
      <c r="D129" s="231" t="s">
        <v>202</v>
      </c>
      <c r="E129" s="242" t="s">
        <v>19</v>
      </c>
      <c r="F129" s="243" t="s">
        <v>1771</v>
      </c>
      <c r="G129" s="241"/>
      <c r="H129" s="244">
        <v>326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202</v>
      </c>
      <c r="AU129" s="250" t="s">
        <v>76</v>
      </c>
      <c r="AV129" s="14" t="s">
        <v>78</v>
      </c>
      <c r="AW129" s="14" t="s">
        <v>31</v>
      </c>
      <c r="AX129" s="14" t="s">
        <v>69</v>
      </c>
      <c r="AY129" s="250" t="s">
        <v>197</v>
      </c>
    </row>
    <row r="130" s="16" customFormat="1">
      <c r="A130" s="16"/>
      <c r="B130" s="262"/>
      <c r="C130" s="263"/>
      <c r="D130" s="231" t="s">
        <v>202</v>
      </c>
      <c r="E130" s="264" t="s">
        <v>19</v>
      </c>
      <c r="F130" s="265" t="s">
        <v>215</v>
      </c>
      <c r="G130" s="263"/>
      <c r="H130" s="266">
        <v>326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72" t="s">
        <v>202</v>
      </c>
      <c r="AU130" s="272" t="s">
        <v>76</v>
      </c>
      <c r="AV130" s="16" t="s">
        <v>148</v>
      </c>
      <c r="AW130" s="16" t="s">
        <v>31</v>
      </c>
      <c r="AX130" s="16" t="s">
        <v>76</v>
      </c>
      <c r="AY130" s="272" t="s">
        <v>197</v>
      </c>
    </row>
    <row r="131" s="2" customFormat="1" ht="24.15" customHeight="1">
      <c r="A131" s="40"/>
      <c r="B131" s="41"/>
      <c r="C131" s="215" t="s">
        <v>284</v>
      </c>
      <c r="D131" s="215" t="s">
        <v>198</v>
      </c>
      <c r="E131" s="216" t="s">
        <v>1787</v>
      </c>
      <c r="F131" s="217" t="s">
        <v>1788</v>
      </c>
      <c r="G131" s="218" t="s">
        <v>252</v>
      </c>
      <c r="H131" s="219">
        <v>37</v>
      </c>
      <c r="I131" s="220"/>
      <c r="J131" s="221">
        <f>ROUND(I131*H131,2)</f>
        <v>0</v>
      </c>
      <c r="K131" s="222"/>
      <c r="L131" s="46"/>
      <c r="M131" s="223" t="s">
        <v>19</v>
      </c>
      <c r="N131" s="224" t="s">
        <v>42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148</v>
      </c>
      <c r="AT131" s="227" t="s">
        <v>198</v>
      </c>
      <c r="AU131" s="227" t="s">
        <v>76</v>
      </c>
      <c r="AY131" s="19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148</v>
      </c>
      <c r="BK131" s="228">
        <f>ROUND(I131*H131,2)</f>
        <v>0</v>
      </c>
      <c r="BL131" s="19" t="s">
        <v>148</v>
      </c>
      <c r="BM131" s="227" t="s">
        <v>504</v>
      </c>
    </row>
    <row r="132" s="14" customFormat="1">
      <c r="A132" s="14"/>
      <c r="B132" s="240"/>
      <c r="C132" s="241"/>
      <c r="D132" s="231" t="s">
        <v>202</v>
      </c>
      <c r="E132" s="242" t="s">
        <v>19</v>
      </c>
      <c r="F132" s="243" t="s">
        <v>1774</v>
      </c>
      <c r="G132" s="241"/>
      <c r="H132" s="244">
        <v>37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202</v>
      </c>
      <c r="AU132" s="250" t="s">
        <v>76</v>
      </c>
      <c r="AV132" s="14" t="s">
        <v>78</v>
      </c>
      <c r="AW132" s="14" t="s">
        <v>31</v>
      </c>
      <c r="AX132" s="14" t="s">
        <v>69</v>
      </c>
      <c r="AY132" s="250" t="s">
        <v>197</v>
      </c>
    </row>
    <row r="133" s="16" customFormat="1">
      <c r="A133" s="16"/>
      <c r="B133" s="262"/>
      <c r="C133" s="263"/>
      <c r="D133" s="231" t="s">
        <v>202</v>
      </c>
      <c r="E133" s="264" t="s">
        <v>19</v>
      </c>
      <c r="F133" s="265" t="s">
        <v>215</v>
      </c>
      <c r="G133" s="263"/>
      <c r="H133" s="266">
        <v>37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2" t="s">
        <v>202</v>
      </c>
      <c r="AU133" s="272" t="s">
        <v>76</v>
      </c>
      <c r="AV133" s="16" t="s">
        <v>148</v>
      </c>
      <c r="AW133" s="16" t="s">
        <v>31</v>
      </c>
      <c r="AX133" s="16" t="s">
        <v>76</v>
      </c>
      <c r="AY133" s="272" t="s">
        <v>197</v>
      </c>
    </row>
    <row r="134" s="2" customFormat="1" ht="24.15" customHeight="1">
      <c r="A134" s="40"/>
      <c r="B134" s="41"/>
      <c r="C134" s="215" t="s">
        <v>304</v>
      </c>
      <c r="D134" s="215" t="s">
        <v>198</v>
      </c>
      <c r="E134" s="216" t="s">
        <v>1789</v>
      </c>
      <c r="F134" s="217" t="s">
        <v>1790</v>
      </c>
      <c r="G134" s="218" t="s">
        <v>279</v>
      </c>
      <c r="H134" s="219">
        <v>5</v>
      </c>
      <c r="I134" s="220"/>
      <c r="J134" s="221">
        <f>ROUND(I134*H134,2)</f>
        <v>0</v>
      </c>
      <c r="K134" s="222"/>
      <c r="L134" s="46"/>
      <c r="M134" s="223" t="s">
        <v>19</v>
      </c>
      <c r="N134" s="224" t="s">
        <v>42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148</v>
      </c>
      <c r="AT134" s="227" t="s">
        <v>198</v>
      </c>
      <c r="AU134" s="227" t="s">
        <v>76</v>
      </c>
      <c r="AY134" s="19" t="s">
        <v>197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148</v>
      </c>
      <c r="BK134" s="228">
        <f>ROUND(I134*H134,2)</f>
        <v>0</v>
      </c>
      <c r="BL134" s="19" t="s">
        <v>148</v>
      </c>
      <c r="BM134" s="227" t="s">
        <v>512</v>
      </c>
    </row>
    <row r="135" s="14" customFormat="1">
      <c r="A135" s="14"/>
      <c r="B135" s="240"/>
      <c r="C135" s="241"/>
      <c r="D135" s="231" t="s">
        <v>202</v>
      </c>
      <c r="E135" s="242" t="s">
        <v>19</v>
      </c>
      <c r="F135" s="243" t="s">
        <v>1765</v>
      </c>
      <c r="G135" s="241"/>
      <c r="H135" s="244">
        <v>5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202</v>
      </c>
      <c r="AU135" s="250" t="s">
        <v>76</v>
      </c>
      <c r="AV135" s="14" t="s">
        <v>78</v>
      </c>
      <c r="AW135" s="14" t="s">
        <v>31</v>
      </c>
      <c r="AX135" s="14" t="s">
        <v>69</v>
      </c>
      <c r="AY135" s="250" t="s">
        <v>197</v>
      </c>
    </row>
    <row r="136" s="16" customFormat="1">
      <c r="A136" s="16"/>
      <c r="B136" s="262"/>
      <c r="C136" s="263"/>
      <c r="D136" s="231" t="s">
        <v>202</v>
      </c>
      <c r="E136" s="264" t="s">
        <v>19</v>
      </c>
      <c r="F136" s="265" t="s">
        <v>215</v>
      </c>
      <c r="G136" s="263"/>
      <c r="H136" s="266">
        <v>5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2" t="s">
        <v>202</v>
      </c>
      <c r="AU136" s="272" t="s">
        <v>76</v>
      </c>
      <c r="AV136" s="16" t="s">
        <v>148</v>
      </c>
      <c r="AW136" s="16" t="s">
        <v>31</v>
      </c>
      <c r="AX136" s="16" t="s">
        <v>76</v>
      </c>
      <c r="AY136" s="272" t="s">
        <v>197</v>
      </c>
    </row>
    <row r="137" s="2" customFormat="1" ht="16.5" customHeight="1">
      <c r="A137" s="40"/>
      <c r="B137" s="41"/>
      <c r="C137" s="215" t="s">
        <v>310</v>
      </c>
      <c r="D137" s="215" t="s">
        <v>198</v>
      </c>
      <c r="E137" s="216" t="s">
        <v>1791</v>
      </c>
      <c r="F137" s="217" t="s">
        <v>1792</v>
      </c>
      <c r="G137" s="218" t="s">
        <v>252</v>
      </c>
      <c r="H137" s="219">
        <v>390</v>
      </c>
      <c r="I137" s="220"/>
      <c r="J137" s="221">
        <f>ROUND(I137*H137,2)</f>
        <v>0</v>
      </c>
      <c r="K137" s="222"/>
      <c r="L137" s="46"/>
      <c r="M137" s="223" t="s">
        <v>19</v>
      </c>
      <c r="N137" s="224" t="s">
        <v>42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148</v>
      </c>
      <c r="AT137" s="227" t="s">
        <v>198</v>
      </c>
      <c r="AU137" s="227" t="s">
        <v>76</v>
      </c>
      <c r="AY137" s="19" t="s">
        <v>197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148</v>
      </c>
      <c r="BK137" s="228">
        <f>ROUND(I137*H137,2)</f>
        <v>0</v>
      </c>
      <c r="BL137" s="19" t="s">
        <v>148</v>
      </c>
      <c r="BM137" s="227" t="s">
        <v>520</v>
      </c>
    </row>
    <row r="138" s="14" customFormat="1">
      <c r="A138" s="14"/>
      <c r="B138" s="240"/>
      <c r="C138" s="241"/>
      <c r="D138" s="231" t="s">
        <v>202</v>
      </c>
      <c r="E138" s="242" t="s">
        <v>19</v>
      </c>
      <c r="F138" s="243" t="s">
        <v>1793</v>
      </c>
      <c r="G138" s="241"/>
      <c r="H138" s="244">
        <v>390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202</v>
      </c>
      <c r="AU138" s="250" t="s">
        <v>76</v>
      </c>
      <c r="AV138" s="14" t="s">
        <v>78</v>
      </c>
      <c r="AW138" s="14" t="s">
        <v>31</v>
      </c>
      <c r="AX138" s="14" t="s">
        <v>69</v>
      </c>
      <c r="AY138" s="250" t="s">
        <v>197</v>
      </c>
    </row>
    <row r="139" s="16" customFormat="1">
      <c r="A139" s="16"/>
      <c r="B139" s="262"/>
      <c r="C139" s="263"/>
      <c r="D139" s="231" t="s">
        <v>202</v>
      </c>
      <c r="E139" s="264" t="s">
        <v>19</v>
      </c>
      <c r="F139" s="265" t="s">
        <v>215</v>
      </c>
      <c r="G139" s="263"/>
      <c r="H139" s="266">
        <v>390</v>
      </c>
      <c r="I139" s="267"/>
      <c r="J139" s="263"/>
      <c r="K139" s="263"/>
      <c r="L139" s="268"/>
      <c r="M139" s="269"/>
      <c r="N139" s="270"/>
      <c r="O139" s="270"/>
      <c r="P139" s="270"/>
      <c r="Q139" s="270"/>
      <c r="R139" s="270"/>
      <c r="S139" s="270"/>
      <c r="T139" s="27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2" t="s">
        <v>202</v>
      </c>
      <c r="AU139" s="272" t="s">
        <v>76</v>
      </c>
      <c r="AV139" s="16" t="s">
        <v>148</v>
      </c>
      <c r="AW139" s="16" t="s">
        <v>31</v>
      </c>
      <c r="AX139" s="16" t="s">
        <v>76</v>
      </c>
      <c r="AY139" s="272" t="s">
        <v>197</v>
      </c>
    </row>
    <row r="140" s="2" customFormat="1" ht="24.15" customHeight="1">
      <c r="A140" s="40"/>
      <c r="B140" s="41"/>
      <c r="C140" s="215" t="s">
        <v>315</v>
      </c>
      <c r="D140" s="215" t="s">
        <v>198</v>
      </c>
      <c r="E140" s="216" t="s">
        <v>1794</v>
      </c>
      <c r="F140" s="217" t="s">
        <v>1795</v>
      </c>
      <c r="G140" s="218" t="s">
        <v>252</v>
      </c>
      <c r="H140" s="219">
        <v>500</v>
      </c>
      <c r="I140" s="220"/>
      <c r="J140" s="221">
        <f>ROUND(I140*H140,2)</f>
        <v>0</v>
      </c>
      <c r="K140" s="222"/>
      <c r="L140" s="46"/>
      <c r="M140" s="223" t="s">
        <v>19</v>
      </c>
      <c r="N140" s="224" t="s">
        <v>42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148</v>
      </c>
      <c r="AT140" s="227" t="s">
        <v>198</v>
      </c>
      <c r="AU140" s="227" t="s">
        <v>76</v>
      </c>
      <c r="AY140" s="19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148</v>
      </c>
      <c r="BK140" s="228">
        <f>ROUND(I140*H140,2)</f>
        <v>0</v>
      </c>
      <c r="BL140" s="19" t="s">
        <v>148</v>
      </c>
      <c r="BM140" s="227" t="s">
        <v>529</v>
      </c>
    </row>
    <row r="141" s="14" customFormat="1">
      <c r="A141" s="14"/>
      <c r="B141" s="240"/>
      <c r="C141" s="241"/>
      <c r="D141" s="231" t="s">
        <v>202</v>
      </c>
      <c r="E141" s="242" t="s">
        <v>19</v>
      </c>
      <c r="F141" s="243" t="s">
        <v>1757</v>
      </c>
      <c r="G141" s="241"/>
      <c r="H141" s="244">
        <v>500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202</v>
      </c>
      <c r="AU141" s="250" t="s">
        <v>76</v>
      </c>
      <c r="AV141" s="14" t="s">
        <v>78</v>
      </c>
      <c r="AW141" s="14" t="s">
        <v>31</v>
      </c>
      <c r="AX141" s="14" t="s">
        <v>69</v>
      </c>
      <c r="AY141" s="250" t="s">
        <v>197</v>
      </c>
    </row>
    <row r="142" s="16" customFormat="1">
      <c r="A142" s="16"/>
      <c r="B142" s="262"/>
      <c r="C142" s="263"/>
      <c r="D142" s="231" t="s">
        <v>202</v>
      </c>
      <c r="E142" s="264" t="s">
        <v>19</v>
      </c>
      <c r="F142" s="265" t="s">
        <v>215</v>
      </c>
      <c r="G142" s="263"/>
      <c r="H142" s="266">
        <v>500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72" t="s">
        <v>202</v>
      </c>
      <c r="AU142" s="272" t="s">
        <v>76</v>
      </c>
      <c r="AV142" s="16" t="s">
        <v>148</v>
      </c>
      <c r="AW142" s="16" t="s">
        <v>31</v>
      </c>
      <c r="AX142" s="16" t="s">
        <v>76</v>
      </c>
      <c r="AY142" s="272" t="s">
        <v>197</v>
      </c>
    </row>
    <row r="143" s="2" customFormat="1" ht="33" customHeight="1">
      <c r="A143" s="40"/>
      <c r="B143" s="41"/>
      <c r="C143" s="215" t="s">
        <v>8</v>
      </c>
      <c r="D143" s="215" t="s">
        <v>198</v>
      </c>
      <c r="E143" s="216" t="s">
        <v>1796</v>
      </c>
      <c r="F143" s="217" t="s">
        <v>1797</v>
      </c>
      <c r="G143" s="218" t="s">
        <v>232</v>
      </c>
      <c r="H143" s="219">
        <v>2</v>
      </c>
      <c r="I143" s="220"/>
      <c r="J143" s="221">
        <f>ROUND(I143*H143,2)</f>
        <v>0</v>
      </c>
      <c r="K143" s="222"/>
      <c r="L143" s="46"/>
      <c r="M143" s="223" t="s">
        <v>19</v>
      </c>
      <c r="N143" s="224" t="s">
        <v>42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148</v>
      </c>
      <c r="AT143" s="227" t="s">
        <v>198</v>
      </c>
      <c r="AU143" s="227" t="s">
        <v>76</v>
      </c>
      <c r="AY143" s="19" t="s">
        <v>197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148</v>
      </c>
      <c r="BK143" s="228">
        <f>ROUND(I143*H143,2)</f>
        <v>0</v>
      </c>
      <c r="BL143" s="19" t="s">
        <v>148</v>
      </c>
      <c r="BM143" s="227" t="s">
        <v>537</v>
      </c>
    </row>
    <row r="144" s="2" customFormat="1" ht="24.15" customHeight="1">
      <c r="A144" s="40"/>
      <c r="B144" s="41"/>
      <c r="C144" s="215" t="s">
        <v>329</v>
      </c>
      <c r="D144" s="215" t="s">
        <v>198</v>
      </c>
      <c r="E144" s="216" t="s">
        <v>1798</v>
      </c>
      <c r="F144" s="217" t="s">
        <v>1799</v>
      </c>
      <c r="G144" s="218" t="s">
        <v>232</v>
      </c>
      <c r="H144" s="219">
        <v>2</v>
      </c>
      <c r="I144" s="220"/>
      <c r="J144" s="221">
        <f>ROUND(I144*H144,2)</f>
        <v>0</v>
      </c>
      <c r="K144" s="222"/>
      <c r="L144" s="46"/>
      <c r="M144" s="223" t="s">
        <v>19</v>
      </c>
      <c r="N144" s="224" t="s">
        <v>42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148</v>
      </c>
      <c r="AT144" s="227" t="s">
        <v>198</v>
      </c>
      <c r="AU144" s="227" t="s">
        <v>76</v>
      </c>
      <c r="AY144" s="19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148</v>
      </c>
      <c r="BK144" s="228">
        <f>ROUND(I144*H144,2)</f>
        <v>0</v>
      </c>
      <c r="BL144" s="19" t="s">
        <v>148</v>
      </c>
      <c r="BM144" s="227" t="s">
        <v>545</v>
      </c>
    </row>
    <row r="145" s="2" customFormat="1" ht="33" customHeight="1">
      <c r="A145" s="40"/>
      <c r="B145" s="41"/>
      <c r="C145" s="215" t="s">
        <v>333</v>
      </c>
      <c r="D145" s="215" t="s">
        <v>198</v>
      </c>
      <c r="E145" s="216" t="s">
        <v>1800</v>
      </c>
      <c r="F145" s="217" t="s">
        <v>1801</v>
      </c>
      <c r="G145" s="218" t="s">
        <v>232</v>
      </c>
      <c r="H145" s="219">
        <v>2</v>
      </c>
      <c r="I145" s="220"/>
      <c r="J145" s="221">
        <f>ROUND(I145*H145,2)</f>
        <v>0</v>
      </c>
      <c r="K145" s="222"/>
      <c r="L145" s="46"/>
      <c r="M145" s="223" t="s">
        <v>19</v>
      </c>
      <c r="N145" s="224" t="s">
        <v>42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148</v>
      </c>
      <c r="AT145" s="227" t="s">
        <v>198</v>
      </c>
      <c r="AU145" s="227" t="s">
        <v>76</v>
      </c>
      <c r="AY145" s="19" t="s">
        <v>197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148</v>
      </c>
      <c r="BK145" s="228">
        <f>ROUND(I145*H145,2)</f>
        <v>0</v>
      </c>
      <c r="BL145" s="19" t="s">
        <v>148</v>
      </c>
      <c r="BM145" s="227" t="s">
        <v>553</v>
      </c>
    </row>
    <row r="146" s="14" customFormat="1">
      <c r="A146" s="14"/>
      <c r="B146" s="240"/>
      <c r="C146" s="241"/>
      <c r="D146" s="231" t="s">
        <v>202</v>
      </c>
      <c r="E146" s="242" t="s">
        <v>19</v>
      </c>
      <c r="F146" s="243" t="s">
        <v>1802</v>
      </c>
      <c r="G146" s="241"/>
      <c r="H146" s="244">
        <v>2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0" t="s">
        <v>202</v>
      </c>
      <c r="AU146" s="250" t="s">
        <v>76</v>
      </c>
      <c r="AV146" s="14" t="s">
        <v>78</v>
      </c>
      <c r="AW146" s="14" t="s">
        <v>31</v>
      </c>
      <c r="AX146" s="14" t="s">
        <v>69</v>
      </c>
      <c r="AY146" s="250" t="s">
        <v>197</v>
      </c>
    </row>
    <row r="147" s="16" customFormat="1">
      <c r="A147" s="16"/>
      <c r="B147" s="262"/>
      <c r="C147" s="263"/>
      <c r="D147" s="231" t="s">
        <v>202</v>
      </c>
      <c r="E147" s="264" t="s">
        <v>19</v>
      </c>
      <c r="F147" s="265" t="s">
        <v>215</v>
      </c>
      <c r="G147" s="263"/>
      <c r="H147" s="266">
        <v>2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72" t="s">
        <v>202</v>
      </c>
      <c r="AU147" s="272" t="s">
        <v>76</v>
      </c>
      <c r="AV147" s="16" t="s">
        <v>148</v>
      </c>
      <c r="AW147" s="16" t="s">
        <v>31</v>
      </c>
      <c r="AX147" s="16" t="s">
        <v>76</v>
      </c>
      <c r="AY147" s="272" t="s">
        <v>197</v>
      </c>
    </row>
    <row r="148" s="2" customFormat="1" ht="24.15" customHeight="1">
      <c r="A148" s="40"/>
      <c r="B148" s="41"/>
      <c r="C148" s="215" t="s">
        <v>338</v>
      </c>
      <c r="D148" s="215" t="s">
        <v>198</v>
      </c>
      <c r="E148" s="216" t="s">
        <v>1803</v>
      </c>
      <c r="F148" s="217" t="s">
        <v>1804</v>
      </c>
      <c r="G148" s="218" t="s">
        <v>252</v>
      </c>
      <c r="H148" s="219">
        <v>8</v>
      </c>
      <c r="I148" s="220"/>
      <c r="J148" s="221">
        <f>ROUND(I148*H148,2)</f>
        <v>0</v>
      </c>
      <c r="K148" s="222"/>
      <c r="L148" s="46"/>
      <c r="M148" s="223" t="s">
        <v>19</v>
      </c>
      <c r="N148" s="224" t="s">
        <v>42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148</v>
      </c>
      <c r="AT148" s="227" t="s">
        <v>198</v>
      </c>
      <c r="AU148" s="227" t="s">
        <v>76</v>
      </c>
      <c r="AY148" s="19" t="s">
        <v>197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148</v>
      </c>
      <c r="BK148" s="228">
        <f>ROUND(I148*H148,2)</f>
        <v>0</v>
      </c>
      <c r="BL148" s="19" t="s">
        <v>148</v>
      </c>
      <c r="BM148" s="227" t="s">
        <v>562</v>
      </c>
    </row>
    <row r="149" s="14" customFormat="1">
      <c r="A149" s="14"/>
      <c r="B149" s="240"/>
      <c r="C149" s="241"/>
      <c r="D149" s="231" t="s">
        <v>202</v>
      </c>
      <c r="E149" s="242" t="s">
        <v>19</v>
      </c>
      <c r="F149" s="243" t="s">
        <v>1805</v>
      </c>
      <c r="G149" s="241"/>
      <c r="H149" s="244">
        <v>8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202</v>
      </c>
      <c r="AU149" s="250" t="s">
        <v>76</v>
      </c>
      <c r="AV149" s="14" t="s">
        <v>78</v>
      </c>
      <c r="AW149" s="14" t="s">
        <v>31</v>
      </c>
      <c r="AX149" s="14" t="s">
        <v>69</v>
      </c>
      <c r="AY149" s="250" t="s">
        <v>197</v>
      </c>
    </row>
    <row r="150" s="16" customFormat="1">
      <c r="A150" s="16"/>
      <c r="B150" s="262"/>
      <c r="C150" s="263"/>
      <c r="D150" s="231" t="s">
        <v>202</v>
      </c>
      <c r="E150" s="264" t="s">
        <v>19</v>
      </c>
      <c r="F150" s="265" t="s">
        <v>215</v>
      </c>
      <c r="G150" s="263"/>
      <c r="H150" s="266">
        <v>8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2" t="s">
        <v>202</v>
      </c>
      <c r="AU150" s="272" t="s">
        <v>76</v>
      </c>
      <c r="AV150" s="16" t="s">
        <v>148</v>
      </c>
      <c r="AW150" s="16" t="s">
        <v>31</v>
      </c>
      <c r="AX150" s="16" t="s">
        <v>76</v>
      </c>
      <c r="AY150" s="272" t="s">
        <v>197</v>
      </c>
    </row>
    <row r="151" s="12" customFormat="1" ht="25.92" customHeight="1">
      <c r="A151" s="12"/>
      <c r="B151" s="201"/>
      <c r="C151" s="202"/>
      <c r="D151" s="203" t="s">
        <v>68</v>
      </c>
      <c r="E151" s="204" t="s">
        <v>1806</v>
      </c>
      <c r="F151" s="204" t="s">
        <v>1807</v>
      </c>
      <c r="G151" s="202"/>
      <c r="H151" s="202"/>
      <c r="I151" s="205"/>
      <c r="J151" s="206">
        <f>BK151</f>
        <v>0</v>
      </c>
      <c r="K151" s="202"/>
      <c r="L151" s="207"/>
      <c r="M151" s="208"/>
      <c r="N151" s="209"/>
      <c r="O151" s="209"/>
      <c r="P151" s="210">
        <f>SUM(P152:P153)</f>
        <v>0</v>
      </c>
      <c r="Q151" s="209"/>
      <c r="R151" s="210">
        <f>SUM(R152:R153)</f>
        <v>0</v>
      </c>
      <c r="S151" s="209"/>
      <c r="T151" s="211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78</v>
      </c>
      <c r="AT151" s="213" t="s">
        <v>68</v>
      </c>
      <c r="AU151" s="213" t="s">
        <v>69</v>
      </c>
      <c r="AY151" s="212" t="s">
        <v>197</v>
      </c>
      <c r="BK151" s="214">
        <f>SUM(BK152:BK153)</f>
        <v>0</v>
      </c>
    </row>
    <row r="152" s="2" customFormat="1" ht="24.15" customHeight="1">
      <c r="A152" s="40"/>
      <c r="B152" s="41"/>
      <c r="C152" s="215" t="s">
        <v>76</v>
      </c>
      <c r="D152" s="215" t="s">
        <v>198</v>
      </c>
      <c r="E152" s="216" t="s">
        <v>1808</v>
      </c>
      <c r="F152" s="217" t="s">
        <v>1809</v>
      </c>
      <c r="G152" s="218" t="s">
        <v>1733</v>
      </c>
      <c r="H152" s="219">
        <v>3</v>
      </c>
      <c r="I152" s="220"/>
      <c r="J152" s="221">
        <f>ROUND(I152*H152,2)</f>
        <v>0</v>
      </c>
      <c r="K152" s="222"/>
      <c r="L152" s="46"/>
      <c r="M152" s="223" t="s">
        <v>19</v>
      </c>
      <c r="N152" s="224" t="s">
        <v>42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148</v>
      </c>
      <c r="AT152" s="227" t="s">
        <v>198</v>
      </c>
      <c r="AU152" s="227" t="s">
        <v>76</v>
      </c>
      <c r="AY152" s="19" t="s">
        <v>197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148</v>
      </c>
      <c r="BK152" s="228">
        <f>ROUND(I152*H152,2)</f>
        <v>0</v>
      </c>
      <c r="BL152" s="19" t="s">
        <v>148</v>
      </c>
      <c r="BM152" s="227" t="s">
        <v>570</v>
      </c>
    </row>
    <row r="153" s="2" customFormat="1" ht="24.15" customHeight="1">
      <c r="A153" s="40"/>
      <c r="B153" s="41"/>
      <c r="C153" s="215" t="s">
        <v>78</v>
      </c>
      <c r="D153" s="215" t="s">
        <v>198</v>
      </c>
      <c r="E153" s="216" t="s">
        <v>1810</v>
      </c>
      <c r="F153" s="217" t="s">
        <v>1811</v>
      </c>
      <c r="G153" s="218" t="s">
        <v>1733</v>
      </c>
      <c r="H153" s="219">
        <v>4</v>
      </c>
      <c r="I153" s="220"/>
      <c r="J153" s="221">
        <f>ROUND(I153*H153,2)</f>
        <v>0</v>
      </c>
      <c r="K153" s="222"/>
      <c r="L153" s="46"/>
      <c r="M153" s="223" t="s">
        <v>19</v>
      </c>
      <c r="N153" s="224" t="s">
        <v>42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148</v>
      </c>
      <c r="AT153" s="227" t="s">
        <v>198</v>
      </c>
      <c r="AU153" s="227" t="s">
        <v>76</v>
      </c>
      <c r="AY153" s="19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148</v>
      </c>
      <c r="BK153" s="228">
        <f>ROUND(I153*H153,2)</f>
        <v>0</v>
      </c>
      <c r="BL153" s="19" t="s">
        <v>148</v>
      </c>
      <c r="BM153" s="227" t="s">
        <v>580</v>
      </c>
    </row>
    <row r="154" s="12" customFormat="1" ht="25.92" customHeight="1">
      <c r="A154" s="12"/>
      <c r="B154" s="201"/>
      <c r="C154" s="202"/>
      <c r="D154" s="203" t="s">
        <v>68</v>
      </c>
      <c r="E154" s="204" t="s">
        <v>1812</v>
      </c>
      <c r="F154" s="204" t="s">
        <v>1813</v>
      </c>
      <c r="G154" s="202"/>
      <c r="H154" s="202"/>
      <c r="I154" s="205"/>
      <c r="J154" s="206">
        <f>BK154</f>
        <v>0</v>
      </c>
      <c r="K154" s="202"/>
      <c r="L154" s="207"/>
      <c r="M154" s="208"/>
      <c r="N154" s="209"/>
      <c r="O154" s="209"/>
      <c r="P154" s="210">
        <f>SUM(P155:P180)</f>
        <v>0</v>
      </c>
      <c r="Q154" s="209"/>
      <c r="R154" s="210">
        <f>SUM(R155:R180)</f>
        <v>0</v>
      </c>
      <c r="S154" s="209"/>
      <c r="T154" s="211">
        <f>SUM(T155:T180)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78</v>
      </c>
      <c r="AT154" s="213" t="s">
        <v>68</v>
      </c>
      <c r="AU154" s="213" t="s">
        <v>69</v>
      </c>
      <c r="AY154" s="212" t="s">
        <v>197</v>
      </c>
      <c r="BK154" s="214">
        <f>SUM(BK155:BK180)</f>
        <v>0</v>
      </c>
    </row>
    <row r="155" s="2" customFormat="1" ht="24.15" customHeight="1">
      <c r="A155" s="40"/>
      <c r="B155" s="41"/>
      <c r="C155" s="215" t="s">
        <v>95</v>
      </c>
      <c r="D155" s="215" t="s">
        <v>198</v>
      </c>
      <c r="E155" s="216" t="s">
        <v>1814</v>
      </c>
      <c r="F155" s="217" t="s">
        <v>1815</v>
      </c>
      <c r="G155" s="218" t="s">
        <v>252</v>
      </c>
      <c r="H155" s="219">
        <v>89</v>
      </c>
      <c r="I155" s="220"/>
      <c r="J155" s="221">
        <f>ROUND(I155*H155,2)</f>
        <v>0</v>
      </c>
      <c r="K155" s="222"/>
      <c r="L155" s="46"/>
      <c r="M155" s="223" t="s">
        <v>19</v>
      </c>
      <c r="N155" s="224" t="s">
        <v>42</v>
      </c>
      <c r="O155" s="86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148</v>
      </c>
      <c r="AT155" s="227" t="s">
        <v>198</v>
      </c>
      <c r="AU155" s="227" t="s">
        <v>76</v>
      </c>
      <c r="AY155" s="19" t="s">
        <v>197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148</v>
      </c>
      <c r="BK155" s="228">
        <f>ROUND(I155*H155,2)</f>
        <v>0</v>
      </c>
      <c r="BL155" s="19" t="s">
        <v>148</v>
      </c>
      <c r="BM155" s="227" t="s">
        <v>589</v>
      </c>
    </row>
    <row r="156" s="14" customFormat="1">
      <c r="A156" s="14"/>
      <c r="B156" s="240"/>
      <c r="C156" s="241"/>
      <c r="D156" s="231" t="s">
        <v>202</v>
      </c>
      <c r="E156" s="242" t="s">
        <v>19</v>
      </c>
      <c r="F156" s="243" t="s">
        <v>1816</v>
      </c>
      <c r="G156" s="241"/>
      <c r="H156" s="244">
        <v>89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202</v>
      </c>
      <c r="AU156" s="250" t="s">
        <v>76</v>
      </c>
      <c r="AV156" s="14" t="s">
        <v>78</v>
      </c>
      <c r="AW156" s="14" t="s">
        <v>31</v>
      </c>
      <c r="AX156" s="14" t="s">
        <v>69</v>
      </c>
      <c r="AY156" s="250" t="s">
        <v>197</v>
      </c>
    </row>
    <row r="157" s="16" customFormat="1">
      <c r="A157" s="16"/>
      <c r="B157" s="262"/>
      <c r="C157" s="263"/>
      <c r="D157" s="231" t="s">
        <v>202</v>
      </c>
      <c r="E157" s="264" t="s">
        <v>19</v>
      </c>
      <c r="F157" s="265" t="s">
        <v>215</v>
      </c>
      <c r="G157" s="263"/>
      <c r="H157" s="266">
        <v>89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72" t="s">
        <v>202</v>
      </c>
      <c r="AU157" s="272" t="s">
        <v>76</v>
      </c>
      <c r="AV157" s="16" t="s">
        <v>148</v>
      </c>
      <c r="AW157" s="16" t="s">
        <v>31</v>
      </c>
      <c r="AX157" s="16" t="s">
        <v>76</v>
      </c>
      <c r="AY157" s="272" t="s">
        <v>197</v>
      </c>
    </row>
    <row r="158" s="2" customFormat="1" ht="24.15" customHeight="1">
      <c r="A158" s="40"/>
      <c r="B158" s="41"/>
      <c r="C158" s="215" t="s">
        <v>148</v>
      </c>
      <c r="D158" s="215" t="s">
        <v>198</v>
      </c>
      <c r="E158" s="216" t="s">
        <v>1817</v>
      </c>
      <c r="F158" s="217" t="s">
        <v>1818</v>
      </c>
      <c r="G158" s="218" t="s">
        <v>252</v>
      </c>
      <c r="H158" s="219">
        <v>500</v>
      </c>
      <c r="I158" s="220"/>
      <c r="J158" s="221">
        <f>ROUND(I158*H158,2)</f>
        <v>0</v>
      </c>
      <c r="K158" s="222"/>
      <c r="L158" s="46"/>
      <c r="M158" s="223" t="s">
        <v>19</v>
      </c>
      <c r="N158" s="224" t="s">
        <v>42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148</v>
      </c>
      <c r="AT158" s="227" t="s">
        <v>198</v>
      </c>
      <c r="AU158" s="227" t="s">
        <v>76</v>
      </c>
      <c r="AY158" s="19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148</v>
      </c>
      <c r="BK158" s="228">
        <f>ROUND(I158*H158,2)</f>
        <v>0</v>
      </c>
      <c r="BL158" s="19" t="s">
        <v>148</v>
      </c>
      <c r="BM158" s="227" t="s">
        <v>599</v>
      </c>
    </row>
    <row r="159" s="14" customFormat="1">
      <c r="A159" s="14"/>
      <c r="B159" s="240"/>
      <c r="C159" s="241"/>
      <c r="D159" s="231" t="s">
        <v>202</v>
      </c>
      <c r="E159" s="242" t="s">
        <v>19</v>
      </c>
      <c r="F159" s="243" t="s">
        <v>1757</v>
      </c>
      <c r="G159" s="241"/>
      <c r="H159" s="244">
        <v>500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202</v>
      </c>
      <c r="AU159" s="250" t="s">
        <v>76</v>
      </c>
      <c r="AV159" s="14" t="s">
        <v>78</v>
      </c>
      <c r="AW159" s="14" t="s">
        <v>31</v>
      </c>
      <c r="AX159" s="14" t="s">
        <v>69</v>
      </c>
      <c r="AY159" s="250" t="s">
        <v>197</v>
      </c>
    </row>
    <row r="160" s="16" customFormat="1">
      <c r="A160" s="16"/>
      <c r="B160" s="262"/>
      <c r="C160" s="263"/>
      <c r="D160" s="231" t="s">
        <v>202</v>
      </c>
      <c r="E160" s="264" t="s">
        <v>19</v>
      </c>
      <c r="F160" s="265" t="s">
        <v>215</v>
      </c>
      <c r="G160" s="263"/>
      <c r="H160" s="266">
        <v>500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2" t="s">
        <v>202</v>
      </c>
      <c r="AU160" s="272" t="s">
        <v>76</v>
      </c>
      <c r="AV160" s="16" t="s">
        <v>148</v>
      </c>
      <c r="AW160" s="16" t="s">
        <v>31</v>
      </c>
      <c r="AX160" s="16" t="s">
        <v>76</v>
      </c>
      <c r="AY160" s="272" t="s">
        <v>197</v>
      </c>
    </row>
    <row r="161" s="2" customFormat="1" ht="24.15" customHeight="1">
      <c r="A161" s="40"/>
      <c r="B161" s="41"/>
      <c r="C161" s="215" t="s">
        <v>245</v>
      </c>
      <c r="D161" s="215" t="s">
        <v>198</v>
      </c>
      <c r="E161" s="216" t="s">
        <v>1819</v>
      </c>
      <c r="F161" s="217" t="s">
        <v>1820</v>
      </c>
      <c r="G161" s="218" t="s">
        <v>1733</v>
      </c>
      <c r="H161" s="219">
        <v>60</v>
      </c>
      <c r="I161" s="220"/>
      <c r="J161" s="221">
        <f>ROUND(I161*H161,2)</f>
        <v>0</v>
      </c>
      <c r="K161" s="222"/>
      <c r="L161" s="46"/>
      <c r="M161" s="223" t="s">
        <v>19</v>
      </c>
      <c r="N161" s="224" t="s">
        <v>42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148</v>
      </c>
      <c r="AT161" s="227" t="s">
        <v>198</v>
      </c>
      <c r="AU161" s="227" t="s">
        <v>76</v>
      </c>
      <c r="AY161" s="19" t="s">
        <v>197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148</v>
      </c>
      <c r="BK161" s="228">
        <f>ROUND(I161*H161,2)</f>
        <v>0</v>
      </c>
      <c r="BL161" s="19" t="s">
        <v>148</v>
      </c>
      <c r="BM161" s="227" t="s">
        <v>609</v>
      </c>
    </row>
    <row r="162" s="14" customFormat="1">
      <c r="A162" s="14"/>
      <c r="B162" s="240"/>
      <c r="C162" s="241"/>
      <c r="D162" s="231" t="s">
        <v>202</v>
      </c>
      <c r="E162" s="242" t="s">
        <v>19</v>
      </c>
      <c r="F162" s="243" t="s">
        <v>1821</v>
      </c>
      <c r="G162" s="241"/>
      <c r="H162" s="244">
        <v>60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202</v>
      </c>
      <c r="AU162" s="250" t="s">
        <v>76</v>
      </c>
      <c r="AV162" s="14" t="s">
        <v>78</v>
      </c>
      <c r="AW162" s="14" t="s">
        <v>31</v>
      </c>
      <c r="AX162" s="14" t="s">
        <v>69</v>
      </c>
      <c r="AY162" s="250" t="s">
        <v>197</v>
      </c>
    </row>
    <row r="163" s="16" customFormat="1">
      <c r="A163" s="16"/>
      <c r="B163" s="262"/>
      <c r="C163" s="263"/>
      <c r="D163" s="231" t="s">
        <v>202</v>
      </c>
      <c r="E163" s="264" t="s">
        <v>19</v>
      </c>
      <c r="F163" s="265" t="s">
        <v>215</v>
      </c>
      <c r="G163" s="263"/>
      <c r="H163" s="266">
        <v>60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72" t="s">
        <v>202</v>
      </c>
      <c r="AU163" s="272" t="s">
        <v>76</v>
      </c>
      <c r="AV163" s="16" t="s">
        <v>148</v>
      </c>
      <c r="AW163" s="16" t="s">
        <v>31</v>
      </c>
      <c r="AX163" s="16" t="s">
        <v>76</v>
      </c>
      <c r="AY163" s="272" t="s">
        <v>197</v>
      </c>
    </row>
    <row r="164" s="2" customFormat="1" ht="24.15" customHeight="1">
      <c r="A164" s="40"/>
      <c r="B164" s="41"/>
      <c r="C164" s="215" t="s">
        <v>249</v>
      </c>
      <c r="D164" s="215" t="s">
        <v>198</v>
      </c>
      <c r="E164" s="216" t="s">
        <v>1822</v>
      </c>
      <c r="F164" s="217" t="s">
        <v>1823</v>
      </c>
      <c r="G164" s="218" t="s">
        <v>1733</v>
      </c>
      <c r="H164" s="219">
        <v>10</v>
      </c>
      <c r="I164" s="220"/>
      <c r="J164" s="221">
        <f>ROUND(I164*H164,2)</f>
        <v>0</v>
      </c>
      <c r="K164" s="222"/>
      <c r="L164" s="46"/>
      <c r="M164" s="223" t="s">
        <v>19</v>
      </c>
      <c r="N164" s="224" t="s">
        <v>42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148</v>
      </c>
      <c r="AT164" s="227" t="s">
        <v>198</v>
      </c>
      <c r="AU164" s="227" t="s">
        <v>76</v>
      </c>
      <c r="AY164" s="19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148</v>
      </c>
      <c r="BK164" s="228">
        <f>ROUND(I164*H164,2)</f>
        <v>0</v>
      </c>
      <c r="BL164" s="19" t="s">
        <v>148</v>
      </c>
      <c r="BM164" s="227" t="s">
        <v>623</v>
      </c>
    </row>
    <row r="165" s="2" customFormat="1" ht="24.15" customHeight="1">
      <c r="A165" s="40"/>
      <c r="B165" s="41"/>
      <c r="C165" s="215" t="s">
        <v>257</v>
      </c>
      <c r="D165" s="215" t="s">
        <v>198</v>
      </c>
      <c r="E165" s="216" t="s">
        <v>1824</v>
      </c>
      <c r="F165" s="217" t="s">
        <v>1825</v>
      </c>
      <c r="G165" s="218" t="s">
        <v>1733</v>
      </c>
      <c r="H165" s="219">
        <v>108</v>
      </c>
      <c r="I165" s="220"/>
      <c r="J165" s="221">
        <f>ROUND(I165*H165,2)</f>
        <v>0</v>
      </c>
      <c r="K165" s="222"/>
      <c r="L165" s="46"/>
      <c r="M165" s="223" t="s">
        <v>19</v>
      </c>
      <c r="N165" s="224" t="s">
        <v>42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148</v>
      </c>
      <c r="AT165" s="227" t="s">
        <v>198</v>
      </c>
      <c r="AU165" s="227" t="s">
        <v>76</v>
      </c>
      <c r="AY165" s="19" t="s">
        <v>197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148</v>
      </c>
      <c r="BK165" s="228">
        <f>ROUND(I165*H165,2)</f>
        <v>0</v>
      </c>
      <c r="BL165" s="19" t="s">
        <v>148</v>
      </c>
      <c r="BM165" s="227" t="s">
        <v>633</v>
      </c>
    </row>
    <row r="166" s="2" customFormat="1" ht="24.15" customHeight="1">
      <c r="A166" s="40"/>
      <c r="B166" s="41"/>
      <c r="C166" s="215" t="s">
        <v>265</v>
      </c>
      <c r="D166" s="215" t="s">
        <v>198</v>
      </c>
      <c r="E166" s="216" t="s">
        <v>1826</v>
      </c>
      <c r="F166" s="217" t="s">
        <v>1827</v>
      </c>
      <c r="G166" s="218" t="s">
        <v>1733</v>
      </c>
      <c r="H166" s="219">
        <v>1</v>
      </c>
      <c r="I166" s="220"/>
      <c r="J166" s="221">
        <f>ROUND(I166*H166,2)</f>
        <v>0</v>
      </c>
      <c r="K166" s="222"/>
      <c r="L166" s="46"/>
      <c r="M166" s="223" t="s">
        <v>19</v>
      </c>
      <c r="N166" s="224" t="s">
        <v>42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148</v>
      </c>
      <c r="AT166" s="227" t="s">
        <v>198</v>
      </c>
      <c r="AU166" s="227" t="s">
        <v>76</v>
      </c>
      <c r="AY166" s="19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148</v>
      </c>
      <c r="BK166" s="228">
        <f>ROUND(I166*H166,2)</f>
        <v>0</v>
      </c>
      <c r="BL166" s="19" t="s">
        <v>148</v>
      </c>
      <c r="BM166" s="227" t="s">
        <v>640</v>
      </c>
    </row>
    <row r="167" s="2" customFormat="1" ht="24.15" customHeight="1">
      <c r="A167" s="40"/>
      <c r="B167" s="41"/>
      <c r="C167" s="215" t="s">
        <v>271</v>
      </c>
      <c r="D167" s="215" t="s">
        <v>198</v>
      </c>
      <c r="E167" s="216" t="s">
        <v>1828</v>
      </c>
      <c r="F167" s="217" t="s">
        <v>1829</v>
      </c>
      <c r="G167" s="218" t="s">
        <v>1733</v>
      </c>
      <c r="H167" s="219">
        <v>10</v>
      </c>
      <c r="I167" s="220"/>
      <c r="J167" s="221">
        <f>ROUND(I167*H167,2)</f>
        <v>0</v>
      </c>
      <c r="K167" s="222"/>
      <c r="L167" s="46"/>
      <c r="M167" s="223" t="s">
        <v>19</v>
      </c>
      <c r="N167" s="224" t="s">
        <v>42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148</v>
      </c>
      <c r="AT167" s="227" t="s">
        <v>198</v>
      </c>
      <c r="AU167" s="227" t="s">
        <v>76</v>
      </c>
      <c r="AY167" s="19" t="s">
        <v>197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148</v>
      </c>
      <c r="BK167" s="228">
        <f>ROUND(I167*H167,2)</f>
        <v>0</v>
      </c>
      <c r="BL167" s="19" t="s">
        <v>148</v>
      </c>
      <c r="BM167" s="227" t="s">
        <v>650</v>
      </c>
    </row>
    <row r="168" s="2" customFormat="1" ht="24.15" customHeight="1">
      <c r="A168" s="40"/>
      <c r="B168" s="41"/>
      <c r="C168" s="215" t="s">
        <v>276</v>
      </c>
      <c r="D168" s="215" t="s">
        <v>198</v>
      </c>
      <c r="E168" s="216" t="s">
        <v>1830</v>
      </c>
      <c r="F168" s="217" t="s">
        <v>1831</v>
      </c>
      <c r="G168" s="218" t="s">
        <v>1733</v>
      </c>
      <c r="H168" s="219">
        <v>10</v>
      </c>
      <c r="I168" s="220"/>
      <c r="J168" s="221">
        <f>ROUND(I168*H168,2)</f>
        <v>0</v>
      </c>
      <c r="K168" s="222"/>
      <c r="L168" s="46"/>
      <c r="M168" s="223" t="s">
        <v>19</v>
      </c>
      <c r="N168" s="224" t="s">
        <v>42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148</v>
      </c>
      <c r="AT168" s="227" t="s">
        <v>198</v>
      </c>
      <c r="AU168" s="227" t="s">
        <v>76</v>
      </c>
      <c r="AY168" s="19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148</v>
      </c>
      <c r="BK168" s="228">
        <f>ROUND(I168*H168,2)</f>
        <v>0</v>
      </c>
      <c r="BL168" s="19" t="s">
        <v>148</v>
      </c>
      <c r="BM168" s="227" t="s">
        <v>1392</v>
      </c>
    </row>
    <row r="169" s="2" customFormat="1" ht="24.15" customHeight="1">
      <c r="A169" s="40"/>
      <c r="B169" s="41"/>
      <c r="C169" s="215" t="s">
        <v>284</v>
      </c>
      <c r="D169" s="215" t="s">
        <v>198</v>
      </c>
      <c r="E169" s="216" t="s">
        <v>1832</v>
      </c>
      <c r="F169" s="217" t="s">
        <v>1833</v>
      </c>
      <c r="G169" s="218" t="s">
        <v>1733</v>
      </c>
      <c r="H169" s="219">
        <v>10</v>
      </c>
      <c r="I169" s="220"/>
      <c r="J169" s="221">
        <f>ROUND(I169*H169,2)</f>
        <v>0</v>
      </c>
      <c r="K169" s="222"/>
      <c r="L169" s="46"/>
      <c r="M169" s="223" t="s">
        <v>19</v>
      </c>
      <c r="N169" s="224" t="s">
        <v>42</v>
      </c>
      <c r="O169" s="86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7" t="s">
        <v>148</v>
      </c>
      <c r="AT169" s="227" t="s">
        <v>198</v>
      </c>
      <c r="AU169" s="227" t="s">
        <v>76</v>
      </c>
      <c r="AY169" s="19" t="s">
        <v>197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9" t="s">
        <v>148</v>
      </c>
      <c r="BK169" s="228">
        <f>ROUND(I169*H169,2)</f>
        <v>0</v>
      </c>
      <c r="BL169" s="19" t="s">
        <v>148</v>
      </c>
      <c r="BM169" s="227" t="s">
        <v>1403</v>
      </c>
    </row>
    <row r="170" s="2" customFormat="1" ht="21.75" customHeight="1">
      <c r="A170" s="40"/>
      <c r="B170" s="41"/>
      <c r="C170" s="215" t="s">
        <v>304</v>
      </c>
      <c r="D170" s="215" t="s">
        <v>198</v>
      </c>
      <c r="E170" s="216" t="s">
        <v>1834</v>
      </c>
      <c r="F170" s="217" t="s">
        <v>1835</v>
      </c>
      <c r="G170" s="218" t="s">
        <v>1733</v>
      </c>
      <c r="H170" s="219">
        <v>10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42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148</v>
      </c>
      <c r="AT170" s="227" t="s">
        <v>198</v>
      </c>
      <c r="AU170" s="227" t="s">
        <v>76</v>
      </c>
      <c r="AY170" s="19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148</v>
      </c>
      <c r="BK170" s="228">
        <f>ROUND(I170*H170,2)</f>
        <v>0</v>
      </c>
      <c r="BL170" s="19" t="s">
        <v>148</v>
      </c>
      <c r="BM170" s="227" t="s">
        <v>1413</v>
      </c>
    </row>
    <row r="171" s="2" customFormat="1" ht="24.15" customHeight="1">
      <c r="A171" s="40"/>
      <c r="B171" s="41"/>
      <c r="C171" s="215" t="s">
        <v>310</v>
      </c>
      <c r="D171" s="215" t="s">
        <v>198</v>
      </c>
      <c r="E171" s="216" t="s">
        <v>1836</v>
      </c>
      <c r="F171" s="217" t="s">
        <v>1837</v>
      </c>
      <c r="G171" s="218" t="s">
        <v>252</v>
      </c>
      <c r="H171" s="219">
        <v>390</v>
      </c>
      <c r="I171" s="220"/>
      <c r="J171" s="221">
        <f>ROUND(I171*H171,2)</f>
        <v>0</v>
      </c>
      <c r="K171" s="222"/>
      <c r="L171" s="46"/>
      <c r="M171" s="223" t="s">
        <v>19</v>
      </c>
      <c r="N171" s="224" t="s">
        <v>42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148</v>
      </c>
      <c r="AT171" s="227" t="s">
        <v>198</v>
      </c>
      <c r="AU171" s="227" t="s">
        <v>76</v>
      </c>
      <c r="AY171" s="19" t="s">
        <v>197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148</v>
      </c>
      <c r="BK171" s="228">
        <f>ROUND(I171*H171,2)</f>
        <v>0</v>
      </c>
      <c r="BL171" s="19" t="s">
        <v>148</v>
      </c>
      <c r="BM171" s="227" t="s">
        <v>1425</v>
      </c>
    </row>
    <row r="172" s="14" customFormat="1">
      <c r="A172" s="14"/>
      <c r="B172" s="240"/>
      <c r="C172" s="241"/>
      <c r="D172" s="231" t="s">
        <v>202</v>
      </c>
      <c r="E172" s="242" t="s">
        <v>19</v>
      </c>
      <c r="F172" s="243" t="s">
        <v>1793</v>
      </c>
      <c r="G172" s="241"/>
      <c r="H172" s="244">
        <v>390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202</v>
      </c>
      <c r="AU172" s="250" t="s">
        <v>76</v>
      </c>
      <c r="AV172" s="14" t="s">
        <v>78</v>
      </c>
      <c r="AW172" s="14" t="s">
        <v>31</v>
      </c>
      <c r="AX172" s="14" t="s">
        <v>69</v>
      </c>
      <c r="AY172" s="250" t="s">
        <v>197</v>
      </c>
    </row>
    <row r="173" s="16" customFormat="1">
      <c r="A173" s="16"/>
      <c r="B173" s="262"/>
      <c r="C173" s="263"/>
      <c r="D173" s="231" t="s">
        <v>202</v>
      </c>
      <c r="E173" s="264" t="s">
        <v>19</v>
      </c>
      <c r="F173" s="265" t="s">
        <v>215</v>
      </c>
      <c r="G173" s="263"/>
      <c r="H173" s="266">
        <v>390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72" t="s">
        <v>202</v>
      </c>
      <c r="AU173" s="272" t="s">
        <v>76</v>
      </c>
      <c r="AV173" s="16" t="s">
        <v>148</v>
      </c>
      <c r="AW173" s="16" t="s">
        <v>31</v>
      </c>
      <c r="AX173" s="16" t="s">
        <v>76</v>
      </c>
      <c r="AY173" s="272" t="s">
        <v>197</v>
      </c>
    </row>
    <row r="174" s="2" customFormat="1" ht="24.15" customHeight="1">
      <c r="A174" s="40"/>
      <c r="B174" s="41"/>
      <c r="C174" s="215" t="s">
        <v>315</v>
      </c>
      <c r="D174" s="215" t="s">
        <v>198</v>
      </c>
      <c r="E174" s="216" t="s">
        <v>1838</v>
      </c>
      <c r="F174" s="217" t="s">
        <v>1839</v>
      </c>
      <c r="G174" s="218" t="s">
        <v>252</v>
      </c>
      <c r="H174" s="219">
        <v>20</v>
      </c>
      <c r="I174" s="220"/>
      <c r="J174" s="221">
        <f>ROUND(I174*H174,2)</f>
        <v>0</v>
      </c>
      <c r="K174" s="222"/>
      <c r="L174" s="46"/>
      <c r="M174" s="223" t="s">
        <v>19</v>
      </c>
      <c r="N174" s="224" t="s">
        <v>42</v>
      </c>
      <c r="O174" s="86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7" t="s">
        <v>148</v>
      </c>
      <c r="AT174" s="227" t="s">
        <v>198</v>
      </c>
      <c r="AU174" s="227" t="s">
        <v>76</v>
      </c>
      <c r="AY174" s="19" t="s">
        <v>197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9" t="s">
        <v>148</v>
      </c>
      <c r="BK174" s="228">
        <f>ROUND(I174*H174,2)</f>
        <v>0</v>
      </c>
      <c r="BL174" s="19" t="s">
        <v>148</v>
      </c>
      <c r="BM174" s="227" t="s">
        <v>1433</v>
      </c>
    </row>
    <row r="175" s="14" customFormat="1">
      <c r="A175" s="14"/>
      <c r="B175" s="240"/>
      <c r="C175" s="241"/>
      <c r="D175" s="231" t="s">
        <v>202</v>
      </c>
      <c r="E175" s="242" t="s">
        <v>19</v>
      </c>
      <c r="F175" s="243" t="s">
        <v>1840</v>
      </c>
      <c r="G175" s="241"/>
      <c r="H175" s="244">
        <v>20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202</v>
      </c>
      <c r="AU175" s="250" t="s">
        <v>76</v>
      </c>
      <c r="AV175" s="14" t="s">
        <v>78</v>
      </c>
      <c r="AW175" s="14" t="s">
        <v>31</v>
      </c>
      <c r="AX175" s="14" t="s">
        <v>69</v>
      </c>
      <c r="AY175" s="250" t="s">
        <v>197</v>
      </c>
    </row>
    <row r="176" s="16" customFormat="1">
      <c r="A176" s="16"/>
      <c r="B176" s="262"/>
      <c r="C176" s="263"/>
      <c r="D176" s="231" t="s">
        <v>202</v>
      </c>
      <c r="E176" s="264" t="s">
        <v>19</v>
      </c>
      <c r="F176" s="265" t="s">
        <v>215</v>
      </c>
      <c r="G176" s="263"/>
      <c r="H176" s="266">
        <v>20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2" t="s">
        <v>202</v>
      </c>
      <c r="AU176" s="272" t="s">
        <v>76</v>
      </c>
      <c r="AV176" s="16" t="s">
        <v>148</v>
      </c>
      <c r="AW176" s="16" t="s">
        <v>31</v>
      </c>
      <c r="AX176" s="16" t="s">
        <v>76</v>
      </c>
      <c r="AY176" s="272" t="s">
        <v>197</v>
      </c>
    </row>
    <row r="177" s="2" customFormat="1" ht="16.5" customHeight="1">
      <c r="A177" s="40"/>
      <c r="B177" s="41"/>
      <c r="C177" s="215" t="s">
        <v>8</v>
      </c>
      <c r="D177" s="215" t="s">
        <v>198</v>
      </c>
      <c r="E177" s="216" t="s">
        <v>1841</v>
      </c>
      <c r="F177" s="217" t="s">
        <v>1842</v>
      </c>
      <c r="G177" s="218" t="s">
        <v>1733</v>
      </c>
      <c r="H177" s="219">
        <v>21</v>
      </c>
      <c r="I177" s="220"/>
      <c r="J177" s="221">
        <f>ROUND(I177*H177,2)</f>
        <v>0</v>
      </c>
      <c r="K177" s="222"/>
      <c r="L177" s="46"/>
      <c r="M177" s="223" t="s">
        <v>19</v>
      </c>
      <c r="N177" s="224" t="s">
        <v>42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148</v>
      </c>
      <c r="AT177" s="227" t="s">
        <v>198</v>
      </c>
      <c r="AU177" s="227" t="s">
        <v>76</v>
      </c>
      <c r="AY177" s="19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148</v>
      </c>
      <c r="BK177" s="228">
        <f>ROUND(I177*H177,2)</f>
        <v>0</v>
      </c>
      <c r="BL177" s="19" t="s">
        <v>148</v>
      </c>
      <c r="BM177" s="227" t="s">
        <v>1441</v>
      </c>
    </row>
    <row r="178" s="14" customFormat="1">
      <c r="A178" s="14"/>
      <c r="B178" s="240"/>
      <c r="C178" s="241"/>
      <c r="D178" s="231" t="s">
        <v>202</v>
      </c>
      <c r="E178" s="242" t="s">
        <v>19</v>
      </c>
      <c r="F178" s="243" t="s">
        <v>1843</v>
      </c>
      <c r="G178" s="241"/>
      <c r="H178" s="244">
        <v>21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202</v>
      </c>
      <c r="AU178" s="250" t="s">
        <v>76</v>
      </c>
      <c r="AV178" s="14" t="s">
        <v>78</v>
      </c>
      <c r="AW178" s="14" t="s">
        <v>31</v>
      </c>
      <c r="AX178" s="14" t="s">
        <v>69</v>
      </c>
      <c r="AY178" s="250" t="s">
        <v>197</v>
      </c>
    </row>
    <row r="179" s="16" customFormat="1">
      <c r="A179" s="16"/>
      <c r="B179" s="262"/>
      <c r="C179" s="263"/>
      <c r="D179" s="231" t="s">
        <v>202</v>
      </c>
      <c r="E179" s="264" t="s">
        <v>19</v>
      </c>
      <c r="F179" s="265" t="s">
        <v>215</v>
      </c>
      <c r="G179" s="263"/>
      <c r="H179" s="266">
        <v>21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2" t="s">
        <v>202</v>
      </c>
      <c r="AU179" s="272" t="s">
        <v>76</v>
      </c>
      <c r="AV179" s="16" t="s">
        <v>148</v>
      </c>
      <c r="AW179" s="16" t="s">
        <v>31</v>
      </c>
      <c r="AX179" s="16" t="s">
        <v>76</v>
      </c>
      <c r="AY179" s="272" t="s">
        <v>197</v>
      </c>
    </row>
    <row r="180" s="2" customFormat="1" ht="24.15" customHeight="1">
      <c r="A180" s="40"/>
      <c r="B180" s="41"/>
      <c r="C180" s="215" t="s">
        <v>329</v>
      </c>
      <c r="D180" s="215" t="s">
        <v>198</v>
      </c>
      <c r="E180" s="216" t="s">
        <v>1844</v>
      </c>
      <c r="F180" s="217" t="s">
        <v>1845</v>
      </c>
      <c r="G180" s="218" t="s">
        <v>1733</v>
      </c>
      <c r="H180" s="219">
        <v>1</v>
      </c>
      <c r="I180" s="220"/>
      <c r="J180" s="221">
        <f>ROUND(I180*H180,2)</f>
        <v>0</v>
      </c>
      <c r="K180" s="222"/>
      <c r="L180" s="46"/>
      <c r="M180" s="223" t="s">
        <v>19</v>
      </c>
      <c r="N180" s="224" t="s">
        <v>42</v>
      </c>
      <c r="O180" s="8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148</v>
      </c>
      <c r="AT180" s="227" t="s">
        <v>198</v>
      </c>
      <c r="AU180" s="227" t="s">
        <v>76</v>
      </c>
      <c r="AY180" s="19" t="s">
        <v>197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148</v>
      </c>
      <c r="BK180" s="228">
        <f>ROUND(I180*H180,2)</f>
        <v>0</v>
      </c>
      <c r="BL180" s="19" t="s">
        <v>148</v>
      </c>
      <c r="BM180" s="227" t="s">
        <v>1451</v>
      </c>
    </row>
    <row r="181" s="12" customFormat="1" ht="25.92" customHeight="1">
      <c r="A181" s="12"/>
      <c r="B181" s="201"/>
      <c r="C181" s="202"/>
      <c r="D181" s="203" t="s">
        <v>68</v>
      </c>
      <c r="E181" s="204" t="s">
        <v>1846</v>
      </c>
      <c r="F181" s="204" t="s">
        <v>1847</v>
      </c>
      <c r="G181" s="202"/>
      <c r="H181" s="202"/>
      <c r="I181" s="205"/>
      <c r="J181" s="206">
        <f>BK181</f>
        <v>0</v>
      </c>
      <c r="K181" s="202"/>
      <c r="L181" s="207"/>
      <c r="M181" s="208"/>
      <c r="N181" s="209"/>
      <c r="O181" s="209"/>
      <c r="P181" s="210">
        <f>SUM(P182:P192)</f>
        <v>0</v>
      </c>
      <c r="Q181" s="209"/>
      <c r="R181" s="210">
        <f>SUM(R182:R192)</f>
        <v>0</v>
      </c>
      <c r="S181" s="209"/>
      <c r="T181" s="211">
        <f>SUM(T182:T192)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148</v>
      </c>
      <c r="AT181" s="213" t="s">
        <v>68</v>
      </c>
      <c r="AU181" s="213" t="s">
        <v>69</v>
      </c>
      <c r="AY181" s="212" t="s">
        <v>197</v>
      </c>
      <c r="BK181" s="214">
        <f>SUM(BK182:BK192)</f>
        <v>0</v>
      </c>
    </row>
    <row r="182" s="2" customFormat="1" ht="16.5" customHeight="1">
      <c r="A182" s="40"/>
      <c r="B182" s="41"/>
      <c r="C182" s="215" t="s">
        <v>76</v>
      </c>
      <c r="D182" s="215" t="s">
        <v>198</v>
      </c>
      <c r="E182" s="216" t="s">
        <v>1848</v>
      </c>
      <c r="F182" s="217" t="s">
        <v>1849</v>
      </c>
      <c r="G182" s="218" t="s">
        <v>1733</v>
      </c>
      <c r="H182" s="219">
        <v>2</v>
      </c>
      <c r="I182" s="220"/>
      <c r="J182" s="221">
        <f>ROUND(I182*H182,2)</f>
        <v>0</v>
      </c>
      <c r="K182" s="222"/>
      <c r="L182" s="46"/>
      <c r="M182" s="223" t="s">
        <v>19</v>
      </c>
      <c r="N182" s="224" t="s">
        <v>42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148</v>
      </c>
      <c r="AT182" s="227" t="s">
        <v>198</v>
      </c>
      <c r="AU182" s="227" t="s">
        <v>76</v>
      </c>
      <c r="AY182" s="19" t="s">
        <v>197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148</v>
      </c>
      <c r="BK182" s="228">
        <f>ROUND(I182*H182,2)</f>
        <v>0</v>
      </c>
      <c r="BL182" s="19" t="s">
        <v>148</v>
      </c>
      <c r="BM182" s="227" t="s">
        <v>1460</v>
      </c>
    </row>
    <row r="183" s="2" customFormat="1" ht="16.5" customHeight="1">
      <c r="A183" s="40"/>
      <c r="B183" s="41"/>
      <c r="C183" s="215" t="s">
        <v>78</v>
      </c>
      <c r="D183" s="215" t="s">
        <v>198</v>
      </c>
      <c r="E183" s="216" t="s">
        <v>1850</v>
      </c>
      <c r="F183" s="217" t="s">
        <v>1851</v>
      </c>
      <c r="G183" s="218" t="s">
        <v>1733</v>
      </c>
      <c r="H183" s="219">
        <v>3</v>
      </c>
      <c r="I183" s="220"/>
      <c r="J183" s="221">
        <f>ROUND(I183*H183,2)</f>
        <v>0</v>
      </c>
      <c r="K183" s="222"/>
      <c r="L183" s="46"/>
      <c r="M183" s="223" t="s">
        <v>19</v>
      </c>
      <c r="N183" s="224" t="s">
        <v>42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148</v>
      </c>
      <c r="AT183" s="227" t="s">
        <v>198</v>
      </c>
      <c r="AU183" s="227" t="s">
        <v>76</v>
      </c>
      <c r="AY183" s="19" t="s">
        <v>197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148</v>
      </c>
      <c r="BK183" s="228">
        <f>ROUND(I183*H183,2)</f>
        <v>0</v>
      </c>
      <c r="BL183" s="19" t="s">
        <v>148</v>
      </c>
      <c r="BM183" s="227" t="s">
        <v>1470</v>
      </c>
    </row>
    <row r="184" s="2" customFormat="1" ht="16.5" customHeight="1">
      <c r="A184" s="40"/>
      <c r="B184" s="41"/>
      <c r="C184" s="215" t="s">
        <v>95</v>
      </c>
      <c r="D184" s="215" t="s">
        <v>198</v>
      </c>
      <c r="E184" s="216" t="s">
        <v>1852</v>
      </c>
      <c r="F184" s="217" t="s">
        <v>1853</v>
      </c>
      <c r="G184" s="218" t="s">
        <v>1733</v>
      </c>
      <c r="H184" s="219">
        <v>5</v>
      </c>
      <c r="I184" s="220"/>
      <c r="J184" s="221">
        <f>ROUND(I184*H184,2)</f>
        <v>0</v>
      </c>
      <c r="K184" s="222"/>
      <c r="L184" s="46"/>
      <c r="M184" s="223" t="s">
        <v>19</v>
      </c>
      <c r="N184" s="224" t="s">
        <v>42</v>
      </c>
      <c r="O184" s="86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7" t="s">
        <v>148</v>
      </c>
      <c r="AT184" s="227" t="s">
        <v>198</v>
      </c>
      <c r="AU184" s="227" t="s">
        <v>76</v>
      </c>
      <c r="AY184" s="19" t="s">
        <v>197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9" t="s">
        <v>148</v>
      </c>
      <c r="BK184" s="228">
        <f>ROUND(I184*H184,2)</f>
        <v>0</v>
      </c>
      <c r="BL184" s="19" t="s">
        <v>148</v>
      </c>
      <c r="BM184" s="227" t="s">
        <v>1481</v>
      </c>
    </row>
    <row r="185" s="2" customFormat="1" ht="16.5" customHeight="1">
      <c r="A185" s="40"/>
      <c r="B185" s="41"/>
      <c r="C185" s="215" t="s">
        <v>148</v>
      </c>
      <c r="D185" s="215" t="s">
        <v>198</v>
      </c>
      <c r="E185" s="216" t="s">
        <v>1854</v>
      </c>
      <c r="F185" s="217" t="s">
        <v>1855</v>
      </c>
      <c r="G185" s="218" t="s">
        <v>1733</v>
      </c>
      <c r="H185" s="219">
        <v>10</v>
      </c>
      <c r="I185" s="220"/>
      <c r="J185" s="221">
        <f>ROUND(I185*H185,2)</f>
        <v>0</v>
      </c>
      <c r="K185" s="222"/>
      <c r="L185" s="46"/>
      <c r="M185" s="223" t="s">
        <v>19</v>
      </c>
      <c r="N185" s="224" t="s">
        <v>42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148</v>
      </c>
      <c r="AT185" s="227" t="s">
        <v>198</v>
      </c>
      <c r="AU185" s="227" t="s">
        <v>76</v>
      </c>
      <c r="AY185" s="19" t="s">
        <v>197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148</v>
      </c>
      <c r="BK185" s="228">
        <f>ROUND(I185*H185,2)</f>
        <v>0</v>
      </c>
      <c r="BL185" s="19" t="s">
        <v>148</v>
      </c>
      <c r="BM185" s="227" t="s">
        <v>1492</v>
      </c>
    </row>
    <row r="186" s="2" customFormat="1" ht="16.5" customHeight="1">
      <c r="A186" s="40"/>
      <c r="B186" s="41"/>
      <c r="C186" s="215" t="s">
        <v>245</v>
      </c>
      <c r="D186" s="215" t="s">
        <v>198</v>
      </c>
      <c r="E186" s="216" t="s">
        <v>1856</v>
      </c>
      <c r="F186" s="217" t="s">
        <v>1857</v>
      </c>
      <c r="G186" s="218" t="s">
        <v>1733</v>
      </c>
      <c r="H186" s="219">
        <v>1</v>
      </c>
      <c r="I186" s="220"/>
      <c r="J186" s="221">
        <f>ROUND(I186*H186,2)</f>
        <v>0</v>
      </c>
      <c r="K186" s="222"/>
      <c r="L186" s="46"/>
      <c r="M186" s="223" t="s">
        <v>19</v>
      </c>
      <c r="N186" s="224" t="s">
        <v>42</v>
      </c>
      <c r="O186" s="8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148</v>
      </c>
      <c r="AT186" s="227" t="s">
        <v>198</v>
      </c>
      <c r="AU186" s="227" t="s">
        <v>76</v>
      </c>
      <c r="AY186" s="19" t="s">
        <v>197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148</v>
      </c>
      <c r="BK186" s="228">
        <f>ROUND(I186*H186,2)</f>
        <v>0</v>
      </c>
      <c r="BL186" s="19" t="s">
        <v>148</v>
      </c>
      <c r="BM186" s="227" t="s">
        <v>1503</v>
      </c>
    </row>
    <row r="187" s="2" customFormat="1" ht="16.5" customHeight="1">
      <c r="A187" s="40"/>
      <c r="B187" s="41"/>
      <c r="C187" s="215" t="s">
        <v>249</v>
      </c>
      <c r="D187" s="215" t="s">
        <v>198</v>
      </c>
      <c r="E187" s="216" t="s">
        <v>1858</v>
      </c>
      <c r="F187" s="217" t="s">
        <v>1859</v>
      </c>
      <c r="G187" s="218" t="s">
        <v>1733</v>
      </c>
      <c r="H187" s="219">
        <v>1</v>
      </c>
      <c r="I187" s="220"/>
      <c r="J187" s="221">
        <f>ROUND(I187*H187,2)</f>
        <v>0</v>
      </c>
      <c r="K187" s="222"/>
      <c r="L187" s="46"/>
      <c r="M187" s="223" t="s">
        <v>19</v>
      </c>
      <c r="N187" s="224" t="s">
        <v>42</v>
      </c>
      <c r="O187" s="86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7" t="s">
        <v>148</v>
      </c>
      <c r="AT187" s="227" t="s">
        <v>198</v>
      </c>
      <c r="AU187" s="227" t="s">
        <v>76</v>
      </c>
      <c r="AY187" s="19" t="s">
        <v>197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9" t="s">
        <v>148</v>
      </c>
      <c r="BK187" s="228">
        <f>ROUND(I187*H187,2)</f>
        <v>0</v>
      </c>
      <c r="BL187" s="19" t="s">
        <v>148</v>
      </c>
      <c r="BM187" s="227" t="s">
        <v>1513</v>
      </c>
    </row>
    <row r="188" s="2" customFormat="1" ht="16.5" customHeight="1">
      <c r="A188" s="40"/>
      <c r="B188" s="41"/>
      <c r="C188" s="215" t="s">
        <v>257</v>
      </c>
      <c r="D188" s="215" t="s">
        <v>198</v>
      </c>
      <c r="E188" s="216" t="s">
        <v>1860</v>
      </c>
      <c r="F188" s="217" t="s">
        <v>629</v>
      </c>
      <c r="G188" s="218" t="s">
        <v>1733</v>
      </c>
      <c r="H188" s="219">
        <v>1</v>
      </c>
      <c r="I188" s="220"/>
      <c r="J188" s="221">
        <f>ROUND(I188*H188,2)</f>
        <v>0</v>
      </c>
      <c r="K188" s="222"/>
      <c r="L188" s="46"/>
      <c r="M188" s="223" t="s">
        <v>19</v>
      </c>
      <c r="N188" s="224" t="s">
        <v>42</v>
      </c>
      <c r="O188" s="8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148</v>
      </c>
      <c r="AT188" s="227" t="s">
        <v>198</v>
      </c>
      <c r="AU188" s="227" t="s">
        <v>76</v>
      </c>
      <c r="AY188" s="19" t="s">
        <v>197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148</v>
      </c>
      <c r="BK188" s="228">
        <f>ROUND(I188*H188,2)</f>
        <v>0</v>
      </c>
      <c r="BL188" s="19" t="s">
        <v>148</v>
      </c>
      <c r="BM188" s="227" t="s">
        <v>1522</v>
      </c>
    </row>
    <row r="189" s="2" customFormat="1" ht="16.5" customHeight="1">
      <c r="A189" s="40"/>
      <c r="B189" s="41"/>
      <c r="C189" s="215" t="s">
        <v>265</v>
      </c>
      <c r="D189" s="215" t="s">
        <v>198</v>
      </c>
      <c r="E189" s="216" t="s">
        <v>1861</v>
      </c>
      <c r="F189" s="217" t="s">
        <v>632</v>
      </c>
      <c r="G189" s="218" t="s">
        <v>1733</v>
      </c>
      <c r="H189" s="219">
        <v>1</v>
      </c>
      <c r="I189" s="220"/>
      <c r="J189" s="221">
        <f>ROUND(I189*H189,2)</f>
        <v>0</v>
      </c>
      <c r="K189" s="222"/>
      <c r="L189" s="46"/>
      <c r="M189" s="223" t="s">
        <v>19</v>
      </c>
      <c r="N189" s="224" t="s">
        <v>42</v>
      </c>
      <c r="O189" s="8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7" t="s">
        <v>148</v>
      </c>
      <c r="AT189" s="227" t="s">
        <v>198</v>
      </c>
      <c r="AU189" s="227" t="s">
        <v>76</v>
      </c>
      <c r="AY189" s="19" t="s">
        <v>197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9" t="s">
        <v>148</v>
      </c>
      <c r="BK189" s="228">
        <f>ROUND(I189*H189,2)</f>
        <v>0</v>
      </c>
      <c r="BL189" s="19" t="s">
        <v>148</v>
      </c>
      <c r="BM189" s="227" t="s">
        <v>1862</v>
      </c>
    </row>
    <row r="190" s="2" customFormat="1" ht="16.5" customHeight="1">
      <c r="A190" s="40"/>
      <c r="B190" s="41"/>
      <c r="C190" s="215" t="s">
        <v>271</v>
      </c>
      <c r="D190" s="215" t="s">
        <v>198</v>
      </c>
      <c r="E190" s="216" t="s">
        <v>1863</v>
      </c>
      <c r="F190" s="217" t="s">
        <v>1864</v>
      </c>
      <c r="G190" s="218" t="s">
        <v>1733</v>
      </c>
      <c r="H190" s="219">
        <v>1</v>
      </c>
      <c r="I190" s="220"/>
      <c r="J190" s="221">
        <f>ROUND(I190*H190,2)</f>
        <v>0</v>
      </c>
      <c r="K190" s="222"/>
      <c r="L190" s="46"/>
      <c r="M190" s="223" t="s">
        <v>19</v>
      </c>
      <c r="N190" s="224" t="s">
        <v>42</v>
      </c>
      <c r="O190" s="86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148</v>
      </c>
      <c r="AT190" s="227" t="s">
        <v>198</v>
      </c>
      <c r="AU190" s="227" t="s">
        <v>76</v>
      </c>
      <c r="AY190" s="19" t="s">
        <v>197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148</v>
      </c>
      <c r="BK190" s="228">
        <f>ROUND(I190*H190,2)</f>
        <v>0</v>
      </c>
      <c r="BL190" s="19" t="s">
        <v>148</v>
      </c>
      <c r="BM190" s="227" t="s">
        <v>1545</v>
      </c>
    </row>
    <row r="191" s="2" customFormat="1" ht="21.75" customHeight="1">
      <c r="A191" s="40"/>
      <c r="B191" s="41"/>
      <c r="C191" s="215" t="s">
        <v>276</v>
      </c>
      <c r="D191" s="215" t="s">
        <v>198</v>
      </c>
      <c r="E191" s="216" t="s">
        <v>1865</v>
      </c>
      <c r="F191" s="217" t="s">
        <v>1866</v>
      </c>
      <c r="G191" s="218" t="s">
        <v>1733</v>
      </c>
      <c r="H191" s="219">
        <v>1</v>
      </c>
      <c r="I191" s="220"/>
      <c r="J191" s="221">
        <f>ROUND(I191*H191,2)</f>
        <v>0</v>
      </c>
      <c r="K191" s="222"/>
      <c r="L191" s="46"/>
      <c r="M191" s="223" t="s">
        <v>19</v>
      </c>
      <c r="N191" s="224" t="s">
        <v>42</v>
      </c>
      <c r="O191" s="8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148</v>
      </c>
      <c r="AT191" s="227" t="s">
        <v>198</v>
      </c>
      <c r="AU191" s="227" t="s">
        <v>76</v>
      </c>
      <c r="AY191" s="19" t="s">
        <v>197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148</v>
      </c>
      <c r="BK191" s="228">
        <f>ROUND(I191*H191,2)</f>
        <v>0</v>
      </c>
      <c r="BL191" s="19" t="s">
        <v>148</v>
      </c>
      <c r="BM191" s="227" t="s">
        <v>1558</v>
      </c>
    </row>
    <row r="192" s="2" customFormat="1" ht="21.75" customHeight="1">
      <c r="A192" s="40"/>
      <c r="B192" s="41"/>
      <c r="C192" s="215" t="s">
        <v>284</v>
      </c>
      <c r="D192" s="215" t="s">
        <v>198</v>
      </c>
      <c r="E192" s="216" t="s">
        <v>1867</v>
      </c>
      <c r="F192" s="217" t="s">
        <v>1868</v>
      </c>
      <c r="G192" s="218" t="s">
        <v>1733</v>
      </c>
      <c r="H192" s="219">
        <v>1</v>
      </c>
      <c r="I192" s="220"/>
      <c r="J192" s="221">
        <f>ROUND(I192*H192,2)</f>
        <v>0</v>
      </c>
      <c r="K192" s="222"/>
      <c r="L192" s="46"/>
      <c r="M192" s="223" t="s">
        <v>19</v>
      </c>
      <c r="N192" s="224" t="s">
        <v>42</v>
      </c>
      <c r="O192" s="86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148</v>
      </c>
      <c r="AT192" s="227" t="s">
        <v>198</v>
      </c>
      <c r="AU192" s="227" t="s">
        <v>76</v>
      </c>
      <c r="AY192" s="19" t="s">
        <v>197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148</v>
      </c>
      <c r="BK192" s="228">
        <f>ROUND(I192*H192,2)</f>
        <v>0</v>
      </c>
      <c r="BL192" s="19" t="s">
        <v>148</v>
      </c>
      <c r="BM192" s="227" t="s">
        <v>1571</v>
      </c>
    </row>
    <row r="193" s="12" customFormat="1" ht="25.92" customHeight="1">
      <c r="A193" s="12"/>
      <c r="B193" s="201"/>
      <c r="C193" s="202"/>
      <c r="D193" s="203" t="s">
        <v>68</v>
      </c>
      <c r="E193" s="204" t="s">
        <v>1869</v>
      </c>
      <c r="F193" s="204" t="s">
        <v>1870</v>
      </c>
      <c r="G193" s="202"/>
      <c r="H193" s="202"/>
      <c r="I193" s="205"/>
      <c r="J193" s="206">
        <f>BK193</f>
        <v>0</v>
      </c>
      <c r="K193" s="202"/>
      <c r="L193" s="207"/>
      <c r="M193" s="208"/>
      <c r="N193" s="209"/>
      <c r="O193" s="209"/>
      <c r="P193" s="210">
        <f>SUM(P194:P224)</f>
        <v>0</v>
      </c>
      <c r="Q193" s="209"/>
      <c r="R193" s="210">
        <f>SUM(R194:R224)</f>
        <v>0</v>
      </c>
      <c r="S193" s="209"/>
      <c r="T193" s="211">
        <f>SUM(T194:T224)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2" t="s">
        <v>148</v>
      </c>
      <c r="AT193" s="213" t="s">
        <v>68</v>
      </c>
      <c r="AU193" s="213" t="s">
        <v>69</v>
      </c>
      <c r="AY193" s="212" t="s">
        <v>197</v>
      </c>
      <c r="BK193" s="214">
        <f>SUM(BK194:BK224)</f>
        <v>0</v>
      </c>
    </row>
    <row r="194" s="2" customFormat="1" ht="16.5" customHeight="1">
      <c r="A194" s="40"/>
      <c r="B194" s="41"/>
      <c r="C194" s="275" t="s">
        <v>76</v>
      </c>
      <c r="D194" s="275" t="s">
        <v>363</v>
      </c>
      <c r="E194" s="276" t="s">
        <v>1871</v>
      </c>
      <c r="F194" s="277" t="s">
        <v>1872</v>
      </c>
      <c r="G194" s="278" t="s">
        <v>1733</v>
      </c>
      <c r="H194" s="279">
        <v>10</v>
      </c>
      <c r="I194" s="280"/>
      <c r="J194" s="281">
        <f>ROUND(I194*H194,2)</f>
        <v>0</v>
      </c>
      <c r="K194" s="282"/>
      <c r="L194" s="283"/>
      <c r="M194" s="284" t="s">
        <v>19</v>
      </c>
      <c r="N194" s="285" t="s">
        <v>42</v>
      </c>
      <c r="O194" s="86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7" t="s">
        <v>265</v>
      </c>
      <c r="AT194" s="227" t="s">
        <v>363</v>
      </c>
      <c r="AU194" s="227" t="s">
        <v>76</v>
      </c>
      <c r="AY194" s="19" t="s">
        <v>197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9" t="s">
        <v>148</v>
      </c>
      <c r="BK194" s="228">
        <f>ROUND(I194*H194,2)</f>
        <v>0</v>
      </c>
      <c r="BL194" s="19" t="s">
        <v>148</v>
      </c>
      <c r="BM194" s="227" t="s">
        <v>1873</v>
      </c>
    </row>
    <row r="195" s="2" customFormat="1" ht="21.75" customHeight="1">
      <c r="A195" s="40"/>
      <c r="B195" s="41"/>
      <c r="C195" s="275" t="s">
        <v>78</v>
      </c>
      <c r="D195" s="275" t="s">
        <v>363</v>
      </c>
      <c r="E195" s="276" t="s">
        <v>1874</v>
      </c>
      <c r="F195" s="277" t="s">
        <v>1875</v>
      </c>
      <c r="G195" s="278" t="s">
        <v>1733</v>
      </c>
      <c r="H195" s="279">
        <v>10</v>
      </c>
      <c r="I195" s="280"/>
      <c r="J195" s="281">
        <f>ROUND(I195*H195,2)</f>
        <v>0</v>
      </c>
      <c r="K195" s="282"/>
      <c r="L195" s="283"/>
      <c r="M195" s="284" t="s">
        <v>19</v>
      </c>
      <c r="N195" s="285" t="s">
        <v>42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265</v>
      </c>
      <c r="AT195" s="227" t="s">
        <v>363</v>
      </c>
      <c r="AU195" s="227" t="s">
        <v>76</v>
      </c>
      <c r="AY195" s="19" t="s">
        <v>197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148</v>
      </c>
      <c r="BK195" s="228">
        <f>ROUND(I195*H195,2)</f>
        <v>0</v>
      </c>
      <c r="BL195" s="19" t="s">
        <v>148</v>
      </c>
      <c r="BM195" s="227" t="s">
        <v>1876</v>
      </c>
    </row>
    <row r="196" s="2" customFormat="1" ht="21.75" customHeight="1">
      <c r="A196" s="40"/>
      <c r="B196" s="41"/>
      <c r="C196" s="275" t="s">
        <v>95</v>
      </c>
      <c r="D196" s="275" t="s">
        <v>363</v>
      </c>
      <c r="E196" s="276" t="s">
        <v>1877</v>
      </c>
      <c r="F196" s="277" t="s">
        <v>1878</v>
      </c>
      <c r="G196" s="278" t="s">
        <v>1733</v>
      </c>
      <c r="H196" s="279">
        <v>10</v>
      </c>
      <c r="I196" s="280"/>
      <c r="J196" s="281">
        <f>ROUND(I196*H196,2)</f>
        <v>0</v>
      </c>
      <c r="K196" s="282"/>
      <c r="L196" s="283"/>
      <c r="M196" s="284" t="s">
        <v>19</v>
      </c>
      <c r="N196" s="285" t="s">
        <v>42</v>
      </c>
      <c r="O196" s="86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265</v>
      </c>
      <c r="AT196" s="227" t="s">
        <v>363</v>
      </c>
      <c r="AU196" s="227" t="s">
        <v>76</v>
      </c>
      <c r="AY196" s="19" t="s">
        <v>197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148</v>
      </c>
      <c r="BK196" s="228">
        <f>ROUND(I196*H196,2)</f>
        <v>0</v>
      </c>
      <c r="BL196" s="19" t="s">
        <v>148</v>
      </c>
      <c r="BM196" s="227" t="s">
        <v>1879</v>
      </c>
    </row>
    <row r="197" s="2" customFormat="1" ht="16.5" customHeight="1">
      <c r="A197" s="40"/>
      <c r="B197" s="41"/>
      <c r="C197" s="275" t="s">
        <v>148</v>
      </c>
      <c r="D197" s="275" t="s">
        <v>363</v>
      </c>
      <c r="E197" s="276" t="s">
        <v>1880</v>
      </c>
      <c r="F197" s="277" t="s">
        <v>1881</v>
      </c>
      <c r="G197" s="278" t="s">
        <v>252</v>
      </c>
      <c r="H197" s="279">
        <v>390</v>
      </c>
      <c r="I197" s="280"/>
      <c r="J197" s="281">
        <f>ROUND(I197*H197,2)</f>
        <v>0</v>
      </c>
      <c r="K197" s="282"/>
      <c r="L197" s="283"/>
      <c r="M197" s="284" t="s">
        <v>19</v>
      </c>
      <c r="N197" s="285" t="s">
        <v>42</v>
      </c>
      <c r="O197" s="8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265</v>
      </c>
      <c r="AT197" s="227" t="s">
        <v>363</v>
      </c>
      <c r="AU197" s="227" t="s">
        <v>76</v>
      </c>
      <c r="AY197" s="19" t="s">
        <v>197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148</v>
      </c>
      <c r="BK197" s="228">
        <f>ROUND(I197*H197,2)</f>
        <v>0</v>
      </c>
      <c r="BL197" s="19" t="s">
        <v>148</v>
      </c>
      <c r="BM197" s="227" t="s">
        <v>1882</v>
      </c>
    </row>
    <row r="198" s="2" customFormat="1">
      <c r="A198" s="40"/>
      <c r="B198" s="41"/>
      <c r="C198" s="42"/>
      <c r="D198" s="231" t="s">
        <v>1883</v>
      </c>
      <c r="E198" s="42"/>
      <c r="F198" s="300" t="s">
        <v>1884</v>
      </c>
      <c r="G198" s="42"/>
      <c r="H198" s="42"/>
      <c r="I198" s="294"/>
      <c r="J198" s="42"/>
      <c r="K198" s="42"/>
      <c r="L198" s="46"/>
      <c r="M198" s="295"/>
      <c r="N198" s="29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1883</v>
      </c>
      <c r="AU198" s="19" t="s">
        <v>76</v>
      </c>
    </row>
    <row r="199" s="2" customFormat="1" ht="16.5" customHeight="1">
      <c r="A199" s="40"/>
      <c r="B199" s="41"/>
      <c r="C199" s="275" t="s">
        <v>245</v>
      </c>
      <c r="D199" s="275" t="s">
        <v>363</v>
      </c>
      <c r="E199" s="276" t="s">
        <v>1885</v>
      </c>
      <c r="F199" s="277" t="s">
        <v>1886</v>
      </c>
      <c r="G199" s="278" t="s">
        <v>252</v>
      </c>
      <c r="H199" s="279">
        <v>20</v>
      </c>
      <c r="I199" s="280"/>
      <c r="J199" s="281">
        <f>ROUND(I199*H199,2)</f>
        <v>0</v>
      </c>
      <c r="K199" s="282"/>
      <c r="L199" s="283"/>
      <c r="M199" s="284" t="s">
        <v>19</v>
      </c>
      <c r="N199" s="285" t="s">
        <v>42</v>
      </c>
      <c r="O199" s="86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7" t="s">
        <v>265</v>
      </c>
      <c r="AT199" s="227" t="s">
        <v>363</v>
      </c>
      <c r="AU199" s="227" t="s">
        <v>76</v>
      </c>
      <c r="AY199" s="19" t="s">
        <v>197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9" t="s">
        <v>148</v>
      </c>
      <c r="BK199" s="228">
        <f>ROUND(I199*H199,2)</f>
        <v>0</v>
      </c>
      <c r="BL199" s="19" t="s">
        <v>148</v>
      </c>
      <c r="BM199" s="227" t="s">
        <v>1887</v>
      </c>
    </row>
    <row r="200" s="2" customFormat="1">
      <c r="A200" s="40"/>
      <c r="B200" s="41"/>
      <c r="C200" s="42"/>
      <c r="D200" s="231" t="s">
        <v>1883</v>
      </c>
      <c r="E200" s="42"/>
      <c r="F200" s="300" t="s">
        <v>1888</v>
      </c>
      <c r="G200" s="42"/>
      <c r="H200" s="42"/>
      <c r="I200" s="294"/>
      <c r="J200" s="42"/>
      <c r="K200" s="42"/>
      <c r="L200" s="46"/>
      <c r="M200" s="295"/>
      <c r="N200" s="29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1883</v>
      </c>
      <c r="AU200" s="19" t="s">
        <v>76</v>
      </c>
    </row>
    <row r="201" s="2" customFormat="1" ht="16.5" customHeight="1">
      <c r="A201" s="40"/>
      <c r="B201" s="41"/>
      <c r="C201" s="275" t="s">
        <v>249</v>
      </c>
      <c r="D201" s="275" t="s">
        <v>363</v>
      </c>
      <c r="E201" s="276" t="s">
        <v>1889</v>
      </c>
      <c r="F201" s="277" t="s">
        <v>1890</v>
      </c>
      <c r="G201" s="278" t="s">
        <v>1733</v>
      </c>
      <c r="H201" s="279">
        <v>11</v>
      </c>
      <c r="I201" s="280"/>
      <c r="J201" s="281">
        <f>ROUND(I201*H201,2)</f>
        <v>0</v>
      </c>
      <c r="K201" s="282"/>
      <c r="L201" s="283"/>
      <c r="M201" s="284" t="s">
        <v>19</v>
      </c>
      <c r="N201" s="285" t="s">
        <v>42</v>
      </c>
      <c r="O201" s="86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265</v>
      </c>
      <c r="AT201" s="227" t="s">
        <v>363</v>
      </c>
      <c r="AU201" s="227" t="s">
        <v>76</v>
      </c>
      <c r="AY201" s="19" t="s">
        <v>197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148</v>
      </c>
      <c r="BK201" s="228">
        <f>ROUND(I201*H201,2)</f>
        <v>0</v>
      </c>
      <c r="BL201" s="19" t="s">
        <v>148</v>
      </c>
      <c r="BM201" s="227" t="s">
        <v>1891</v>
      </c>
    </row>
    <row r="202" s="2" customFormat="1" ht="16.5" customHeight="1">
      <c r="A202" s="40"/>
      <c r="B202" s="41"/>
      <c r="C202" s="275" t="s">
        <v>257</v>
      </c>
      <c r="D202" s="275" t="s">
        <v>363</v>
      </c>
      <c r="E202" s="276" t="s">
        <v>1892</v>
      </c>
      <c r="F202" s="277" t="s">
        <v>1893</v>
      </c>
      <c r="G202" s="278" t="s">
        <v>1733</v>
      </c>
      <c r="H202" s="279">
        <v>10</v>
      </c>
      <c r="I202" s="280"/>
      <c r="J202" s="281">
        <f>ROUND(I202*H202,2)</f>
        <v>0</v>
      </c>
      <c r="K202" s="282"/>
      <c r="L202" s="283"/>
      <c r="M202" s="284" t="s">
        <v>19</v>
      </c>
      <c r="N202" s="285" t="s">
        <v>42</v>
      </c>
      <c r="O202" s="86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265</v>
      </c>
      <c r="AT202" s="227" t="s">
        <v>363</v>
      </c>
      <c r="AU202" s="227" t="s">
        <v>76</v>
      </c>
      <c r="AY202" s="19" t="s">
        <v>197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148</v>
      </c>
      <c r="BK202" s="228">
        <f>ROUND(I202*H202,2)</f>
        <v>0</v>
      </c>
      <c r="BL202" s="19" t="s">
        <v>148</v>
      </c>
      <c r="BM202" s="227" t="s">
        <v>1894</v>
      </c>
    </row>
    <row r="203" s="2" customFormat="1" ht="21.75" customHeight="1">
      <c r="A203" s="40"/>
      <c r="B203" s="41"/>
      <c r="C203" s="275" t="s">
        <v>265</v>
      </c>
      <c r="D203" s="275" t="s">
        <v>363</v>
      </c>
      <c r="E203" s="276" t="s">
        <v>1895</v>
      </c>
      <c r="F203" s="277" t="s">
        <v>1896</v>
      </c>
      <c r="G203" s="278" t="s">
        <v>1733</v>
      </c>
      <c r="H203" s="279">
        <v>1</v>
      </c>
      <c r="I203" s="280"/>
      <c r="J203" s="281">
        <f>ROUND(I203*H203,2)</f>
        <v>0</v>
      </c>
      <c r="K203" s="282"/>
      <c r="L203" s="283"/>
      <c r="M203" s="284" t="s">
        <v>19</v>
      </c>
      <c r="N203" s="285" t="s">
        <v>42</v>
      </c>
      <c r="O203" s="86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7" t="s">
        <v>265</v>
      </c>
      <c r="AT203" s="227" t="s">
        <v>363</v>
      </c>
      <c r="AU203" s="227" t="s">
        <v>76</v>
      </c>
      <c r="AY203" s="19" t="s">
        <v>197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9" t="s">
        <v>148</v>
      </c>
      <c r="BK203" s="228">
        <f>ROUND(I203*H203,2)</f>
        <v>0</v>
      </c>
      <c r="BL203" s="19" t="s">
        <v>148</v>
      </c>
      <c r="BM203" s="227" t="s">
        <v>1897</v>
      </c>
    </row>
    <row r="204" s="2" customFormat="1" ht="24.15" customHeight="1">
      <c r="A204" s="40"/>
      <c r="B204" s="41"/>
      <c r="C204" s="275" t="s">
        <v>271</v>
      </c>
      <c r="D204" s="275" t="s">
        <v>363</v>
      </c>
      <c r="E204" s="276" t="s">
        <v>1898</v>
      </c>
      <c r="F204" s="277" t="s">
        <v>1899</v>
      </c>
      <c r="G204" s="278" t="s">
        <v>1733</v>
      </c>
      <c r="H204" s="279">
        <v>10</v>
      </c>
      <c r="I204" s="280"/>
      <c r="J204" s="281">
        <f>ROUND(I204*H204,2)</f>
        <v>0</v>
      </c>
      <c r="K204" s="282"/>
      <c r="L204" s="283"/>
      <c r="M204" s="284" t="s">
        <v>19</v>
      </c>
      <c r="N204" s="285" t="s">
        <v>42</v>
      </c>
      <c r="O204" s="86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265</v>
      </c>
      <c r="AT204" s="227" t="s">
        <v>363</v>
      </c>
      <c r="AU204" s="227" t="s">
        <v>76</v>
      </c>
      <c r="AY204" s="19" t="s">
        <v>197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148</v>
      </c>
      <c r="BK204" s="228">
        <f>ROUND(I204*H204,2)</f>
        <v>0</v>
      </c>
      <c r="BL204" s="19" t="s">
        <v>148</v>
      </c>
      <c r="BM204" s="227" t="s">
        <v>1900</v>
      </c>
    </row>
    <row r="205" s="2" customFormat="1" ht="16.5" customHeight="1">
      <c r="A205" s="40"/>
      <c r="B205" s="41"/>
      <c r="C205" s="275" t="s">
        <v>276</v>
      </c>
      <c r="D205" s="275" t="s">
        <v>363</v>
      </c>
      <c r="E205" s="276" t="s">
        <v>1901</v>
      </c>
      <c r="F205" s="277" t="s">
        <v>1902</v>
      </c>
      <c r="G205" s="278" t="s">
        <v>252</v>
      </c>
      <c r="H205" s="279">
        <v>89</v>
      </c>
      <c r="I205" s="280"/>
      <c r="J205" s="281">
        <f>ROUND(I205*H205,2)</f>
        <v>0</v>
      </c>
      <c r="K205" s="282"/>
      <c r="L205" s="283"/>
      <c r="M205" s="284" t="s">
        <v>19</v>
      </c>
      <c r="N205" s="285" t="s">
        <v>42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265</v>
      </c>
      <c r="AT205" s="227" t="s">
        <v>363</v>
      </c>
      <c r="AU205" s="227" t="s">
        <v>76</v>
      </c>
      <c r="AY205" s="19" t="s">
        <v>197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148</v>
      </c>
      <c r="BK205" s="228">
        <f>ROUND(I205*H205,2)</f>
        <v>0</v>
      </c>
      <c r="BL205" s="19" t="s">
        <v>148</v>
      </c>
      <c r="BM205" s="227" t="s">
        <v>1903</v>
      </c>
    </row>
    <row r="206" s="2" customFormat="1">
      <c r="A206" s="40"/>
      <c r="B206" s="41"/>
      <c r="C206" s="42"/>
      <c r="D206" s="231" t="s">
        <v>1883</v>
      </c>
      <c r="E206" s="42"/>
      <c r="F206" s="300" t="s">
        <v>1904</v>
      </c>
      <c r="G206" s="42"/>
      <c r="H206" s="42"/>
      <c r="I206" s="294"/>
      <c r="J206" s="42"/>
      <c r="K206" s="42"/>
      <c r="L206" s="46"/>
      <c r="M206" s="295"/>
      <c r="N206" s="296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1883</v>
      </c>
      <c r="AU206" s="19" t="s">
        <v>76</v>
      </c>
    </row>
    <row r="207" s="2" customFormat="1" ht="16.5" customHeight="1">
      <c r="A207" s="40"/>
      <c r="B207" s="41"/>
      <c r="C207" s="275" t="s">
        <v>284</v>
      </c>
      <c r="D207" s="275" t="s">
        <v>363</v>
      </c>
      <c r="E207" s="276" t="s">
        <v>1905</v>
      </c>
      <c r="F207" s="277" t="s">
        <v>1906</v>
      </c>
      <c r="G207" s="278" t="s">
        <v>252</v>
      </c>
      <c r="H207" s="279">
        <v>500</v>
      </c>
      <c r="I207" s="280"/>
      <c r="J207" s="281">
        <f>ROUND(I207*H207,2)</f>
        <v>0</v>
      </c>
      <c r="K207" s="282"/>
      <c r="L207" s="283"/>
      <c r="M207" s="284" t="s">
        <v>19</v>
      </c>
      <c r="N207" s="285" t="s">
        <v>42</v>
      </c>
      <c r="O207" s="86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7" t="s">
        <v>265</v>
      </c>
      <c r="AT207" s="227" t="s">
        <v>363</v>
      </c>
      <c r="AU207" s="227" t="s">
        <v>76</v>
      </c>
      <c r="AY207" s="19" t="s">
        <v>197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9" t="s">
        <v>148</v>
      </c>
      <c r="BK207" s="228">
        <f>ROUND(I207*H207,2)</f>
        <v>0</v>
      </c>
      <c r="BL207" s="19" t="s">
        <v>148</v>
      </c>
      <c r="BM207" s="227" t="s">
        <v>1907</v>
      </c>
    </row>
    <row r="208" s="2" customFormat="1">
      <c r="A208" s="40"/>
      <c r="B208" s="41"/>
      <c r="C208" s="42"/>
      <c r="D208" s="231" t="s">
        <v>1883</v>
      </c>
      <c r="E208" s="42"/>
      <c r="F208" s="300" t="s">
        <v>1908</v>
      </c>
      <c r="G208" s="42"/>
      <c r="H208" s="42"/>
      <c r="I208" s="294"/>
      <c r="J208" s="42"/>
      <c r="K208" s="42"/>
      <c r="L208" s="46"/>
      <c r="M208" s="295"/>
      <c r="N208" s="29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1883</v>
      </c>
      <c r="AU208" s="19" t="s">
        <v>76</v>
      </c>
    </row>
    <row r="209" s="2" customFormat="1" ht="24.15" customHeight="1">
      <c r="A209" s="40"/>
      <c r="B209" s="41"/>
      <c r="C209" s="275" t="s">
        <v>304</v>
      </c>
      <c r="D209" s="275" t="s">
        <v>363</v>
      </c>
      <c r="E209" s="276" t="s">
        <v>1909</v>
      </c>
      <c r="F209" s="277" t="s">
        <v>1910</v>
      </c>
      <c r="G209" s="278" t="s">
        <v>1733</v>
      </c>
      <c r="H209" s="279">
        <v>8</v>
      </c>
      <c r="I209" s="280"/>
      <c r="J209" s="281">
        <f>ROUND(I209*H209,2)</f>
        <v>0</v>
      </c>
      <c r="K209" s="282"/>
      <c r="L209" s="283"/>
      <c r="M209" s="284" t="s">
        <v>19</v>
      </c>
      <c r="N209" s="285" t="s">
        <v>42</v>
      </c>
      <c r="O209" s="8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265</v>
      </c>
      <c r="AT209" s="227" t="s">
        <v>363</v>
      </c>
      <c r="AU209" s="227" t="s">
        <v>76</v>
      </c>
      <c r="AY209" s="19" t="s">
        <v>197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148</v>
      </c>
      <c r="BK209" s="228">
        <f>ROUND(I209*H209,2)</f>
        <v>0</v>
      </c>
      <c r="BL209" s="19" t="s">
        <v>148</v>
      </c>
      <c r="BM209" s="227" t="s">
        <v>1911</v>
      </c>
    </row>
    <row r="210" s="2" customFormat="1" ht="33" customHeight="1">
      <c r="A210" s="40"/>
      <c r="B210" s="41"/>
      <c r="C210" s="275" t="s">
        <v>310</v>
      </c>
      <c r="D210" s="275" t="s">
        <v>363</v>
      </c>
      <c r="E210" s="276" t="s">
        <v>1912</v>
      </c>
      <c r="F210" s="277" t="s">
        <v>1913</v>
      </c>
      <c r="G210" s="278" t="s">
        <v>1733</v>
      </c>
      <c r="H210" s="279">
        <v>2</v>
      </c>
      <c r="I210" s="280"/>
      <c r="J210" s="281">
        <f>ROUND(I210*H210,2)</f>
        <v>0</v>
      </c>
      <c r="K210" s="282"/>
      <c r="L210" s="283"/>
      <c r="M210" s="284" t="s">
        <v>19</v>
      </c>
      <c r="N210" s="285" t="s">
        <v>42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265</v>
      </c>
      <c r="AT210" s="227" t="s">
        <v>363</v>
      </c>
      <c r="AU210" s="227" t="s">
        <v>76</v>
      </c>
      <c r="AY210" s="19" t="s">
        <v>197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148</v>
      </c>
      <c r="BK210" s="228">
        <f>ROUND(I210*H210,2)</f>
        <v>0</v>
      </c>
      <c r="BL210" s="19" t="s">
        <v>148</v>
      </c>
      <c r="BM210" s="227" t="s">
        <v>1914</v>
      </c>
    </row>
    <row r="211" s="2" customFormat="1" ht="37.8" customHeight="1">
      <c r="A211" s="40"/>
      <c r="B211" s="41"/>
      <c r="C211" s="275" t="s">
        <v>315</v>
      </c>
      <c r="D211" s="275" t="s">
        <v>363</v>
      </c>
      <c r="E211" s="276" t="s">
        <v>1915</v>
      </c>
      <c r="F211" s="277" t="s">
        <v>1916</v>
      </c>
      <c r="G211" s="278" t="s">
        <v>1733</v>
      </c>
      <c r="H211" s="279">
        <v>8</v>
      </c>
      <c r="I211" s="280"/>
      <c r="J211" s="281">
        <f>ROUND(I211*H211,2)</f>
        <v>0</v>
      </c>
      <c r="K211" s="282"/>
      <c r="L211" s="283"/>
      <c r="M211" s="284" t="s">
        <v>19</v>
      </c>
      <c r="N211" s="285" t="s">
        <v>42</v>
      </c>
      <c r="O211" s="86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265</v>
      </c>
      <c r="AT211" s="227" t="s">
        <v>363</v>
      </c>
      <c r="AU211" s="227" t="s">
        <v>76</v>
      </c>
      <c r="AY211" s="19" t="s">
        <v>197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148</v>
      </c>
      <c r="BK211" s="228">
        <f>ROUND(I211*H211,2)</f>
        <v>0</v>
      </c>
      <c r="BL211" s="19" t="s">
        <v>148</v>
      </c>
      <c r="BM211" s="227" t="s">
        <v>1917</v>
      </c>
    </row>
    <row r="212" s="2" customFormat="1" ht="44.25" customHeight="1">
      <c r="A212" s="40"/>
      <c r="B212" s="41"/>
      <c r="C212" s="275" t="s">
        <v>8</v>
      </c>
      <c r="D212" s="275" t="s">
        <v>363</v>
      </c>
      <c r="E212" s="276" t="s">
        <v>1918</v>
      </c>
      <c r="F212" s="277" t="s">
        <v>1919</v>
      </c>
      <c r="G212" s="278" t="s">
        <v>1733</v>
      </c>
      <c r="H212" s="279">
        <v>1</v>
      </c>
      <c r="I212" s="280"/>
      <c r="J212" s="281">
        <f>ROUND(I212*H212,2)</f>
        <v>0</v>
      </c>
      <c r="K212" s="282"/>
      <c r="L212" s="283"/>
      <c r="M212" s="284" t="s">
        <v>19</v>
      </c>
      <c r="N212" s="285" t="s">
        <v>42</v>
      </c>
      <c r="O212" s="86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7" t="s">
        <v>265</v>
      </c>
      <c r="AT212" s="227" t="s">
        <v>363</v>
      </c>
      <c r="AU212" s="227" t="s">
        <v>76</v>
      </c>
      <c r="AY212" s="19" t="s">
        <v>197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9" t="s">
        <v>148</v>
      </c>
      <c r="BK212" s="228">
        <f>ROUND(I212*H212,2)</f>
        <v>0</v>
      </c>
      <c r="BL212" s="19" t="s">
        <v>148</v>
      </c>
      <c r="BM212" s="227" t="s">
        <v>1920</v>
      </c>
    </row>
    <row r="213" s="2" customFormat="1" ht="44.25" customHeight="1">
      <c r="A213" s="40"/>
      <c r="B213" s="41"/>
      <c r="C213" s="275" t="s">
        <v>329</v>
      </c>
      <c r="D213" s="275" t="s">
        <v>363</v>
      </c>
      <c r="E213" s="276" t="s">
        <v>1921</v>
      </c>
      <c r="F213" s="277" t="s">
        <v>1922</v>
      </c>
      <c r="G213" s="278" t="s">
        <v>1733</v>
      </c>
      <c r="H213" s="279">
        <v>1</v>
      </c>
      <c r="I213" s="280"/>
      <c r="J213" s="281">
        <f>ROUND(I213*H213,2)</f>
        <v>0</v>
      </c>
      <c r="K213" s="282"/>
      <c r="L213" s="283"/>
      <c r="M213" s="284" t="s">
        <v>19</v>
      </c>
      <c r="N213" s="285" t="s">
        <v>42</v>
      </c>
      <c r="O213" s="86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7" t="s">
        <v>265</v>
      </c>
      <c r="AT213" s="227" t="s">
        <v>363</v>
      </c>
      <c r="AU213" s="227" t="s">
        <v>76</v>
      </c>
      <c r="AY213" s="19" t="s">
        <v>197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9" t="s">
        <v>148</v>
      </c>
      <c r="BK213" s="228">
        <f>ROUND(I213*H213,2)</f>
        <v>0</v>
      </c>
      <c r="BL213" s="19" t="s">
        <v>148</v>
      </c>
      <c r="BM213" s="227" t="s">
        <v>1923</v>
      </c>
    </row>
    <row r="214" s="2" customFormat="1" ht="33" customHeight="1">
      <c r="A214" s="40"/>
      <c r="B214" s="41"/>
      <c r="C214" s="275" t="s">
        <v>333</v>
      </c>
      <c r="D214" s="275" t="s">
        <v>363</v>
      </c>
      <c r="E214" s="276" t="s">
        <v>1924</v>
      </c>
      <c r="F214" s="277" t="s">
        <v>1925</v>
      </c>
      <c r="G214" s="278" t="s">
        <v>1733</v>
      </c>
      <c r="H214" s="279">
        <v>8</v>
      </c>
      <c r="I214" s="280"/>
      <c r="J214" s="281">
        <f>ROUND(I214*H214,2)</f>
        <v>0</v>
      </c>
      <c r="K214" s="282"/>
      <c r="L214" s="283"/>
      <c r="M214" s="284" t="s">
        <v>19</v>
      </c>
      <c r="N214" s="285" t="s">
        <v>42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265</v>
      </c>
      <c r="AT214" s="227" t="s">
        <v>363</v>
      </c>
      <c r="AU214" s="227" t="s">
        <v>76</v>
      </c>
      <c r="AY214" s="19" t="s">
        <v>197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148</v>
      </c>
      <c r="BK214" s="228">
        <f>ROUND(I214*H214,2)</f>
        <v>0</v>
      </c>
      <c r="BL214" s="19" t="s">
        <v>148</v>
      </c>
      <c r="BM214" s="227" t="s">
        <v>1926</v>
      </c>
    </row>
    <row r="215" s="2" customFormat="1" ht="37.8" customHeight="1">
      <c r="A215" s="40"/>
      <c r="B215" s="41"/>
      <c r="C215" s="275" t="s">
        <v>338</v>
      </c>
      <c r="D215" s="275" t="s">
        <v>363</v>
      </c>
      <c r="E215" s="276" t="s">
        <v>1927</v>
      </c>
      <c r="F215" s="277" t="s">
        <v>1928</v>
      </c>
      <c r="G215" s="278" t="s">
        <v>1733</v>
      </c>
      <c r="H215" s="279">
        <v>1</v>
      </c>
      <c r="I215" s="280"/>
      <c r="J215" s="281">
        <f>ROUND(I215*H215,2)</f>
        <v>0</v>
      </c>
      <c r="K215" s="282"/>
      <c r="L215" s="283"/>
      <c r="M215" s="284" t="s">
        <v>19</v>
      </c>
      <c r="N215" s="285" t="s">
        <v>42</v>
      </c>
      <c r="O215" s="86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265</v>
      </c>
      <c r="AT215" s="227" t="s">
        <v>363</v>
      </c>
      <c r="AU215" s="227" t="s">
        <v>76</v>
      </c>
      <c r="AY215" s="19" t="s">
        <v>197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148</v>
      </c>
      <c r="BK215" s="228">
        <f>ROUND(I215*H215,2)</f>
        <v>0</v>
      </c>
      <c r="BL215" s="19" t="s">
        <v>148</v>
      </c>
      <c r="BM215" s="227" t="s">
        <v>1929</v>
      </c>
    </row>
    <row r="216" s="2" customFormat="1" ht="37.8" customHeight="1">
      <c r="A216" s="40"/>
      <c r="B216" s="41"/>
      <c r="C216" s="275" t="s">
        <v>344</v>
      </c>
      <c r="D216" s="275" t="s">
        <v>363</v>
      </c>
      <c r="E216" s="276" t="s">
        <v>1930</v>
      </c>
      <c r="F216" s="277" t="s">
        <v>1931</v>
      </c>
      <c r="G216" s="278" t="s">
        <v>1733</v>
      </c>
      <c r="H216" s="279">
        <v>1</v>
      </c>
      <c r="I216" s="280"/>
      <c r="J216" s="281">
        <f>ROUND(I216*H216,2)</f>
        <v>0</v>
      </c>
      <c r="K216" s="282"/>
      <c r="L216" s="283"/>
      <c r="M216" s="284" t="s">
        <v>19</v>
      </c>
      <c r="N216" s="285" t="s">
        <v>42</v>
      </c>
      <c r="O216" s="86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7" t="s">
        <v>265</v>
      </c>
      <c r="AT216" s="227" t="s">
        <v>363</v>
      </c>
      <c r="AU216" s="227" t="s">
        <v>76</v>
      </c>
      <c r="AY216" s="19" t="s">
        <v>197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9" t="s">
        <v>148</v>
      </c>
      <c r="BK216" s="228">
        <f>ROUND(I216*H216,2)</f>
        <v>0</v>
      </c>
      <c r="BL216" s="19" t="s">
        <v>148</v>
      </c>
      <c r="BM216" s="227" t="s">
        <v>1932</v>
      </c>
    </row>
    <row r="217" s="2" customFormat="1" ht="16.5" customHeight="1">
      <c r="A217" s="40"/>
      <c r="B217" s="41"/>
      <c r="C217" s="275" t="s">
        <v>348</v>
      </c>
      <c r="D217" s="275" t="s">
        <v>363</v>
      </c>
      <c r="E217" s="276" t="s">
        <v>1933</v>
      </c>
      <c r="F217" s="277" t="s">
        <v>1934</v>
      </c>
      <c r="G217" s="278" t="s">
        <v>1733</v>
      </c>
      <c r="H217" s="279">
        <v>10</v>
      </c>
      <c r="I217" s="280"/>
      <c r="J217" s="281">
        <f>ROUND(I217*H217,2)</f>
        <v>0</v>
      </c>
      <c r="K217" s="282"/>
      <c r="L217" s="283"/>
      <c r="M217" s="284" t="s">
        <v>19</v>
      </c>
      <c r="N217" s="285" t="s">
        <v>42</v>
      </c>
      <c r="O217" s="86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7" t="s">
        <v>265</v>
      </c>
      <c r="AT217" s="227" t="s">
        <v>363</v>
      </c>
      <c r="AU217" s="227" t="s">
        <v>76</v>
      </c>
      <c r="AY217" s="19" t="s">
        <v>197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148</v>
      </c>
      <c r="BK217" s="228">
        <f>ROUND(I217*H217,2)</f>
        <v>0</v>
      </c>
      <c r="BL217" s="19" t="s">
        <v>148</v>
      </c>
      <c r="BM217" s="227" t="s">
        <v>1935</v>
      </c>
    </row>
    <row r="218" s="2" customFormat="1" ht="16.5" customHeight="1">
      <c r="A218" s="40"/>
      <c r="B218" s="41"/>
      <c r="C218" s="275" t="s">
        <v>7</v>
      </c>
      <c r="D218" s="275" t="s">
        <v>363</v>
      </c>
      <c r="E218" s="276" t="s">
        <v>1936</v>
      </c>
      <c r="F218" s="277" t="s">
        <v>1937</v>
      </c>
      <c r="G218" s="278" t="s">
        <v>252</v>
      </c>
      <c r="H218" s="279">
        <v>390</v>
      </c>
      <c r="I218" s="280"/>
      <c r="J218" s="281">
        <f>ROUND(I218*H218,2)</f>
        <v>0</v>
      </c>
      <c r="K218" s="282"/>
      <c r="L218" s="283"/>
      <c r="M218" s="284" t="s">
        <v>19</v>
      </c>
      <c r="N218" s="285" t="s">
        <v>42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265</v>
      </c>
      <c r="AT218" s="227" t="s">
        <v>363</v>
      </c>
      <c r="AU218" s="227" t="s">
        <v>76</v>
      </c>
      <c r="AY218" s="19" t="s">
        <v>197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148</v>
      </c>
      <c r="BK218" s="228">
        <f>ROUND(I218*H218,2)</f>
        <v>0</v>
      </c>
      <c r="BL218" s="19" t="s">
        <v>148</v>
      </c>
      <c r="BM218" s="227" t="s">
        <v>1938</v>
      </c>
    </row>
    <row r="219" s="2" customFormat="1">
      <c r="A219" s="40"/>
      <c r="B219" s="41"/>
      <c r="C219" s="42"/>
      <c r="D219" s="231" t="s">
        <v>1883</v>
      </c>
      <c r="E219" s="42"/>
      <c r="F219" s="300" t="s">
        <v>1884</v>
      </c>
      <c r="G219" s="42"/>
      <c r="H219" s="42"/>
      <c r="I219" s="294"/>
      <c r="J219" s="42"/>
      <c r="K219" s="42"/>
      <c r="L219" s="46"/>
      <c r="M219" s="295"/>
      <c r="N219" s="29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1883</v>
      </c>
      <c r="AU219" s="19" t="s">
        <v>76</v>
      </c>
    </row>
    <row r="220" s="2" customFormat="1" ht="16.5" customHeight="1">
      <c r="A220" s="40"/>
      <c r="B220" s="41"/>
      <c r="C220" s="275" t="s">
        <v>362</v>
      </c>
      <c r="D220" s="275" t="s">
        <v>363</v>
      </c>
      <c r="E220" s="276" t="s">
        <v>1939</v>
      </c>
      <c r="F220" s="277" t="s">
        <v>1940</v>
      </c>
      <c r="G220" s="278" t="s">
        <v>252</v>
      </c>
      <c r="H220" s="279">
        <v>500</v>
      </c>
      <c r="I220" s="280"/>
      <c r="J220" s="281">
        <f>ROUND(I220*H220,2)</f>
        <v>0</v>
      </c>
      <c r="K220" s="282"/>
      <c r="L220" s="283"/>
      <c r="M220" s="284" t="s">
        <v>19</v>
      </c>
      <c r="N220" s="285" t="s">
        <v>42</v>
      </c>
      <c r="O220" s="86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7" t="s">
        <v>265</v>
      </c>
      <c r="AT220" s="227" t="s">
        <v>363</v>
      </c>
      <c r="AU220" s="227" t="s">
        <v>76</v>
      </c>
      <c r="AY220" s="19" t="s">
        <v>197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9" t="s">
        <v>148</v>
      </c>
      <c r="BK220" s="228">
        <f>ROUND(I220*H220,2)</f>
        <v>0</v>
      </c>
      <c r="BL220" s="19" t="s">
        <v>148</v>
      </c>
      <c r="BM220" s="227" t="s">
        <v>1941</v>
      </c>
    </row>
    <row r="221" s="2" customFormat="1">
      <c r="A221" s="40"/>
      <c r="B221" s="41"/>
      <c r="C221" s="42"/>
      <c r="D221" s="231" t="s">
        <v>1883</v>
      </c>
      <c r="E221" s="42"/>
      <c r="F221" s="300" t="s">
        <v>1908</v>
      </c>
      <c r="G221" s="42"/>
      <c r="H221" s="42"/>
      <c r="I221" s="294"/>
      <c r="J221" s="42"/>
      <c r="K221" s="42"/>
      <c r="L221" s="46"/>
      <c r="M221" s="295"/>
      <c r="N221" s="29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1883</v>
      </c>
      <c r="AU221" s="19" t="s">
        <v>76</v>
      </c>
    </row>
    <row r="222" s="2" customFormat="1" ht="16.5" customHeight="1">
      <c r="A222" s="40"/>
      <c r="B222" s="41"/>
      <c r="C222" s="275" t="s">
        <v>369</v>
      </c>
      <c r="D222" s="275" t="s">
        <v>363</v>
      </c>
      <c r="E222" s="276" t="s">
        <v>1942</v>
      </c>
      <c r="F222" s="277" t="s">
        <v>1943</v>
      </c>
      <c r="G222" s="278" t="s">
        <v>1733</v>
      </c>
      <c r="H222" s="279">
        <v>8</v>
      </c>
      <c r="I222" s="280"/>
      <c r="J222" s="281">
        <f>ROUND(I222*H222,2)</f>
        <v>0</v>
      </c>
      <c r="K222" s="282"/>
      <c r="L222" s="283"/>
      <c r="M222" s="284" t="s">
        <v>19</v>
      </c>
      <c r="N222" s="285" t="s">
        <v>42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265</v>
      </c>
      <c r="AT222" s="227" t="s">
        <v>363</v>
      </c>
      <c r="AU222" s="227" t="s">
        <v>76</v>
      </c>
      <c r="AY222" s="19" t="s">
        <v>197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148</v>
      </c>
      <c r="BK222" s="228">
        <f>ROUND(I222*H222,2)</f>
        <v>0</v>
      </c>
      <c r="BL222" s="19" t="s">
        <v>148</v>
      </c>
      <c r="BM222" s="227" t="s">
        <v>1944</v>
      </c>
    </row>
    <row r="223" s="2" customFormat="1" ht="16.5" customHeight="1">
      <c r="A223" s="40"/>
      <c r="B223" s="41"/>
      <c r="C223" s="275" t="s">
        <v>375</v>
      </c>
      <c r="D223" s="275" t="s">
        <v>363</v>
      </c>
      <c r="E223" s="276" t="s">
        <v>1945</v>
      </c>
      <c r="F223" s="277" t="s">
        <v>1946</v>
      </c>
      <c r="G223" s="278" t="s">
        <v>1733</v>
      </c>
      <c r="H223" s="279">
        <v>2</v>
      </c>
      <c r="I223" s="280"/>
      <c r="J223" s="281">
        <f>ROUND(I223*H223,2)</f>
        <v>0</v>
      </c>
      <c r="K223" s="282"/>
      <c r="L223" s="283"/>
      <c r="M223" s="284" t="s">
        <v>19</v>
      </c>
      <c r="N223" s="285" t="s">
        <v>42</v>
      </c>
      <c r="O223" s="86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7" t="s">
        <v>265</v>
      </c>
      <c r="AT223" s="227" t="s">
        <v>363</v>
      </c>
      <c r="AU223" s="227" t="s">
        <v>76</v>
      </c>
      <c r="AY223" s="19" t="s">
        <v>197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148</v>
      </c>
      <c r="BK223" s="228">
        <f>ROUND(I223*H223,2)</f>
        <v>0</v>
      </c>
      <c r="BL223" s="19" t="s">
        <v>148</v>
      </c>
      <c r="BM223" s="227" t="s">
        <v>1947</v>
      </c>
    </row>
    <row r="224" s="2" customFormat="1" ht="16.5" customHeight="1">
      <c r="A224" s="40"/>
      <c r="B224" s="41"/>
      <c r="C224" s="215" t="s">
        <v>395</v>
      </c>
      <c r="D224" s="215" t="s">
        <v>198</v>
      </c>
      <c r="E224" s="216" t="s">
        <v>1948</v>
      </c>
      <c r="F224" s="217" t="s">
        <v>1949</v>
      </c>
      <c r="G224" s="218" t="s">
        <v>1950</v>
      </c>
      <c r="H224" s="301"/>
      <c r="I224" s="220"/>
      <c r="J224" s="221">
        <f>ROUND(I224*H224,2)</f>
        <v>0</v>
      </c>
      <c r="K224" s="222"/>
      <c r="L224" s="46"/>
      <c r="M224" s="286" t="s">
        <v>19</v>
      </c>
      <c r="N224" s="287" t="s">
        <v>42</v>
      </c>
      <c r="O224" s="288"/>
      <c r="P224" s="289">
        <f>O224*H224</f>
        <v>0</v>
      </c>
      <c r="Q224" s="289">
        <v>0</v>
      </c>
      <c r="R224" s="289">
        <f>Q224*H224</f>
        <v>0</v>
      </c>
      <c r="S224" s="289">
        <v>0</v>
      </c>
      <c r="T224" s="29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148</v>
      </c>
      <c r="AT224" s="227" t="s">
        <v>198</v>
      </c>
      <c r="AU224" s="227" t="s">
        <v>76</v>
      </c>
      <c r="AY224" s="19" t="s">
        <v>197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148</v>
      </c>
      <c r="BK224" s="228">
        <f>ROUND(I224*H224,2)</f>
        <v>0</v>
      </c>
      <c r="BL224" s="19" t="s">
        <v>148</v>
      </c>
      <c r="BM224" s="227" t="s">
        <v>1951</v>
      </c>
    </row>
    <row r="225" s="2" customFormat="1" ht="6.96" customHeight="1">
      <c r="A225" s="40"/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46"/>
      <c r="M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</row>
  </sheetData>
  <sheetProtection sheet="1" autoFilter="0" formatColumns="0" formatRows="0" objects="1" scenarios="1" spinCount="100000" saltValue="QQJBSQwBLHR8xwGiGCGbOlfYBTBzwJ82S2sn2n5wqP9FuAPaUbi2UDKUhu2R2Ro8CNs+Cjku0egXcCAtXDFttw==" hashValue="UtP5e7MdBmDAdaq5GmtUT3QpjxhvvnkfOYe6eQzM7Nysdjb+ksY35mnGICgH8MT7zsxZ8tvU5sE9+gX+dYrDlA==" algorithmName="SHA-512" password="CFE7"/>
  <autoFilter ref="C85:K22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</row>
    <row r="8" s="1" customFormat="1" ht="12" customHeight="1">
      <c r="B8" s="22"/>
      <c r="D8" s="146" t="s">
        <v>126</v>
      </c>
      <c r="L8" s="22"/>
    </row>
    <row r="9" s="2" customFormat="1" ht="16.5" customHeight="1">
      <c r="A9" s="40"/>
      <c r="B9" s="46"/>
      <c r="C9" s="40"/>
      <c r="D9" s="40"/>
      <c r="E9" s="147" t="s">
        <v>1952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132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9" t="s">
        <v>1953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46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46" t="s">
        <v>23</v>
      </c>
      <c r="J14" s="150" t="str">
        <f>'Rekapitulace stavby'!AN8</f>
        <v>6. 2. 2023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46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6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28</v>
      </c>
      <c r="E19" s="40"/>
      <c r="F19" s="40"/>
      <c r="G19" s="40"/>
      <c r="H19" s="40"/>
      <c r="I19" s="146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6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30</v>
      </c>
      <c r="E22" s="40"/>
      <c r="F22" s="40"/>
      <c r="G22" s="40"/>
      <c r="H22" s="40"/>
      <c r="I22" s="146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6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32</v>
      </c>
      <c r="E25" s="40"/>
      <c r="F25" s="40"/>
      <c r="G25" s="40"/>
      <c r="H25" s="40"/>
      <c r="I25" s="146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6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1"/>
      <c r="B29" s="152"/>
      <c r="C29" s="151"/>
      <c r="D29" s="151"/>
      <c r="E29" s="153" t="s">
        <v>165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ROUND(J90,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9" t="s">
        <v>39</v>
      </c>
      <c r="E35" s="146" t="s">
        <v>40</v>
      </c>
      <c r="F35" s="160">
        <f>ROUND((SUM(BE90:BE136)),  2)</f>
        <v>0</v>
      </c>
      <c r="G35" s="40"/>
      <c r="H35" s="40"/>
      <c r="I35" s="161">
        <v>0.20999999999999999</v>
      </c>
      <c r="J35" s="160">
        <f>ROUND(((SUM(BE90:BE136))*I35),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41</v>
      </c>
      <c r="F36" s="160">
        <f>ROUND((SUM(BF90:BF136)),  2)</f>
        <v>0</v>
      </c>
      <c r="G36" s="40"/>
      <c r="H36" s="40"/>
      <c r="I36" s="161">
        <v>0.14999999999999999</v>
      </c>
      <c r="J36" s="160">
        <f>ROUND(((SUM(BF90:BF136))*I36),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42</v>
      </c>
      <c r="F37" s="160">
        <f>ROUND((SUM(BG90:BG136)),  2)</f>
        <v>0</v>
      </c>
      <c r="G37" s="40"/>
      <c r="H37" s="40"/>
      <c r="I37" s="161">
        <v>0.20999999999999999</v>
      </c>
      <c r="J37" s="160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43</v>
      </c>
      <c r="F38" s="160">
        <f>ROUND((SUM(BH90:BH136)),  2)</f>
        <v>0</v>
      </c>
      <c r="G38" s="40"/>
      <c r="H38" s="40"/>
      <c r="I38" s="161">
        <v>0.14999999999999999</v>
      </c>
      <c r="J38" s="160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44</v>
      </c>
      <c r="F39" s="160">
        <f>ROUND((SUM(BI90:BI136)),  2)</f>
        <v>0</v>
      </c>
      <c r="G39" s="40"/>
      <c r="H39" s="40"/>
      <c r="I39" s="161">
        <v>0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2"/>
      <c r="D41" s="163" t="s">
        <v>45</v>
      </c>
      <c r="E41" s="164"/>
      <c r="F41" s="164"/>
      <c r="G41" s="165" t="s">
        <v>46</v>
      </c>
      <c r="H41" s="166" t="s">
        <v>47</v>
      </c>
      <c r="I41" s="164"/>
      <c r="J41" s="167">
        <f>SUM(J32:J39)</f>
        <v>0</v>
      </c>
      <c r="K41" s="168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3" t="str">
        <f>E7</f>
        <v>Vrchlabí - Liščí kopec - II.etapa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3" t="s">
        <v>1952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132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801-1 - Rozpočet materiál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6. 2. 2023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167</v>
      </c>
      <c r="D61" s="175"/>
      <c r="E61" s="175"/>
      <c r="F61" s="175"/>
      <c r="G61" s="175"/>
      <c r="H61" s="175"/>
      <c r="I61" s="175"/>
      <c r="J61" s="176" t="s">
        <v>168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169</v>
      </c>
    </row>
    <row r="64" s="9" customFormat="1" ht="24.96" customHeight="1">
      <c r="A64" s="9"/>
      <c r="B64" s="178"/>
      <c r="C64" s="179"/>
      <c r="D64" s="180" t="s">
        <v>1954</v>
      </c>
      <c r="E64" s="181"/>
      <c r="F64" s="181"/>
      <c r="G64" s="181"/>
      <c r="H64" s="181"/>
      <c r="I64" s="181"/>
      <c r="J64" s="182">
        <f>J91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1955</v>
      </c>
      <c r="E65" s="181"/>
      <c r="F65" s="181"/>
      <c r="G65" s="181"/>
      <c r="H65" s="181"/>
      <c r="I65" s="181"/>
      <c r="J65" s="182">
        <f>J105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8"/>
      <c r="C66" s="179"/>
      <c r="D66" s="180" t="s">
        <v>1956</v>
      </c>
      <c r="E66" s="181"/>
      <c r="F66" s="181"/>
      <c r="G66" s="181"/>
      <c r="H66" s="181"/>
      <c r="I66" s="181"/>
      <c r="J66" s="182">
        <f>J108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8"/>
      <c r="C67" s="179"/>
      <c r="D67" s="180" t="s">
        <v>1957</v>
      </c>
      <c r="E67" s="181"/>
      <c r="F67" s="181"/>
      <c r="G67" s="181"/>
      <c r="H67" s="181"/>
      <c r="I67" s="181"/>
      <c r="J67" s="182">
        <f>J113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8"/>
      <c r="C68" s="179"/>
      <c r="D68" s="180" t="s">
        <v>1958</v>
      </c>
      <c r="E68" s="181"/>
      <c r="F68" s="181"/>
      <c r="G68" s="181"/>
      <c r="H68" s="181"/>
      <c r="I68" s="181"/>
      <c r="J68" s="182">
        <f>J130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182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3" t="str">
        <f>E7</f>
        <v>Vrchlabí - Liščí kopec - II.etapa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126</v>
      </c>
      <c r="D79" s="24"/>
      <c r="E79" s="24"/>
      <c r="F79" s="24"/>
      <c r="G79" s="24"/>
      <c r="H79" s="24"/>
      <c r="I79" s="24"/>
      <c r="J79" s="24"/>
      <c r="K79" s="24"/>
      <c r="L79" s="22"/>
    </row>
    <row r="80" s="2" customFormat="1" ht="16.5" customHeight="1">
      <c r="A80" s="40"/>
      <c r="B80" s="41"/>
      <c r="C80" s="42"/>
      <c r="D80" s="42"/>
      <c r="E80" s="173" t="s">
        <v>1952</v>
      </c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132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E11</f>
        <v>SO 801-1 - Rozpočet materiál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21</v>
      </c>
      <c r="D84" s="42"/>
      <c r="E84" s="42"/>
      <c r="F84" s="29" t="str">
        <f>F14</f>
        <v xml:space="preserve"> </v>
      </c>
      <c r="G84" s="42"/>
      <c r="H84" s="42"/>
      <c r="I84" s="34" t="s">
        <v>23</v>
      </c>
      <c r="J84" s="74" t="str">
        <f>IF(J14="","",J14)</f>
        <v>6. 2. 2023</v>
      </c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 xml:space="preserve"> </v>
      </c>
      <c r="G86" s="42"/>
      <c r="H86" s="42"/>
      <c r="I86" s="34" t="s">
        <v>30</v>
      </c>
      <c r="J86" s="38" t="str">
        <f>E23</f>
        <v xml:space="preserve"> 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28</v>
      </c>
      <c r="D87" s="42"/>
      <c r="E87" s="42"/>
      <c r="F87" s="29" t="str">
        <f>IF(E20="","",E20)</f>
        <v>Vyplň údaj</v>
      </c>
      <c r="G87" s="42"/>
      <c r="H87" s="42"/>
      <c r="I87" s="34" t="s">
        <v>32</v>
      </c>
      <c r="J87" s="38" t="str">
        <f>E26</f>
        <v xml:space="preserve"> 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89"/>
      <c r="B89" s="190"/>
      <c r="C89" s="191" t="s">
        <v>183</v>
      </c>
      <c r="D89" s="192" t="s">
        <v>54</v>
      </c>
      <c r="E89" s="192" t="s">
        <v>50</v>
      </c>
      <c r="F89" s="192" t="s">
        <v>51</v>
      </c>
      <c r="G89" s="192" t="s">
        <v>184</v>
      </c>
      <c r="H89" s="192" t="s">
        <v>185</v>
      </c>
      <c r="I89" s="192" t="s">
        <v>186</v>
      </c>
      <c r="J89" s="193" t="s">
        <v>168</v>
      </c>
      <c r="K89" s="194" t="s">
        <v>187</v>
      </c>
      <c r="L89" s="195"/>
      <c r="M89" s="94" t="s">
        <v>19</v>
      </c>
      <c r="N89" s="95" t="s">
        <v>39</v>
      </c>
      <c r="O89" s="95" t="s">
        <v>188</v>
      </c>
      <c r="P89" s="95" t="s">
        <v>189</v>
      </c>
      <c r="Q89" s="95" t="s">
        <v>190</v>
      </c>
      <c r="R89" s="95" t="s">
        <v>191</v>
      </c>
      <c r="S89" s="95" t="s">
        <v>192</v>
      </c>
      <c r="T89" s="96" t="s">
        <v>193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="2" customFormat="1" ht="22.8" customHeight="1">
      <c r="A90" s="40"/>
      <c r="B90" s="41"/>
      <c r="C90" s="101" t="s">
        <v>194</v>
      </c>
      <c r="D90" s="42"/>
      <c r="E90" s="42"/>
      <c r="F90" s="42"/>
      <c r="G90" s="42"/>
      <c r="H90" s="42"/>
      <c r="I90" s="42"/>
      <c r="J90" s="196">
        <f>BK90</f>
        <v>0</v>
      </c>
      <c r="K90" s="42"/>
      <c r="L90" s="46"/>
      <c r="M90" s="97"/>
      <c r="N90" s="197"/>
      <c r="O90" s="98"/>
      <c r="P90" s="198">
        <f>P91+P105+P108+P113+P130</f>
        <v>0</v>
      </c>
      <c r="Q90" s="98"/>
      <c r="R90" s="198">
        <f>R91+R105+R108+R113+R130</f>
        <v>0.15498000000000003</v>
      </c>
      <c r="S90" s="98"/>
      <c r="T90" s="199">
        <f>T91+T105+T108+T113+T130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68</v>
      </c>
      <c r="AU90" s="19" t="s">
        <v>169</v>
      </c>
      <c r="BK90" s="200">
        <f>BK91+BK105+BK108+BK113+BK130</f>
        <v>0</v>
      </c>
    </row>
    <row r="91" s="12" customFormat="1" ht="25.92" customHeight="1">
      <c r="A91" s="12"/>
      <c r="B91" s="201"/>
      <c r="C91" s="202"/>
      <c r="D91" s="203" t="s">
        <v>68</v>
      </c>
      <c r="E91" s="204" t="s">
        <v>1959</v>
      </c>
      <c r="F91" s="204" t="s">
        <v>1960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SUM(P92:P104)</f>
        <v>0</v>
      </c>
      <c r="Q91" s="209"/>
      <c r="R91" s="210">
        <f>SUM(R92:R104)</f>
        <v>0.15498000000000003</v>
      </c>
      <c r="S91" s="209"/>
      <c r="T91" s="211">
        <f>SUM(T92:T104)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2" t="s">
        <v>76</v>
      </c>
      <c r="AT91" s="213" t="s">
        <v>68</v>
      </c>
      <c r="AU91" s="213" t="s">
        <v>69</v>
      </c>
      <c r="AY91" s="212" t="s">
        <v>197</v>
      </c>
      <c r="BK91" s="214">
        <f>SUM(BK92:BK104)</f>
        <v>0</v>
      </c>
    </row>
    <row r="92" s="2" customFormat="1" ht="24.15" customHeight="1">
      <c r="A92" s="40"/>
      <c r="B92" s="41"/>
      <c r="C92" s="275" t="s">
        <v>8</v>
      </c>
      <c r="D92" s="275" t="s">
        <v>363</v>
      </c>
      <c r="E92" s="276" t="s">
        <v>1961</v>
      </c>
      <c r="F92" s="277" t="s">
        <v>1962</v>
      </c>
      <c r="G92" s="278" t="s">
        <v>441</v>
      </c>
      <c r="H92" s="279">
        <v>2</v>
      </c>
      <c r="I92" s="280"/>
      <c r="J92" s="281">
        <f>ROUND(I92*H92,2)</f>
        <v>0</v>
      </c>
      <c r="K92" s="282"/>
      <c r="L92" s="283"/>
      <c r="M92" s="284" t="s">
        <v>19</v>
      </c>
      <c r="N92" s="285" t="s">
        <v>42</v>
      </c>
      <c r="O92" s="86"/>
      <c r="P92" s="225">
        <f>O92*H92</f>
        <v>0</v>
      </c>
      <c r="Q92" s="225">
        <v>3.0000000000000001E-05</v>
      </c>
      <c r="R92" s="225">
        <f>Q92*H92</f>
        <v>6.0000000000000002E-05</v>
      </c>
      <c r="S92" s="225">
        <v>0</v>
      </c>
      <c r="T92" s="22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7" t="s">
        <v>265</v>
      </c>
      <c r="AT92" s="227" t="s">
        <v>363</v>
      </c>
      <c r="AU92" s="227" t="s">
        <v>76</v>
      </c>
      <c r="AY92" s="19" t="s">
        <v>197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9" t="s">
        <v>148</v>
      </c>
      <c r="BK92" s="228">
        <f>ROUND(I92*H92,2)</f>
        <v>0</v>
      </c>
      <c r="BL92" s="19" t="s">
        <v>148</v>
      </c>
      <c r="BM92" s="227" t="s">
        <v>1963</v>
      </c>
    </row>
    <row r="93" s="14" customFormat="1">
      <c r="A93" s="14"/>
      <c r="B93" s="240"/>
      <c r="C93" s="241"/>
      <c r="D93" s="231" t="s">
        <v>202</v>
      </c>
      <c r="E93" s="242" t="s">
        <v>19</v>
      </c>
      <c r="F93" s="243" t="s">
        <v>78</v>
      </c>
      <c r="G93" s="241"/>
      <c r="H93" s="244">
        <v>2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0" t="s">
        <v>202</v>
      </c>
      <c r="AU93" s="250" t="s">
        <v>76</v>
      </c>
      <c r="AV93" s="14" t="s">
        <v>78</v>
      </c>
      <c r="AW93" s="14" t="s">
        <v>31</v>
      </c>
      <c r="AX93" s="14" t="s">
        <v>76</v>
      </c>
      <c r="AY93" s="250" t="s">
        <v>197</v>
      </c>
    </row>
    <row r="94" s="2" customFormat="1" ht="24.15" customHeight="1">
      <c r="A94" s="40"/>
      <c r="B94" s="41"/>
      <c r="C94" s="275" t="s">
        <v>329</v>
      </c>
      <c r="D94" s="275" t="s">
        <v>363</v>
      </c>
      <c r="E94" s="276" t="s">
        <v>1964</v>
      </c>
      <c r="F94" s="277" t="s">
        <v>1965</v>
      </c>
      <c r="G94" s="278" t="s">
        <v>441</v>
      </c>
      <c r="H94" s="279">
        <v>4</v>
      </c>
      <c r="I94" s="280"/>
      <c r="J94" s="281">
        <f>ROUND(I94*H94,2)</f>
        <v>0</v>
      </c>
      <c r="K94" s="282"/>
      <c r="L94" s="283"/>
      <c r="M94" s="284" t="s">
        <v>19</v>
      </c>
      <c r="N94" s="285" t="s">
        <v>42</v>
      </c>
      <c r="O94" s="86"/>
      <c r="P94" s="225">
        <f>O94*H94</f>
        <v>0</v>
      </c>
      <c r="Q94" s="225">
        <v>3.0000000000000001E-05</v>
      </c>
      <c r="R94" s="225">
        <f>Q94*H94</f>
        <v>0.00012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265</v>
      </c>
      <c r="AT94" s="227" t="s">
        <v>363</v>
      </c>
      <c r="AU94" s="227" t="s">
        <v>76</v>
      </c>
      <c r="AY94" s="19" t="s">
        <v>197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148</v>
      </c>
      <c r="BK94" s="228">
        <f>ROUND(I94*H94,2)</f>
        <v>0</v>
      </c>
      <c r="BL94" s="19" t="s">
        <v>148</v>
      </c>
      <c r="BM94" s="227" t="s">
        <v>1966</v>
      </c>
    </row>
    <row r="95" s="14" customFormat="1">
      <c r="A95" s="14"/>
      <c r="B95" s="240"/>
      <c r="C95" s="241"/>
      <c r="D95" s="231" t="s">
        <v>202</v>
      </c>
      <c r="E95" s="242" t="s">
        <v>19</v>
      </c>
      <c r="F95" s="243" t="s">
        <v>148</v>
      </c>
      <c r="G95" s="241"/>
      <c r="H95" s="244">
        <v>4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0" t="s">
        <v>202</v>
      </c>
      <c r="AU95" s="250" t="s">
        <v>76</v>
      </c>
      <c r="AV95" s="14" t="s">
        <v>78</v>
      </c>
      <c r="AW95" s="14" t="s">
        <v>31</v>
      </c>
      <c r="AX95" s="14" t="s">
        <v>76</v>
      </c>
      <c r="AY95" s="250" t="s">
        <v>197</v>
      </c>
    </row>
    <row r="96" s="2" customFormat="1" ht="24.15" customHeight="1">
      <c r="A96" s="40"/>
      <c r="B96" s="41"/>
      <c r="C96" s="275" t="s">
        <v>333</v>
      </c>
      <c r="D96" s="275" t="s">
        <v>363</v>
      </c>
      <c r="E96" s="276" t="s">
        <v>1967</v>
      </c>
      <c r="F96" s="277" t="s">
        <v>1968</v>
      </c>
      <c r="G96" s="278" t="s">
        <v>441</v>
      </c>
      <c r="H96" s="279">
        <v>6</v>
      </c>
      <c r="I96" s="280"/>
      <c r="J96" s="281">
        <f>ROUND(I96*H96,2)</f>
        <v>0</v>
      </c>
      <c r="K96" s="282"/>
      <c r="L96" s="283"/>
      <c r="M96" s="284" t="s">
        <v>19</v>
      </c>
      <c r="N96" s="285" t="s">
        <v>42</v>
      </c>
      <c r="O96" s="86"/>
      <c r="P96" s="225">
        <f>O96*H96</f>
        <v>0</v>
      </c>
      <c r="Q96" s="225">
        <v>0.0023</v>
      </c>
      <c r="R96" s="225">
        <f>Q96*H96</f>
        <v>0.0138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265</v>
      </c>
      <c r="AT96" s="227" t="s">
        <v>363</v>
      </c>
      <c r="AU96" s="227" t="s">
        <v>76</v>
      </c>
      <c r="AY96" s="19" t="s">
        <v>197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148</v>
      </c>
      <c r="BK96" s="228">
        <f>ROUND(I96*H96,2)</f>
        <v>0</v>
      </c>
      <c r="BL96" s="19" t="s">
        <v>148</v>
      </c>
      <c r="BM96" s="227" t="s">
        <v>1969</v>
      </c>
    </row>
    <row r="97" s="14" customFormat="1">
      <c r="A97" s="14"/>
      <c r="B97" s="240"/>
      <c r="C97" s="241"/>
      <c r="D97" s="231" t="s">
        <v>202</v>
      </c>
      <c r="E97" s="242" t="s">
        <v>19</v>
      </c>
      <c r="F97" s="243" t="s">
        <v>1970</v>
      </c>
      <c r="G97" s="241"/>
      <c r="H97" s="244">
        <v>6</v>
      </c>
      <c r="I97" s="245"/>
      <c r="J97" s="241"/>
      <c r="K97" s="241"/>
      <c r="L97" s="246"/>
      <c r="M97" s="247"/>
      <c r="N97" s="248"/>
      <c r="O97" s="248"/>
      <c r="P97" s="248"/>
      <c r="Q97" s="248"/>
      <c r="R97" s="248"/>
      <c r="S97" s="248"/>
      <c r="T97" s="24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0" t="s">
        <v>202</v>
      </c>
      <c r="AU97" s="250" t="s">
        <v>76</v>
      </c>
      <c r="AV97" s="14" t="s">
        <v>78</v>
      </c>
      <c r="AW97" s="14" t="s">
        <v>31</v>
      </c>
      <c r="AX97" s="14" t="s">
        <v>76</v>
      </c>
      <c r="AY97" s="250" t="s">
        <v>197</v>
      </c>
    </row>
    <row r="98" s="2" customFormat="1" ht="24.15" customHeight="1">
      <c r="A98" s="40"/>
      <c r="B98" s="41"/>
      <c r="C98" s="275" t="s">
        <v>338</v>
      </c>
      <c r="D98" s="275" t="s">
        <v>363</v>
      </c>
      <c r="E98" s="276" t="s">
        <v>1971</v>
      </c>
      <c r="F98" s="277" t="s">
        <v>1972</v>
      </c>
      <c r="G98" s="278" t="s">
        <v>441</v>
      </c>
      <c r="H98" s="279">
        <v>1</v>
      </c>
      <c r="I98" s="280"/>
      <c r="J98" s="281">
        <f>ROUND(I98*H98,2)</f>
        <v>0</v>
      </c>
      <c r="K98" s="282"/>
      <c r="L98" s="283"/>
      <c r="M98" s="284" t="s">
        <v>19</v>
      </c>
      <c r="N98" s="285" t="s">
        <v>42</v>
      </c>
      <c r="O98" s="86"/>
      <c r="P98" s="225">
        <f>O98*H98</f>
        <v>0</v>
      </c>
      <c r="Q98" s="225">
        <v>0.001</v>
      </c>
      <c r="R98" s="225">
        <f>Q98*H98</f>
        <v>0.001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265</v>
      </c>
      <c r="AT98" s="227" t="s">
        <v>363</v>
      </c>
      <c r="AU98" s="227" t="s">
        <v>76</v>
      </c>
      <c r="AY98" s="19" t="s">
        <v>197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148</v>
      </c>
      <c r="BK98" s="228">
        <f>ROUND(I98*H98,2)</f>
        <v>0</v>
      </c>
      <c r="BL98" s="19" t="s">
        <v>148</v>
      </c>
      <c r="BM98" s="227" t="s">
        <v>1973</v>
      </c>
    </row>
    <row r="99" s="14" customFormat="1">
      <c r="A99" s="14"/>
      <c r="B99" s="240"/>
      <c r="C99" s="241"/>
      <c r="D99" s="231" t="s">
        <v>202</v>
      </c>
      <c r="E99" s="242" t="s">
        <v>19</v>
      </c>
      <c r="F99" s="243" t="s">
        <v>76</v>
      </c>
      <c r="G99" s="241"/>
      <c r="H99" s="244">
        <v>1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0" t="s">
        <v>202</v>
      </c>
      <c r="AU99" s="250" t="s">
        <v>76</v>
      </c>
      <c r="AV99" s="14" t="s">
        <v>78</v>
      </c>
      <c r="AW99" s="14" t="s">
        <v>31</v>
      </c>
      <c r="AX99" s="14" t="s">
        <v>76</v>
      </c>
      <c r="AY99" s="250" t="s">
        <v>197</v>
      </c>
    </row>
    <row r="100" s="2" customFormat="1" ht="24.15" customHeight="1">
      <c r="A100" s="40"/>
      <c r="B100" s="41"/>
      <c r="C100" s="275" t="s">
        <v>344</v>
      </c>
      <c r="D100" s="275" t="s">
        <v>363</v>
      </c>
      <c r="E100" s="276" t="s">
        <v>1974</v>
      </c>
      <c r="F100" s="277" t="s">
        <v>1975</v>
      </c>
      <c r="G100" s="278" t="s">
        <v>441</v>
      </c>
      <c r="H100" s="279">
        <v>6</v>
      </c>
      <c r="I100" s="280"/>
      <c r="J100" s="281">
        <f>ROUND(I100*H100,2)</f>
        <v>0</v>
      </c>
      <c r="K100" s="282"/>
      <c r="L100" s="283"/>
      <c r="M100" s="284" t="s">
        <v>19</v>
      </c>
      <c r="N100" s="285" t="s">
        <v>42</v>
      </c>
      <c r="O100" s="86"/>
      <c r="P100" s="225">
        <f>O100*H100</f>
        <v>0</v>
      </c>
      <c r="Q100" s="225">
        <v>0.0050000000000000001</v>
      </c>
      <c r="R100" s="225">
        <f>Q100*H100</f>
        <v>0.029999999999999999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265</v>
      </c>
      <c r="AT100" s="227" t="s">
        <v>363</v>
      </c>
      <c r="AU100" s="227" t="s">
        <v>76</v>
      </c>
      <c r="AY100" s="19" t="s">
        <v>197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148</v>
      </c>
      <c r="BK100" s="228">
        <f>ROUND(I100*H100,2)</f>
        <v>0</v>
      </c>
      <c r="BL100" s="19" t="s">
        <v>148</v>
      </c>
      <c r="BM100" s="227" t="s">
        <v>1976</v>
      </c>
    </row>
    <row r="101" s="14" customFormat="1">
      <c r="A101" s="14"/>
      <c r="B101" s="240"/>
      <c r="C101" s="241"/>
      <c r="D101" s="231" t="s">
        <v>202</v>
      </c>
      <c r="E101" s="242" t="s">
        <v>19</v>
      </c>
      <c r="F101" s="243" t="s">
        <v>1653</v>
      </c>
      <c r="G101" s="241"/>
      <c r="H101" s="244">
        <v>6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0" t="s">
        <v>202</v>
      </c>
      <c r="AU101" s="250" t="s">
        <v>76</v>
      </c>
      <c r="AV101" s="14" t="s">
        <v>78</v>
      </c>
      <c r="AW101" s="14" t="s">
        <v>31</v>
      </c>
      <c r="AX101" s="14" t="s">
        <v>76</v>
      </c>
      <c r="AY101" s="250" t="s">
        <v>197</v>
      </c>
    </row>
    <row r="102" s="2" customFormat="1" ht="16.5" customHeight="1">
      <c r="A102" s="40"/>
      <c r="B102" s="41"/>
      <c r="C102" s="275" t="s">
        <v>348</v>
      </c>
      <c r="D102" s="275" t="s">
        <v>363</v>
      </c>
      <c r="E102" s="276" t="s">
        <v>1977</v>
      </c>
      <c r="F102" s="277" t="s">
        <v>1978</v>
      </c>
      <c r="G102" s="278" t="s">
        <v>441</v>
      </c>
      <c r="H102" s="279">
        <v>22</v>
      </c>
      <c r="I102" s="280"/>
      <c r="J102" s="281">
        <f>ROUND(I102*H102,2)</f>
        <v>0</v>
      </c>
      <c r="K102" s="282"/>
      <c r="L102" s="283"/>
      <c r="M102" s="284" t="s">
        <v>19</v>
      </c>
      <c r="N102" s="285" t="s">
        <v>42</v>
      </c>
      <c r="O102" s="86"/>
      <c r="P102" s="225">
        <f>O102*H102</f>
        <v>0</v>
      </c>
      <c r="Q102" s="225">
        <v>0.0050000000000000001</v>
      </c>
      <c r="R102" s="225">
        <f>Q102*H102</f>
        <v>0.11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265</v>
      </c>
      <c r="AT102" s="227" t="s">
        <v>363</v>
      </c>
      <c r="AU102" s="227" t="s">
        <v>76</v>
      </c>
      <c r="AY102" s="19" t="s">
        <v>197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148</v>
      </c>
      <c r="BK102" s="228">
        <f>ROUND(I102*H102,2)</f>
        <v>0</v>
      </c>
      <c r="BL102" s="19" t="s">
        <v>148</v>
      </c>
      <c r="BM102" s="227" t="s">
        <v>1979</v>
      </c>
    </row>
    <row r="103" s="14" customFormat="1">
      <c r="A103" s="14"/>
      <c r="B103" s="240"/>
      <c r="C103" s="241"/>
      <c r="D103" s="231" t="s">
        <v>202</v>
      </c>
      <c r="E103" s="242" t="s">
        <v>19</v>
      </c>
      <c r="F103" s="243" t="s">
        <v>362</v>
      </c>
      <c r="G103" s="241"/>
      <c r="H103" s="244">
        <v>22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202</v>
      </c>
      <c r="AU103" s="250" t="s">
        <v>76</v>
      </c>
      <c r="AV103" s="14" t="s">
        <v>78</v>
      </c>
      <c r="AW103" s="14" t="s">
        <v>31</v>
      </c>
      <c r="AX103" s="14" t="s">
        <v>76</v>
      </c>
      <c r="AY103" s="250" t="s">
        <v>197</v>
      </c>
    </row>
    <row r="104" s="2" customFormat="1" ht="16.5" customHeight="1">
      <c r="A104" s="40"/>
      <c r="B104" s="41"/>
      <c r="C104" s="275" t="s">
        <v>7</v>
      </c>
      <c r="D104" s="275" t="s">
        <v>363</v>
      </c>
      <c r="E104" s="276" t="s">
        <v>1980</v>
      </c>
      <c r="F104" s="277" t="s">
        <v>1981</v>
      </c>
      <c r="G104" s="278" t="s">
        <v>1950</v>
      </c>
      <c r="H104" s="302"/>
      <c r="I104" s="280"/>
      <c r="J104" s="281">
        <f>ROUND(I104*H104,2)</f>
        <v>0</v>
      </c>
      <c r="K104" s="282"/>
      <c r="L104" s="283"/>
      <c r="M104" s="284" t="s">
        <v>19</v>
      </c>
      <c r="N104" s="285" t="s">
        <v>42</v>
      </c>
      <c r="O104" s="86"/>
      <c r="P104" s="225">
        <f>O104*H104</f>
        <v>0</v>
      </c>
      <c r="Q104" s="225">
        <v>0.0050000000000000001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265</v>
      </c>
      <c r="AT104" s="227" t="s">
        <v>363</v>
      </c>
      <c r="AU104" s="227" t="s">
        <v>76</v>
      </c>
      <c r="AY104" s="19" t="s">
        <v>197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148</v>
      </c>
      <c r="BK104" s="228">
        <f>ROUND(I104*H104,2)</f>
        <v>0</v>
      </c>
      <c r="BL104" s="19" t="s">
        <v>148</v>
      </c>
      <c r="BM104" s="227" t="s">
        <v>1982</v>
      </c>
    </row>
    <row r="105" s="12" customFormat="1" ht="25.92" customHeight="1">
      <c r="A105" s="12"/>
      <c r="B105" s="201"/>
      <c r="C105" s="202"/>
      <c r="D105" s="203" t="s">
        <v>68</v>
      </c>
      <c r="E105" s="204" t="s">
        <v>1983</v>
      </c>
      <c r="F105" s="204" t="s">
        <v>1984</v>
      </c>
      <c r="G105" s="202"/>
      <c r="H105" s="202"/>
      <c r="I105" s="205"/>
      <c r="J105" s="206">
        <f>BK105</f>
        <v>0</v>
      </c>
      <c r="K105" s="202"/>
      <c r="L105" s="207"/>
      <c r="M105" s="208"/>
      <c r="N105" s="209"/>
      <c r="O105" s="209"/>
      <c r="P105" s="210">
        <f>SUM(P106:P107)</f>
        <v>0</v>
      </c>
      <c r="Q105" s="209"/>
      <c r="R105" s="210">
        <f>SUM(R106:R107)</f>
        <v>0</v>
      </c>
      <c r="S105" s="209"/>
      <c r="T105" s="211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2" t="s">
        <v>76</v>
      </c>
      <c r="AT105" s="213" t="s">
        <v>68</v>
      </c>
      <c r="AU105" s="213" t="s">
        <v>69</v>
      </c>
      <c r="AY105" s="212" t="s">
        <v>197</v>
      </c>
      <c r="BK105" s="214">
        <f>SUM(BK106:BK107)</f>
        <v>0</v>
      </c>
    </row>
    <row r="106" s="2" customFormat="1" ht="24.15" customHeight="1">
      <c r="A106" s="40"/>
      <c r="B106" s="41"/>
      <c r="C106" s="215" t="s">
        <v>76</v>
      </c>
      <c r="D106" s="215" t="s">
        <v>198</v>
      </c>
      <c r="E106" s="216" t="s">
        <v>1985</v>
      </c>
      <c r="F106" s="217" t="s">
        <v>1986</v>
      </c>
      <c r="G106" s="218" t="s">
        <v>1987</v>
      </c>
      <c r="H106" s="219">
        <v>1.091</v>
      </c>
      <c r="I106" s="220"/>
      <c r="J106" s="221">
        <f>ROUND(I106*H106,2)</f>
        <v>0</v>
      </c>
      <c r="K106" s="222"/>
      <c r="L106" s="46"/>
      <c r="M106" s="223" t="s">
        <v>19</v>
      </c>
      <c r="N106" s="224" t="s">
        <v>42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148</v>
      </c>
      <c r="AT106" s="227" t="s">
        <v>198</v>
      </c>
      <c r="AU106" s="227" t="s">
        <v>76</v>
      </c>
      <c r="AY106" s="19" t="s">
        <v>197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148</v>
      </c>
      <c r="BK106" s="228">
        <f>ROUND(I106*H106,2)</f>
        <v>0</v>
      </c>
      <c r="BL106" s="19" t="s">
        <v>148</v>
      </c>
      <c r="BM106" s="227" t="s">
        <v>78</v>
      </c>
    </row>
    <row r="107" s="2" customFormat="1">
      <c r="A107" s="40"/>
      <c r="B107" s="41"/>
      <c r="C107" s="42"/>
      <c r="D107" s="231" t="s">
        <v>1883</v>
      </c>
      <c r="E107" s="42"/>
      <c r="F107" s="300" t="s">
        <v>1988</v>
      </c>
      <c r="G107" s="42"/>
      <c r="H107" s="42"/>
      <c r="I107" s="294"/>
      <c r="J107" s="42"/>
      <c r="K107" s="42"/>
      <c r="L107" s="46"/>
      <c r="M107" s="295"/>
      <c r="N107" s="29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1883</v>
      </c>
      <c r="AU107" s="19" t="s">
        <v>76</v>
      </c>
    </row>
    <row r="108" s="12" customFormat="1" ht="25.92" customHeight="1">
      <c r="A108" s="12"/>
      <c r="B108" s="201"/>
      <c r="C108" s="202"/>
      <c r="D108" s="203" t="s">
        <v>68</v>
      </c>
      <c r="E108" s="204" t="s">
        <v>1989</v>
      </c>
      <c r="F108" s="204" t="s">
        <v>1990</v>
      </c>
      <c r="G108" s="202"/>
      <c r="H108" s="202"/>
      <c r="I108" s="205"/>
      <c r="J108" s="206">
        <f>BK108</f>
        <v>0</v>
      </c>
      <c r="K108" s="202"/>
      <c r="L108" s="207"/>
      <c r="M108" s="208"/>
      <c r="N108" s="209"/>
      <c r="O108" s="209"/>
      <c r="P108" s="210">
        <f>SUM(P109:P112)</f>
        <v>0</v>
      </c>
      <c r="Q108" s="209"/>
      <c r="R108" s="210">
        <f>SUM(R109:R112)</f>
        <v>0</v>
      </c>
      <c r="S108" s="209"/>
      <c r="T108" s="211">
        <f>SUM(T109:T112)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76</v>
      </c>
      <c r="AT108" s="213" t="s">
        <v>68</v>
      </c>
      <c r="AU108" s="213" t="s">
        <v>69</v>
      </c>
      <c r="AY108" s="212" t="s">
        <v>197</v>
      </c>
      <c r="BK108" s="214">
        <f>SUM(BK109:BK112)</f>
        <v>0</v>
      </c>
    </row>
    <row r="109" s="2" customFormat="1" ht="16.5" customHeight="1">
      <c r="A109" s="40"/>
      <c r="B109" s="41"/>
      <c r="C109" s="215" t="s">
        <v>78</v>
      </c>
      <c r="D109" s="215" t="s">
        <v>198</v>
      </c>
      <c r="E109" s="216" t="s">
        <v>1991</v>
      </c>
      <c r="F109" s="217" t="s">
        <v>1992</v>
      </c>
      <c r="G109" s="218" t="s">
        <v>1993</v>
      </c>
      <c r="H109" s="219">
        <v>21.600000000000001</v>
      </c>
      <c r="I109" s="220"/>
      <c r="J109" s="221">
        <f>ROUND(I109*H109,2)</f>
        <v>0</v>
      </c>
      <c r="K109" s="222"/>
      <c r="L109" s="46"/>
      <c r="M109" s="223" t="s">
        <v>19</v>
      </c>
      <c r="N109" s="224" t="s">
        <v>42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148</v>
      </c>
      <c r="AT109" s="227" t="s">
        <v>198</v>
      </c>
      <c r="AU109" s="227" t="s">
        <v>76</v>
      </c>
      <c r="AY109" s="19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148</v>
      </c>
      <c r="BK109" s="228">
        <f>ROUND(I109*H109,2)</f>
        <v>0</v>
      </c>
      <c r="BL109" s="19" t="s">
        <v>148</v>
      </c>
      <c r="BM109" s="227" t="s">
        <v>148</v>
      </c>
    </row>
    <row r="110" s="2" customFormat="1">
      <c r="A110" s="40"/>
      <c r="B110" s="41"/>
      <c r="C110" s="42"/>
      <c r="D110" s="231" t="s">
        <v>1883</v>
      </c>
      <c r="E110" s="42"/>
      <c r="F110" s="300" t="s">
        <v>1994</v>
      </c>
      <c r="G110" s="42"/>
      <c r="H110" s="42"/>
      <c r="I110" s="294"/>
      <c r="J110" s="42"/>
      <c r="K110" s="42"/>
      <c r="L110" s="46"/>
      <c r="M110" s="295"/>
      <c r="N110" s="29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1883</v>
      </c>
      <c r="AU110" s="19" t="s">
        <v>76</v>
      </c>
    </row>
    <row r="111" s="2" customFormat="1" ht="16.5" customHeight="1">
      <c r="A111" s="40"/>
      <c r="B111" s="41"/>
      <c r="C111" s="215" t="s">
        <v>95</v>
      </c>
      <c r="D111" s="215" t="s">
        <v>198</v>
      </c>
      <c r="E111" s="216" t="s">
        <v>1995</v>
      </c>
      <c r="F111" s="217" t="s">
        <v>1996</v>
      </c>
      <c r="G111" s="218" t="s">
        <v>1987</v>
      </c>
      <c r="H111" s="219">
        <v>43200</v>
      </c>
      <c r="I111" s="220"/>
      <c r="J111" s="221">
        <f>ROUND(I111*H111,2)</f>
        <v>0</v>
      </c>
      <c r="K111" s="222"/>
      <c r="L111" s="46"/>
      <c r="M111" s="223" t="s">
        <v>19</v>
      </c>
      <c r="N111" s="224" t="s">
        <v>42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148</v>
      </c>
      <c r="AT111" s="227" t="s">
        <v>198</v>
      </c>
      <c r="AU111" s="227" t="s">
        <v>76</v>
      </c>
      <c r="AY111" s="19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148</v>
      </c>
      <c r="BK111" s="228">
        <f>ROUND(I111*H111,2)</f>
        <v>0</v>
      </c>
      <c r="BL111" s="19" t="s">
        <v>148</v>
      </c>
      <c r="BM111" s="227" t="s">
        <v>249</v>
      </c>
    </row>
    <row r="112" s="2" customFormat="1">
      <c r="A112" s="40"/>
      <c r="B112" s="41"/>
      <c r="C112" s="42"/>
      <c r="D112" s="231" t="s">
        <v>1883</v>
      </c>
      <c r="E112" s="42"/>
      <c r="F112" s="300" t="s">
        <v>1997</v>
      </c>
      <c r="G112" s="42"/>
      <c r="H112" s="42"/>
      <c r="I112" s="294"/>
      <c r="J112" s="42"/>
      <c r="K112" s="42"/>
      <c r="L112" s="46"/>
      <c r="M112" s="295"/>
      <c r="N112" s="29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1883</v>
      </c>
      <c r="AU112" s="19" t="s">
        <v>76</v>
      </c>
    </row>
    <row r="113" s="12" customFormat="1" ht="25.92" customHeight="1">
      <c r="A113" s="12"/>
      <c r="B113" s="201"/>
      <c r="C113" s="202"/>
      <c r="D113" s="203" t="s">
        <v>68</v>
      </c>
      <c r="E113" s="204" t="s">
        <v>1998</v>
      </c>
      <c r="F113" s="204" t="s">
        <v>1999</v>
      </c>
      <c r="G113" s="202"/>
      <c r="H113" s="202"/>
      <c r="I113" s="205"/>
      <c r="J113" s="206">
        <f>BK113</f>
        <v>0</v>
      </c>
      <c r="K113" s="202"/>
      <c r="L113" s="207"/>
      <c r="M113" s="208"/>
      <c r="N113" s="209"/>
      <c r="O113" s="209"/>
      <c r="P113" s="210">
        <f>SUM(P114:P129)</f>
        <v>0</v>
      </c>
      <c r="Q113" s="209"/>
      <c r="R113" s="210">
        <f>SUM(R114:R129)</f>
        <v>0</v>
      </c>
      <c r="S113" s="209"/>
      <c r="T113" s="211">
        <f>SUM(T114:T129)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2" t="s">
        <v>76</v>
      </c>
      <c r="AT113" s="213" t="s">
        <v>68</v>
      </c>
      <c r="AU113" s="213" t="s">
        <v>69</v>
      </c>
      <c r="AY113" s="212" t="s">
        <v>197</v>
      </c>
      <c r="BK113" s="214">
        <f>SUM(BK114:BK129)</f>
        <v>0</v>
      </c>
    </row>
    <row r="114" s="2" customFormat="1" ht="16.5" customHeight="1">
      <c r="A114" s="40"/>
      <c r="B114" s="41"/>
      <c r="C114" s="215" t="s">
        <v>148</v>
      </c>
      <c r="D114" s="215" t="s">
        <v>198</v>
      </c>
      <c r="E114" s="216" t="s">
        <v>2000</v>
      </c>
      <c r="F114" s="217" t="s">
        <v>2001</v>
      </c>
      <c r="G114" s="218" t="s">
        <v>279</v>
      </c>
      <c r="H114" s="219">
        <v>3.04</v>
      </c>
      <c r="I114" s="220"/>
      <c r="J114" s="221">
        <f>ROUND(I114*H114,2)</f>
        <v>0</v>
      </c>
      <c r="K114" s="222"/>
      <c r="L114" s="46"/>
      <c r="M114" s="223" t="s">
        <v>19</v>
      </c>
      <c r="N114" s="224" t="s">
        <v>42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148</v>
      </c>
      <c r="AT114" s="227" t="s">
        <v>198</v>
      </c>
      <c r="AU114" s="227" t="s">
        <v>76</v>
      </c>
      <c r="AY114" s="19" t="s">
        <v>197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148</v>
      </c>
      <c r="BK114" s="228">
        <f>ROUND(I114*H114,2)</f>
        <v>0</v>
      </c>
      <c r="BL114" s="19" t="s">
        <v>148</v>
      </c>
      <c r="BM114" s="227" t="s">
        <v>265</v>
      </c>
    </row>
    <row r="115" s="2" customFormat="1">
      <c r="A115" s="40"/>
      <c r="B115" s="41"/>
      <c r="C115" s="42"/>
      <c r="D115" s="231" t="s">
        <v>1883</v>
      </c>
      <c r="E115" s="42"/>
      <c r="F115" s="300" t="s">
        <v>2002</v>
      </c>
      <c r="G115" s="42"/>
      <c r="H115" s="42"/>
      <c r="I115" s="294"/>
      <c r="J115" s="42"/>
      <c r="K115" s="42"/>
      <c r="L115" s="46"/>
      <c r="M115" s="295"/>
      <c r="N115" s="29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1883</v>
      </c>
      <c r="AU115" s="19" t="s">
        <v>76</v>
      </c>
    </row>
    <row r="116" s="2" customFormat="1" ht="16.5" customHeight="1">
      <c r="A116" s="40"/>
      <c r="B116" s="41"/>
      <c r="C116" s="215" t="s">
        <v>245</v>
      </c>
      <c r="D116" s="215" t="s">
        <v>198</v>
      </c>
      <c r="E116" s="216" t="s">
        <v>2003</v>
      </c>
      <c r="F116" s="217" t="s">
        <v>2004</v>
      </c>
      <c r="G116" s="218" t="s">
        <v>1993</v>
      </c>
      <c r="H116" s="219">
        <v>5.7000000000000002</v>
      </c>
      <c r="I116" s="220"/>
      <c r="J116" s="221">
        <f>ROUND(I116*H116,2)</f>
        <v>0</v>
      </c>
      <c r="K116" s="222"/>
      <c r="L116" s="46"/>
      <c r="M116" s="223" t="s">
        <v>19</v>
      </c>
      <c r="N116" s="224" t="s">
        <v>42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148</v>
      </c>
      <c r="AT116" s="227" t="s">
        <v>198</v>
      </c>
      <c r="AU116" s="227" t="s">
        <v>76</v>
      </c>
      <c r="AY116" s="19" t="s">
        <v>197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148</v>
      </c>
      <c r="BK116" s="228">
        <f>ROUND(I116*H116,2)</f>
        <v>0</v>
      </c>
      <c r="BL116" s="19" t="s">
        <v>148</v>
      </c>
      <c r="BM116" s="227" t="s">
        <v>276</v>
      </c>
    </row>
    <row r="117" s="2" customFormat="1">
      <c r="A117" s="40"/>
      <c r="B117" s="41"/>
      <c r="C117" s="42"/>
      <c r="D117" s="231" t="s">
        <v>1883</v>
      </c>
      <c r="E117" s="42"/>
      <c r="F117" s="300" t="s">
        <v>2005</v>
      </c>
      <c r="G117" s="42"/>
      <c r="H117" s="42"/>
      <c r="I117" s="294"/>
      <c r="J117" s="42"/>
      <c r="K117" s="42"/>
      <c r="L117" s="46"/>
      <c r="M117" s="295"/>
      <c r="N117" s="29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1883</v>
      </c>
      <c r="AU117" s="19" t="s">
        <v>76</v>
      </c>
    </row>
    <row r="118" s="2" customFormat="1" ht="16.5" customHeight="1">
      <c r="A118" s="40"/>
      <c r="B118" s="41"/>
      <c r="C118" s="215" t="s">
        <v>249</v>
      </c>
      <c r="D118" s="215" t="s">
        <v>198</v>
      </c>
      <c r="E118" s="216" t="s">
        <v>2006</v>
      </c>
      <c r="F118" s="217" t="s">
        <v>2007</v>
      </c>
      <c r="G118" s="218" t="s">
        <v>1993</v>
      </c>
      <c r="H118" s="219">
        <v>0.76000000000000001</v>
      </c>
      <c r="I118" s="220"/>
      <c r="J118" s="221">
        <f>ROUND(I118*H118,2)</f>
        <v>0</v>
      </c>
      <c r="K118" s="222"/>
      <c r="L118" s="46"/>
      <c r="M118" s="223" t="s">
        <v>19</v>
      </c>
      <c r="N118" s="224" t="s">
        <v>42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148</v>
      </c>
      <c r="AT118" s="227" t="s">
        <v>198</v>
      </c>
      <c r="AU118" s="227" t="s">
        <v>76</v>
      </c>
      <c r="AY118" s="19" t="s">
        <v>197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148</v>
      </c>
      <c r="BK118" s="228">
        <f>ROUND(I118*H118,2)</f>
        <v>0</v>
      </c>
      <c r="BL118" s="19" t="s">
        <v>148</v>
      </c>
      <c r="BM118" s="227" t="s">
        <v>304</v>
      </c>
    </row>
    <row r="119" s="2" customFormat="1">
      <c r="A119" s="40"/>
      <c r="B119" s="41"/>
      <c r="C119" s="42"/>
      <c r="D119" s="231" t="s">
        <v>1883</v>
      </c>
      <c r="E119" s="42"/>
      <c r="F119" s="300" t="s">
        <v>2008</v>
      </c>
      <c r="G119" s="42"/>
      <c r="H119" s="42"/>
      <c r="I119" s="294"/>
      <c r="J119" s="42"/>
      <c r="K119" s="42"/>
      <c r="L119" s="46"/>
      <c r="M119" s="295"/>
      <c r="N119" s="29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1883</v>
      </c>
      <c r="AU119" s="19" t="s">
        <v>76</v>
      </c>
    </row>
    <row r="120" s="2" customFormat="1" ht="33" customHeight="1">
      <c r="A120" s="40"/>
      <c r="B120" s="41"/>
      <c r="C120" s="215" t="s">
        <v>257</v>
      </c>
      <c r="D120" s="215" t="s">
        <v>198</v>
      </c>
      <c r="E120" s="216" t="s">
        <v>2009</v>
      </c>
      <c r="F120" s="217" t="s">
        <v>2010</v>
      </c>
      <c r="G120" s="218" t="s">
        <v>1733</v>
      </c>
      <c r="H120" s="219">
        <v>57</v>
      </c>
      <c r="I120" s="220"/>
      <c r="J120" s="221">
        <f>ROUND(I120*H120,2)</f>
        <v>0</v>
      </c>
      <c r="K120" s="222"/>
      <c r="L120" s="46"/>
      <c r="M120" s="223" t="s">
        <v>19</v>
      </c>
      <c r="N120" s="224" t="s">
        <v>42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148</v>
      </c>
      <c r="AT120" s="227" t="s">
        <v>198</v>
      </c>
      <c r="AU120" s="227" t="s">
        <v>76</v>
      </c>
      <c r="AY120" s="19" t="s">
        <v>197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148</v>
      </c>
      <c r="BK120" s="228">
        <f>ROUND(I120*H120,2)</f>
        <v>0</v>
      </c>
      <c r="BL120" s="19" t="s">
        <v>148</v>
      </c>
      <c r="BM120" s="227" t="s">
        <v>315</v>
      </c>
    </row>
    <row r="121" s="2" customFormat="1">
      <c r="A121" s="40"/>
      <c r="B121" s="41"/>
      <c r="C121" s="42"/>
      <c r="D121" s="231" t="s">
        <v>1883</v>
      </c>
      <c r="E121" s="42"/>
      <c r="F121" s="300" t="s">
        <v>2011</v>
      </c>
      <c r="G121" s="42"/>
      <c r="H121" s="42"/>
      <c r="I121" s="294"/>
      <c r="J121" s="42"/>
      <c r="K121" s="42"/>
      <c r="L121" s="46"/>
      <c r="M121" s="295"/>
      <c r="N121" s="29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1883</v>
      </c>
      <c r="AU121" s="19" t="s">
        <v>76</v>
      </c>
    </row>
    <row r="122" s="2" customFormat="1" ht="21.75" customHeight="1">
      <c r="A122" s="40"/>
      <c r="B122" s="41"/>
      <c r="C122" s="215" t="s">
        <v>265</v>
      </c>
      <c r="D122" s="215" t="s">
        <v>198</v>
      </c>
      <c r="E122" s="216" t="s">
        <v>2012</v>
      </c>
      <c r="F122" s="217" t="s">
        <v>2013</v>
      </c>
      <c r="G122" s="218" t="s">
        <v>1733</v>
      </c>
      <c r="H122" s="219">
        <v>57</v>
      </c>
      <c r="I122" s="220"/>
      <c r="J122" s="221">
        <f>ROUND(I122*H122,2)</f>
        <v>0</v>
      </c>
      <c r="K122" s="222"/>
      <c r="L122" s="46"/>
      <c r="M122" s="223" t="s">
        <v>19</v>
      </c>
      <c r="N122" s="224" t="s">
        <v>42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148</v>
      </c>
      <c r="AT122" s="227" t="s">
        <v>198</v>
      </c>
      <c r="AU122" s="227" t="s">
        <v>76</v>
      </c>
      <c r="AY122" s="19" t="s">
        <v>197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148</v>
      </c>
      <c r="BK122" s="228">
        <f>ROUND(I122*H122,2)</f>
        <v>0</v>
      </c>
      <c r="BL122" s="19" t="s">
        <v>148</v>
      </c>
      <c r="BM122" s="227" t="s">
        <v>329</v>
      </c>
    </row>
    <row r="123" s="2" customFormat="1">
      <c r="A123" s="40"/>
      <c r="B123" s="41"/>
      <c r="C123" s="42"/>
      <c r="D123" s="231" t="s">
        <v>1883</v>
      </c>
      <c r="E123" s="42"/>
      <c r="F123" s="300" t="s">
        <v>2011</v>
      </c>
      <c r="G123" s="42"/>
      <c r="H123" s="42"/>
      <c r="I123" s="294"/>
      <c r="J123" s="42"/>
      <c r="K123" s="42"/>
      <c r="L123" s="46"/>
      <c r="M123" s="295"/>
      <c r="N123" s="29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1883</v>
      </c>
      <c r="AU123" s="19" t="s">
        <v>76</v>
      </c>
    </row>
    <row r="124" s="2" customFormat="1" ht="16.5" customHeight="1">
      <c r="A124" s="40"/>
      <c r="B124" s="41"/>
      <c r="C124" s="215" t="s">
        <v>271</v>
      </c>
      <c r="D124" s="215" t="s">
        <v>198</v>
      </c>
      <c r="E124" s="216" t="s">
        <v>2014</v>
      </c>
      <c r="F124" s="217" t="s">
        <v>2015</v>
      </c>
      <c r="G124" s="218" t="s">
        <v>2016</v>
      </c>
      <c r="H124" s="219">
        <v>34.200000000000003</v>
      </c>
      <c r="I124" s="220"/>
      <c r="J124" s="221">
        <f>ROUND(I124*H124,2)</f>
        <v>0</v>
      </c>
      <c r="K124" s="222"/>
      <c r="L124" s="46"/>
      <c r="M124" s="223" t="s">
        <v>19</v>
      </c>
      <c r="N124" s="224" t="s">
        <v>42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148</v>
      </c>
      <c r="AT124" s="227" t="s">
        <v>198</v>
      </c>
      <c r="AU124" s="227" t="s">
        <v>76</v>
      </c>
      <c r="AY124" s="19" t="s">
        <v>197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148</v>
      </c>
      <c r="BK124" s="228">
        <f>ROUND(I124*H124,2)</f>
        <v>0</v>
      </c>
      <c r="BL124" s="19" t="s">
        <v>148</v>
      </c>
      <c r="BM124" s="227" t="s">
        <v>338</v>
      </c>
    </row>
    <row r="125" s="2" customFormat="1">
      <c r="A125" s="40"/>
      <c r="B125" s="41"/>
      <c r="C125" s="42"/>
      <c r="D125" s="231" t="s">
        <v>1883</v>
      </c>
      <c r="E125" s="42"/>
      <c r="F125" s="300" t="s">
        <v>2017</v>
      </c>
      <c r="G125" s="42"/>
      <c r="H125" s="42"/>
      <c r="I125" s="294"/>
      <c r="J125" s="42"/>
      <c r="K125" s="42"/>
      <c r="L125" s="46"/>
      <c r="M125" s="295"/>
      <c r="N125" s="29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1883</v>
      </c>
      <c r="AU125" s="19" t="s">
        <v>76</v>
      </c>
    </row>
    <row r="126" s="2" customFormat="1" ht="24.15" customHeight="1">
      <c r="A126" s="40"/>
      <c r="B126" s="41"/>
      <c r="C126" s="215" t="s">
        <v>276</v>
      </c>
      <c r="D126" s="215" t="s">
        <v>198</v>
      </c>
      <c r="E126" s="216" t="s">
        <v>2018</v>
      </c>
      <c r="F126" s="217" t="s">
        <v>2019</v>
      </c>
      <c r="G126" s="218" t="s">
        <v>279</v>
      </c>
      <c r="H126" s="219">
        <v>1.52</v>
      </c>
      <c r="I126" s="220"/>
      <c r="J126" s="221">
        <f>ROUND(I126*H126,2)</f>
        <v>0</v>
      </c>
      <c r="K126" s="222"/>
      <c r="L126" s="46"/>
      <c r="M126" s="223" t="s">
        <v>19</v>
      </c>
      <c r="N126" s="224" t="s">
        <v>42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148</v>
      </c>
      <c r="AT126" s="227" t="s">
        <v>198</v>
      </c>
      <c r="AU126" s="227" t="s">
        <v>76</v>
      </c>
      <c r="AY126" s="19" t="s">
        <v>197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148</v>
      </c>
      <c r="BK126" s="228">
        <f>ROUND(I126*H126,2)</f>
        <v>0</v>
      </c>
      <c r="BL126" s="19" t="s">
        <v>148</v>
      </c>
      <c r="BM126" s="227" t="s">
        <v>348</v>
      </c>
    </row>
    <row r="127" s="2" customFormat="1">
      <c r="A127" s="40"/>
      <c r="B127" s="41"/>
      <c r="C127" s="42"/>
      <c r="D127" s="231" t="s">
        <v>1883</v>
      </c>
      <c r="E127" s="42"/>
      <c r="F127" s="300" t="s">
        <v>2020</v>
      </c>
      <c r="G127" s="42"/>
      <c r="H127" s="42"/>
      <c r="I127" s="294"/>
      <c r="J127" s="42"/>
      <c r="K127" s="42"/>
      <c r="L127" s="46"/>
      <c r="M127" s="295"/>
      <c r="N127" s="29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1883</v>
      </c>
      <c r="AU127" s="19" t="s">
        <v>76</v>
      </c>
    </row>
    <row r="128" s="2" customFormat="1" ht="21.75" customHeight="1">
      <c r="A128" s="40"/>
      <c r="B128" s="41"/>
      <c r="C128" s="215" t="s">
        <v>284</v>
      </c>
      <c r="D128" s="215" t="s">
        <v>198</v>
      </c>
      <c r="E128" s="216" t="s">
        <v>2021</v>
      </c>
      <c r="F128" s="217" t="s">
        <v>2022</v>
      </c>
      <c r="G128" s="218" t="s">
        <v>1987</v>
      </c>
      <c r="H128" s="219">
        <v>3800</v>
      </c>
      <c r="I128" s="220"/>
      <c r="J128" s="221">
        <f>ROUND(I128*H128,2)</f>
        <v>0</v>
      </c>
      <c r="K128" s="222"/>
      <c r="L128" s="46"/>
      <c r="M128" s="223" t="s">
        <v>19</v>
      </c>
      <c r="N128" s="224" t="s">
        <v>42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148</v>
      </c>
      <c r="AT128" s="227" t="s">
        <v>198</v>
      </c>
      <c r="AU128" s="227" t="s">
        <v>76</v>
      </c>
      <c r="AY128" s="19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148</v>
      </c>
      <c r="BK128" s="228">
        <f>ROUND(I128*H128,2)</f>
        <v>0</v>
      </c>
      <c r="BL128" s="19" t="s">
        <v>148</v>
      </c>
      <c r="BM128" s="227" t="s">
        <v>362</v>
      </c>
    </row>
    <row r="129" s="2" customFormat="1">
      <c r="A129" s="40"/>
      <c r="B129" s="41"/>
      <c r="C129" s="42"/>
      <c r="D129" s="231" t="s">
        <v>1883</v>
      </c>
      <c r="E129" s="42"/>
      <c r="F129" s="300" t="s">
        <v>2023</v>
      </c>
      <c r="G129" s="42"/>
      <c r="H129" s="42"/>
      <c r="I129" s="294"/>
      <c r="J129" s="42"/>
      <c r="K129" s="42"/>
      <c r="L129" s="46"/>
      <c r="M129" s="295"/>
      <c r="N129" s="29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1883</v>
      </c>
      <c r="AU129" s="19" t="s">
        <v>76</v>
      </c>
    </row>
    <row r="130" s="12" customFormat="1" ht="25.92" customHeight="1">
      <c r="A130" s="12"/>
      <c r="B130" s="201"/>
      <c r="C130" s="202"/>
      <c r="D130" s="203" t="s">
        <v>68</v>
      </c>
      <c r="E130" s="204" t="s">
        <v>2024</v>
      </c>
      <c r="F130" s="204" t="s">
        <v>2025</v>
      </c>
      <c r="G130" s="202"/>
      <c r="H130" s="202"/>
      <c r="I130" s="205"/>
      <c r="J130" s="206">
        <f>BK130</f>
        <v>0</v>
      </c>
      <c r="K130" s="202"/>
      <c r="L130" s="207"/>
      <c r="M130" s="208"/>
      <c r="N130" s="209"/>
      <c r="O130" s="209"/>
      <c r="P130" s="210">
        <f>SUM(P131:P136)</f>
        <v>0</v>
      </c>
      <c r="Q130" s="209"/>
      <c r="R130" s="210">
        <f>SUM(R131:R136)</f>
        <v>0</v>
      </c>
      <c r="S130" s="209"/>
      <c r="T130" s="211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76</v>
      </c>
      <c r="AT130" s="213" t="s">
        <v>68</v>
      </c>
      <c r="AU130" s="213" t="s">
        <v>69</v>
      </c>
      <c r="AY130" s="212" t="s">
        <v>197</v>
      </c>
      <c r="BK130" s="214">
        <f>SUM(BK131:BK136)</f>
        <v>0</v>
      </c>
    </row>
    <row r="131" s="2" customFormat="1" ht="21.75" customHeight="1">
      <c r="A131" s="40"/>
      <c r="B131" s="41"/>
      <c r="C131" s="215" t="s">
        <v>304</v>
      </c>
      <c r="D131" s="215" t="s">
        <v>198</v>
      </c>
      <c r="E131" s="216" t="s">
        <v>2026</v>
      </c>
      <c r="F131" s="217" t="s">
        <v>2027</v>
      </c>
      <c r="G131" s="218" t="s">
        <v>1993</v>
      </c>
      <c r="H131" s="219">
        <v>0.55000000000000004</v>
      </c>
      <c r="I131" s="220"/>
      <c r="J131" s="221">
        <f>ROUND(I131*H131,2)</f>
        <v>0</v>
      </c>
      <c r="K131" s="222"/>
      <c r="L131" s="46"/>
      <c r="M131" s="223" t="s">
        <v>19</v>
      </c>
      <c r="N131" s="224" t="s">
        <v>42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148</v>
      </c>
      <c r="AT131" s="227" t="s">
        <v>198</v>
      </c>
      <c r="AU131" s="227" t="s">
        <v>76</v>
      </c>
      <c r="AY131" s="19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148</v>
      </c>
      <c r="BK131" s="228">
        <f>ROUND(I131*H131,2)</f>
        <v>0</v>
      </c>
      <c r="BL131" s="19" t="s">
        <v>148</v>
      </c>
      <c r="BM131" s="227" t="s">
        <v>375</v>
      </c>
    </row>
    <row r="132" s="2" customFormat="1">
      <c r="A132" s="40"/>
      <c r="B132" s="41"/>
      <c r="C132" s="42"/>
      <c r="D132" s="231" t="s">
        <v>1883</v>
      </c>
      <c r="E132" s="42"/>
      <c r="F132" s="300" t="s">
        <v>2028</v>
      </c>
      <c r="G132" s="42"/>
      <c r="H132" s="42"/>
      <c r="I132" s="294"/>
      <c r="J132" s="42"/>
      <c r="K132" s="42"/>
      <c r="L132" s="46"/>
      <c r="M132" s="295"/>
      <c r="N132" s="29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1883</v>
      </c>
      <c r="AU132" s="19" t="s">
        <v>76</v>
      </c>
    </row>
    <row r="133" s="2" customFormat="1" ht="21.75" customHeight="1">
      <c r="A133" s="40"/>
      <c r="B133" s="41"/>
      <c r="C133" s="215" t="s">
        <v>310</v>
      </c>
      <c r="D133" s="215" t="s">
        <v>198</v>
      </c>
      <c r="E133" s="216" t="s">
        <v>2029</v>
      </c>
      <c r="F133" s="217" t="s">
        <v>2030</v>
      </c>
      <c r="G133" s="218" t="s">
        <v>279</v>
      </c>
      <c r="H133" s="219">
        <v>0.88</v>
      </c>
      <c r="I133" s="220"/>
      <c r="J133" s="221">
        <f>ROUND(I133*H133,2)</f>
        <v>0</v>
      </c>
      <c r="K133" s="222"/>
      <c r="L133" s="46"/>
      <c r="M133" s="223" t="s">
        <v>19</v>
      </c>
      <c r="N133" s="224" t="s">
        <v>42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148</v>
      </c>
      <c r="AT133" s="227" t="s">
        <v>198</v>
      </c>
      <c r="AU133" s="227" t="s">
        <v>76</v>
      </c>
      <c r="AY133" s="19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148</v>
      </c>
      <c r="BK133" s="228">
        <f>ROUND(I133*H133,2)</f>
        <v>0</v>
      </c>
      <c r="BL133" s="19" t="s">
        <v>148</v>
      </c>
      <c r="BM133" s="227" t="s">
        <v>408</v>
      </c>
    </row>
    <row r="134" s="2" customFormat="1">
      <c r="A134" s="40"/>
      <c r="B134" s="41"/>
      <c r="C134" s="42"/>
      <c r="D134" s="231" t="s">
        <v>1883</v>
      </c>
      <c r="E134" s="42"/>
      <c r="F134" s="300" t="s">
        <v>2031</v>
      </c>
      <c r="G134" s="42"/>
      <c r="H134" s="42"/>
      <c r="I134" s="294"/>
      <c r="J134" s="42"/>
      <c r="K134" s="42"/>
      <c r="L134" s="46"/>
      <c r="M134" s="295"/>
      <c r="N134" s="29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1883</v>
      </c>
      <c r="AU134" s="19" t="s">
        <v>76</v>
      </c>
    </row>
    <row r="135" s="2" customFormat="1" ht="24.15" customHeight="1">
      <c r="A135" s="40"/>
      <c r="B135" s="41"/>
      <c r="C135" s="215" t="s">
        <v>315</v>
      </c>
      <c r="D135" s="215" t="s">
        <v>198</v>
      </c>
      <c r="E135" s="216" t="s">
        <v>2032</v>
      </c>
      <c r="F135" s="217" t="s">
        <v>2033</v>
      </c>
      <c r="G135" s="218" t="s">
        <v>1987</v>
      </c>
      <c r="H135" s="219">
        <v>880</v>
      </c>
      <c r="I135" s="220"/>
      <c r="J135" s="221">
        <f>ROUND(I135*H135,2)</f>
        <v>0</v>
      </c>
      <c r="K135" s="222"/>
      <c r="L135" s="46"/>
      <c r="M135" s="223" t="s">
        <v>19</v>
      </c>
      <c r="N135" s="224" t="s">
        <v>42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148</v>
      </c>
      <c r="AT135" s="227" t="s">
        <v>198</v>
      </c>
      <c r="AU135" s="227" t="s">
        <v>76</v>
      </c>
      <c r="AY135" s="19" t="s">
        <v>197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148</v>
      </c>
      <c r="BK135" s="228">
        <f>ROUND(I135*H135,2)</f>
        <v>0</v>
      </c>
      <c r="BL135" s="19" t="s">
        <v>148</v>
      </c>
      <c r="BM135" s="227" t="s">
        <v>418</v>
      </c>
    </row>
    <row r="136" s="2" customFormat="1">
      <c r="A136" s="40"/>
      <c r="B136" s="41"/>
      <c r="C136" s="42"/>
      <c r="D136" s="231" t="s">
        <v>1883</v>
      </c>
      <c r="E136" s="42"/>
      <c r="F136" s="300" t="s">
        <v>2034</v>
      </c>
      <c r="G136" s="42"/>
      <c r="H136" s="42"/>
      <c r="I136" s="294"/>
      <c r="J136" s="42"/>
      <c r="K136" s="42"/>
      <c r="L136" s="46"/>
      <c r="M136" s="297"/>
      <c r="N136" s="298"/>
      <c r="O136" s="288"/>
      <c r="P136" s="288"/>
      <c r="Q136" s="288"/>
      <c r="R136" s="288"/>
      <c r="S136" s="288"/>
      <c r="T136" s="299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1883</v>
      </c>
      <c r="AU136" s="19" t="s">
        <v>76</v>
      </c>
    </row>
    <row r="137" s="2" customFormat="1" ht="6.96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46"/>
      <c r="M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sheet="1" autoFilter="0" formatColumns="0" formatRows="0" objects="1" scenarios="1" spinCount="100000" saltValue="zVNev4Ly1YxBsoF9OQkn3kpj3mO1/dnjemnSnsKO1WBbwYbhlczh0q1ZnMQrXs2NH1PMk0RALPl7mizrU6h9aQ==" hashValue="V5biURbscvWR7XOmncuEwFOG5Uue4w1V6EJO3SLOVAsGYmkZ7jAtujeOZtPqqLkZM/sSUioqe64uUtp85iZYzA==" algorithmName="SHA-512" password="CFE7"/>
  <autoFilter ref="C89:K1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78</v>
      </c>
    </row>
    <row r="4" s="1" customFormat="1" ht="24.96" customHeight="1">
      <c r="B4" s="22"/>
      <c r="D4" s="144" t="s">
        <v>117</v>
      </c>
      <c r="L4" s="22"/>
      <c r="M4" s="145" t="s">
        <v>10</v>
      </c>
      <c r="AT4" s="19" t="s">
        <v>31</v>
      </c>
    </row>
    <row r="5" s="1" customFormat="1" ht="6.96" customHeight="1">
      <c r="B5" s="22"/>
      <c r="L5" s="22"/>
    </row>
    <row r="6" s="1" customFormat="1" ht="12" customHeight="1">
      <c r="B6" s="22"/>
      <c r="D6" s="146" t="s">
        <v>16</v>
      </c>
      <c r="L6" s="22"/>
    </row>
    <row r="7" s="1" customFormat="1" ht="16.5" customHeight="1">
      <c r="B7" s="22"/>
      <c r="E7" s="147" t="str">
        <f>'Rekapitulace stavby'!K6</f>
        <v>Vrchlabí - Liščí kopec - II.etapa</v>
      </c>
      <c r="F7" s="146"/>
      <c r="G7" s="146"/>
      <c r="H7" s="146"/>
      <c r="L7" s="22"/>
    </row>
    <row r="8" s="1" customFormat="1" ht="12" customHeight="1">
      <c r="B8" s="22"/>
      <c r="D8" s="146" t="s">
        <v>126</v>
      </c>
      <c r="L8" s="22"/>
    </row>
    <row r="9" s="2" customFormat="1" ht="16.5" customHeight="1">
      <c r="A9" s="40"/>
      <c r="B9" s="46"/>
      <c r="C9" s="40"/>
      <c r="D9" s="40"/>
      <c r="E9" s="147" t="s">
        <v>1952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132</v>
      </c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9" t="s">
        <v>2035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46" t="s">
        <v>20</v>
      </c>
      <c r="J13" s="135" t="s">
        <v>19</v>
      </c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46" t="s">
        <v>23</v>
      </c>
      <c r="J14" s="150" t="str">
        <f>'Rekapitulace stavby'!AN8</f>
        <v>6. 2. 2023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46" t="s">
        <v>26</v>
      </c>
      <c r="J16" s="135" t="str">
        <f>IF('Rekapitulace stavby'!AN10="","",'Rekapitulace stavby'!AN10)</f>
        <v/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6" t="s">
        <v>27</v>
      </c>
      <c r="J17" s="135" t="str">
        <f>IF('Rekapitulace stavby'!AN11="","",'Rekapitulace stavby'!AN11)</f>
        <v/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28</v>
      </c>
      <c r="E19" s="40"/>
      <c r="F19" s="40"/>
      <c r="G19" s="40"/>
      <c r="H19" s="40"/>
      <c r="I19" s="146" t="s">
        <v>26</v>
      </c>
      <c r="J19" s="35" t="str">
        <f>'Rekapitulace stavby'!AN13</f>
        <v>Vyplň údaj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6" t="s">
        <v>27</v>
      </c>
      <c r="J20" s="35" t="str">
        <f>'Rekapitulace stavby'!AN14</f>
        <v>Vyplň údaj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30</v>
      </c>
      <c r="E22" s="40"/>
      <c r="F22" s="40"/>
      <c r="G22" s="40"/>
      <c r="H22" s="40"/>
      <c r="I22" s="146" t="s">
        <v>26</v>
      </c>
      <c r="J22" s="135" t="str">
        <f>IF('Rekapitulace stavby'!AN16="","",'Rekapitulace stavby'!AN16)</f>
        <v/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6" t="s">
        <v>27</v>
      </c>
      <c r="J23" s="135" t="str">
        <f>IF('Rekapitulace stavby'!AN17="","",'Rekapitulace stavby'!AN17)</f>
        <v/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32</v>
      </c>
      <c r="E25" s="40"/>
      <c r="F25" s="40"/>
      <c r="G25" s="40"/>
      <c r="H25" s="40"/>
      <c r="I25" s="146" t="s">
        <v>26</v>
      </c>
      <c r="J25" s="135" t="str">
        <f>IF('Rekapitulace stavby'!AN19="","",'Rekapitulace stavby'!AN19)</f>
        <v/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6" t="s">
        <v>27</v>
      </c>
      <c r="J26" s="135" t="str">
        <f>IF('Rekapitulace stavby'!AN20="","",'Rekapitulace stavby'!AN20)</f>
        <v/>
      </c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33</v>
      </c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1"/>
      <c r="B29" s="152"/>
      <c r="C29" s="151"/>
      <c r="D29" s="151"/>
      <c r="E29" s="153" t="s">
        <v>165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6" t="s">
        <v>35</v>
      </c>
      <c r="E32" s="40"/>
      <c r="F32" s="40"/>
      <c r="G32" s="40"/>
      <c r="H32" s="40"/>
      <c r="I32" s="40"/>
      <c r="J32" s="157">
        <f>ROUND(J93, 2)</f>
        <v>0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8" t="s">
        <v>37</v>
      </c>
      <c r="G34" s="40"/>
      <c r="H34" s="40"/>
      <c r="I34" s="158" t="s">
        <v>36</v>
      </c>
      <c r="J34" s="158" t="s">
        <v>38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9" t="s">
        <v>39</v>
      </c>
      <c r="E35" s="146" t="s">
        <v>40</v>
      </c>
      <c r="F35" s="160">
        <f>ROUND((SUM(BE93:BE189)),  2)</f>
        <v>0</v>
      </c>
      <c r="G35" s="40"/>
      <c r="H35" s="40"/>
      <c r="I35" s="161">
        <v>0.20999999999999999</v>
      </c>
      <c r="J35" s="160">
        <f>ROUND(((SUM(BE93:BE189))*I35),  2)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41</v>
      </c>
      <c r="F36" s="160">
        <f>ROUND((SUM(BF93:BF189)),  2)</f>
        <v>0</v>
      </c>
      <c r="G36" s="40"/>
      <c r="H36" s="40"/>
      <c r="I36" s="161">
        <v>0.14999999999999999</v>
      </c>
      <c r="J36" s="160">
        <f>ROUND(((SUM(BF93:BF189))*I36),  2)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42</v>
      </c>
      <c r="F37" s="160">
        <f>ROUND((SUM(BG93:BG189)),  2)</f>
        <v>0</v>
      </c>
      <c r="G37" s="40"/>
      <c r="H37" s="40"/>
      <c r="I37" s="161">
        <v>0.20999999999999999</v>
      </c>
      <c r="J37" s="160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43</v>
      </c>
      <c r="F38" s="160">
        <f>ROUND((SUM(BH93:BH189)),  2)</f>
        <v>0</v>
      </c>
      <c r="G38" s="40"/>
      <c r="H38" s="40"/>
      <c r="I38" s="161">
        <v>0.14999999999999999</v>
      </c>
      <c r="J38" s="160">
        <f>0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44</v>
      </c>
      <c r="F39" s="160">
        <f>ROUND((SUM(BI93:BI189)),  2)</f>
        <v>0</v>
      </c>
      <c r="G39" s="40"/>
      <c r="H39" s="40"/>
      <c r="I39" s="161">
        <v>0</v>
      </c>
      <c r="J39" s="160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2"/>
      <c r="D41" s="163" t="s">
        <v>45</v>
      </c>
      <c r="E41" s="164"/>
      <c r="F41" s="164"/>
      <c r="G41" s="165" t="s">
        <v>46</v>
      </c>
      <c r="H41" s="166" t="s">
        <v>47</v>
      </c>
      <c r="I41" s="164"/>
      <c r="J41" s="167">
        <f>SUM(J32:J39)</f>
        <v>0</v>
      </c>
      <c r="K41" s="168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166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3" t="str">
        <f>E7</f>
        <v>Vrchlabí - Liščí kopec - II.etapa</v>
      </c>
      <c r="F50" s="34"/>
      <c r="G50" s="34"/>
      <c r="H50" s="34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126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3" t="s">
        <v>1952</v>
      </c>
      <c r="F52" s="42"/>
      <c r="G52" s="42"/>
      <c r="H52" s="42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132</v>
      </c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801-2 - Rozpočet zahradnické práce</v>
      </c>
      <c r="F54" s="42"/>
      <c r="G54" s="42"/>
      <c r="H54" s="42"/>
      <c r="I54" s="42"/>
      <c r="J54" s="42"/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6. 2. 2023</v>
      </c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30</v>
      </c>
      <c r="J58" s="38" t="str">
        <f>E23</f>
        <v xml:space="preserve"> </v>
      </c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28</v>
      </c>
      <c r="D59" s="42"/>
      <c r="E59" s="42"/>
      <c r="F59" s="29" t="str">
        <f>IF(E20="","",E20)</f>
        <v>Vyplň údaj</v>
      </c>
      <c r="G59" s="42"/>
      <c r="H59" s="42"/>
      <c r="I59" s="34" t="s">
        <v>32</v>
      </c>
      <c r="J59" s="38" t="str">
        <f>E26</f>
        <v xml:space="preserve"> 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4" t="s">
        <v>167</v>
      </c>
      <c r="D61" s="175"/>
      <c r="E61" s="175"/>
      <c r="F61" s="175"/>
      <c r="G61" s="175"/>
      <c r="H61" s="175"/>
      <c r="I61" s="175"/>
      <c r="J61" s="176" t="s">
        <v>168</v>
      </c>
      <c r="K61" s="175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7" t="s">
        <v>67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169</v>
      </c>
    </row>
    <row r="64" s="9" customFormat="1" ht="24.96" customHeight="1">
      <c r="A64" s="9"/>
      <c r="B64" s="178"/>
      <c r="C64" s="179"/>
      <c r="D64" s="180" t="s">
        <v>2036</v>
      </c>
      <c r="E64" s="181"/>
      <c r="F64" s="181"/>
      <c r="G64" s="181"/>
      <c r="H64" s="181"/>
      <c r="I64" s="181"/>
      <c r="J64" s="182">
        <f>J94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8"/>
      <c r="C65" s="179"/>
      <c r="D65" s="180" t="s">
        <v>2037</v>
      </c>
      <c r="E65" s="181"/>
      <c r="F65" s="181"/>
      <c r="G65" s="181"/>
      <c r="H65" s="181"/>
      <c r="I65" s="181"/>
      <c r="J65" s="182">
        <f>J127</f>
        <v>0</v>
      </c>
      <c r="K65" s="179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8"/>
      <c r="C66" s="179"/>
      <c r="D66" s="180" t="s">
        <v>2038</v>
      </c>
      <c r="E66" s="181"/>
      <c r="F66" s="181"/>
      <c r="G66" s="181"/>
      <c r="H66" s="181"/>
      <c r="I66" s="181"/>
      <c r="J66" s="182">
        <f>J130</f>
        <v>0</v>
      </c>
      <c r="K66" s="179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8"/>
      <c r="C67" s="179"/>
      <c r="D67" s="180" t="s">
        <v>2039</v>
      </c>
      <c r="E67" s="181"/>
      <c r="F67" s="181"/>
      <c r="G67" s="181"/>
      <c r="H67" s="181"/>
      <c r="I67" s="181"/>
      <c r="J67" s="182">
        <f>J135</f>
        <v>0</v>
      </c>
      <c r="K67" s="179"/>
      <c r="L67" s="18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8"/>
      <c r="C68" s="179"/>
      <c r="D68" s="180" t="s">
        <v>2040</v>
      </c>
      <c r="E68" s="181"/>
      <c r="F68" s="181"/>
      <c r="G68" s="181"/>
      <c r="H68" s="181"/>
      <c r="I68" s="181"/>
      <c r="J68" s="182">
        <f>J146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8"/>
      <c r="C69" s="179"/>
      <c r="D69" s="180" t="s">
        <v>2041</v>
      </c>
      <c r="E69" s="181"/>
      <c r="F69" s="181"/>
      <c r="G69" s="181"/>
      <c r="H69" s="181"/>
      <c r="I69" s="181"/>
      <c r="J69" s="182">
        <f>J155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8"/>
      <c r="C70" s="179"/>
      <c r="D70" s="180" t="s">
        <v>2042</v>
      </c>
      <c r="E70" s="181"/>
      <c r="F70" s="181"/>
      <c r="G70" s="181"/>
      <c r="H70" s="181"/>
      <c r="I70" s="181"/>
      <c r="J70" s="182">
        <f>J172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4"/>
      <c r="C71" s="127"/>
      <c r="D71" s="185" t="s">
        <v>2043</v>
      </c>
      <c r="E71" s="186"/>
      <c r="F71" s="186"/>
      <c r="G71" s="186"/>
      <c r="H71" s="186"/>
      <c r="I71" s="186"/>
      <c r="J71" s="187">
        <f>J185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182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3" t="str">
        <f>E7</f>
        <v>Vrchlabí - Liščí kopec - II.etapa</v>
      </c>
      <c r="F81" s="34"/>
      <c r="G81" s="34"/>
      <c r="H81" s="34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126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3" t="s">
        <v>1952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132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801-2 - Rozpočet zahradnické práce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 xml:space="preserve"> </v>
      </c>
      <c r="G87" s="42"/>
      <c r="H87" s="42"/>
      <c r="I87" s="34" t="s">
        <v>23</v>
      </c>
      <c r="J87" s="74" t="str">
        <f>IF(J14="","",J14)</f>
        <v>6. 2. 2023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 xml:space="preserve"> </v>
      </c>
      <c r="G89" s="42"/>
      <c r="H89" s="42"/>
      <c r="I89" s="34" t="s">
        <v>30</v>
      </c>
      <c r="J89" s="38" t="str">
        <f>E23</f>
        <v xml:space="preserve"> 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28</v>
      </c>
      <c r="D90" s="42"/>
      <c r="E90" s="42"/>
      <c r="F90" s="29" t="str">
        <f>IF(E20="","",E20)</f>
        <v>Vyplň údaj</v>
      </c>
      <c r="G90" s="42"/>
      <c r="H90" s="42"/>
      <c r="I90" s="34" t="s">
        <v>32</v>
      </c>
      <c r="J90" s="38" t="str">
        <f>E26</f>
        <v xml:space="preserve"> 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183</v>
      </c>
      <c r="D92" s="192" t="s">
        <v>54</v>
      </c>
      <c r="E92" s="192" t="s">
        <v>50</v>
      </c>
      <c r="F92" s="192" t="s">
        <v>51</v>
      </c>
      <c r="G92" s="192" t="s">
        <v>184</v>
      </c>
      <c r="H92" s="192" t="s">
        <v>185</v>
      </c>
      <c r="I92" s="192" t="s">
        <v>186</v>
      </c>
      <c r="J92" s="193" t="s">
        <v>168</v>
      </c>
      <c r="K92" s="194" t="s">
        <v>187</v>
      </c>
      <c r="L92" s="195"/>
      <c r="M92" s="94" t="s">
        <v>19</v>
      </c>
      <c r="N92" s="95" t="s">
        <v>39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42"/>
      <c r="J93" s="196">
        <f>BK93</f>
        <v>0</v>
      </c>
      <c r="K93" s="42"/>
      <c r="L93" s="46"/>
      <c r="M93" s="97"/>
      <c r="N93" s="197"/>
      <c r="O93" s="98"/>
      <c r="P93" s="198">
        <f>P94+P127+P130+P135+P146+P155+P172</f>
        <v>0</v>
      </c>
      <c r="Q93" s="98"/>
      <c r="R93" s="198">
        <f>R94+R127+R130+R135+R146+R155+R172</f>
        <v>0</v>
      </c>
      <c r="S93" s="98"/>
      <c r="T93" s="199">
        <f>T94+T127+T130+T135+T146+T155+T172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68</v>
      </c>
      <c r="AU93" s="19" t="s">
        <v>169</v>
      </c>
      <c r="BK93" s="200">
        <f>BK94+BK127+BK130+BK135+BK146+BK155+BK172</f>
        <v>0</v>
      </c>
    </row>
    <row r="94" s="12" customFormat="1" ht="25.92" customHeight="1">
      <c r="A94" s="12"/>
      <c r="B94" s="201"/>
      <c r="C94" s="202"/>
      <c r="D94" s="203" t="s">
        <v>68</v>
      </c>
      <c r="E94" s="204" t="s">
        <v>1983</v>
      </c>
      <c r="F94" s="204" t="s">
        <v>2044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SUM(P95:P126)</f>
        <v>0</v>
      </c>
      <c r="Q94" s="209"/>
      <c r="R94" s="210">
        <f>SUM(R95:R126)</f>
        <v>0</v>
      </c>
      <c r="S94" s="209"/>
      <c r="T94" s="211">
        <f>SUM(T95:T126)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76</v>
      </c>
      <c r="AT94" s="213" t="s">
        <v>68</v>
      </c>
      <c r="AU94" s="213" t="s">
        <v>69</v>
      </c>
      <c r="AY94" s="212" t="s">
        <v>197</v>
      </c>
      <c r="BK94" s="214">
        <f>SUM(BK95:BK126)</f>
        <v>0</v>
      </c>
    </row>
    <row r="95" s="2" customFormat="1" ht="33" customHeight="1">
      <c r="A95" s="40"/>
      <c r="B95" s="41"/>
      <c r="C95" s="215" t="s">
        <v>69</v>
      </c>
      <c r="D95" s="215" t="s">
        <v>198</v>
      </c>
      <c r="E95" s="216" t="s">
        <v>2045</v>
      </c>
      <c r="F95" s="217" t="s">
        <v>2046</v>
      </c>
      <c r="G95" s="218" t="s">
        <v>232</v>
      </c>
      <c r="H95" s="219">
        <v>63</v>
      </c>
      <c r="I95" s="220"/>
      <c r="J95" s="221">
        <f>ROUND(I95*H95,2)</f>
        <v>0</v>
      </c>
      <c r="K95" s="222"/>
      <c r="L95" s="46"/>
      <c r="M95" s="223" t="s">
        <v>19</v>
      </c>
      <c r="N95" s="224" t="s">
        <v>42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148</v>
      </c>
      <c r="AT95" s="227" t="s">
        <v>198</v>
      </c>
      <c r="AU95" s="227" t="s">
        <v>76</v>
      </c>
      <c r="AY95" s="19" t="s">
        <v>197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148</v>
      </c>
      <c r="BK95" s="228">
        <f>ROUND(I95*H95,2)</f>
        <v>0</v>
      </c>
      <c r="BL95" s="19" t="s">
        <v>148</v>
      </c>
      <c r="BM95" s="227" t="s">
        <v>78</v>
      </c>
    </row>
    <row r="96" s="2" customFormat="1">
      <c r="A96" s="40"/>
      <c r="B96" s="41"/>
      <c r="C96" s="42"/>
      <c r="D96" s="231" t="s">
        <v>1883</v>
      </c>
      <c r="E96" s="42"/>
      <c r="F96" s="300" t="s">
        <v>2047</v>
      </c>
      <c r="G96" s="42"/>
      <c r="H96" s="42"/>
      <c r="I96" s="294"/>
      <c r="J96" s="42"/>
      <c r="K96" s="42"/>
      <c r="L96" s="46"/>
      <c r="M96" s="295"/>
      <c r="N96" s="296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1883</v>
      </c>
      <c r="AU96" s="19" t="s">
        <v>76</v>
      </c>
    </row>
    <row r="97" s="2" customFormat="1" ht="33" customHeight="1">
      <c r="A97" s="40"/>
      <c r="B97" s="41"/>
      <c r="C97" s="215" t="s">
        <v>69</v>
      </c>
      <c r="D97" s="215" t="s">
        <v>198</v>
      </c>
      <c r="E97" s="216" t="s">
        <v>2048</v>
      </c>
      <c r="F97" s="217" t="s">
        <v>2049</v>
      </c>
      <c r="G97" s="218" t="s">
        <v>232</v>
      </c>
      <c r="H97" s="219">
        <v>4</v>
      </c>
      <c r="I97" s="220"/>
      <c r="J97" s="221">
        <f>ROUND(I97*H97,2)</f>
        <v>0</v>
      </c>
      <c r="K97" s="222"/>
      <c r="L97" s="46"/>
      <c r="M97" s="223" t="s">
        <v>19</v>
      </c>
      <c r="N97" s="224" t="s">
        <v>42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148</v>
      </c>
      <c r="AT97" s="227" t="s">
        <v>198</v>
      </c>
      <c r="AU97" s="227" t="s">
        <v>76</v>
      </c>
      <c r="AY97" s="19" t="s">
        <v>197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148</v>
      </c>
      <c r="BK97" s="228">
        <f>ROUND(I97*H97,2)</f>
        <v>0</v>
      </c>
      <c r="BL97" s="19" t="s">
        <v>148</v>
      </c>
      <c r="BM97" s="227" t="s">
        <v>148</v>
      </c>
    </row>
    <row r="98" s="2" customFormat="1">
      <c r="A98" s="40"/>
      <c r="B98" s="41"/>
      <c r="C98" s="42"/>
      <c r="D98" s="231" t="s">
        <v>1883</v>
      </c>
      <c r="E98" s="42"/>
      <c r="F98" s="300" t="s">
        <v>2050</v>
      </c>
      <c r="G98" s="42"/>
      <c r="H98" s="42"/>
      <c r="I98" s="294"/>
      <c r="J98" s="42"/>
      <c r="K98" s="42"/>
      <c r="L98" s="46"/>
      <c r="M98" s="295"/>
      <c r="N98" s="29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1883</v>
      </c>
      <c r="AU98" s="19" t="s">
        <v>76</v>
      </c>
    </row>
    <row r="99" s="2" customFormat="1" ht="24.15" customHeight="1">
      <c r="A99" s="40"/>
      <c r="B99" s="41"/>
      <c r="C99" s="215" t="s">
        <v>69</v>
      </c>
      <c r="D99" s="215" t="s">
        <v>198</v>
      </c>
      <c r="E99" s="216" t="s">
        <v>2051</v>
      </c>
      <c r="F99" s="217" t="s">
        <v>2052</v>
      </c>
      <c r="G99" s="218" t="s">
        <v>1733</v>
      </c>
      <c r="H99" s="219">
        <v>2</v>
      </c>
      <c r="I99" s="220"/>
      <c r="J99" s="221">
        <f>ROUND(I99*H99,2)</f>
        <v>0</v>
      </c>
      <c r="K99" s="222"/>
      <c r="L99" s="46"/>
      <c r="M99" s="223" t="s">
        <v>19</v>
      </c>
      <c r="N99" s="224" t="s">
        <v>42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148</v>
      </c>
      <c r="AT99" s="227" t="s">
        <v>198</v>
      </c>
      <c r="AU99" s="227" t="s">
        <v>76</v>
      </c>
      <c r="AY99" s="19" t="s">
        <v>197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148</v>
      </c>
      <c r="BK99" s="228">
        <f>ROUND(I99*H99,2)</f>
        <v>0</v>
      </c>
      <c r="BL99" s="19" t="s">
        <v>148</v>
      </c>
      <c r="BM99" s="227" t="s">
        <v>249</v>
      </c>
    </row>
    <row r="100" s="2" customFormat="1">
      <c r="A100" s="40"/>
      <c r="B100" s="41"/>
      <c r="C100" s="42"/>
      <c r="D100" s="231" t="s">
        <v>1883</v>
      </c>
      <c r="E100" s="42"/>
      <c r="F100" s="300" t="s">
        <v>2053</v>
      </c>
      <c r="G100" s="42"/>
      <c r="H100" s="42"/>
      <c r="I100" s="294"/>
      <c r="J100" s="42"/>
      <c r="K100" s="42"/>
      <c r="L100" s="46"/>
      <c r="M100" s="295"/>
      <c r="N100" s="29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1883</v>
      </c>
      <c r="AU100" s="19" t="s">
        <v>76</v>
      </c>
    </row>
    <row r="101" s="2" customFormat="1" ht="24.15" customHeight="1">
      <c r="A101" s="40"/>
      <c r="B101" s="41"/>
      <c r="C101" s="215" t="s">
        <v>69</v>
      </c>
      <c r="D101" s="215" t="s">
        <v>198</v>
      </c>
      <c r="E101" s="216" t="s">
        <v>2054</v>
      </c>
      <c r="F101" s="217" t="s">
        <v>2055</v>
      </c>
      <c r="G101" s="218" t="s">
        <v>1733</v>
      </c>
      <c r="H101" s="219">
        <v>3</v>
      </c>
      <c r="I101" s="220"/>
      <c r="J101" s="221">
        <f>ROUND(I101*H101,2)</f>
        <v>0</v>
      </c>
      <c r="K101" s="222"/>
      <c r="L101" s="46"/>
      <c r="M101" s="223" t="s">
        <v>19</v>
      </c>
      <c r="N101" s="224" t="s">
        <v>42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148</v>
      </c>
      <c r="AT101" s="227" t="s">
        <v>198</v>
      </c>
      <c r="AU101" s="227" t="s">
        <v>76</v>
      </c>
      <c r="AY101" s="19" t="s">
        <v>197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148</v>
      </c>
      <c r="BK101" s="228">
        <f>ROUND(I101*H101,2)</f>
        <v>0</v>
      </c>
      <c r="BL101" s="19" t="s">
        <v>148</v>
      </c>
      <c r="BM101" s="227" t="s">
        <v>265</v>
      </c>
    </row>
    <row r="102" s="2" customFormat="1">
      <c r="A102" s="40"/>
      <c r="B102" s="41"/>
      <c r="C102" s="42"/>
      <c r="D102" s="231" t="s">
        <v>1883</v>
      </c>
      <c r="E102" s="42"/>
      <c r="F102" s="300" t="s">
        <v>2056</v>
      </c>
      <c r="G102" s="42"/>
      <c r="H102" s="42"/>
      <c r="I102" s="294"/>
      <c r="J102" s="42"/>
      <c r="K102" s="42"/>
      <c r="L102" s="46"/>
      <c r="M102" s="295"/>
      <c r="N102" s="29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1883</v>
      </c>
      <c r="AU102" s="19" t="s">
        <v>76</v>
      </c>
    </row>
    <row r="103" s="2" customFormat="1" ht="24.15" customHeight="1">
      <c r="A103" s="40"/>
      <c r="B103" s="41"/>
      <c r="C103" s="215" t="s">
        <v>69</v>
      </c>
      <c r="D103" s="215" t="s">
        <v>198</v>
      </c>
      <c r="E103" s="216" t="s">
        <v>2057</v>
      </c>
      <c r="F103" s="217" t="s">
        <v>2058</v>
      </c>
      <c r="G103" s="218" t="s">
        <v>1733</v>
      </c>
      <c r="H103" s="219">
        <v>2</v>
      </c>
      <c r="I103" s="220"/>
      <c r="J103" s="221">
        <f>ROUND(I103*H103,2)</f>
        <v>0</v>
      </c>
      <c r="K103" s="222"/>
      <c r="L103" s="46"/>
      <c r="M103" s="223" t="s">
        <v>19</v>
      </c>
      <c r="N103" s="224" t="s">
        <v>42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148</v>
      </c>
      <c r="AT103" s="227" t="s">
        <v>198</v>
      </c>
      <c r="AU103" s="227" t="s">
        <v>76</v>
      </c>
      <c r="AY103" s="19" t="s">
        <v>197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148</v>
      </c>
      <c r="BK103" s="228">
        <f>ROUND(I103*H103,2)</f>
        <v>0</v>
      </c>
      <c r="BL103" s="19" t="s">
        <v>148</v>
      </c>
      <c r="BM103" s="227" t="s">
        <v>276</v>
      </c>
    </row>
    <row r="104" s="2" customFormat="1">
      <c r="A104" s="40"/>
      <c r="B104" s="41"/>
      <c r="C104" s="42"/>
      <c r="D104" s="231" t="s">
        <v>1883</v>
      </c>
      <c r="E104" s="42"/>
      <c r="F104" s="300" t="s">
        <v>2059</v>
      </c>
      <c r="G104" s="42"/>
      <c r="H104" s="42"/>
      <c r="I104" s="294"/>
      <c r="J104" s="42"/>
      <c r="K104" s="42"/>
      <c r="L104" s="46"/>
      <c r="M104" s="295"/>
      <c r="N104" s="29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1883</v>
      </c>
      <c r="AU104" s="19" t="s">
        <v>76</v>
      </c>
    </row>
    <row r="105" s="2" customFormat="1" ht="24.15" customHeight="1">
      <c r="A105" s="40"/>
      <c r="B105" s="41"/>
      <c r="C105" s="215" t="s">
        <v>69</v>
      </c>
      <c r="D105" s="215" t="s">
        <v>198</v>
      </c>
      <c r="E105" s="216" t="s">
        <v>2060</v>
      </c>
      <c r="F105" s="217" t="s">
        <v>2061</v>
      </c>
      <c r="G105" s="218" t="s">
        <v>1733</v>
      </c>
      <c r="H105" s="219">
        <v>5</v>
      </c>
      <c r="I105" s="220"/>
      <c r="J105" s="221">
        <f>ROUND(I105*H105,2)</f>
        <v>0</v>
      </c>
      <c r="K105" s="222"/>
      <c r="L105" s="46"/>
      <c r="M105" s="223" t="s">
        <v>19</v>
      </c>
      <c r="N105" s="224" t="s">
        <v>42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148</v>
      </c>
      <c r="AT105" s="227" t="s">
        <v>198</v>
      </c>
      <c r="AU105" s="227" t="s">
        <v>76</v>
      </c>
      <c r="AY105" s="19" t="s">
        <v>197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148</v>
      </c>
      <c r="BK105" s="228">
        <f>ROUND(I105*H105,2)</f>
        <v>0</v>
      </c>
      <c r="BL105" s="19" t="s">
        <v>148</v>
      </c>
      <c r="BM105" s="227" t="s">
        <v>304</v>
      </c>
    </row>
    <row r="106" s="2" customFormat="1">
      <c r="A106" s="40"/>
      <c r="B106" s="41"/>
      <c r="C106" s="42"/>
      <c r="D106" s="231" t="s">
        <v>1883</v>
      </c>
      <c r="E106" s="42"/>
      <c r="F106" s="300" t="s">
        <v>2062</v>
      </c>
      <c r="G106" s="42"/>
      <c r="H106" s="42"/>
      <c r="I106" s="294"/>
      <c r="J106" s="42"/>
      <c r="K106" s="42"/>
      <c r="L106" s="46"/>
      <c r="M106" s="295"/>
      <c r="N106" s="29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1883</v>
      </c>
      <c r="AU106" s="19" t="s">
        <v>76</v>
      </c>
    </row>
    <row r="107" s="2" customFormat="1" ht="24.15" customHeight="1">
      <c r="A107" s="40"/>
      <c r="B107" s="41"/>
      <c r="C107" s="215" t="s">
        <v>69</v>
      </c>
      <c r="D107" s="215" t="s">
        <v>198</v>
      </c>
      <c r="E107" s="216" t="s">
        <v>2063</v>
      </c>
      <c r="F107" s="217" t="s">
        <v>2064</v>
      </c>
      <c r="G107" s="218" t="s">
        <v>1733</v>
      </c>
      <c r="H107" s="219">
        <v>1</v>
      </c>
      <c r="I107" s="220"/>
      <c r="J107" s="221">
        <f>ROUND(I107*H107,2)</f>
        <v>0</v>
      </c>
      <c r="K107" s="222"/>
      <c r="L107" s="46"/>
      <c r="M107" s="223" t="s">
        <v>19</v>
      </c>
      <c r="N107" s="224" t="s">
        <v>42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148</v>
      </c>
      <c r="AT107" s="227" t="s">
        <v>198</v>
      </c>
      <c r="AU107" s="227" t="s">
        <v>76</v>
      </c>
      <c r="AY107" s="19" t="s">
        <v>197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148</v>
      </c>
      <c r="BK107" s="228">
        <f>ROUND(I107*H107,2)</f>
        <v>0</v>
      </c>
      <c r="BL107" s="19" t="s">
        <v>148</v>
      </c>
      <c r="BM107" s="227" t="s">
        <v>315</v>
      </c>
    </row>
    <row r="108" s="2" customFormat="1">
      <c r="A108" s="40"/>
      <c r="B108" s="41"/>
      <c r="C108" s="42"/>
      <c r="D108" s="231" t="s">
        <v>1883</v>
      </c>
      <c r="E108" s="42"/>
      <c r="F108" s="300" t="s">
        <v>2065</v>
      </c>
      <c r="G108" s="42"/>
      <c r="H108" s="42"/>
      <c r="I108" s="294"/>
      <c r="J108" s="42"/>
      <c r="K108" s="42"/>
      <c r="L108" s="46"/>
      <c r="M108" s="295"/>
      <c r="N108" s="29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1883</v>
      </c>
      <c r="AU108" s="19" t="s">
        <v>76</v>
      </c>
    </row>
    <row r="109" s="2" customFormat="1" ht="24.15" customHeight="1">
      <c r="A109" s="40"/>
      <c r="B109" s="41"/>
      <c r="C109" s="215" t="s">
        <v>69</v>
      </c>
      <c r="D109" s="215" t="s">
        <v>198</v>
      </c>
      <c r="E109" s="216" t="s">
        <v>2066</v>
      </c>
      <c r="F109" s="217" t="s">
        <v>2067</v>
      </c>
      <c r="G109" s="218" t="s">
        <v>1733</v>
      </c>
      <c r="H109" s="219">
        <v>1</v>
      </c>
      <c r="I109" s="220"/>
      <c r="J109" s="221">
        <f>ROUND(I109*H109,2)</f>
        <v>0</v>
      </c>
      <c r="K109" s="222"/>
      <c r="L109" s="46"/>
      <c r="M109" s="223" t="s">
        <v>19</v>
      </c>
      <c r="N109" s="224" t="s">
        <v>42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148</v>
      </c>
      <c r="AT109" s="227" t="s">
        <v>198</v>
      </c>
      <c r="AU109" s="227" t="s">
        <v>76</v>
      </c>
      <c r="AY109" s="19" t="s">
        <v>197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148</v>
      </c>
      <c r="BK109" s="228">
        <f>ROUND(I109*H109,2)</f>
        <v>0</v>
      </c>
      <c r="BL109" s="19" t="s">
        <v>148</v>
      </c>
      <c r="BM109" s="227" t="s">
        <v>329</v>
      </c>
    </row>
    <row r="110" s="2" customFormat="1">
      <c r="A110" s="40"/>
      <c r="B110" s="41"/>
      <c r="C110" s="42"/>
      <c r="D110" s="231" t="s">
        <v>1883</v>
      </c>
      <c r="E110" s="42"/>
      <c r="F110" s="300" t="s">
        <v>2068</v>
      </c>
      <c r="G110" s="42"/>
      <c r="H110" s="42"/>
      <c r="I110" s="294"/>
      <c r="J110" s="42"/>
      <c r="K110" s="42"/>
      <c r="L110" s="46"/>
      <c r="M110" s="295"/>
      <c r="N110" s="29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1883</v>
      </c>
      <c r="AU110" s="19" t="s">
        <v>76</v>
      </c>
    </row>
    <row r="111" s="2" customFormat="1" ht="33" customHeight="1">
      <c r="A111" s="40"/>
      <c r="B111" s="41"/>
      <c r="C111" s="215" t="s">
        <v>69</v>
      </c>
      <c r="D111" s="215" t="s">
        <v>198</v>
      </c>
      <c r="E111" s="216" t="s">
        <v>2069</v>
      </c>
      <c r="F111" s="217" t="s">
        <v>2070</v>
      </c>
      <c r="G111" s="218" t="s">
        <v>1733</v>
      </c>
      <c r="H111" s="219">
        <v>2</v>
      </c>
      <c r="I111" s="220"/>
      <c r="J111" s="221">
        <f>ROUND(I111*H111,2)</f>
        <v>0</v>
      </c>
      <c r="K111" s="222"/>
      <c r="L111" s="46"/>
      <c r="M111" s="223" t="s">
        <v>19</v>
      </c>
      <c r="N111" s="224" t="s">
        <v>42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148</v>
      </c>
      <c r="AT111" s="227" t="s">
        <v>198</v>
      </c>
      <c r="AU111" s="227" t="s">
        <v>76</v>
      </c>
      <c r="AY111" s="19" t="s">
        <v>197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148</v>
      </c>
      <c r="BK111" s="228">
        <f>ROUND(I111*H111,2)</f>
        <v>0</v>
      </c>
      <c r="BL111" s="19" t="s">
        <v>148</v>
      </c>
      <c r="BM111" s="227" t="s">
        <v>338</v>
      </c>
    </row>
    <row r="112" s="2" customFormat="1">
      <c r="A112" s="40"/>
      <c r="B112" s="41"/>
      <c r="C112" s="42"/>
      <c r="D112" s="231" t="s">
        <v>1883</v>
      </c>
      <c r="E112" s="42"/>
      <c r="F112" s="300" t="s">
        <v>2053</v>
      </c>
      <c r="G112" s="42"/>
      <c r="H112" s="42"/>
      <c r="I112" s="294"/>
      <c r="J112" s="42"/>
      <c r="K112" s="42"/>
      <c r="L112" s="46"/>
      <c r="M112" s="295"/>
      <c r="N112" s="29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1883</v>
      </c>
      <c r="AU112" s="19" t="s">
        <v>76</v>
      </c>
    </row>
    <row r="113" s="2" customFormat="1" ht="33" customHeight="1">
      <c r="A113" s="40"/>
      <c r="B113" s="41"/>
      <c r="C113" s="215" t="s">
        <v>69</v>
      </c>
      <c r="D113" s="215" t="s">
        <v>198</v>
      </c>
      <c r="E113" s="216" t="s">
        <v>2071</v>
      </c>
      <c r="F113" s="217" t="s">
        <v>2072</v>
      </c>
      <c r="G113" s="218" t="s">
        <v>1733</v>
      </c>
      <c r="H113" s="219">
        <v>3</v>
      </c>
      <c r="I113" s="220"/>
      <c r="J113" s="221">
        <f>ROUND(I113*H113,2)</f>
        <v>0</v>
      </c>
      <c r="K113" s="222"/>
      <c r="L113" s="46"/>
      <c r="M113" s="223" t="s">
        <v>19</v>
      </c>
      <c r="N113" s="224" t="s">
        <v>42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148</v>
      </c>
      <c r="AT113" s="227" t="s">
        <v>198</v>
      </c>
      <c r="AU113" s="227" t="s">
        <v>76</v>
      </c>
      <c r="AY113" s="19" t="s">
        <v>197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148</v>
      </c>
      <c r="BK113" s="228">
        <f>ROUND(I113*H113,2)</f>
        <v>0</v>
      </c>
      <c r="BL113" s="19" t="s">
        <v>148</v>
      </c>
      <c r="BM113" s="227" t="s">
        <v>348</v>
      </c>
    </row>
    <row r="114" s="2" customFormat="1">
      <c r="A114" s="40"/>
      <c r="B114" s="41"/>
      <c r="C114" s="42"/>
      <c r="D114" s="231" t="s">
        <v>1883</v>
      </c>
      <c r="E114" s="42"/>
      <c r="F114" s="300" t="s">
        <v>2056</v>
      </c>
      <c r="G114" s="42"/>
      <c r="H114" s="42"/>
      <c r="I114" s="294"/>
      <c r="J114" s="42"/>
      <c r="K114" s="42"/>
      <c r="L114" s="46"/>
      <c r="M114" s="295"/>
      <c r="N114" s="29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1883</v>
      </c>
      <c r="AU114" s="19" t="s">
        <v>76</v>
      </c>
    </row>
    <row r="115" s="2" customFormat="1" ht="33" customHeight="1">
      <c r="A115" s="40"/>
      <c r="B115" s="41"/>
      <c r="C115" s="215" t="s">
        <v>69</v>
      </c>
      <c r="D115" s="215" t="s">
        <v>198</v>
      </c>
      <c r="E115" s="216" t="s">
        <v>2073</v>
      </c>
      <c r="F115" s="217" t="s">
        <v>2074</v>
      </c>
      <c r="G115" s="218" t="s">
        <v>1733</v>
      </c>
      <c r="H115" s="219">
        <v>2</v>
      </c>
      <c r="I115" s="220"/>
      <c r="J115" s="221">
        <f>ROUND(I115*H115,2)</f>
        <v>0</v>
      </c>
      <c r="K115" s="222"/>
      <c r="L115" s="46"/>
      <c r="M115" s="223" t="s">
        <v>19</v>
      </c>
      <c r="N115" s="224" t="s">
        <v>42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148</v>
      </c>
      <c r="AT115" s="227" t="s">
        <v>198</v>
      </c>
      <c r="AU115" s="227" t="s">
        <v>76</v>
      </c>
      <c r="AY115" s="19" t="s">
        <v>197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148</v>
      </c>
      <c r="BK115" s="228">
        <f>ROUND(I115*H115,2)</f>
        <v>0</v>
      </c>
      <c r="BL115" s="19" t="s">
        <v>148</v>
      </c>
      <c r="BM115" s="227" t="s">
        <v>362</v>
      </c>
    </row>
    <row r="116" s="2" customFormat="1">
      <c r="A116" s="40"/>
      <c r="B116" s="41"/>
      <c r="C116" s="42"/>
      <c r="D116" s="231" t="s">
        <v>1883</v>
      </c>
      <c r="E116" s="42"/>
      <c r="F116" s="300" t="s">
        <v>2059</v>
      </c>
      <c r="G116" s="42"/>
      <c r="H116" s="42"/>
      <c r="I116" s="294"/>
      <c r="J116" s="42"/>
      <c r="K116" s="42"/>
      <c r="L116" s="46"/>
      <c r="M116" s="295"/>
      <c r="N116" s="29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1883</v>
      </c>
      <c r="AU116" s="19" t="s">
        <v>76</v>
      </c>
    </row>
    <row r="117" s="2" customFormat="1" ht="33" customHeight="1">
      <c r="A117" s="40"/>
      <c r="B117" s="41"/>
      <c r="C117" s="215" t="s">
        <v>69</v>
      </c>
      <c r="D117" s="215" t="s">
        <v>198</v>
      </c>
      <c r="E117" s="216" t="s">
        <v>2075</v>
      </c>
      <c r="F117" s="217" t="s">
        <v>2076</v>
      </c>
      <c r="G117" s="218" t="s">
        <v>1733</v>
      </c>
      <c r="H117" s="219">
        <v>5</v>
      </c>
      <c r="I117" s="220"/>
      <c r="J117" s="221">
        <f>ROUND(I117*H117,2)</f>
        <v>0</v>
      </c>
      <c r="K117" s="222"/>
      <c r="L117" s="46"/>
      <c r="M117" s="223" t="s">
        <v>19</v>
      </c>
      <c r="N117" s="224" t="s">
        <v>42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148</v>
      </c>
      <c r="AT117" s="227" t="s">
        <v>198</v>
      </c>
      <c r="AU117" s="227" t="s">
        <v>76</v>
      </c>
      <c r="AY117" s="19" t="s">
        <v>197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148</v>
      </c>
      <c r="BK117" s="228">
        <f>ROUND(I117*H117,2)</f>
        <v>0</v>
      </c>
      <c r="BL117" s="19" t="s">
        <v>148</v>
      </c>
      <c r="BM117" s="227" t="s">
        <v>375</v>
      </c>
    </row>
    <row r="118" s="2" customFormat="1">
      <c r="A118" s="40"/>
      <c r="B118" s="41"/>
      <c r="C118" s="42"/>
      <c r="D118" s="231" t="s">
        <v>1883</v>
      </c>
      <c r="E118" s="42"/>
      <c r="F118" s="300" t="s">
        <v>2062</v>
      </c>
      <c r="G118" s="42"/>
      <c r="H118" s="42"/>
      <c r="I118" s="294"/>
      <c r="J118" s="42"/>
      <c r="K118" s="42"/>
      <c r="L118" s="46"/>
      <c r="M118" s="295"/>
      <c r="N118" s="29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1883</v>
      </c>
      <c r="AU118" s="19" t="s">
        <v>76</v>
      </c>
    </row>
    <row r="119" s="2" customFormat="1" ht="33" customHeight="1">
      <c r="A119" s="40"/>
      <c r="B119" s="41"/>
      <c r="C119" s="215" t="s">
        <v>69</v>
      </c>
      <c r="D119" s="215" t="s">
        <v>198</v>
      </c>
      <c r="E119" s="216" t="s">
        <v>2077</v>
      </c>
      <c r="F119" s="217" t="s">
        <v>2078</v>
      </c>
      <c r="G119" s="218" t="s">
        <v>1733</v>
      </c>
      <c r="H119" s="219">
        <v>1</v>
      </c>
      <c r="I119" s="220"/>
      <c r="J119" s="221">
        <f>ROUND(I119*H119,2)</f>
        <v>0</v>
      </c>
      <c r="K119" s="222"/>
      <c r="L119" s="46"/>
      <c r="M119" s="223" t="s">
        <v>19</v>
      </c>
      <c r="N119" s="224" t="s">
        <v>42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148</v>
      </c>
      <c r="AT119" s="227" t="s">
        <v>198</v>
      </c>
      <c r="AU119" s="227" t="s">
        <v>76</v>
      </c>
      <c r="AY119" s="19" t="s">
        <v>197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148</v>
      </c>
      <c r="BK119" s="228">
        <f>ROUND(I119*H119,2)</f>
        <v>0</v>
      </c>
      <c r="BL119" s="19" t="s">
        <v>148</v>
      </c>
      <c r="BM119" s="227" t="s">
        <v>408</v>
      </c>
    </row>
    <row r="120" s="2" customFormat="1">
      <c r="A120" s="40"/>
      <c r="B120" s="41"/>
      <c r="C120" s="42"/>
      <c r="D120" s="231" t="s">
        <v>1883</v>
      </c>
      <c r="E120" s="42"/>
      <c r="F120" s="300" t="s">
        <v>2065</v>
      </c>
      <c r="G120" s="42"/>
      <c r="H120" s="42"/>
      <c r="I120" s="294"/>
      <c r="J120" s="42"/>
      <c r="K120" s="42"/>
      <c r="L120" s="46"/>
      <c r="M120" s="295"/>
      <c r="N120" s="29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1883</v>
      </c>
      <c r="AU120" s="19" t="s">
        <v>76</v>
      </c>
    </row>
    <row r="121" s="2" customFormat="1" ht="33" customHeight="1">
      <c r="A121" s="40"/>
      <c r="B121" s="41"/>
      <c r="C121" s="215" t="s">
        <v>69</v>
      </c>
      <c r="D121" s="215" t="s">
        <v>198</v>
      </c>
      <c r="E121" s="216" t="s">
        <v>2079</v>
      </c>
      <c r="F121" s="217" t="s">
        <v>2080</v>
      </c>
      <c r="G121" s="218" t="s">
        <v>1733</v>
      </c>
      <c r="H121" s="219">
        <v>1</v>
      </c>
      <c r="I121" s="220"/>
      <c r="J121" s="221">
        <f>ROUND(I121*H121,2)</f>
        <v>0</v>
      </c>
      <c r="K121" s="222"/>
      <c r="L121" s="46"/>
      <c r="M121" s="223" t="s">
        <v>19</v>
      </c>
      <c r="N121" s="224" t="s">
        <v>42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148</v>
      </c>
      <c r="AT121" s="227" t="s">
        <v>198</v>
      </c>
      <c r="AU121" s="227" t="s">
        <v>76</v>
      </c>
      <c r="AY121" s="19" t="s">
        <v>197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148</v>
      </c>
      <c r="BK121" s="228">
        <f>ROUND(I121*H121,2)</f>
        <v>0</v>
      </c>
      <c r="BL121" s="19" t="s">
        <v>148</v>
      </c>
      <c r="BM121" s="227" t="s">
        <v>418</v>
      </c>
    </row>
    <row r="122" s="2" customFormat="1">
      <c r="A122" s="40"/>
      <c r="B122" s="41"/>
      <c r="C122" s="42"/>
      <c r="D122" s="231" t="s">
        <v>1883</v>
      </c>
      <c r="E122" s="42"/>
      <c r="F122" s="300" t="s">
        <v>2068</v>
      </c>
      <c r="G122" s="42"/>
      <c r="H122" s="42"/>
      <c r="I122" s="294"/>
      <c r="J122" s="42"/>
      <c r="K122" s="42"/>
      <c r="L122" s="46"/>
      <c r="M122" s="295"/>
      <c r="N122" s="29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1883</v>
      </c>
      <c r="AU122" s="19" t="s">
        <v>76</v>
      </c>
    </row>
    <row r="123" s="2" customFormat="1" ht="24.15" customHeight="1">
      <c r="A123" s="40"/>
      <c r="B123" s="41"/>
      <c r="C123" s="215" t="s">
        <v>69</v>
      </c>
      <c r="D123" s="215" t="s">
        <v>198</v>
      </c>
      <c r="E123" s="216" t="s">
        <v>2081</v>
      </c>
      <c r="F123" s="217" t="s">
        <v>2082</v>
      </c>
      <c r="G123" s="218" t="s">
        <v>1733</v>
      </c>
      <c r="H123" s="219">
        <v>1</v>
      </c>
      <c r="I123" s="220"/>
      <c r="J123" s="221">
        <f>ROUND(I123*H123,2)</f>
        <v>0</v>
      </c>
      <c r="K123" s="222"/>
      <c r="L123" s="46"/>
      <c r="M123" s="223" t="s">
        <v>19</v>
      </c>
      <c r="N123" s="224" t="s">
        <v>42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148</v>
      </c>
      <c r="AT123" s="227" t="s">
        <v>198</v>
      </c>
      <c r="AU123" s="227" t="s">
        <v>76</v>
      </c>
      <c r="AY123" s="19" t="s">
        <v>197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148</v>
      </c>
      <c r="BK123" s="228">
        <f>ROUND(I123*H123,2)</f>
        <v>0</v>
      </c>
      <c r="BL123" s="19" t="s">
        <v>148</v>
      </c>
      <c r="BM123" s="227" t="s">
        <v>429</v>
      </c>
    </row>
    <row r="124" s="2" customFormat="1">
      <c r="A124" s="40"/>
      <c r="B124" s="41"/>
      <c r="C124" s="42"/>
      <c r="D124" s="231" t="s">
        <v>1883</v>
      </c>
      <c r="E124" s="42"/>
      <c r="F124" s="300" t="s">
        <v>2083</v>
      </c>
      <c r="G124" s="42"/>
      <c r="H124" s="42"/>
      <c r="I124" s="294"/>
      <c r="J124" s="42"/>
      <c r="K124" s="42"/>
      <c r="L124" s="46"/>
      <c r="M124" s="295"/>
      <c r="N124" s="29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1883</v>
      </c>
      <c r="AU124" s="19" t="s">
        <v>76</v>
      </c>
    </row>
    <row r="125" s="2" customFormat="1" ht="16.5" customHeight="1">
      <c r="A125" s="40"/>
      <c r="B125" s="41"/>
      <c r="C125" s="215" t="s">
        <v>69</v>
      </c>
      <c r="D125" s="215" t="s">
        <v>198</v>
      </c>
      <c r="E125" s="216" t="s">
        <v>2084</v>
      </c>
      <c r="F125" s="217" t="s">
        <v>2085</v>
      </c>
      <c r="G125" s="218" t="s">
        <v>2086</v>
      </c>
      <c r="H125" s="219">
        <v>1</v>
      </c>
      <c r="I125" s="220"/>
      <c r="J125" s="221">
        <f>ROUND(I125*H125,2)</f>
        <v>0</v>
      </c>
      <c r="K125" s="222"/>
      <c r="L125" s="46"/>
      <c r="M125" s="223" t="s">
        <v>19</v>
      </c>
      <c r="N125" s="224" t="s">
        <v>42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148</v>
      </c>
      <c r="AT125" s="227" t="s">
        <v>198</v>
      </c>
      <c r="AU125" s="227" t="s">
        <v>76</v>
      </c>
      <c r="AY125" s="19" t="s">
        <v>197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148</v>
      </c>
      <c r="BK125" s="228">
        <f>ROUND(I125*H125,2)</f>
        <v>0</v>
      </c>
      <c r="BL125" s="19" t="s">
        <v>148</v>
      </c>
      <c r="BM125" s="227" t="s">
        <v>438</v>
      </c>
    </row>
    <row r="126" s="2" customFormat="1">
      <c r="A126" s="40"/>
      <c r="B126" s="41"/>
      <c r="C126" s="42"/>
      <c r="D126" s="231" t="s">
        <v>1883</v>
      </c>
      <c r="E126" s="42"/>
      <c r="F126" s="300" t="s">
        <v>2087</v>
      </c>
      <c r="G126" s="42"/>
      <c r="H126" s="42"/>
      <c r="I126" s="294"/>
      <c r="J126" s="42"/>
      <c r="K126" s="42"/>
      <c r="L126" s="46"/>
      <c r="M126" s="295"/>
      <c r="N126" s="29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1883</v>
      </c>
      <c r="AU126" s="19" t="s">
        <v>76</v>
      </c>
    </row>
    <row r="127" s="12" customFormat="1" ht="25.92" customHeight="1">
      <c r="A127" s="12"/>
      <c r="B127" s="201"/>
      <c r="C127" s="202"/>
      <c r="D127" s="203" t="s">
        <v>68</v>
      </c>
      <c r="E127" s="204" t="s">
        <v>1989</v>
      </c>
      <c r="F127" s="204" t="s">
        <v>2088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SUM(P128:P129)</f>
        <v>0</v>
      </c>
      <c r="Q127" s="209"/>
      <c r="R127" s="210">
        <f>SUM(R128:R129)</f>
        <v>0</v>
      </c>
      <c r="S127" s="209"/>
      <c r="T127" s="21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76</v>
      </c>
      <c r="AT127" s="213" t="s">
        <v>68</v>
      </c>
      <c r="AU127" s="213" t="s">
        <v>69</v>
      </c>
      <c r="AY127" s="212" t="s">
        <v>197</v>
      </c>
      <c r="BK127" s="214">
        <f>SUM(BK128:BK129)</f>
        <v>0</v>
      </c>
    </row>
    <row r="128" s="2" customFormat="1" ht="24.15" customHeight="1">
      <c r="A128" s="40"/>
      <c r="B128" s="41"/>
      <c r="C128" s="215" t="s">
        <v>69</v>
      </c>
      <c r="D128" s="215" t="s">
        <v>198</v>
      </c>
      <c r="E128" s="216" t="s">
        <v>2089</v>
      </c>
      <c r="F128" s="217" t="s">
        <v>2090</v>
      </c>
      <c r="G128" s="218" t="s">
        <v>232</v>
      </c>
      <c r="H128" s="219">
        <v>203</v>
      </c>
      <c r="I128" s="220"/>
      <c r="J128" s="221">
        <f>ROUND(I128*H128,2)</f>
        <v>0</v>
      </c>
      <c r="K128" s="222"/>
      <c r="L128" s="46"/>
      <c r="M128" s="223" t="s">
        <v>19</v>
      </c>
      <c r="N128" s="224" t="s">
        <v>42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148</v>
      </c>
      <c r="AT128" s="227" t="s">
        <v>198</v>
      </c>
      <c r="AU128" s="227" t="s">
        <v>76</v>
      </c>
      <c r="AY128" s="19" t="s">
        <v>197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148</v>
      </c>
      <c r="BK128" s="228">
        <f>ROUND(I128*H128,2)</f>
        <v>0</v>
      </c>
      <c r="BL128" s="19" t="s">
        <v>148</v>
      </c>
      <c r="BM128" s="227" t="s">
        <v>448</v>
      </c>
    </row>
    <row r="129" s="2" customFormat="1">
      <c r="A129" s="40"/>
      <c r="B129" s="41"/>
      <c r="C129" s="42"/>
      <c r="D129" s="231" t="s">
        <v>1883</v>
      </c>
      <c r="E129" s="42"/>
      <c r="F129" s="300" t="s">
        <v>2091</v>
      </c>
      <c r="G129" s="42"/>
      <c r="H129" s="42"/>
      <c r="I129" s="294"/>
      <c r="J129" s="42"/>
      <c r="K129" s="42"/>
      <c r="L129" s="46"/>
      <c r="M129" s="295"/>
      <c r="N129" s="29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1883</v>
      </c>
      <c r="AU129" s="19" t="s">
        <v>76</v>
      </c>
    </row>
    <row r="130" s="12" customFormat="1" ht="25.92" customHeight="1">
      <c r="A130" s="12"/>
      <c r="B130" s="201"/>
      <c r="C130" s="202"/>
      <c r="D130" s="203" t="s">
        <v>68</v>
      </c>
      <c r="E130" s="204" t="s">
        <v>1998</v>
      </c>
      <c r="F130" s="204" t="s">
        <v>2092</v>
      </c>
      <c r="G130" s="202"/>
      <c r="H130" s="202"/>
      <c r="I130" s="205"/>
      <c r="J130" s="206">
        <f>BK130</f>
        <v>0</v>
      </c>
      <c r="K130" s="202"/>
      <c r="L130" s="207"/>
      <c r="M130" s="208"/>
      <c r="N130" s="209"/>
      <c r="O130" s="209"/>
      <c r="P130" s="210">
        <f>SUM(P131:P134)</f>
        <v>0</v>
      </c>
      <c r="Q130" s="209"/>
      <c r="R130" s="210">
        <f>SUM(R131:R134)</f>
        <v>0</v>
      </c>
      <c r="S130" s="209"/>
      <c r="T130" s="211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76</v>
      </c>
      <c r="AT130" s="213" t="s">
        <v>68</v>
      </c>
      <c r="AU130" s="213" t="s">
        <v>69</v>
      </c>
      <c r="AY130" s="212" t="s">
        <v>197</v>
      </c>
      <c r="BK130" s="214">
        <f>SUM(BK131:BK134)</f>
        <v>0</v>
      </c>
    </row>
    <row r="131" s="2" customFormat="1" ht="24.15" customHeight="1">
      <c r="A131" s="40"/>
      <c r="B131" s="41"/>
      <c r="C131" s="215" t="s">
        <v>69</v>
      </c>
      <c r="D131" s="215" t="s">
        <v>198</v>
      </c>
      <c r="E131" s="216" t="s">
        <v>2093</v>
      </c>
      <c r="F131" s="217" t="s">
        <v>2094</v>
      </c>
      <c r="G131" s="218" t="s">
        <v>1733</v>
      </c>
      <c r="H131" s="219">
        <v>2</v>
      </c>
      <c r="I131" s="220"/>
      <c r="J131" s="221">
        <f>ROUND(I131*H131,2)</f>
        <v>0</v>
      </c>
      <c r="K131" s="222"/>
      <c r="L131" s="46"/>
      <c r="M131" s="223" t="s">
        <v>19</v>
      </c>
      <c r="N131" s="224" t="s">
        <v>42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148</v>
      </c>
      <c r="AT131" s="227" t="s">
        <v>198</v>
      </c>
      <c r="AU131" s="227" t="s">
        <v>76</v>
      </c>
      <c r="AY131" s="19" t="s">
        <v>197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148</v>
      </c>
      <c r="BK131" s="228">
        <f>ROUND(I131*H131,2)</f>
        <v>0</v>
      </c>
      <c r="BL131" s="19" t="s">
        <v>148</v>
      </c>
      <c r="BM131" s="227" t="s">
        <v>457</v>
      </c>
    </row>
    <row r="132" s="2" customFormat="1">
      <c r="A132" s="40"/>
      <c r="B132" s="41"/>
      <c r="C132" s="42"/>
      <c r="D132" s="231" t="s">
        <v>1883</v>
      </c>
      <c r="E132" s="42"/>
      <c r="F132" s="300" t="s">
        <v>2095</v>
      </c>
      <c r="G132" s="42"/>
      <c r="H132" s="42"/>
      <c r="I132" s="294"/>
      <c r="J132" s="42"/>
      <c r="K132" s="42"/>
      <c r="L132" s="46"/>
      <c r="M132" s="295"/>
      <c r="N132" s="29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1883</v>
      </c>
      <c r="AU132" s="19" t="s">
        <v>76</v>
      </c>
    </row>
    <row r="133" s="2" customFormat="1" ht="24.15" customHeight="1">
      <c r="A133" s="40"/>
      <c r="B133" s="41"/>
      <c r="C133" s="215" t="s">
        <v>69</v>
      </c>
      <c r="D133" s="215" t="s">
        <v>198</v>
      </c>
      <c r="E133" s="216" t="s">
        <v>2096</v>
      </c>
      <c r="F133" s="217" t="s">
        <v>2097</v>
      </c>
      <c r="G133" s="218" t="s">
        <v>1733</v>
      </c>
      <c r="H133" s="219">
        <v>2</v>
      </c>
      <c r="I133" s="220"/>
      <c r="J133" s="221">
        <f>ROUND(I133*H133,2)</f>
        <v>0</v>
      </c>
      <c r="K133" s="222"/>
      <c r="L133" s="46"/>
      <c r="M133" s="223" t="s">
        <v>19</v>
      </c>
      <c r="N133" s="224" t="s">
        <v>42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148</v>
      </c>
      <c r="AT133" s="227" t="s">
        <v>198</v>
      </c>
      <c r="AU133" s="227" t="s">
        <v>76</v>
      </c>
      <c r="AY133" s="19" t="s">
        <v>197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148</v>
      </c>
      <c r="BK133" s="228">
        <f>ROUND(I133*H133,2)</f>
        <v>0</v>
      </c>
      <c r="BL133" s="19" t="s">
        <v>148</v>
      </c>
      <c r="BM133" s="227" t="s">
        <v>477</v>
      </c>
    </row>
    <row r="134" s="2" customFormat="1">
      <c r="A134" s="40"/>
      <c r="B134" s="41"/>
      <c r="C134" s="42"/>
      <c r="D134" s="231" t="s">
        <v>1883</v>
      </c>
      <c r="E134" s="42"/>
      <c r="F134" s="300" t="s">
        <v>2095</v>
      </c>
      <c r="G134" s="42"/>
      <c r="H134" s="42"/>
      <c r="I134" s="294"/>
      <c r="J134" s="42"/>
      <c r="K134" s="42"/>
      <c r="L134" s="46"/>
      <c r="M134" s="295"/>
      <c r="N134" s="29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1883</v>
      </c>
      <c r="AU134" s="19" t="s">
        <v>76</v>
      </c>
    </row>
    <row r="135" s="12" customFormat="1" ht="25.92" customHeight="1">
      <c r="A135" s="12"/>
      <c r="B135" s="201"/>
      <c r="C135" s="202"/>
      <c r="D135" s="203" t="s">
        <v>68</v>
      </c>
      <c r="E135" s="204" t="s">
        <v>2024</v>
      </c>
      <c r="F135" s="204" t="s">
        <v>2098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SUM(P136:P145)</f>
        <v>0</v>
      </c>
      <c r="Q135" s="209"/>
      <c r="R135" s="210">
        <f>SUM(R136:R145)</f>
        <v>0</v>
      </c>
      <c r="S135" s="209"/>
      <c r="T135" s="211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76</v>
      </c>
      <c r="AT135" s="213" t="s">
        <v>68</v>
      </c>
      <c r="AU135" s="213" t="s">
        <v>69</v>
      </c>
      <c r="AY135" s="212" t="s">
        <v>197</v>
      </c>
      <c r="BK135" s="214">
        <f>SUM(BK136:BK145)</f>
        <v>0</v>
      </c>
    </row>
    <row r="136" s="2" customFormat="1" ht="37.8" customHeight="1">
      <c r="A136" s="40"/>
      <c r="B136" s="41"/>
      <c r="C136" s="215" t="s">
        <v>69</v>
      </c>
      <c r="D136" s="215" t="s">
        <v>198</v>
      </c>
      <c r="E136" s="216" t="s">
        <v>2099</v>
      </c>
      <c r="F136" s="217" t="s">
        <v>2100</v>
      </c>
      <c r="G136" s="218" t="s">
        <v>232</v>
      </c>
      <c r="H136" s="219">
        <v>2182</v>
      </c>
      <c r="I136" s="220"/>
      <c r="J136" s="221">
        <f>ROUND(I136*H136,2)</f>
        <v>0</v>
      </c>
      <c r="K136" s="222"/>
      <c r="L136" s="46"/>
      <c r="M136" s="223" t="s">
        <v>19</v>
      </c>
      <c r="N136" s="224" t="s">
        <v>42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148</v>
      </c>
      <c r="AT136" s="227" t="s">
        <v>198</v>
      </c>
      <c r="AU136" s="227" t="s">
        <v>76</v>
      </c>
      <c r="AY136" s="19" t="s">
        <v>197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148</v>
      </c>
      <c r="BK136" s="228">
        <f>ROUND(I136*H136,2)</f>
        <v>0</v>
      </c>
      <c r="BL136" s="19" t="s">
        <v>148</v>
      </c>
      <c r="BM136" s="227" t="s">
        <v>486</v>
      </c>
    </row>
    <row r="137" s="2" customFormat="1">
      <c r="A137" s="40"/>
      <c r="B137" s="41"/>
      <c r="C137" s="42"/>
      <c r="D137" s="231" t="s">
        <v>1883</v>
      </c>
      <c r="E137" s="42"/>
      <c r="F137" s="300" t="s">
        <v>2101</v>
      </c>
      <c r="G137" s="42"/>
      <c r="H137" s="42"/>
      <c r="I137" s="294"/>
      <c r="J137" s="42"/>
      <c r="K137" s="42"/>
      <c r="L137" s="46"/>
      <c r="M137" s="295"/>
      <c r="N137" s="29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1883</v>
      </c>
      <c r="AU137" s="19" t="s">
        <v>76</v>
      </c>
    </row>
    <row r="138" s="2" customFormat="1" ht="21.75" customHeight="1">
      <c r="A138" s="40"/>
      <c r="B138" s="41"/>
      <c r="C138" s="215" t="s">
        <v>69</v>
      </c>
      <c r="D138" s="215" t="s">
        <v>198</v>
      </c>
      <c r="E138" s="216" t="s">
        <v>2102</v>
      </c>
      <c r="F138" s="217" t="s">
        <v>2103</v>
      </c>
      <c r="G138" s="218" t="s">
        <v>232</v>
      </c>
      <c r="H138" s="219">
        <v>1091</v>
      </c>
      <c r="I138" s="220"/>
      <c r="J138" s="221">
        <f>ROUND(I138*H138,2)</f>
        <v>0</v>
      </c>
      <c r="K138" s="222"/>
      <c r="L138" s="46"/>
      <c r="M138" s="223" t="s">
        <v>19</v>
      </c>
      <c r="N138" s="224" t="s">
        <v>42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148</v>
      </c>
      <c r="AT138" s="227" t="s">
        <v>198</v>
      </c>
      <c r="AU138" s="227" t="s">
        <v>76</v>
      </c>
      <c r="AY138" s="19" t="s">
        <v>197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148</v>
      </c>
      <c r="BK138" s="228">
        <f>ROUND(I138*H138,2)</f>
        <v>0</v>
      </c>
      <c r="BL138" s="19" t="s">
        <v>148</v>
      </c>
      <c r="BM138" s="227" t="s">
        <v>495</v>
      </c>
    </row>
    <row r="139" s="2" customFormat="1">
      <c r="A139" s="40"/>
      <c r="B139" s="41"/>
      <c r="C139" s="42"/>
      <c r="D139" s="231" t="s">
        <v>1883</v>
      </c>
      <c r="E139" s="42"/>
      <c r="F139" s="300" t="s">
        <v>2104</v>
      </c>
      <c r="G139" s="42"/>
      <c r="H139" s="42"/>
      <c r="I139" s="294"/>
      <c r="J139" s="42"/>
      <c r="K139" s="42"/>
      <c r="L139" s="46"/>
      <c r="M139" s="295"/>
      <c r="N139" s="29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1883</v>
      </c>
      <c r="AU139" s="19" t="s">
        <v>76</v>
      </c>
    </row>
    <row r="140" s="2" customFormat="1" ht="24.15" customHeight="1">
      <c r="A140" s="40"/>
      <c r="B140" s="41"/>
      <c r="C140" s="215" t="s">
        <v>69</v>
      </c>
      <c r="D140" s="215" t="s">
        <v>198</v>
      </c>
      <c r="E140" s="216" t="s">
        <v>2105</v>
      </c>
      <c r="F140" s="217" t="s">
        <v>2106</v>
      </c>
      <c r="G140" s="218" t="s">
        <v>232</v>
      </c>
      <c r="H140" s="219">
        <v>2182</v>
      </c>
      <c r="I140" s="220"/>
      <c r="J140" s="221">
        <f>ROUND(I140*H140,2)</f>
        <v>0</v>
      </c>
      <c r="K140" s="222"/>
      <c r="L140" s="46"/>
      <c r="M140" s="223" t="s">
        <v>19</v>
      </c>
      <c r="N140" s="224" t="s">
        <v>42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148</v>
      </c>
      <c r="AT140" s="227" t="s">
        <v>198</v>
      </c>
      <c r="AU140" s="227" t="s">
        <v>76</v>
      </c>
      <c r="AY140" s="19" t="s">
        <v>197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148</v>
      </c>
      <c r="BK140" s="228">
        <f>ROUND(I140*H140,2)</f>
        <v>0</v>
      </c>
      <c r="BL140" s="19" t="s">
        <v>148</v>
      </c>
      <c r="BM140" s="227" t="s">
        <v>504</v>
      </c>
    </row>
    <row r="141" s="2" customFormat="1">
      <c r="A141" s="40"/>
      <c r="B141" s="41"/>
      <c r="C141" s="42"/>
      <c r="D141" s="231" t="s">
        <v>1883</v>
      </c>
      <c r="E141" s="42"/>
      <c r="F141" s="300" t="s">
        <v>2101</v>
      </c>
      <c r="G141" s="42"/>
      <c r="H141" s="42"/>
      <c r="I141" s="294"/>
      <c r="J141" s="42"/>
      <c r="K141" s="42"/>
      <c r="L141" s="46"/>
      <c r="M141" s="295"/>
      <c r="N141" s="29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1883</v>
      </c>
      <c r="AU141" s="19" t="s">
        <v>76</v>
      </c>
    </row>
    <row r="142" s="2" customFormat="1" ht="16.5" customHeight="1">
      <c r="A142" s="40"/>
      <c r="B142" s="41"/>
      <c r="C142" s="215" t="s">
        <v>69</v>
      </c>
      <c r="D142" s="215" t="s">
        <v>198</v>
      </c>
      <c r="E142" s="216" t="s">
        <v>2107</v>
      </c>
      <c r="F142" s="217" t="s">
        <v>2108</v>
      </c>
      <c r="G142" s="218" t="s">
        <v>232</v>
      </c>
      <c r="H142" s="219">
        <v>1091</v>
      </c>
      <c r="I142" s="220"/>
      <c r="J142" s="221">
        <f>ROUND(I142*H142,2)</f>
        <v>0</v>
      </c>
      <c r="K142" s="222"/>
      <c r="L142" s="46"/>
      <c r="M142" s="223" t="s">
        <v>19</v>
      </c>
      <c r="N142" s="224" t="s">
        <v>42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148</v>
      </c>
      <c r="AT142" s="227" t="s">
        <v>198</v>
      </c>
      <c r="AU142" s="227" t="s">
        <v>76</v>
      </c>
      <c r="AY142" s="19" t="s">
        <v>197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148</v>
      </c>
      <c r="BK142" s="228">
        <f>ROUND(I142*H142,2)</f>
        <v>0</v>
      </c>
      <c r="BL142" s="19" t="s">
        <v>148</v>
      </c>
      <c r="BM142" s="227" t="s">
        <v>512</v>
      </c>
    </row>
    <row r="143" s="2" customFormat="1">
      <c r="A143" s="40"/>
      <c r="B143" s="41"/>
      <c r="C143" s="42"/>
      <c r="D143" s="231" t="s">
        <v>1883</v>
      </c>
      <c r="E143" s="42"/>
      <c r="F143" s="300" t="s">
        <v>2104</v>
      </c>
      <c r="G143" s="42"/>
      <c r="H143" s="42"/>
      <c r="I143" s="294"/>
      <c r="J143" s="42"/>
      <c r="K143" s="42"/>
      <c r="L143" s="46"/>
      <c r="M143" s="295"/>
      <c r="N143" s="29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1883</v>
      </c>
      <c r="AU143" s="19" t="s">
        <v>76</v>
      </c>
    </row>
    <row r="144" s="2" customFormat="1" ht="16.5" customHeight="1">
      <c r="A144" s="40"/>
      <c r="B144" s="41"/>
      <c r="C144" s="215" t="s">
        <v>69</v>
      </c>
      <c r="D144" s="215" t="s">
        <v>198</v>
      </c>
      <c r="E144" s="216" t="s">
        <v>2109</v>
      </c>
      <c r="F144" s="217" t="s">
        <v>2110</v>
      </c>
      <c r="G144" s="218" t="s">
        <v>2111</v>
      </c>
      <c r="H144" s="219">
        <v>8</v>
      </c>
      <c r="I144" s="220"/>
      <c r="J144" s="221">
        <f>ROUND(I144*H144,2)</f>
        <v>0</v>
      </c>
      <c r="K144" s="222"/>
      <c r="L144" s="46"/>
      <c r="M144" s="223" t="s">
        <v>19</v>
      </c>
      <c r="N144" s="224" t="s">
        <v>42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148</v>
      </c>
      <c r="AT144" s="227" t="s">
        <v>198</v>
      </c>
      <c r="AU144" s="227" t="s">
        <v>76</v>
      </c>
      <c r="AY144" s="19" t="s">
        <v>197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148</v>
      </c>
      <c r="BK144" s="228">
        <f>ROUND(I144*H144,2)</f>
        <v>0</v>
      </c>
      <c r="BL144" s="19" t="s">
        <v>148</v>
      </c>
      <c r="BM144" s="227" t="s">
        <v>520</v>
      </c>
    </row>
    <row r="145" s="2" customFormat="1">
      <c r="A145" s="40"/>
      <c r="B145" s="41"/>
      <c r="C145" s="42"/>
      <c r="D145" s="231" t="s">
        <v>1883</v>
      </c>
      <c r="E145" s="42"/>
      <c r="F145" s="300" t="s">
        <v>2112</v>
      </c>
      <c r="G145" s="42"/>
      <c r="H145" s="42"/>
      <c r="I145" s="294"/>
      <c r="J145" s="42"/>
      <c r="K145" s="42"/>
      <c r="L145" s="46"/>
      <c r="M145" s="295"/>
      <c r="N145" s="29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1883</v>
      </c>
      <c r="AU145" s="19" t="s">
        <v>76</v>
      </c>
    </row>
    <row r="146" s="12" customFormat="1" ht="25.92" customHeight="1">
      <c r="A146" s="12"/>
      <c r="B146" s="201"/>
      <c r="C146" s="202"/>
      <c r="D146" s="203" t="s">
        <v>68</v>
      </c>
      <c r="E146" s="204" t="s">
        <v>2113</v>
      </c>
      <c r="F146" s="204" t="s">
        <v>1990</v>
      </c>
      <c r="G146" s="202"/>
      <c r="H146" s="202"/>
      <c r="I146" s="205"/>
      <c r="J146" s="206">
        <f>BK146</f>
        <v>0</v>
      </c>
      <c r="K146" s="202"/>
      <c r="L146" s="207"/>
      <c r="M146" s="208"/>
      <c r="N146" s="209"/>
      <c r="O146" s="209"/>
      <c r="P146" s="210">
        <f>SUM(P147:P154)</f>
        <v>0</v>
      </c>
      <c r="Q146" s="209"/>
      <c r="R146" s="210">
        <f>SUM(R147:R154)</f>
        <v>0</v>
      </c>
      <c r="S146" s="209"/>
      <c r="T146" s="211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76</v>
      </c>
      <c r="AT146" s="213" t="s">
        <v>68</v>
      </c>
      <c r="AU146" s="213" t="s">
        <v>69</v>
      </c>
      <c r="AY146" s="212" t="s">
        <v>197</v>
      </c>
      <c r="BK146" s="214">
        <f>SUM(BK147:BK154)</f>
        <v>0</v>
      </c>
    </row>
    <row r="147" s="2" customFormat="1" ht="24.15" customHeight="1">
      <c r="A147" s="40"/>
      <c r="B147" s="41"/>
      <c r="C147" s="215" t="s">
        <v>69</v>
      </c>
      <c r="D147" s="215" t="s">
        <v>198</v>
      </c>
      <c r="E147" s="216" t="s">
        <v>2114</v>
      </c>
      <c r="F147" s="217" t="s">
        <v>2115</v>
      </c>
      <c r="G147" s="218" t="s">
        <v>232</v>
      </c>
      <c r="H147" s="219">
        <v>1080</v>
      </c>
      <c r="I147" s="220"/>
      <c r="J147" s="221">
        <f>ROUND(I147*H147,2)</f>
        <v>0</v>
      </c>
      <c r="K147" s="222"/>
      <c r="L147" s="46"/>
      <c r="M147" s="223" t="s">
        <v>19</v>
      </c>
      <c r="N147" s="224" t="s">
        <v>42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148</v>
      </c>
      <c r="AT147" s="227" t="s">
        <v>198</v>
      </c>
      <c r="AU147" s="227" t="s">
        <v>76</v>
      </c>
      <c r="AY147" s="19" t="s">
        <v>197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148</v>
      </c>
      <c r="BK147" s="228">
        <f>ROUND(I147*H147,2)</f>
        <v>0</v>
      </c>
      <c r="BL147" s="19" t="s">
        <v>148</v>
      </c>
      <c r="BM147" s="227" t="s">
        <v>529</v>
      </c>
    </row>
    <row r="148" s="2" customFormat="1">
      <c r="A148" s="40"/>
      <c r="B148" s="41"/>
      <c r="C148" s="42"/>
      <c r="D148" s="231" t="s">
        <v>1883</v>
      </c>
      <c r="E148" s="42"/>
      <c r="F148" s="300" t="s">
        <v>2116</v>
      </c>
      <c r="G148" s="42"/>
      <c r="H148" s="42"/>
      <c r="I148" s="294"/>
      <c r="J148" s="42"/>
      <c r="K148" s="42"/>
      <c r="L148" s="46"/>
      <c r="M148" s="295"/>
      <c r="N148" s="29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1883</v>
      </c>
      <c r="AU148" s="19" t="s">
        <v>76</v>
      </c>
    </row>
    <row r="149" s="2" customFormat="1" ht="16.5" customHeight="1">
      <c r="A149" s="40"/>
      <c r="B149" s="41"/>
      <c r="C149" s="215" t="s">
        <v>69</v>
      </c>
      <c r="D149" s="215" t="s">
        <v>198</v>
      </c>
      <c r="E149" s="216" t="s">
        <v>2107</v>
      </c>
      <c r="F149" s="217" t="s">
        <v>2108</v>
      </c>
      <c r="G149" s="218" t="s">
        <v>232</v>
      </c>
      <c r="H149" s="219">
        <v>1080</v>
      </c>
      <c r="I149" s="220"/>
      <c r="J149" s="221">
        <f>ROUND(I149*H149,2)</f>
        <v>0</v>
      </c>
      <c r="K149" s="222"/>
      <c r="L149" s="46"/>
      <c r="M149" s="223" t="s">
        <v>19</v>
      </c>
      <c r="N149" s="224" t="s">
        <v>42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148</v>
      </c>
      <c r="AT149" s="227" t="s">
        <v>198</v>
      </c>
      <c r="AU149" s="227" t="s">
        <v>76</v>
      </c>
      <c r="AY149" s="19" t="s">
        <v>197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148</v>
      </c>
      <c r="BK149" s="228">
        <f>ROUND(I149*H149,2)</f>
        <v>0</v>
      </c>
      <c r="BL149" s="19" t="s">
        <v>148</v>
      </c>
      <c r="BM149" s="227" t="s">
        <v>537</v>
      </c>
    </row>
    <row r="150" s="2" customFormat="1">
      <c r="A150" s="40"/>
      <c r="B150" s="41"/>
      <c r="C150" s="42"/>
      <c r="D150" s="231" t="s">
        <v>1883</v>
      </c>
      <c r="E150" s="42"/>
      <c r="F150" s="300" t="s">
        <v>2116</v>
      </c>
      <c r="G150" s="42"/>
      <c r="H150" s="42"/>
      <c r="I150" s="294"/>
      <c r="J150" s="42"/>
      <c r="K150" s="42"/>
      <c r="L150" s="46"/>
      <c r="M150" s="295"/>
      <c r="N150" s="29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1883</v>
      </c>
      <c r="AU150" s="19" t="s">
        <v>76</v>
      </c>
    </row>
    <row r="151" s="2" customFormat="1" ht="16.5" customHeight="1">
      <c r="A151" s="40"/>
      <c r="B151" s="41"/>
      <c r="C151" s="215" t="s">
        <v>69</v>
      </c>
      <c r="D151" s="215" t="s">
        <v>198</v>
      </c>
      <c r="E151" s="216" t="s">
        <v>2117</v>
      </c>
      <c r="F151" s="217" t="s">
        <v>2118</v>
      </c>
      <c r="G151" s="218" t="s">
        <v>279</v>
      </c>
      <c r="H151" s="219">
        <v>43.200000000000003</v>
      </c>
      <c r="I151" s="220"/>
      <c r="J151" s="221">
        <f>ROUND(I151*H151,2)</f>
        <v>0</v>
      </c>
      <c r="K151" s="222"/>
      <c r="L151" s="46"/>
      <c r="M151" s="223" t="s">
        <v>19</v>
      </c>
      <c r="N151" s="224" t="s">
        <v>42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148</v>
      </c>
      <c r="AT151" s="227" t="s">
        <v>198</v>
      </c>
      <c r="AU151" s="227" t="s">
        <v>76</v>
      </c>
      <c r="AY151" s="19" t="s">
        <v>197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148</v>
      </c>
      <c r="BK151" s="228">
        <f>ROUND(I151*H151,2)</f>
        <v>0</v>
      </c>
      <c r="BL151" s="19" t="s">
        <v>148</v>
      </c>
      <c r="BM151" s="227" t="s">
        <v>545</v>
      </c>
    </row>
    <row r="152" s="2" customFormat="1">
      <c r="A152" s="40"/>
      <c r="B152" s="41"/>
      <c r="C152" s="42"/>
      <c r="D152" s="231" t="s">
        <v>1883</v>
      </c>
      <c r="E152" s="42"/>
      <c r="F152" s="300" t="s">
        <v>2119</v>
      </c>
      <c r="G152" s="42"/>
      <c r="H152" s="42"/>
      <c r="I152" s="294"/>
      <c r="J152" s="42"/>
      <c r="K152" s="42"/>
      <c r="L152" s="46"/>
      <c r="M152" s="295"/>
      <c r="N152" s="29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1883</v>
      </c>
      <c r="AU152" s="19" t="s">
        <v>76</v>
      </c>
    </row>
    <row r="153" s="2" customFormat="1" ht="21.75" customHeight="1">
      <c r="A153" s="40"/>
      <c r="B153" s="41"/>
      <c r="C153" s="215" t="s">
        <v>69</v>
      </c>
      <c r="D153" s="215" t="s">
        <v>198</v>
      </c>
      <c r="E153" s="216" t="s">
        <v>2120</v>
      </c>
      <c r="F153" s="217" t="s">
        <v>2121</v>
      </c>
      <c r="G153" s="218" t="s">
        <v>279</v>
      </c>
      <c r="H153" s="219">
        <v>43.200000000000003</v>
      </c>
      <c r="I153" s="220"/>
      <c r="J153" s="221">
        <f>ROUND(I153*H153,2)</f>
        <v>0</v>
      </c>
      <c r="K153" s="222"/>
      <c r="L153" s="46"/>
      <c r="M153" s="223" t="s">
        <v>19</v>
      </c>
      <c r="N153" s="224" t="s">
        <v>42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148</v>
      </c>
      <c r="AT153" s="227" t="s">
        <v>198</v>
      </c>
      <c r="AU153" s="227" t="s">
        <v>76</v>
      </c>
      <c r="AY153" s="19" t="s">
        <v>197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148</v>
      </c>
      <c r="BK153" s="228">
        <f>ROUND(I153*H153,2)</f>
        <v>0</v>
      </c>
      <c r="BL153" s="19" t="s">
        <v>148</v>
      </c>
      <c r="BM153" s="227" t="s">
        <v>553</v>
      </c>
    </row>
    <row r="154" s="2" customFormat="1">
      <c r="A154" s="40"/>
      <c r="B154" s="41"/>
      <c r="C154" s="42"/>
      <c r="D154" s="231" t="s">
        <v>1883</v>
      </c>
      <c r="E154" s="42"/>
      <c r="F154" s="300" t="s">
        <v>2119</v>
      </c>
      <c r="G154" s="42"/>
      <c r="H154" s="42"/>
      <c r="I154" s="294"/>
      <c r="J154" s="42"/>
      <c r="K154" s="42"/>
      <c r="L154" s="46"/>
      <c r="M154" s="295"/>
      <c r="N154" s="29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1883</v>
      </c>
      <c r="AU154" s="19" t="s">
        <v>76</v>
      </c>
    </row>
    <row r="155" s="12" customFormat="1" ht="25.92" customHeight="1">
      <c r="A155" s="12"/>
      <c r="B155" s="201"/>
      <c r="C155" s="202"/>
      <c r="D155" s="203" t="s">
        <v>68</v>
      </c>
      <c r="E155" s="204" t="s">
        <v>2122</v>
      </c>
      <c r="F155" s="204" t="s">
        <v>1999</v>
      </c>
      <c r="G155" s="202"/>
      <c r="H155" s="202"/>
      <c r="I155" s="205"/>
      <c r="J155" s="206">
        <f>BK155</f>
        <v>0</v>
      </c>
      <c r="K155" s="202"/>
      <c r="L155" s="207"/>
      <c r="M155" s="208"/>
      <c r="N155" s="209"/>
      <c r="O155" s="209"/>
      <c r="P155" s="210">
        <f>SUM(P156:P171)</f>
        <v>0</v>
      </c>
      <c r="Q155" s="209"/>
      <c r="R155" s="210">
        <f>SUM(R156:R171)</f>
        <v>0</v>
      </c>
      <c r="S155" s="209"/>
      <c r="T155" s="211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76</v>
      </c>
      <c r="AT155" s="213" t="s">
        <v>68</v>
      </c>
      <c r="AU155" s="213" t="s">
        <v>69</v>
      </c>
      <c r="AY155" s="212" t="s">
        <v>197</v>
      </c>
      <c r="BK155" s="214">
        <f>SUM(BK156:BK171)</f>
        <v>0</v>
      </c>
    </row>
    <row r="156" s="2" customFormat="1" ht="33" customHeight="1">
      <c r="A156" s="40"/>
      <c r="B156" s="41"/>
      <c r="C156" s="215" t="s">
        <v>69</v>
      </c>
      <c r="D156" s="215" t="s">
        <v>198</v>
      </c>
      <c r="E156" s="216" t="s">
        <v>2123</v>
      </c>
      <c r="F156" s="217" t="s">
        <v>2124</v>
      </c>
      <c r="G156" s="218" t="s">
        <v>1733</v>
      </c>
      <c r="H156" s="219">
        <v>19</v>
      </c>
      <c r="I156" s="220"/>
      <c r="J156" s="221">
        <f>ROUND(I156*H156,2)</f>
        <v>0</v>
      </c>
      <c r="K156" s="222"/>
      <c r="L156" s="46"/>
      <c r="M156" s="223" t="s">
        <v>19</v>
      </c>
      <c r="N156" s="224" t="s">
        <v>42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148</v>
      </c>
      <c r="AT156" s="227" t="s">
        <v>198</v>
      </c>
      <c r="AU156" s="227" t="s">
        <v>76</v>
      </c>
      <c r="AY156" s="19" t="s">
        <v>197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148</v>
      </c>
      <c r="BK156" s="228">
        <f>ROUND(I156*H156,2)</f>
        <v>0</v>
      </c>
      <c r="BL156" s="19" t="s">
        <v>148</v>
      </c>
      <c r="BM156" s="227" t="s">
        <v>562</v>
      </c>
    </row>
    <row r="157" s="2" customFormat="1">
      <c r="A157" s="40"/>
      <c r="B157" s="41"/>
      <c r="C157" s="42"/>
      <c r="D157" s="231" t="s">
        <v>1883</v>
      </c>
      <c r="E157" s="42"/>
      <c r="F157" s="300" t="s">
        <v>2125</v>
      </c>
      <c r="G157" s="42"/>
      <c r="H157" s="42"/>
      <c r="I157" s="294"/>
      <c r="J157" s="42"/>
      <c r="K157" s="42"/>
      <c r="L157" s="46"/>
      <c r="M157" s="295"/>
      <c r="N157" s="29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1883</v>
      </c>
      <c r="AU157" s="19" t="s">
        <v>76</v>
      </c>
    </row>
    <row r="158" s="2" customFormat="1" ht="24.15" customHeight="1">
      <c r="A158" s="40"/>
      <c r="B158" s="41"/>
      <c r="C158" s="215" t="s">
        <v>69</v>
      </c>
      <c r="D158" s="215" t="s">
        <v>198</v>
      </c>
      <c r="E158" s="216" t="s">
        <v>2126</v>
      </c>
      <c r="F158" s="217" t="s">
        <v>2127</v>
      </c>
      <c r="G158" s="218" t="s">
        <v>1733</v>
      </c>
      <c r="H158" s="219">
        <v>19</v>
      </c>
      <c r="I158" s="220"/>
      <c r="J158" s="221">
        <f>ROUND(I158*H158,2)</f>
        <v>0</v>
      </c>
      <c r="K158" s="222"/>
      <c r="L158" s="46"/>
      <c r="M158" s="223" t="s">
        <v>19</v>
      </c>
      <c r="N158" s="224" t="s">
        <v>42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148</v>
      </c>
      <c r="AT158" s="227" t="s">
        <v>198</v>
      </c>
      <c r="AU158" s="227" t="s">
        <v>76</v>
      </c>
      <c r="AY158" s="19" t="s">
        <v>197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148</v>
      </c>
      <c r="BK158" s="228">
        <f>ROUND(I158*H158,2)</f>
        <v>0</v>
      </c>
      <c r="BL158" s="19" t="s">
        <v>148</v>
      </c>
      <c r="BM158" s="227" t="s">
        <v>570</v>
      </c>
    </row>
    <row r="159" s="2" customFormat="1">
      <c r="A159" s="40"/>
      <c r="B159" s="41"/>
      <c r="C159" s="42"/>
      <c r="D159" s="231" t="s">
        <v>1883</v>
      </c>
      <c r="E159" s="42"/>
      <c r="F159" s="300" t="s">
        <v>2125</v>
      </c>
      <c r="G159" s="42"/>
      <c r="H159" s="42"/>
      <c r="I159" s="294"/>
      <c r="J159" s="42"/>
      <c r="K159" s="42"/>
      <c r="L159" s="46"/>
      <c r="M159" s="295"/>
      <c r="N159" s="29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1883</v>
      </c>
      <c r="AU159" s="19" t="s">
        <v>76</v>
      </c>
    </row>
    <row r="160" s="2" customFormat="1" ht="24.15" customHeight="1">
      <c r="A160" s="40"/>
      <c r="B160" s="41"/>
      <c r="C160" s="215" t="s">
        <v>69</v>
      </c>
      <c r="D160" s="215" t="s">
        <v>198</v>
      </c>
      <c r="E160" s="216" t="s">
        <v>2128</v>
      </c>
      <c r="F160" s="217" t="s">
        <v>2129</v>
      </c>
      <c r="G160" s="218" t="s">
        <v>341</v>
      </c>
      <c r="H160" s="219">
        <v>0.001</v>
      </c>
      <c r="I160" s="220"/>
      <c r="J160" s="221">
        <f>ROUND(I160*H160,2)</f>
        <v>0</v>
      </c>
      <c r="K160" s="222"/>
      <c r="L160" s="46"/>
      <c r="M160" s="223" t="s">
        <v>19</v>
      </c>
      <c r="N160" s="224" t="s">
        <v>42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148</v>
      </c>
      <c r="AT160" s="227" t="s">
        <v>198</v>
      </c>
      <c r="AU160" s="227" t="s">
        <v>76</v>
      </c>
      <c r="AY160" s="19" t="s">
        <v>197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148</v>
      </c>
      <c r="BK160" s="228">
        <f>ROUND(I160*H160,2)</f>
        <v>0</v>
      </c>
      <c r="BL160" s="19" t="s">
        <v>148</v>
      </c>
      <c r="BM160" s="227" t="s">
        <v>580</v>
      </c>
    </row>
    <row r="161" s="2" customFormat="1">
      <c r="A161" s="40"/>
      <c r="B161" s="41"/>
      <c r="C161" s="42"/>
      <c r="D161" s="231" t="s">
        <v>1883</v>
      </c>
      <c r="E161" s="42"/>
      <c r="F161" s="300" t="s">
        <v>2130</v>
      </c>
      <c r="G161" s="42"/>
      <c r="H161" s="42"/>
      <c r="I161" s="294"/>
      <c r="J161" s="42"/>
      <c r="K161" s="42"/>
      <c r="L161" s="46"/>
      <c r="M161" s="295"/>
      <c r="N161" s="29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1883</v>
      </c>
      <c r="AU161" s="19" t="s">
        <v>76</v>
      </c>
    </row>
    <row r="162" s="2" customFormat="1" ht="33" customHeight="1">
      <c r="A162" s="40"/>
      <c r="B162" s="41"/>
      <c r="C162" s="215" t="s">
        <v>69</v>
      </c>
      <c r="D162" s="215" t="s">
        <v>198</v>
      </c>
      <c r="E162" s="216" t="s">
        <v>2131</v>
      </c>
      <c r="F162" s="217" t="s">
        <v>2132</v>
      </c>
      <c r="G162" s="218" t="s">
        <v>341</v>
      </c>
      <c r="H162" s="219">
        <v>0.0060000000000000001</v>
      </c>
      <c r="I162" s="220"/>
      <c r="J162" s="221">
        <f>ROUND(I162*H162,2)</f>
        <v>0</v>
      </c>
      <c r="K162" s="222"/>
      <c r="L162" s="46"/>
      <c r="M162" s="223" t="s">
        <v>19</v>
      </c>
      <c r="N162" s="224" t="s">
        <v>42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148</v>
      </c>
      <c r="AT162" s="227" t="s">
        <v>198</v>
      </c>
      <c r="AU162" s="227" t="s">
        <v>76</v>
      </c>
      <c r="AY162" s="19" t="s">
        <v>197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148</v>
      </c>
      <c r="BK162" s="228">
        <f>ROUND(I162*H162,2)</f>
        <v>0</v>
      </c>
      <c r="BL162" s="19" t="s">
        <v>148</v>
      </c>
      <c r="BM162" s="227" t="s">
        <v>589</v>
      </c>
    </row>
    <row r="163" s="2" customFormat="1">
      <c r="A163" s="40"/>
      <c r="B163" s="41"/>
      <c r="C163" s="42"/>
      <c r="D163" s="231" t="s">
        <v>1883</v>
      </c>
      <c r="E163" s="42"/>
      <c r="F163" s="300" t="s">
        <v>2133</v>
      </c>
      <c r="G163" s="42"/>
      <c r="H163" s="42"/>
      <c r="I163" s="294"/>
      <c r="J163" s="42"/>
      <c r="K163" s="42"/>
      <c r="L163" s="46"/>
      <c r="M163" s="295"/>
      <c r="N163" s="29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1883</v>
      </c>
      <c r="AU163" s="19" t="s">
        <v>76</v>
      </c>
    </row>
    <row r="164" s="2" customFormat="1" ht="24.15" customHeight="1">
      <c r="A164" s="40"/>
      <c r="B164" s="41"/>
      <c r="C164" s="215" t="s">
        <v>69</v>
      </c>
      <c r="D164" s="215" t="s">
        <v>198</v>
      </c>
      <c r="E164" s="216" t="s">
        <v>2134</v>
      </c>
      <c r="F164" s="217" t="s">
        <v>2135</v>
      </c>
      <c r="G164" s="218" t="s">
        <v>1733</v>
      </c>
      <c r="H164" s="219">
        <v>19</v>
      </c>
      <c r="I164" s="220"/>
      <c r="J164" s="221">
        <f>ROUND(I164*H164,2)</f>
        <v>0</v>
      </c>
      <c r="K164" s="222"/>
      <c r="L164" s="46"/>
      <c r="M164" s="223" t="s">
        <v>19</v>
      </c>
      <c r="N164" s="224" t="s">
        <v>42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148</v>
      </c>
      <c r="AT164" s="227" t="s">
        <v>198</v>
      </c>
      <c r="AU164" s="227" t="s">
        <v>76</v>
      </c>
      <c r="AY164" s="19" t="s">
        <v>197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148</v>
      </c>
      <c r="BK164" s="228">
        <f>ROUND(I164*H164,2)</f>
        <v>0</v>
      </c>
      <c r="BL164" s="19" t="s">
        <v>148</v>
      </c>
      <c r="BM164" s="227" t="s">
        <v>599</v>
      </c>
    </row>
    <row r="165" s="2" customFormat="1">
      <c r="A165" s="40"/>
      <c r="B165" s="41"/>
      <c r="C165" s="42"/>
      <c r="D165" s="231" t="s">
        <v>1883</v>
      </c>
      <c r="E165" s="42"/>
      <c r="F165" s="300" t="s">
        <v>2125</v>
      </c>
      <c r="G165" s="42"/>
      <c r="H165" s="42"/>
      <c r="I165" s="294"/>
      <c r="J165" s="42"/>
      <c r="K165" s="42"/>
      <c r="L165" s="46"/>
      <c r="M165" s="295"/>
      <c r="N165" s="29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1883</v>
      </c>
      <c r="AU165" s="19" t="s">
        <v>76</v>
      </c>
    </row>
    <row r="166" s="2" customFormat="1" ht="24.15" customHeight="1">
      <c r="A166" s="40"/>
      <c r="B166" s="41"/>
      <c r="C166" s="215" t="s">
        <v>69</v>
      </c>
      <c r="D166" s="215" t="s">
        <v>198</v>
      </c>
      <c r="E166" s="216" t="s">
        <v>2136</v>
      </c>
      <c r="F166" s="217" t="s">
        <v>2137</v>
      </c>
      <c r="G166" s="218" t="s">
        <v>232</v>
      </c>
      <c r="H166" s="219">
        <v>19</v>
      </c>
      <c r="I166" s="220"/>
      <c r="J166" s="221">
        <f>ROUND(I166*H166,2)</f>
        <v>0</v>
      </c>
      <c r="K166" s="222"/>
      <c r="L166" s="46"/>
      <c r="M166" s="223" t="s">
        <v>19</v>
      </c>
      <c r="N166" s="224" t="s">
        <v>42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148</v>
      </c>
      <c r="AT166" s="227" t="s">
        <v>198</v>
      </c>
      <c r="AU166" s="227" t="s">
        <v>76</v>
      </c>
      <c r="AY166" s="19" t="s">
        <v>197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148</v>
      </c>
      <c r="BK166" s="228">
        <f>ROUND(I166*H166,2)</f>
        <v>0</v>
      </c>
      <c r="BL166" s="19" t="s">
        <v>148</v>
      </c>
      <c r="BM166" s="227" t="s">
        <v>609</v>
      </c>
    </row>
    <row r="167" s="2" customFormat="1">
      <c r="A167" s="40"/>
      <c r="B167" s="41"/>
      <c r="C167" s="42"/>
      <c r="D167" s="231" t="s">
        <v>1883</v>
      </c>
      <c r="E167" s="42"/>
      <c r="F167" s="300" t="s">
        <v>2138</v>
      </c>
      <c r="G167" s="42"/>
      <c r="H167" s="42"/>
      <c r="I167" s="294"/>
      <c r="J167" s="42"/>
      <c r="K167" s="42"/>
      <c r="L167" s="46"/>
      <c r="M167" s="295"/>
      <c r="N167" s="29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1883</v>
      </c>
      <c r="AU167" s="19" t="s">
        <v>76</v>
      </c>
    </row>
    <row r="168" s="2" customFormat="1" ht="21.75" customHeight="1">
      <c r="A168" s="40"/>
      <c r="B168" s="41"/>
      <c r="C168" s="215" t="s">
        <v>69</v>
      </c>
      <c r="D168" s="215" t="s">
        <v>198</v>
      </c>
      <c r="E168" s="216" t="s">
        <v>2139</v>
      </c>
      <c r="F168" s="217" t="s">
        <v>2140</v>
      </c>
      <c r="G168" s="218" t="s">
        <v>279</v>
      </c>
      <c r="H168" s="219">
        <v>3.7999999999999998</v>
      </c>
      <c r="I168" s="220"/>
      <c r="J168" s="221">
        <f>ROUND(I168*H168,2)</f>
        <v>0</v>
      </c>
      <c r="K168" s="222"/>
      <c r="L168" s="46"/>
      <c r="M168" s="223" t="s">
        <v>19</v>
      </c>
      <c r="N168" s="224" t="s">
        <v>42</v>
      </c>
      <c r="O168" s="8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7" t="s">
        <v>148</v>
      </c>
      <c r="AT168" s="227" t="s">
        <v>198</v>
      </c>
      <c r="AU168" s="227" t="s">
        <v>76</v>
      </c>
      <c r="AY168" s="19" t="s">
        <v>197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9" t="s">
        <v>148</v>
      </c>
      <c r="BK168" s="228">
        <f>ROUND(I168*H168,2)</f>
        <v>0</v>
      </c>
      <c r="BL168" s="19" t="s">
        <v>148</v>
      </c>
      <c r="BM168" s="227" t="s">
        <v>623</v>
      </c>
    </row>
    <row r="169" s="2" customFormat="1">
      <c r="A169" s="40"/>
      <c r="B169" s="41"/>
      <c r="C169" s="42"/>
      <c r="D169" s="231" t="s">
        <v>1883</v>
      </c>
      <c r="E169" s="42"/>
      <c r="F169" s="300" t="s">
        <v>2141</v>
      </c>
      <c r="G169" s="42"/>
      <c r="H169" s="42"/>
      <c r="I169" s="294"/>
      <c r="J169" s="42"/>
      <c r="K169" s="42"/>
      <c r="L169" s="46"/>
      <c r="M169" s="295"/>
      <c r="N169" s="29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1883</v>
      </c>
      <c r="AU169" s="19" t="s">
        <v>76</v>
      </c>
    </row>
    <row r="170" s="2" customFormat="1" ht="21.75" customHeight="1">
      <c r="A170" s="40"/>
      <c r="B170" s="41"/>
      <c r="C170" s="215" t="s">
        <v>69</v>
      </c>
      <c r="D170" s="215" t="s">
        <v>198</v>
      </c>
      <c r="E170" s="216" t="s">
        <v>2142</v>
      </c>
      <c r="F170" s="217" t="s">
        <v>2143</v>
      </c>
      <c r="G170" s="218" t="s">
        <v>279</v>
      </c>
      <c r="H170" s="219">
        <v>3.7999999999999998</v>
      </c>
      <c r="I170" s="220"/>
      <c r="J170" s="221">
        <f>ROUND(I170*H170,2)</f>
        <v>0</v>
      </c>
      <c r="K170" s="222"/>
      <c r="L170" s="46"/>
      <c r="M170" s="223" t="s">
        <v>19</v>
      </c>
      <c r="N170" s="224" t="s">
        <v>42</v>
      </c>
      <c r="O170" s="86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7" t="s">
        <v>148</v>
      </c>
      <c r="AT170" s="227" t="s">
        <v>198</v>
      </c>
      <c r="AU170" s="227" t="s">
        <v>76</v>
      </c>
      <c r="AY170" s="19" t="s">
        <v>197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9" t="s">
        <v>148</v>
      </c>
      <c r="BK170" s="228">
        <f>ROUND(I170*H170,2)</f>
        <v>0</v>
      </c>
      <c r="BL170" s="19" t="s">
        <v>148</v>
      </c>
      <c r="BM170" s="227" t="s">
        <v>633</v>
      </c>
    </row>
    <row r="171" s="2" customFormat="1">
      <c r="A171" s="40"/>
      <c r="B171" s="41"/>
      <c r="C171" s="42"/>
      <c r="D171" s="231" t="s">
        <v>1883</v>
      </c>
      <c r="E171" s="42"/>
      <c r="F171" s="300" t="s">
        <v>2141</v>
      </c>
      <c r="G171" s="42"/>
      <c r="H171" s="42"/>
      <c r="I171" s="294"/>
      <c r="J171" s="42"/>
      <c r="K171" s="42"/>
      <c r="L171" s="46"/>
      <c r="M171" s="295"/>
      <c r="N171" s="29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1883</v>
      </c>
      <c r="AU171" s="19" t="s">
        <v>76</v>
      </c>
    </row>
    <row r="172" s="12" customFormat="1" ht="25.92" customHeight="1">
      <c r="A172" s="12"/>
      <c r="B172" s="201"/>
      <c r="C172" s="202"/>
      <c r="D172" s="203" t="s">
        <v>68</v>
      </c>
      <c r="E172" s="204" t="s">
        <v>2144</v>
      </c>
      <c r="F172" s="204" t="s">
        <v>2145</v>
      </c>
      <c r="G172" s="202"/>
      <c r="H172" s="202"/>
      <c r="I172" s="205"/>
      <c r="J172" s="206">
        <f>BK172</f>
        <v>0</v>
      </c>
      <c r="K172" s="202"/>
      <c r="L172" s="207"/>
      <c r="M172" s="208"/>
      <c r="N172" s="209"/>
      <c r="O172" s="209"/>
      <c r="P172" s="210">
        <f>P173+SUM(P174:P185)</f>
        <v>0</v>
      </c>
      <c r="Q172" s="209"/>
      <c r="R172" s="210">
        <f>R173+SUM(R174:R185)</f>
        <v>0</v>
      </c>
      <c r="S172" s="209"/>
      <c r="T172" s="211">
        <f>T173+SUM(T174:T185)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76</v>
      </c>
      <c r="AT172" s="213" t="s">
        <v>68</v>
      </c>
      <c r="AU172" s="213" t="s">
        <v>69</v>
      </c>
      <c r="AY172" s="212" t="s">
        <v>197</v>
      </c>
      <c r="BK172" s="214">
        <f>BK173+SUM(BK174:BK185)</f>
        <v>0</v>
      </c>
    </row>
    <row r="173" s="2" customFormat="1" ht="33" customHeight="1">
      <c r="A173" s="40"/>
      <c r="B173" s="41"/>
      <c r="C173" s="215" t="s">
        <v>69</v>
      </c>
      <c r="D173" s="215" t="s">
        <v>198</v>
      </c>
      <c r="E173" s="216" t="s">
        <v>2146</v>
      </c>
      <c r="F173" s="217" t="s">
        <v>2147</v>
      </c>
      <c r="G173" s="218" t="s">
        <v>1733</v>
      </c>
      <c r="H173" s="219">
        <v>22</v>
      </c>
      <c r="I173" s="220"/>
      <c r="J173" s="221">
        <f>ROUND(I173*H173,2)</f>
        <v>0</v>
      </c>
      <c r="K173" s="222"/>
      <c r="L173" s="46"/>
      <c r="M173" s="223" t="s">
        <v>19</v>
      </c>
      <c r="N173" s="224" t="s">
        <v>42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148</v>
      </c>
      <c r="AT173" s="227" t="s">
        <v>198</v>
      </c>
      <c r="AU173" s="227" t="s">
        <v>76</v>
      </c>
      <c r="AY173" s="19" t="s">
        <v>197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148</v>
      </c>
      <c r="BK173" s="228">
        <f>ROUND(I173*H173,2)</f>
        <v>0</v>
      </c>
      <c r="BL173" s="19" t="s">
        <v>148</v>
      </c>
      <c r="BM173" s="227" t="s">
        <v>640</v>
      </c>
    </row>
    <row r="174" s="2" customFormat="1">
      <c r="A174" s="40"/>
      <c r="B174" s="41"/>
      <c r="C174" s="42"/>
      <c r="D174" s="231" t="s">
        <v>1883</v>
      </c>
      <c r="E174" s="42"/>
      <c r="F174" s="300" t="s">
        <v>2148</v>
      </c>
      <c r="G174" s="42"/>
      <c r="H174" s="42"/>
      <c r="I174" s="294"/>
      <c r="J174" s="42"/>
      <c r="K174" s="42"/>
      <c r="L174" s="46"/>
      <c r="M174" s="295"/>
      <c r="N174" s="29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1883</v>
      </c>
      <c r="AU174" s="19" t="s">
        <v>76</v>
      </c>
    </row>
    <row r="175" s="2" customFormat="1" ht="24.15" customHeight="1">
      <c r="A175" s="40"/>
      <c r="B175" s="41"/>
      <c r="C175" s="215" t="s">
        <v>69</v>
      </c>
      <c r="D175" s="215" t="s">
        <v>198</v>
      </c>
      <c r="E175" s="216" t="s">
        <v>2149</v>
      </c>
      <c r="F175" s="217" t="s">
        <v>2150</v>
      </c>
      <c r="G175" s="218" t="s">
        <v>1733</v>
      </c>
      <c r="H175" s="219">
        <v>22</v>
      </c>
      <c r="I175" s="220"/>
      <c r="J175" s="221">
        <f>ROUND(I175*H175,2)</f>
        <v>0</v>
      </c>
      <c r="K175" s="222"/>
      <c r="L175" s="46"/>
      <c r="M175" s="223" t="s">
        <v>19</v>
      </c>
      <c r="N175" s="224" t="s">
        <v>42</v>
      </c>
      <c r="O175" s="86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7" t="s">
        <v>148</v>
      </c>
      <c r="AT175" s="227" t="s">
        <v>198</v>
      </c>
      <c r="AU175" s="227" t="s">
        <v>76</v>
      </c>
      <c r="AY175" s="19" t="s">
        <v>197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9" t="s">
        <v>148</v>
      </c>
      <c r="BK175" s="228">
        <f>ROUND(I175*H175,2)</f>
        <v>0</v>
      </c>
      <c r="BL175" s="19" t="s">
        <v>148</v>
      </c>
      <c r="BM175" s="227" t="s">
        <v>650</v>
      </c>
    </row>
    <row r="176" s="2" customFormat="1">
      <c r="A176" s="40"/>
      <c r="B176" s="41"/>
      <c r="C176" s="42"/>
      <c r="D176" s="231" t="s">
        <v>1883</v>
      </c>
      <c r="E176" s="42"/>
      <c r="F176" s="300" t="s">
        <v>2148</v>
      </c>
      <c r="G176" s="42"/>
      <c r="H176" s="42"/>
      <c r="I176" s="294"/>
      <c r="J176" s="42"/>
      <c r="K176" s="42"/>
      <c r="L176" s="46"/>
      <c r="M176" s="295"/>
      <c r="N176" s="29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1883</v>
      </c>
      <c r="AU176" s="19" t="s">
        <v>76</v>
      </c>
    </row>
    <row r="177" s="2" customFormat="1" ht="24.15" customHeight="1">
      <c r="A177" s="40"/>
      <c r="B177" s="41"/>
      <c r="C177" s="215" t="s">
        <v>69</v>
      </c>
      <c r="D177" s="215" t="s">
        <v>198</v>
      </c>
      <c r="E177" s="216" t="s">
        <v>2151</v>
      </c>
      <c r="F177" s="217" t="s">
        <v>2152</v>
      </c>
      <c r="G177" s="218" t="s">
        <v>341</v>
      </c>
      <c r="H177" s="219">
        <v>0.001</v>
      </c>
      <c r="I177" s="220"/>
      <c r="J177" s="221">
        <f>ROUND(I177*H177,2)</f>
        <v>0</v>
      </c>
      <c r="K177" s="222"/>
      <c r="L177" s="46"/>
      <c r="M177" s="223" t="s">
        <v>19</v>
      </c>
      <c r="N177" s="224" t="s">
        <v>42</v>
      </c>
      <c r="O177" s="86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148</v>
      </c>
      <c r="AT177" s="227" t="s">
        <v>198</v>
      </c>
      <c r="AU177" s="227" t="s">
        <v>76</v>
      </c>
      <c r="AY177" s="19" t="s">
        <v>197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148</v>
      </c>
      <c r="BK177" s="228">
        <f>ROUND(I177*H177,2)</f>
        <v>0</v>
      </c>
      <c r="BL177" s="19" t="s">
        <v>148</v>
      </c>
      <c r="BM177" s="227" t="s">
        <v>1392</v>
      </c>
    </row>
    <row r="178" s="2" customFormat="1">
      <c r="A178" s="40"/>
      <c r="B178" s="41"/>
      <c r="C178" s="42"/>
      <c r="D178" s="231" t="s">
        <v>1883</v>
      </c>
      <c r="E178" s="42"/>
      <c r="F178" s="300" t="s">
        <v>2153</v>
      </c>
      <c r="G178" s="42"/>
      <c r="H178" s="42"/>
      <c r="I178" s="294"/>
      <c r="J178" s="42"/>
      <c r="K178" s="42"/>
      <c r="L178" s="46"/>
      <c r="M178" s="295"/>
      <c r="N178" s="29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1883</v>
      </c>
      <c r="AU178" s="19" t="s">
        <v>76</v>
      </c>
    </row>
    <row r="179" s="2" customFormat="1" ht="24.15" customHeight="1">
      <c r="A179" s="40"/>
      <c r="B179" s="41"/>
      <c r="C179" s="215" t="s">
        <v>69</v>
      </c>
      <c r="D179" s="215" t="s">
        <v>198</v>
      </c>
      <c r="E179" s="216" t="s">
        <v>2136</v>
      </c>
      <c r="F179" s="217" t="s">
        <v>2137</v>
      </c>
      <c r="G179" s="218" t="s">
        <v>232</v>
      </c>
      <c r="H179" s="219">
        <v>11</v>
      </c>
      <c r="I179" s="220"/>
      <c r="J179" s="221">
        <f>ROUND(I179*H179,2)</f>
        <v>0</v>
      </c>
      <c r="K179" s="222"/>
      <c r="L179" s="46"/>
      <c r="M179" s="223" t="s">
        <v>19</v>
      </c>
      <c r="N179" s="224" t="s">
        <v>42</v>
      </c>
      <c r="O179" s="8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7" t="s">
        <v>148</v>
      </c>
      <c r="AT179" s="227" t="s">
        <v>198</v>
      </c>
      <c r="AU179" s="227" t="s">
        <v>76</v>
      </c>
      <c r="AY179" s="19" t="s">
        <v>197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9" t="s">
        <v>148</v>
      </c>
      <c r="BK179" s="228">
        <f>ROUND(I179*H179,2)</f>
        <v>0</v>
      </c>
      <c r="BL179" s="19" t="s">
        <v>148</v>
      </c>
      <c r="BM179" s="227" t="s">
        <v>1403</v>
      </c>
    </row>
    <row r="180" s="2" customFormat="1">
      <c r="A180" s="40"/>
      <c r="B180" s="41"/>
      <c r="C180" s="42"/>
      <c r="D180" s="231" t="s">
        <v>1883</v>
      </c>
      <c r="E180" s="42"/>
      <c r="F180" s="300" t="s">
        <v>2154</v>
      </c>
      <c r="G180" s="42"/>
      <c r="H180" s="42"/>
      <c r="I180" s="294"/>
      <c r="J180" s="42"/>
      <c r="K180" s="42"/>
      <c r="L180" s="46"/>
      <c r="M180" s="295"/>
      <c r="N180" s="29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1883</v>
      </c>
      <c r="AU180" s="19" t="s">
        <v>76</v>
      </c>
    </row>
    <row r="181" s="2" customFormat="1" ht="21.75" customHeight="1">
      <c r="A181" s="40"/>
      <c r="B181" s="41"/>
      <c r="C181" s="215" t="s">
        <v>69</v>
      </c>
      <c r="D181" s="215" t="s">
        <v>198</v>
      </c>
      <c r="E181" s="216" t="s">
        <v>2155</v>
      </c>
      <c r="F181" s="217" t="s">
        <v>2156</v>
      </c>
      <c r="G181" s="218" t="s">
        <v>279</v>
      </c>
      <c r="H181" s="219">
        <v>0.88</v>
      </c>
      <c r="I181" s="220"/>
      <c r="J181" s="221">
        <f>ROUND(I181*H181,2)</f>
        <v>0</v>
      </c>
      <c r="K181" s="222"/>
      <c r="L181" s="46"/>
      <c r="M181" s="223" t="s">
        <v>19</v>
      </c>
      <c r="N181" s="224" t="s">
        <v>42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148</v>
      </c>
      <c r="AT181" s="227" t="s">
        <v>198</v>
      </c>
      <c r="AU181" s="227" t="s">
        <v>76</v>
      </c>
      <c r="AY181" s="19" t="s">
        <v>197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148</v>
      </c>
      <c r="BK181" s="228">
        <f>ROUND(I181*H181,2)</f>
        <v>0</v>
      </c>
      <c r="BL181" s="19" t="s">
        <v>148</v>
      </c>
      <c r="BM181" s="227" t="s">
        <v>1413</v>
      </c>
    </row>
    <row r="182" s="2" customFormat="1">
      <c r="A182" s="40"/>
      <c r="B182" s="41"/>
      <c r="C182" s="42"/>
      <c r="D182" s="231" t="s">
        <v>1883</v>
      </c>
      <c r="E182" s="42"/>
      <c r="F182" s="300" t="s">
        <v>2157</v>
      </c>
      <c r="G182" s="42"/>
      <c r="H182" s="42"/>
      <c r="I182" s="294"/>
      <c r="J182" s="42"/>
      <c r="K182" s="42"/>
      <c r="L182" s="46"/>
      <c r="M182" s="295"/>
      <c r="N182" s="296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1883</v>
      </c>
      <c r="AU182" s="19" t="s">
        <v>76</v>
      </c>
    </row>
    <row r="183" s="2" customFormat="1" ht="21.75" customHeight="1">
      <c r="A183" s="40"/>
      <c r="B183" s="41"/>
      <c r="C183" s="215" t="s">
        <v>69</v>
      </c>
      <c r="D183" s="215" t="s">
        <v>198</v>
      </c>
      <c r="E183" s="216" t="s">
        <v>2142</v>
      </c>
      <c r="F183" s="217" t="s">
        <v>2143</v>
      </c>
      <c r="G183" s="218" t="s">
        <v>279</v>
      </c>
      <c r="H183" s="219">
        <v>0.88</v>
      </c>
      <c r="I183" s="220"/>
      <c r="J183" s="221">
        <f>ROUND(I183*H183,2)</f>
        <v>0</v>
      </c>
      <c r="K183" s="222"/>
      <c r="L183" s="46"/>
      <c r="M183" s="223" t="s">
        <v>19</v>
      </c>
      <c r="N183" s="224" t="s">
        <v>42</v>
      </c>
      <c r="O183" s="86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7" t="s">
        <v>148</v>
      </c>
      <c r="AT183" s="227" t="s">
        <v>198</v>
      </c>
      <c r="AU183" s="227" t="s">
        <v>76</v>
      </c>
      <c r="AY183" s="19" t="s">
        <v>197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9" t="s">
        <v>148</v>
      </c>
      <c r="BK183" s="228">
        <f>ROUND(I183*H183,2)</f>
        <v>0</v>
      </c>
      <c r="BL183" s="19" t="s">
        <v>148</v>
      </c>
      <c r="BM183" s="227" t="s">
        <v>1425</v>
      </c>
    </row>
    <row r="184" s="2" customFormat="1">
      <c r="A184" s="40"/>
      <c r="B184" s="41"/>
      <c r="C184" s="42"/>
      <c r="D184" s="231" t="s">
        <v>1883</v>
      </c>
      <c r="E184" s="42"/>
      <c r="F184" s="300" t="s">
        <v>2157</v>
      </c>
      <c r="G184" s="42"/>
      <c r="H184" s="42"/>
      <c r="I184" s="294"/>
      <c r="J184" s="42"/>
      <c r="K184" s="42"/>
      <c r="L184" s="46"/>
      <c r="M184" s="295"/>
      <c r="N184" s="29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1883</v>
      </c>
      <c r="AU184" s="19" t="s">
        <v>76</v>
      </c>
    </row>
    <row r="185" s="12" customFormat="1" ht="22.8" customHeight="1">
      <c r="A185" s="12"/>
      <c r="B185" s="201"/>
      <c r="C185" s="202"/>
      <c r="D185" s="203" t="s">
        <v>68</v>
      </c>
      <c r="E185" s="273" t="s">
        <v>2158</v>
      </c>
      <c r="F185" s="273" t="s">
        <v>2159</v>
      </c>
      <c r="G185" s="202"/>
      <c r="H185" s="202"/>
      <c r="I185" s="205"/>
      <c r="J185" s="274">
        <f>BK185</f>
        <v>0</v>
      </c>
      <c r="K185" s="202"/>
      <c r="L185" s="207"/>
      <c r="M185" s="208"/>
      <c r="N185" s="209"/>
      <c r="O185" s="209"/>
      <c r="P185" s="210">
        <f>SUM(P186:P189)</f>
        <v>0</v>
      </c>
      <c r="Q185" s="209"/>
      <c r="R185" s="210">
        <f>SUM(R186:R189)</f>
        <v>0</v>
      </c>
      <c r="S185" s="209"/>
      <c r="T185" s="211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2" t="s">
        <v>148</v>
      </c>
      <c r="AT185" s="213" t="s">
        <v>68</v>
      </c>
      <c r="AU185" s="213" t="s">
        <v>76</v>
      </c>
      <c r="AY185" s="212" t="s">
        <v>197</v>
      </c>
      <c r="BK185" s="214">
        <f>SUM(BK186:BK189)</f>
        <v>0</v>
      </c>
    </row>
    <row r="186" s="2" customFormat="1" ht="16.5" customHeight="1">
      <c r="A186" s="40"/>
      <c r="B186" s="41"/>
      <c r="C186" s="215" t="s">
        <v>69</v>
      </c>
      <c r="D186" s="215" t="s">
        <v>198</v>
      </c>
      <c r="E186" s="216" t="s">
        <v>2160</v>
      </c>
      <c r="F186" s="217" t="s">
        <v>2161</v>
      </c>
      <c r="G186" s="218" t="s">
        <v>2086</v>
      </c>
      <c r="H186" s="219">
        <v>1</v>
      </c>
      <c r="I186" s="220"/>
      <c r="J186" s="221">
        <f>ROUND(I186*H186,2)</f>
        <v>0</v>
      </c>
      <c r="K186" s="222"/>
      <c r="L186" s="46"/>
      <c r="M186" s="223" t="s">
        <v>19</v>
      </c>
      <c r="N186" s="224" t="s">
        <v>42</v>
      </c>
      <c r="O186" s="8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148</v>
      </c>
      <c r="AT186" s="227" t="s">
        <v>198</v>
      </c>
      <c r="AU186" s="227" t="s">
        <v>78</v>
      </c>
      <c r="AY186" s="19" t="s">
        <v>197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148</v>
      </c>
      <c r="BK186" s="228">
        <f>ROUND(I186*H186,2)</f>
        <v>0</v>
      </c>
      <c r="BL186" s="19" t="s">
        <v>148</v>
      </c>
      <c r="BM186" s="227" t="s">
        <v>1433</v>
      </c>
    </row>
    <row r="187" s="2" customFormat="1">
      <c r="A187" s="40"/>
      <c r="B187" s="41"/>
      <c r="C187" s="42"/>
      <c r="D187" s="231" t="s">
        <v>1883</v>
      </c>
      <c r="E187" s="42"/>
      <c r="F187" s="300" t="s">
        <v>2087</v>
      </c>
      <c r="G187" s="42"/>
      <c r="H187" s="42"/>
      <c r="I187" s="294"/>
      <c r="J187" s="42"/>
      <c r="K187" s="42"/>
      <c r="L187" s="46"/>
      <c r="M187" s="295"/>
      <c r="N187" s="296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1883</v>
      </c>
      <c r="AU187" s="19" t="s">
        <v>78</v>
      </c>
    </row>
    <row r="188" s="2" customFormat="1" ht="16.5" customHeight="1">
      <c r="A188" s="40"/>
      <c r="B188" s="41"/>
      <c r="C188" s="215" t="s">
        <v>69</v>
      </c>
      <c r="D188" s="215" t="s">
        <v>198</v>
      </c>
      <c r="E188" s="216" t="s">
        <v>2162</v>
      </c>
      <c r="F188" s="217" t="s">
        <v>2163</v>
      </c>
      <c r="G188" s="218" t="s">
        <v>2086</v>
      </c>
      <c r="H188" s="219">
        <v>1</v>
      </c>
      <c r="I188" s="220"/>
      <c r="J188" s="221">
        <f>ROUND(I188*H188,2)</f>
        <v>0</v>
      </c>
      <c r="K188" s="222"/>
      <c r="L188" s="46"/>
      <c r="M188" s="223" t="s">
        <v>19</v>
      </c>
      <c r="N188" s="224" t="s">
        <v>42</v>
      </c>
      <c r="O188" s="8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7" t="s">
        <v>148</v>
      </c>
      <c r="AT188" s="227" t="s">
        <v>198</v>
      </c>
      <c r="AU188" s="227" t="s">
        <v>78</v>
      </c>
      <c r="AY188" s="19" t="s">
        <v>197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9" t="s">
        <v>148</v>
      </c>
      <c r="BK188" s="228">
        <f>ROUND(I188*H188,2)</f>
        <v>0</v>
      </c>
      <c r="BL188" s="19" t="s">
        <v>148</v>
      </c>
      <c r="BM188" s="227" t="s">
        <v>1441</v>
      </c>
    </row>
    <row r="189" s="2" customFormat="1">
      <c r="A189" s="40"/>
      <c r="B189" s="41"/>
      <c r="C189" s="42"/>
      <c r="D189" s="231" t="s">
        <v>1883</v>
      </c>
      <c r="E189" s="42"/>
      <c r="F189" s="300" t="s">
        <v>2087</v>
      </c>
      <c r="G189" s="42"/>
      <c r="H189" s="42"/>
      <c r="I189" s="294"/>
      <c r="J189" s="42"/>
      <c r="K189" s="42"/>
      <c r="L189" s="46"/>
      <c r="M189" s="297"/>
      <c r="N189" s="298"/>
      <c r="O189" s="288"/>
      <c r="P189" s="288"/>
      <c r="Q189" s="288"/>
      <c r="R189" s="288"/>
      <c r="S189" s="288"/>
      <c r="T189" s="299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1883</v>
      </c>
      <c r="AU189" s="19" t="s">
        <v>78</v>
      </c>
    </row>
    <row r="190" s="2" customFormat="1" ht="6.96" customHeight="1">
      <c r="A190" s="40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46"/>
      <c r="M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</sheetData>
  <sheetProtection sheet="1" autoFilter="0" formatColumns="0" formatRows="0" objects="1" scenarios="1" spinCount="100000" saltValue="T82mSPV6kGvkhZqje9lsSUdxX9lt3Ld5WjyfIUo9EZ/KKnbiDyjgxuAcgjQvbSV8a5NO6ewvEe24uogyVQkQMw==" hashValue="FGrt4rYi+eDtyAfA3KKZZ7wVvNo8TYoDJNTB0HvesKcfl0tCfxv/P3EeYJ8n5Q58JWo8ivtInZ4kVsK7WWvPbg==" algorithmName="SHA-512" password="CFE7"/>
  <autoFilter ref="C92:K1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ACER-ASPIRE-5\Pepa</dc:creator>
  <cp:lastModifiedBy>ACER-ASPIRE-5\Pepa</cp:lastModifiedBy>
  <dcterms:created xsi:type="dcterms:W3CDTF">2023-02-21T18:01:05Z</dcterms:created>
  <dcterms:modified xsi:type="dcterms:W3CDTF">2023-02-21T18:01:46Z</dcterms:modified>
</cp:coreProperties>
</file>