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5"/>
  </bookViews>
  <sheets>
    <sheet name="Rekapitulace stavby" sheetId="1" r:id="rId1"/>
    <sheet name="a - příprava území" sheetId="2" r:id="rId2"/>
    <sheet name="b - návrh" sheetId="3" r:id="rId3"/>
    <sheet name="c - vedlejší a ostatní ná..." sheetId="4" r:id="rId4"/>
    <sheet name="SO-301-1 - Vodovod 1. etapa" sheetId="5" r:id="rId5"/>
    <sheet name="SO-301-2 - Vodovod 2. etapa" sheetId="6" r:id="rId6"/>
    <sheet name="SO-401 - Veřejné osvětlení" sheetId="7" r:id="rId7"/>
    <sheet name="SO-501 - Přemístění HUP" sheetId="8" r:id="rId8"/>
  </sheets>
  <definedNames>
    <definedName name="_xlnm._FilterDatabase" localSheetId="1" hidden="1">'a - příprava území'!$C$124:$K$392</definedName>
    <definedName name="_xlnm._FilterDatabase" localSheetId="2" hidden="1">'b - návrh'!$C$130:$K$723</definedName>
    <definedName name="_xlnm._FilterDatabase" localSheetId="3" hidden="1">'c - vedlejší a ostatní ná...'!$C$125:$K$157</definedName>
    <definedName name="_xlnm._FilterDatabase" localSheetId="4" hidden="1">'SO-301-1 - Vodovod 1. etapa'!$C$127:$K$234</definedName>
    <definedName name="_xlnm._FilterDatabase" localSheetId="5" hidden="1">'SO-301-2 - Vodovod 2. etapa'!$C$127:$K$223</definedName>
    <definedName name="_xlnm._FilterDatabase" localSheetId="6" hidden="1">'SO-401 - Veřejné osvětlení'!$C$117:$K$233</definedName>
    <definedName name="_xlnm._FilterDatabase" localSheetId="7" hidden="1">'SO-501 - Přemístění HUP'!$C$123:$K$174</definedName>
    <definedName name="_xlnm.Print_Area" localSheetId="1">'a - příprava území'!$C$82:$J$104,'a - příprava území'!$C$110:$K$392</definedName>
    <definedName name="_xlnm.Print_Area" localSheetId="2">'b - návrh'!$C$82:$J$110,'b - návrh'!$C$116:$K$723</definedName>
    <definedName name="_xlnm.Print_Area" localSheetId="3">'c - vedlejší a ostatní ná...'!$C$82:$J$105,'c - vedlejší a ostatní ná...'!$C$111:$K$157</definedName>
    <definedName name="_xlnm.Print_Area" localSheetId="0">'Rekapitulace stavby'!$D$4:$AO$76,'Rekapitulace stavby'!$C$82:$AQ$103</definedName>
    <definedName name="_xlnm.Print_Area" localSheetId="4">'SO-301-1 - Vodovod 1. etapa'!$C$82:$J$109,'SO-301-1 - Vodovod 1. etapa'!$C$115:$K$234</definedName>
    <definedName name="_xlnm.Print_Area" localSheetId="5">'SO-301-2 - Vodovod 2. etapa'!$C$82:$J$109,'SO-301-2 - Vodovod 2. etapa'!$C$115:$K$223</definedName>
    <definedName name="_xlnm.Print_Area" localSheetId="6">'SO-401 - Veřejné osvětlení'!$C$82:$J$99,'SO-401 - Veřejné osvětlení'!$C$105:$K$233</definedName>
    <definedName name="_xlnm.Print_Area" localSheetId="7">'SO-501 - Přemístění HUP'!$C$82:$J$105,'SO-501 - Přemístění HUP'!$C$111:$K$174</definedName>
    <definedName name="_xlnm.Print_Titles" localSheetId="0">'Rekapitulace stavby'!$92:$92</definedName>
    <definedName name="_xlnm.Print_Titles" localSheetId="1">'a - příprava území'!$124:$124</definedName>
    <definedName name="_xlnm.Print_Titles" localSheetId="2">'b - návrh'!$130:$130</definedName>
    <definedName name="_xlnm.Print_Titles" localSheetId="3">'c - vedlejší a ostatní ná...'!$125:$125</definedName>
    <definedName name="_xlnm.Print_Titles" localSheetId="4">'SO-301-1 - Vodovod 1. etapa'!$127:$127</definedName>
    <definedName name="_xlnm.Print_Titles" localSheetId="5">'SO-301-2 - Vodovod 2. etapa'!$127:$127</definedName>
    <definedName name="_xlnm.Print_Titles" localSheetId="6">'SO-401 - Veřejné osvětlení'!$117:$117</definedName>
    <definedName name="_xlnm.Print_Titles" localSheetId="7">'SO-501 - Přemístění HUP'!$123:$123</definedName>
  </definedNames>
  <calcPr calcId="152511"/>
</workbook>
</file>

<file path=xl/sharedStrings.xml><?xml version="1.0" encoding="utf-8"?>
<sst xmlns="http://schemas.openxmlformats.org/spreadsheetml/2006/main" count="15110" uniqueCount="1691">
  <si>
    <t>Export Komplet</t>
  </si>
  <si>
    <t/>
  </si>
  <si>
    <t>2.0</t>
  </si>
  <si>
    <t>ZAMOK</t>
  </si>
  <si>
    <t>False</t>
  </si>
  <si>
    <t>{11fd08fe-3e94-46ab-b12e-fc401effbd14}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</si>
  <si>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</si>
  <si>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</si>
  <si>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</si>
  <si>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</si>
  <si>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</si>
  <si>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</si>
  <si>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</si>
  <si>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</si>
  <si>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20230201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</si>
  <si>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</si>
  <si>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</si>
  <si>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ulici J. Šíra Vrchlabí</t>
  </si>
  <si>
    <t>KSO:</t>
  </si>
  <si>
    <t>CC-CZ:</t>
  </si>
  <si>
    <t>Místo:</t>
  </si>
  <si>
    <t xml:space="preserve"> </t>
  </si>
  <si>
    <t>Datum:</t>
  </si>
  <si>
    <t>1. 2. 2023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</si>
  <si>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</si>
  <si>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</si>
  <si>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</si>
  <si>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</si>
  <si>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</si>
  <si>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</si>
  <si>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</si>
  <si>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</si>
  <si>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</si>
  <si>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</si>
  <si>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</si>
  <si>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</si>
  <si>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</si>
  <si>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</si>
  <si>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</si>
  <si>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</si>
  <si>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</si>
  <si>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</si>
  <si>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</si>
  <si>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</si>
  <si>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</si>
  <si>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</si>
  <si>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</si>
  <si>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</si>
  <si>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</si>
  <si>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</si>
  <si>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</si>
  <si>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</si>
  <si>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</si>
  <si>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</si>
  <si>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</si>
  <si>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</si>
  <si>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</si>
  <si>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</si>
  <si>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</si>
  <si>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</si>
  <si>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</si>
  <si>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</si>
  <si>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</si>
  <si>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</si>
  <si>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</si>
  <si>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</si>
  <si>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</si>
  <si>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</si>
  <si>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</si>
  <si>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</si>
  <si>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</si>
  <si>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</si>
  <si>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</si>
  <si>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</si>
  <si>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</si>
  <si>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</si>
  <si>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</si>
  <si>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</si>
  <si>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</si>
  <si>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SO-101</t>
  </si>
  <si>
    <t>Zpevněné plochy</t>
  </si>
  <si>
    <t>STA</t>
  </si>
  <si>
    <t>{ab881037-68e5-414f-851f-99bceb572e52}</t>
  </si>
  <si>
    <t>2</t>
  </si>
  <si>
    <t>/</t>
  </si>
  <si>
    <t>a</t>
  </si>
  <si>
    <t>příprava území</t>
  </si>
  <si>
    <t>Soupis</t>
  </si>
  <si>
    <t>{3586ad7c-1503-4375-b51c-ea4248fb98ed}</t>
  </si>
  <si>
    <t>b</t>
  </si>
  <si>
    <t>návrh</t>
  </si>
  <si>
    <t>{fad0cff7-e7dd-4f58-82d7-65af6772e750}</t>
  </si>
  <si>
    <t>c</t>
  </si>
  <si>
    <t>vedlejší a ostatní náklady</t>
  </si>
  <si>
    <t>{765f2db9-5f69-4903-923a-b31089dcef13}</t>
  </si>
  <si>
    <t>SO-301-1</t>
  </si>
  <si>
    <t>Vodovod 1. etapa</t>
  </si>
  <si>
    <t>{a6962db2-f74f-41e7-8b3f-4f6ee71e700b}</t>
  </si>
  <si>
    <t>SO-301-2</t>
  </si>
  <si>
    <t>Vodovod 2. etapa</t>
  </si>
  <si>
    <t>{00c18583-4f0d-4f42-acbb-29a71479fd1a}</t>
  </si>
  <si>
    <t>SO-401</t>
  </si>
  <si>
    <t>Veřejné osvětlení</t>
  </si>
  <si>
    <t>{34480fde-ddf4-4b2d-bc13-cc811a488c31}</t>
  </si>
  <si>
    <t>SO-501</t>
  </si>
  <si>
    <t>Přemístění HUP</t>
  </si>
  <si>
    <t>{50a32ffb-d240-4000-a0d6-5757464cf03c}</t>
  </si>
  <si>
    <t>KRYCÍ LIST SOUPISU PRACÍ</t>
  </si>
  <si>
    <t>Objekt:</t>
  </si>
  <si>
    <t>SO-101 - Zpevněné plochy</t>
  </si>
  <si>
    <t>Soupis:</t>
  </si>
  <si>
    <t>a - příprava území</t>
  </si>
  <si>
    <t>Vrchlabí</t>
  </si>
  <si>
    <t>VIAPROJEKT s.r.o. HK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</si>
  <si>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</si>
  <si>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</si>
  <si>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</si>
  <si>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</si>
  <si>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</si>
  <si>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</si>
  <si>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</si>
  <si>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</si>
  <si>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</si>
  <si>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</si>
  <si>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</si>
  <si>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</si>
  <si>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</si>
  <si>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</si>
  <si>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</si>
  <si>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</si>
  <si>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</si>
  <si>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</si>
  <si>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</si>
  <si>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</si>
  <si>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</si>
  <si>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</si>
  <si>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</si>
  <si>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</si>
  <si>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</si>
  <si>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</si>
  <si>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</si>
  <si>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</si>
  <si>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</si>
  <si>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</si>
  <si>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</si>
  <si>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2023 01</t>
  </si>
  <si>
    <t>4</t>
  </si>
  <si>
    <t>695015277</t>
  </si>
  <si>
    <t>VV</t>
  </si>
  <si>
    <t>viz.příloha D.1.1.2</t>
  </si>
  <si>
    <t>2+1</t>
  </si>
  <si>
    <t>Součet</t>
  </si>
  <si>
    <t>112101102</t>
  </si>
  <si>
    <t>Odstranění stromů listnatých průměru kmene přes 300 do 500 mm</t>
  </si>
  <si>
    <t>1837208825</t>
  </si>
  <si>
    <t>viz.příloha D.1.1.2.</t>
  </si>
  <si>
    <t>3</t>
  </si>
  <si>
    <t>112251101</t>
  </si>
  <si>
    <t>Odstranění pařezů průměru přes 100 do 300 mm</t>
  </si>
  <si>
    <t>1734064354</t>
  </si>
  <si>
    <t>112251102</t>
  </si>
  <si>
    <t>Odstranění pařezů průměru přes 300 do 500 mm</t>
  </si>
  <si>
    <t>-526752943</t>
  </si>
  <si>
    <t>5</t>
  </si>
  <si>
    <t>113106142</t>
  </si>
  <si>
    <t>Rozebrání dlažeb z betonových nebo kamenných dlaždic komunikací pro pěší strojně pl přes 50 m2</t>
  </si>
  <si>
    <t>m2</t>
  </si>
  <si>
    <t>-968039029</t>
  </si>
  <si>
    <t>demolice zpevněné plochy-kryt zatravňovací dlažba, viz.příloha D.1.1.2.</t>
  </si>
  <si>
    <t>64</t>
  </si>
  <si>
    <t>6</t>
  </si>
  <si>
    <t>113106185</t>
  </si>
  <si>
    <t>Rozebrání dlažeb vozovek z drobných kostek s ložem z kameniva strojně pl do 50 m2</t>
  </si>
  <si>
    <t>-487628654</t>
  </si>
  <si>
    <t>demolice zpevněné plochy-kryt žulová dlažba 100/100, viz.příloha D.1.1.2.</t>
  </si>
  <si>
    <t>7</t>
  </si>
  <si>
    <t>113106291</t>
  </si>
  <si>
    <t>Rozebrání vozovek ze silničních dílců se spárami zalitými živicí strojně pl přes 50 do 200 m2</t>
  </si>
  <si>
    <t>1610542877</t>
  </si>
  <si>
    <t>demolice zpevněné plochy-kryt betonové panely, viz.příloha D.1.1.2.</t>
  </si>
  <si>
    <t>137</t>
  </si>
  <si>
    <t>8</t>
  </si>
  <si>
    <t>113107162</t>
  </si>
  <si>
    <t>Odstranění podkladu z kameniva drceného tl přes 100 do 200 mm strojně pl přes 50 do 200 m2</t>
  </si>
  <si>
    <t>1036157265</t>
  </si>
  <si>
    <t>9</t>
  </si>
  <si>
    <t>-1647586801</t>
  </si>
  <si>
    <t>demolice štěrkové plochy, viz.příloha D.1.1.2.</t>
  </si>
  <si>
    <t>97</t>
  </si>
  <si>
    <t>10</t>
  </si>
  <si>
    <t>113107163</t>
  </si>
  <si>
    <t>Odstranění podkladu z kameniva drceného tl přes 200 do 300 mm strojně pl přes 50 do 200 m2</t>
  </si>
  <si>
    <t>-404303479</t>
  </si>
  <si>
    <t>11</t>
  </si>
  <si>
    <t>113107222</t>
  </si>
  <si>
    <t>Odstranění podkladu z kameniva drceného tl přes 100 do 200 mm strojně pl přes 200 m2</t>
  </si>
  <si>
    <t>-1320054217</t>
  </si>
  <si>
    <t>demolice vozovky, viz.příloha D.1.1.2.</t>
  </si>
  <si>
    <t>901</t>
  </si>
  <si>
    <t>12</t>
  </si>
  <si>
    <t>113107230</t>
  </si>
  <si>
    <t>Odstranění podkladu z betonu prostého tl do 100 mm strojně pl přes 200 m2</t>
  </si>
  <si>
    <t>-1096698582</t>
  </si>
  <si>
    <t>13</t>
  </si>
  <si>
    <t>113107242</t>
  </si>
  <si>
    <t>Odstranění podkladu živičného tl přes 50 do 100 mm strojně pl přes 200 m2</t>
  </si>
  <si>
    <t>1498821562</t>
  </si>
  <si>
    <t>14</t>
  </si>
  <si>
    <t>113107322</t>
  </si>
  <si>
    <t>Odstranění podkladu z kameniva drceného tl přes 100 do 200 mm strojně pl do 50 m2</t>
  </si>
  <si>
    <t>1797920197</t>
  </si>
  <si>
    <t>113154112</t>
  </si>
  <si>
    <t>Frézování živičného krytu tl 40 mm pruh š 0,5 m pl do 500 m2 bez překážek v trase</t>
  </si>
  <si>
    <t>1372888462</t>
  </si>
  <si>
    <t>8+3+7</t>
  </si>
  <si>
    <t>16</t>
  </si>
  <si>
    <t>121151103</t>
  </si>
  <si>
    <t>Sejmutí ornice plochy do 100 m2 tl vrstvy do 200 mm strojně</t>
  </si>
  <si>
    <t>-801373140</t>
  </si>
  <si>
    <t>sejmutí ornice v tl. 10 cm, viz.příloha D.1.1.2.</t>
  </si>
  <si>
    <t>13+44+27+44</t>
  </si>
  <si>
    <t>17</t>
  </si>
  <si>
    <t>121151113</t>
  </si>
  <si>
    <t>Sejmutí ornice plochy do 500 m2 tl vrstvy do 200 mm strojně</t>
  </si>
  <si>
    <t>1353211895</t>
  </si>
  <si>
    <t>sejmutí ornice v tl. 10 cm , viz.příloha D.1.1.2.</t>
  </si>
  <si>
    <t>160</t>
  </si>
  <si>
    <t>18</t>
  </si>
  <si>
    <t>162201401</t>
  </si>
  <si>
    <t>Vodorovné přemístění větví stromů listnatých do 1 km D kmene přes 100 do 300 mm</t>
  </si>
  <si>
    <t>1892552144</t>
  </si>
  <si>
    <t>19</t>
  </si>
  <si>
    <t>162201402</t>
  </si>
  <si>
    <t>Vodorovné přemístění větví stromů listnatých do 1 km D kmene přes 300 do 500 mm</t>
  </si>
  <si>
    <t>559120373</t>
  </si>
  <si>
    <t>20</t>
  </si>
  <si>
    <t>162201411</t>
  </si>
  <si>
    <t>Vodorovné přemístění kmenů stromů listnatých do 1 km D kmene přes 100 do 300 mm</t>
  </si>
  <si>
    <t>-1926781726</t>
  </si>
  <si>
    <t>162201412</t>
  </si>
  <si>
    <t>Vodorovné přemístění kmenů stromů listnatých do 1 km D kmene přes 300 do 500 mm</t>
  </si>
  <si>
    <t>1284526482</t>
  </si>
  <si>
    <t>22</t>
  </si>
  <si>
    <t>162201421</t>
  </si>
  <si>
    <t>Vodorovné přemístění pařezů do 1 km D přes 100 do 300 mm</t>
  </si>
  <si>
    <t>23491578</t>
  </si>
  <si>
    <t>23</t>
  </si>
  <si>
    <t>162201422</t>
  </si>
  <si>
    <t>Vodorovné přemístění pařezů do 1 km D přes 300 do 500 mm</t>
  </si>
  <si>
    <t>-289785284</t>
  </si>
  <si>
    <t>24</t>
  </si>
  <si>
    <t>162301931</t>
  </si>
  <si>
    <t>Příplatek k vodorovnému přemístění větví stromů listnatých D kmene přes 100 do 300 mm ZKD 1 km</t>
  </si>
  <si>
    <t>1032744374</t>
  </si>
  <si>
    <t>příplatek za slších 9 km, viz.příloha D.1.1.2.</t>
  </si>
  <si>
    <t>(2+1)*9</t>
  </si>
  <si>
    <t>25</t>
  </si>
  <si>
    <t>162301932</t>
  </si>
  <si>
    <t>Příplatek k vodorovnému přemístění větví stromů listnatých D kmene přes 300 do 500 mm ZKD 1 km</t>
  </si>
  <si>
    <t>688212247</t>
  </si>
  <si>
    <t>příplatek za dalších 9 km, viz.příloha D.1.1.2.</t>
  </si>
  <si>
    <t>1*9</t>
  </si>
  <si>
    <t>26</t>
  </si>
  <si>
    <t>162301951</t>
  </si>
  <si>
    <t>Příplatek k vodorovnému přemístění kmenů stromů listnatých D kmene přes 100 do 300 mm ZKD 1 km</t>
  </si>
  <si>
    <t>73936736</t>
  </si>
  <si>
    <t>27</t>
  </si>
  <si>
    <t>162301952</t>
  </si>
  <si>
    <t>Příplatek k vodorovnému přemístění kmenů stromů listnatých D kmene přes 300 do 500 mm ZKD 1 km</t>
  </si>
  <si>
    <t>2015320567</t>
  </si>
  <si>
    <t>28</t>
  </si>
  <si>
    <t>162301971</t>
  </si>
  <si>
    <t>Příplatek k vodorovnému přemístění pařezů D přes 100 do 300 mm ZKD 1 km</t>
  </si>
  <si>
    <t>-321584427</t>
  </si>
  <si>
    <t>příplatek za dalších 9km, viz.příloha D.1.1.2.</t>
  </si>
  <si>
    <t>29</t>
  </si>
  <si>
    <t>162301972</t>
  </si>
  <si>
    <t>Příplatek k vodorovnému přemístění pařezů D přes 300 do 500 mm ZKD 1 km</t>
  </si>
  <si>
    <t>-626798411</t>
  </si>
  <si>
    <t>30</t>
  </si>
  <si>
    <t>162351103</t>
  </si>
  <si>
    <t>Vodorovné přemístění přes 50 do 500 m výkopku/sypaniny z horniny třídy těžitelnosti I skupiny 1 až 3</t>
  </si>
  <si>
    <t>m3</t>
  </si>
  <si>
    <t>1710193176</t>
  </si>
  <si>
    <t>sejmutá ornice , odvoz na meziskládku, použije se pro zpětné ohumusování, viz.příloha D.1.1.2.</t>
  </si>
  <si>
    <t>(13+44+27+44+160)*0,1</t>
  </si>
  <si>
    <t>31</t>
  </si>
  <si>
    <t>167151101</t>
  </si>
  <si>
    <t>Nakládání výkopku z hornin třídy těžitelnosti I skupiny 1 až 3 do 100 m3</t>
  </si>
  <si>
    <t>-654251753</t>
  </si>
  <si>
    <t>sejmutá ornice, viz.příloha D.1.1.2.</t>
  </si>
  <si>
    <t>Ostatní konstrukce a práce, bourání</t>
  </si>
  <si>
    <t>32</t>
  </si>
  <si>
    <t>919731121</t>
  </si>
  <si>
    <t>Zarovnání styčné plochy podkladu nebo krytu živičného tl do 50 mm</t>
  </si>
  <si>
    <t>m</t>
  </si>
  <si>
    <t>-1042081937</t>
  </si>
  <si>
    <t>15+5+14</t>
  </si>
  <si>
    <t>33</t>
  </si>
  <si>
    <t>919735111</t>
  </si>
  <si>
    <t>Řezání stávajícího živičného krytu hl do 50 mm</t>
  </si>
  <si>
    <t>428813408</t>
  </si>
  <si>
    <t>34</t>
  </si>
  <si>
    <t>966049831</t>
  </si>
  <si>
    <t>Rozebrání prefabrikovaných plotových desek betonových</t>
  </si>
  <si>
    <t>-1496253451</t>
  </si>
  <si>
    <t>demolice betonového oplocení-délka 68,0 m, viz.příloha D.1.1.2.</t>
  </si>
  <si>
    <t>162</t>
  </si>
  <si>
    <t>35</t>
  </si>
  <si>
    <t>966052121</t>
  </si>
  <si>
    <t>Bourání sloupků a vzpěr ŽB plotových s betonovou patkou</t>
  </si>
  <si>
    <t>1661324680</t>
  </si>
  <si>
    <t>demolice sloupku, viz.příloha D.1.1.2.</t>
  </si>
  <si>
    <t>36</t>
  </si>
  <si>
    <t>566024652</t>
  </si>
  <si>
    <t>demolice betonového oplocení, viz.příloha D.1.1.2.</t>
  </si>
  <si>
    <t>37</t>
  </si>
  <si>
    <t>966062111</t>
  </si>
  <si>
    <t>Bourání sloupků a vzpěr plotových dřevěných zasypaných zeminou</t>
  </si>
  <si>
    <t>1782187529</t>
  </si>
  <si>
    <t>38</t>
  </si>
  <si>
    <t>966071711</t>
  </si>
  <si>
    <t>Bourání sloupků a vzpěr plotových ocelových do 2,5 m zabetonovaných</t>
  </si>
  <si>
    <t>-1760809930</t>
  </si>
  <si>
    <t>demolice oplocení-drátěné pletivo, viz.příloha D.1.1.2.</t>
  </si>
  <si>
    <t>39</t>
  </si>
  <si>
    <t>966071821</t>
  </si>
  <si>
    <t>Rozebrání oplocení z drátěného pletiva se čtvercovými oky v do 1,6 m</t>
  </si>
  <si>
    <t>-793349331</t>
  </si>
  <si>
    <t>demolice oplocení, viz.příloha D.1.1.2.</t>
  </si>
  <si>
    <t>82</t>
  </si>
  <si>
    <t>40</t>
  </si>
  <si>
    <t>966073810</t>
  </si>
  <si>
    <t>Rozebrání vrat a vrátek k oplocení pl do 2 m2</t>
  </si>
  <si>
    <t>-1063566001</t>
  </si>
  <si>
    <t>demolice oplocení-branka, viz.příloha D.1.1.2.</t>
  </si>
  <si>
    <t>41</t>
  </si>
  <si>
    <t>966073811</t>
  </si>
  <si>
    <t>Rozebrání vrat a vrátek k oplocení pl přes 2 do 6 m2</t>
  </si>
  <si>
    <t>370743483</t>
  </si>
  <si>
    <t>demolice oplocení - brána, viz.příloha D.1.1.2.</t>
  </si>
  <si>
    <t>42</t>
  </si>
  <si>
    <t>967</t>
  </si>
  <si>
    <t>Vybourání uličních vpustí</t>
  </si>
  <si>
    <t>-2079479086</t>
  </si>
  <si>
    <t>demolice, zemní práce, doprava , poplatek za uložení na skládku, viz.příloha D.1.1.2.</t>
  </si>
  <si>
    <t>43</t>
  </si>
  <si>
    <t>968</t>
  </si>
  <si>
    <t>ochrana plynovodu</t>
  </si>
  <si>
    <t>-798126286</t>
  </si>
  <si>
    <t>montáž+demontáž+betonové panely+ŠP lože, eventuelní pronájem panelů, doprava, viz.příloha D.1.1.1.</t>
  </si>
  <si>
    <t>50</t>
  </si>
  <si>
    <t>44</t>
  </si>
  <si>
    <t>969</t>
  </si>
  <si>
    <t>Ochrana stávajících stromů dřevěným bedněním po celou dobu výstavby</t>
  </si>
  <si>
    <t>-311887247</t>
  </si>
  <si>
    <t>montáž+demontáž+materiál+doprava, viz.příloha D.1.1.1.</t>
  </si>
  <si>
    <t>997</t>
  </si>
  <si>
    <t>Přesun sutě</t>
  </si>
  <si>
    <t>45</t>
  </si>
  <si>
    <t>997221551</t>
  </si>
  <si>
    <t>Vodorovná doprava suti ze sypkých materiálů do 1 km</t>
  </si>
  <si>
    <t>t</t>
  </si>
  <si>
    <t>-1890436217</t>
  </si>
  <si>
    <t>asfalt</t>
  </si>
  <si>
    <t>(901*0,22)+(18*0,092)</t>
  </si>
  <si>
    <t>46</t>
  </si>
  <si>
    <t>-1649031206</t>
  </si>
  <si>
    <t>suť</t>
  </si>
  <si>
    <t>(901*0,24)+(901*0,29)+(137*0,29)+(64*0,44)+(2*0,29)+(97*0,29)</t>
  </si>
  <si>
    <t>47</t>
  </si>
  <si>
    <t>997221559</t>
  </si>
  <si>
    <t>Příplatek ZKD 1 km u vodorovné dopravy suti ze sypkých materiálů</t>
  </si>
  <si>
    <t>1570019660</t>
  </si>
  <si>
    <t>asfalt+příplatek za dalších 9 km</t>
  </si>
  <si>
    <t>199,876*9</t>
  </si>
  <si>
    <t>48</t>
  </si>
  <si>
    <t>1230687350</t>
  </si>
  <si>
    <t>suť+příplatek za dalších 9 km</t>
  </si>
  <si>
    <t>574,13*9</t>
  </si>
  <si>
    <t>49</t>
  </si>
  <si>
    <t>997221571</t>
  </si>
  <si>
    <t>Vodorovná doprava vybouraných hmot do 1 km</t>
  </si>
  <si>
    <t>1350380033</t>
  </si>
  <si>
    <t>vybourané hmoty</t>
  </si>
  <si>
    <t>(137*0,408)+(64*0,255)+(2*0,32)+(82*0,00198)+(33*0,165)+(1*0,21)+(1*0,192)+(27*0,168)+(1*0,02)+(1*0,168)+(162*0,170)</t>
  </si>
  <si>
    <t>997221579</t>
  </si>
  <si>
    <t>Příplatek ZKD 1 km u vodorovné dopravy vybouraných hmot</t>
  </si>
  <si>
    <t>-894845430</t>
  </si>
  <si>
    <t>vybourané hmoty+příplatek za dalších 9 km</t>
  </si>
  <si>
    <t>111,129*9</t>
  </si>
  <si>
    <t>51</t>
  </si>
  <si>
    <t>997221611</t>
  </si>
  <si>
    <t>Nakládání suti na dopravní prostředky pro vodorovnou dopravu</t>
  </si>
  <si>
    <t>-1480748240</t>
  </si>
  <si>
    <t>52</t>
  </si>
  <si>
    <t>-1603857159</t>
  </si>
  <si>
    <t>53</t>
  </si>
  <si>
    <t>997221612</t>
  </si>
  <si>
    <t>Nakládání vybouraných hmot na dopravní prostředky pro vodorovnou dopravu</t>
  </si>
  <si>
    <t>-358277674</t>
  </si>
  <si>
    <t>(137*0,408)+(64*0,255)+(2*0,32)+(82*0,00198)+(33*0,165)+(1*0,210)+(1*0,192)+(27*0,168)+(162*0,170)+(1*0,02)+(1*0,168)</t>
  </si>
  <si>
    <t>54</t>
  </si>
  <si>
    <t>997221615</t>
  </si>
  <si>
    <t>Poplatek za uložení na skládce (skládkovné) stavebního odpadu betonového kód odpadu 17 01 01</t>
  </si>
  <si>
    <t>116671952</t>
  </si>
  <si>
    <t>suť beton 30%</t>
  </si>
  <si>
    <t>(901*0,24)*0,3</t>
  </si>
  <si>
    <t>55</t>
  </si>
  <si>
    <t>1799799669</t>
  </si>
  <si>
    <t>vybourané hmoty-30%</t>
  </si>
  <si>
    <t>(64*0,255)*0,3</t>
  </si>
  <si>
    <t>56</t>
  </si>
  <si>
    <t>997221625</t>
  </si>
  <si>
    <t>Poplatek za uložení na skládce (skládkovné) stavebního odpadu železobetonového kód odpadu 17 01 01</t>
  </si>
  <si>
    <t>-944099433</t>
  </si>
  <si>
    <t>((137*0,408)+(27*0,168)+(162*0,170)+(1*0,168))*0,3</t>
  </si>
  <si>
    <t>57</t>
  </si>
  <si>
    <t>997221645</t>
  </si>
  <si>
    <t>Poplatek za uložení na skládce (skládkovné) odpadu asfaltového bez dehtu kód odpadu 17 03 02</t>
  </si>
  <si>
    <t>82593843</t>
  </si>
  <si>
    <t>asfalt, 30% vybouraného asfaltu</t>
  </si>
  <si>
    <t>(901*0,22)*0,3</t>
  </si>
  <si>
    <t>58</t>
  </si>
  <si>
    <t>997221655</t>
  </si>
  <si>
    <t>Poplatek za uložení na skládce (skládkovné) zeminy a kamení kód odpadu 17 05 04</t>
  </si>
  <si>
    <t>592311114</t>
  </si>
  <si>
    <t>suť-kamenivo, 30%</t>
  </si>
  <si>
    <t>((901*0,29)+(137*0,29)+(64*0,44)+(2*0,29)+(97*0,29))*0,3</t>
  </si>
  <si>
    <t>59</t>
  </si>
  <si>
    <t>1383559732</t>
  </si>
  <si>
    <t>vybourané hmoty-kamenivo-30%</t>
  </si>
  <si>
    <t>(2*0,32)*0,3</t>
  </si>
  <si>
    <t>60</t>
  </si>
  <si>
    <t>997221861</t>
  </si>
  <si>
    <t>Poplatek za uložení stavebního odpadu na recyklační skládce (skládkovné) z prostého betonu pod kódem 17 01 01</t>
  </si>
  <si>
    <t>-1735653551</t>
  </si>
  <si>
    <t xml:space="preserve">suť-beton, 70% </t>
  </si>
  <si>
    <t>(901*0,24)*0,7</t>
  </si>
  <si>
    <t>61</t>
  </si>
  <si>
    <t>-166259602</t>
  </si>
  <si>
    <t>vybourané hmoty-70%</t>
  </si>
  <si>
    <t>(64*0,255)*0,7</t>
  </si>
  <si>
    <t>62</t>
  </si>
  <si>
    <t>997221862</t>
  </si>
  <si>
    <t>Poplatek za uložení stavebního odpadu na recyklační skládce (skládkovné) z armovaného betonu pod kódem 17 01 01</t>
  </si>
  <si>
    <t>-423916311</t>
  </si>
  <si>
    <t>vybourané hmoty -70%</t>
  </si>
  <si>
    <t>((137*0,408)+(27*0,168)+(162*0,170)+(1*0,168))*0,7</t>
  </si>
  <si>
    <t>63</t>
  </si>
  <si>
    <t>997221873</t>
  </si>
  <si>
    <t>Poplatek za uložení stavebního odpadu na recyklační skládce (skládkovné) zeminy a kamení zatříděného do Katalogu odpadů pod kódem 17 05 04</t>
  </si>
  <si>
    <t>1949118329</t>
  </si>
  <si>
    <t xml:space="preserve">suť-kamenivo, 70% </t>
  </si>
  <si>
    <t>((901*0,29)+(137*0,29)+(64*0,44)+(2*0,29)+(97*0,29))*0,7</t>
  </si>
  <si>
    <t>382897411</t>
  </si>
  <si>
    <t>vybourané hmoty-kamenivo 70%</t>
  </si>
  <si>
    <t>(2*0,32)*0,7</t>
  </si>
  <si>
    <t>65</t>
  </si>
  <si>
    <t>997221875</t>
  </si>
  <si>
    <t>Poplatek za uložení stavebního odpadu na recyklační skládce (skládkovné) asfaltového bez obsahu dehtu zatříděného do Katalogu odpadů pod kódem 17 03 02</t>
  </si>
  <si>
    <t>-2012133980</t>
  </si>
  <si>
    <t>asfalt 70% vybouraného asfaltu+odfrézování</t>
  </si>
  <si>
    <t>(901*0,22*0,7)+(18*0,092)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</si>
  <si>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</si>
  <si>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</si>
  <si>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</si>
  <si>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</si>
  <si>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</si>
  <si>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-2060966535</t>
  </si>
  <si>
    <t>67</t>
  </si>
  <si>
    <t>998225191</t>
  </si>
  <si>
    <t>Příplatek k přesunu hmot pro pozemní komunikace s krytem z kamene, živičným, betonovým do 1000 m</t>
  </si>
  <si>
    <t>2054444640</t>
  </si>
  <si>
    <t>b - návrh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</si>
  <si>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</si>
  <si>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</si>
  <si>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</si>
  <si>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</si>
  <si>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</si>
  <si>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>PSV - Práce a dodávky PSV</t>
  </si>
  <si>
    <t xml:space="preserve">    711 - Izolace proti vodě, vlhkosti a plynům</t>
  </si>
  <si>
    <t>122251106</t>
  </si>
  <si>
    <t>Odkopávky a prokopávky nezapažené v hornině třídy těžitelnosti I skupiny 3 objem do 5000 m3 strojně</t>
  </si>
  <si>
    <t>-1418343768</t>
  </si>
  <si>
    <t>výkop, viz.příloha D.1.1.6., D.1.1.7.</t>
  </si>
  <si>
    <t>1070</t>
  </si>
  <si>
    <t>132251101</t>
  </si>
  <si>
    <t>Hloubení rýh nezapažených š do 800 mm v hornině třídy těžitelnosti I skupiny 3 objem do 20 m3 strojně</t>
  </si>
  <si>
    <t>1251103149</t>
  </si>
  <si>
    <t>sondy</t>
  </si>
  <si>
    <t>190524813</t>
  </si>
  <si>
    <t>oplocení, viz.příloha D.1.1.1, D.1.1.3.</t>
  </si>
  <si>
    <t>(0,4*0,4*0,8)*(17+11+2+2+4+4)</t>
  </si>
  <si>
    <t>132251252</t>
  </si>
  <si>
    <t>Hloubení rýh nezapažených š do 2000 mm v hornině třídy těžitelnosti I skupiny 3 objem do 50 m3 strojně</t>
  </si>
  <si>
    <t>1863412763</t>
  </si>
  <si>
    <t>UV+přípojky, vbiz.příloha D.1.1.3.</t>
  </si>
  <si>
    <t>(1,5*1,5*2*4)+(1,5*1*19)</t>
  </si>
  <si>
    <t>132251254</t>
  </si>
  <si>
    <t>Hloubení rýh nezapažených š do 2000 mm v hornině třídy těžitelnosti I skupiny 3 objem do 500 m3 strojně</t>
  </si>
  <si>
    <t>1033063887</t>
  </si>
  <si>
    <t>kabelové žlaby. viz.příloha D.1.1.1.</t>
  </si>
  <si>
    <t>1*1*150</t>
  </si>
  <si>
    <t>139001101</t>
  </si>
  <si>
    <t>Příplatek za ztížení vykopávky v blízkosti podzemního vedení</t>
  </si>
  <si>
    <t>456171389</t>
  </si>
  <si>
    <t>výkop, 10% z celkové kubatury, viz.příloha D.1.1.6, D.1.1.7.</t>
  </si>
  <si>
    <t>1070*0,1</t>
  </si>
  <si>
    <t>148397521</t>
  </si>
  <si>
    <t>-54062408</t>
  </si>
  <si>
    <t>UV+přípojky, 10% z celkové kubatury, viz.příloha D.1.1.3</t>
  </si>
  <si>
    <t>46,5*0,1</t>
  </si>
  <si>
    <t>498121618</t>
  </si>
  <si>
    <t>kabelové žlaby, viz.příloha D.1.1.1.</t>
  </si>
  <si>
    <t>1829562355</t>
  </si>
  <si>
    <t>oplocení, 10% z celkové kubatury, viz.příloha D.1.1.1., D.1.1.3.</t>
  </si>
  <si>
    <t>5,12*0,1</t>
  </si>
  <si>
    <t>151201101</t>
  </si>
  <si>
    <t>Zřízení zátažného pažení a rozepření stěn rýh hl do 2 m</t>
  </si>
  <si>
    <t>91801811</t>
  </si>
  <si>
    <t>UV+přípojky, viz.příloha D.1.1.3.</t>
  </si>
  <si>
    <t>(1,5*2*4*4)+(1,5*2*19)</t>
  </si>
  <si>
    <t>151201111</t>
  </si>
  <si>
    <t>Odstranění zátažného pažení a rozepření stěn rýh hl do 2 m</t>
  </si>
  <si>
    <t>814007507</t>
  </si>
  <si>
    <t>-1551285527</t>
  </si>
  <si>
    <t>ornice pro ohumusování, dovoz z meziskládky, viz.příloha D.1.1.3, D.1.1.5.</t>
  </si>
  <si>
    <t>288*0,1</t>
  </si>
  <si>
    <t>162751117</t>
  </si>
  <si>
    <t>Vodorovné přemístění přes 9 000 do 10000 m výkopku/sypaniny z horniny třídy těžitelnosti I skupiny 1 až 3</t>
  </si>
  <si>
    <t>1927859264</t>
  </si>
  <si>
    <t>scházející ornice pro ohumusování, viz.příloha D.1.1.3., D.1.1.5.</t>
  </si>
  <si>
    <t>((380+63)*0,15)-(288*0,1)</t>
  </si>
  <si>
    <t>1798680744</t>
  </si>
  <si>
    <t>-2004656253</t>
  </si>
  <si>
    <t>násyp, viz.příloha D.1.1.6., D.1.1.7.</t>
  </si>
  <si>
    <t>-878688178</t>
  </si>
  <si>
    <t>(3,14*0,3*0,3*1,85*4)+(3,14*0,08*0,08*19)+(0,1*19)+(0,35*19)</t>
  </si>
  <si>
    <t>1828994456</t>
  </si>
  <si>
    <t>SDZ návrh, viz.příloha D.1.1.3.</t>
  </si>
  <si>
    <t>0,3*0,3*0,6*2</t>
  </si>
  <si>
    <t>-1666030711</t>
  </si>
  <si>
    <t>SDZ posun, viz.příloha D.1.1.3.</t>
  </si>
  <si>
    <t>0,3*0,3*0,6*6</t>
  </si>
  <si>
    <t>-19610636</t>
  </si>
  <si>
    <t>0,46*0,46*150</t>
  </si>
  <si>
    <t>1501143390</t>
  </si>
  <si>
    <t>oplocení, viz.příloha D.1.1.1., D.1.1.3.</t>
  </si>
  <si>
    <t>(0,4*0,4*0,8*40)</t>
  </si>
  <si>
    <t>110688917</t>
  </si>
  <si>
    <t>ornice pro ohumusování, viz.příloha D.1.1.3., D.1.1.5.</t>
  </si>
  <si>
    <t>(380+63)*0,15</t>
  </si>
  <si>
    <t>-394883636</t>
  </si>
  <si>
    <t>-1680513417</t>
  </si>
  <si>
    <t>587697310</t>
  </si>
  <si>
    <t>171151103</t>
  </si>
  <si>
    <t>Uložení sypaniny z hornin soudržných do násypů zhutněných strojně</t>
  </si>
  <si>
    <t>-1028619451</t>
  </si>
  <si>
    <t>násyp, viz.příloha D.1.1.6, D.1.1.7</t>
  </si>
  <si>
    <t>M</t>
  </si>
  <si>
    <t>171152</t>
  </si>
  <si>
    <t>nákup vhodné zeminy do zhutněných násypů</t>
  </si>
  <si>
    <t>133959982</t>
  </si>
  <si>
    <t>171201221</t>
  </si>
  <si>
    <t>39396380</t>
  </si>
  <si>
    <t>výkop-30% z celkové kubatury, viz.příloha D.1.1.6., D.1.1.7.</t>
  </si>
  <si>
    <t>1070*1,8*0,3</t>
  </si>
  <si>
    <t>1069608176</t>
  </si>
  <si>
    <t>UV+přípojka -30%, viz.příloha D.1.1.3.</t>
  </si>
  <si>
    <t>11,023*1,8*0,3</t>
  </si>
  <si>
    <t>1331428366</t>
  </si>
  <si>
    <t>SDZ návrh -30%, viz.příloha D.1.1.3.</t>
  </si>
  <si>
    <t>0,3*0,3*0,6*2*1,8*0,3</t>
  </si>
  <si>
    <t>-881034305</t>
  </si>
  <si>
    <t>SDZ posun -30%, viz.příloha D.1.1.3.</t>
  </si>
  <si>
    <t>(0,3*0,3*0,6*6)*1,8*0,3</t>
  </si>
  <si>
    <t>-1224010057</t>
  </si>
  <si>
    <t>kabelové žlaby-30% ,viz.příloha D.1.1.1.</t>
  </si>
  <si>
    <t>(0,46*0,46*150)*1,8*0,3</t>
  </si>
  <si>
    <t>-998435276</t>
  </si>
  <si>
    <t>oplocení,-30% viz.příloha D.1.1.1., D.1.1.3</t>
  </si>
  <si>
    <t>(0,4*0,4*0,8*40)*1,8*0,3</t>
  </si>
  <si>
    <t>171201231</t>
  </si>
  <si>
    <t>Poplatek za uložení zeminy a kamení na recyklační skládce (skládkovné) kód odpadu 17 05 04</t>
  </si>
  <si>
    <t>-179482625</t>
  </si>
  <si>
    <t>výkop-70% z celkové kubatury, viz.příloha D.1.1.6., D.1.1.7.</t>
  </si>
  <si>
    <t>1070*1,8*0,7</t>
  </si>
  <si>
    <t>-90581270</t>
  </si>
  <si>
    <t>UV+přípopjky -70% , viz.příloha D.1.1..3</t>
  </si>
  <si>
    <t>11,023*1,8*0,7</t>
  </si>
  <si>
    <t>227615575</t>
  </si>
  <si>
    <t>SDZ posun -70%, viz.příloha D.1.1.3.</t>
  </si>
  <si>
    <t>(0,3*0,3*0,6*6)*1,8*0,7</t>
  </si>
  <si>
    <t>74145840</t>
  </si>
  <si>
    <t>SDZ návrh -70%, viz.příloha D.1.1.3.</t>
  </si>
  <si>
    <t>(0,3*0,3*0,6*2)*1,8*0,7</t>
  </si>
  <si>
    <t>787706383</t>
  </si>
  <si>
    <t>kabelové žlaby,-70%, viz.příloha D.1.1.1.</t>
  </si>
  <si>
    <t>(0,46*0,46*150)*1,8*0,7</t>
  </si>
  <si>
    <t>690370291</t>
  </si>
  <si>
    <t>oplocení,-70% , viz.příloha D.1.1.1., D.1.1.3.</t>
  </si>
  <si>
    <t>(0,4*0,4*0,8*40)*1,8*0,7</t>
  </si>
  <si>
    <t>171251201</t>
  </si>
  <si>
    <t>Uložení sypaniny na skládky nebo meziskládky</t>
  </si>
  <si>
    <t>-1122195435</t>
  </si>
  <si>
    <t>-24473189</t>
  </si>
  <si>
    <t>11,023</t>
  </si>
  <si>
    <t>1526724146</t>
  </si>
  <si>
    <t>-1557838308</t>
  </si>
  <si>
    <t>1753151365</t>
  </si>
  <si>
    <t>1877641669</t>
  </si>
  <si>
    <t>174151101</t>
  </si>
  <si>
    <t>Zásyp jam, šachet rýh nebo kolem objektů sypaninou se zhutněním</t>
  </si>
  <si>
    <t>-615669965</t>
  </si>
  <si>
    <t>46,5-11,023</t>
  </si>
  <si>
    <t>1168280269</t>
  </si>
  <si>
    <t>(1*1*150)-(0,46*0,46*150)</t>
  </si>
  <si>
    <t>175151101</t>
  </si>
  <si>
    <t>Obsypání potrubí strojně sypaninou bez prohození, uloženou do 3 m</t>
  </si>
  <si>
    <t>674781285</t>
  </si>
  <si>
    <t>přípojky UV,  viz.příloha D.1.1.3.</t>
  </si>
  <si>
    <t>0,35*19</t>
  </si>
  <si>
    <t>58331200</t>
  </si>
  <si>
    <t>štěrkopísek netříděný</t>
  </si>
  <si>
    <t>1269545617</t>
  </si>
  <si>
    <t>přípojky UV, viz.příloha D.1.1.3.</t>
  </si>
  <si>
    <t>(0,35*19)*2</t>
  </si>
  <si>
    <t>-735362158</t>
  </si>
  <si>
    <t>(0,46*0,46*150)-(0,2*0,2*150)</t>
  </si>
  <si>
    <t>-857994283</t>
  </si>
  <si>
    <t>25,74*2</t>
  </si>
  <si>
    <t>181351003</t>
  </si>
  <si>
    <t>Rozprostření ornice tl vrstvy do 200 mm pl do 100 m2 v rovině nebo ve svahu do 1:5 strojně</t>
  </si>
  <si>
    <t>1941108122</t>
  </si>
  <si>
    <t>viz.příloha D.1.1.3., D.1.1.5.</t>
  </si>
  <si>
    <t>18+17+6+2+13+6+9+13+4+9+5+64+78</t>
  </si>
  <si>
    <t>181352</t>
  </si>
  <si>
    <t>nákup scházející ornice pro ohumusování</t>
  </si>
  <si>
    <t>-1435280072</t>
  </si>
  <si>
    <t>viz.příloha D.1.1.3, D.1.1.5.</t>
  </si>
  <si>
    <t>181351103</t>
  </si>
  <si>
    <t>Rozprostření ornice tl vrstvy do 200 mm pl přes 100 do 500 m2 v rovině nebo ve svahu do 1:5 strojně</t>
  </si>
  <si>
    <t>-16131490</t>
  </si>
  <si>
    <t>136</t>
  </si>
  <si>
    <t>181411131</t>
  </si>
  <si>
    <t>Založení parkového trávníku výsevem pl do 1000 m2 v rovině a ve svahu do 1:5</t>
  </si>
  <si>
    <t>-1759862040</t>
  </si>
  <si>
    <t>(244+136)</t>
  </si>
  <si>
    <t>00572410</t>
  </si>
  <si>
    <t>osivo směs travní parková</t>
  </si>
  <si>
    <t>kg</t>
  </si>
  <si>
    <t>462469248</t>
  </si>
  <si>
    <t>+ztratné, viz.příloha D.1.1.3., D.1.1.5.</t>
  </si>
  <si>
    <t>(244+136)*0,03*1,15</t>
  </si>
  <si>
    <t>181411132</t>
  </si>
  <si>
    <t>Založení parkového trávníku výsevem pl do 1000 m2 ve svahu přes 1:5 do 1:2</t>
  </si>
  <si>
    <t>-1391004114</t>
  </si>
  <si>
    <t>-263685750</t>
  </si>
  <si>
    <t>+ztratné, viz.příloha D.1.1.3,. D.1.1.5.</t>
  </si>
  <si>
    <t>63*0,03*1,15</t>
  </si>
  <si>
    <t>181951111</t>
  </si>
  <si>
    <t>Úprava pláně v hornině třídy těžitelnosti I skupiny 1 až 3 bez zhutnění strojně</t>
  </si>
  <si>
    <t>-602145566</t>
  </si>
  <si>
    <t>zeleň,</t>
  </si>
  <si>
    <t>18+17+6+2+13+6+9+13+4+9+5+64+136+78</t>
  </si>
  <si>
    <t>181951112</t>
  </si>
  <si>
    <t>Úprava pláně v hornině třídy těžitelnosti I skupiny 1 až 3 se zhutněním strojně</t>
  </si>
  <si>
    <t>693034684</t>
  </si>
  <si>
    <t>zpevněné plochy</t>
  </si>
  <si>
    <t>973+10+185+142+38+22+(673*0,3)</t>
  </si>
  <si>
    <t>182151111</t>
  </si>
  <si>
    <t>Svahování v zářezech v hornině třídy těžitelnosti I skupiny 1 až 3 strojně</t>
  </si>
  <si>
    <t>-1477724897</t>
  </si>
  <si>
    <t>zeleň</t>
  </si>
  <si>
    <t>182351023</t>
  </si>
  <si>
    <t>Rozprostření ornice pl do 100 m2 ve svahu přes 1:5 tl vrstvy do 200 mm strojně</t>
  </si>
  <si>
    <t>1897290331</t>
  </si>
  <si>
    <t>viz.příloha D.1.1.3. D.1.1.5.</t>
  </si>
  <si>
    <t>Zakládání</t>
  </si>
  <si>
    <t>272353102</t>
  </si>
  <si>
    <t>Bednění kotevních otvorů v základových klenbách průřezu do 0,01 m2 hl přes 0,25 do 0,5 m</t>
  </si>
  <si>
    <t>465718242</t>
  </si>
  <si>
    <t>oplocení, viz.příloha D.1.1.1, D.1.1.3</t>
  </si>
  <si>
    <t>28+4+8</t>
  </si>
  <si>
    <t>275313711</t>
  </si>
  <si>
    <t>Základové patky z betonu tř. C 20/25</t>
  </si>
  <si>
    <t>1514995501</t>
  </si>
  <si>
    <t>oplocení,viz.příloha D.1.1.1., D.1.1.3.</t>
  </si>
  <si>
    <t>0,4*0,4*0,8*40</t>
  </si>
  <si>
    <t>Svislé a kompletní konstrukce</t>
  </si>
  <si>
    <t>338171113</t>
  </si>
  <si>
    <t>Osazování sloupků a vzpěr plotových ocelových v do 2 m se zabetonováním</t>
  </si>
  <si>
    <t>-376136821</t>
  </si>
  <si>
    <t>oplocení, rozteč sloupků 2,5m , zavětrování u krajních polí, viz.příloha D.1.1.1., D.1.1.3.</t>
  </si>
  <si>
    <t>(17+11)+2+2+(4*2)</t>
  </si>
  <si>
    <t>338172</t>
  </si>
  <si>
    <t>sloupek plotový průběžný poplastovaný s víčkem</t>
  </si>
  <si>
    <t>-2057126630</t>
  </si>
  <si>
    <t>17+11</t>
  </si>
  <si>
    <t>338173</t>
  </si>
  <si>
    <t>sloupek plotový koncový poplastovaný s víčkem</t>
  </si>
  <si>
    <t>-339234893</t>
  </si>
  <si>
    <t>2+2</t>
  </si>
  <si>
    <t>68</t>
  </si>
  <si>
    <t>338174</t>
  </si>
  <si>
    <t>vzpěra plotová</t>
  </si>
  <si>
    <t>-1725753149</t>
  </si>
  <si>
    <t>4*2</t>
  </si>
  <si>
    <t>69</t>
  </si>
  <si>
    <t>348401120</t>
  </si>
  <si>
    <t>Montáž oplocení ze strojového pletiva s napínacími dráty v do 1,6 m</t>
  </si>
  <si>
    <t>-1576211172</t>
  </si>
  <si>
    <t>poplastovné pletivo PVC, barva zelená RAL 6005, výška 1,6m s napínícím drátem, viz.příloha D.1.1.1., D.1.1.3.</t>
  </si>
  <si>
    <t>46+31</t>
  </si>
  <si>
    <t>70</t>
  </si>
  <si>
    <t>31327513</t>
  </si>
  <si>
    <t>pletivo drátěné plastifikované se čtvercovými oky 55/2,5mm v 1600mm</t>
  </si>
  <si>
    <t>1600448313</t>
  </si>
  <si>
    <t>71</t>
  </si>
  <si>
    <t>348401350</t>
  </si>
  <si>
    <t>Rozvinutí, montáž a napnutí napínacího drátu na oplocení</t>
  </si>
  <si>
    <t>552759916</t>
  </si>
  <si>
    <t>oplocení, viz.příloha D.1.1.1., D.1.1.3</t>
  </si>
  <si>
    <t>(46+31)*3</t>
  </si>
  <si>
    <t>72</t>
  </si>
  <si>
    <t>15615300</t>
  </si>
  <si>
    <t>drát kruhový Pz napínací D 2,80mm</t>
  </si>
  <si>
    <t>1766979298</t>
  </si>
  <si>
    <t>73</t>
  </si>
  <si>
    <t>348401360</t>
  </si>
  <si>
    <t>Přiháčkování strojového pletiva k napínacímu drátu na oplocení</t>
  </si>
  <si>
    <t>175017963</t>
  </si>
  <si>
    <t>oplocení, viz.příloha D.1.1.1, D.1.1..3</t>
  </si>
  <si>
    <t>Vodorovné konstrukce</t>
  </si>
  <si>
    <t>74</t>
  </si>
  <si>
    <t>451572111</t>
  </si>
  <si>
    <t>Lože pod potrubí otevřený výkop z kameniva drobného těženého</t>
  </si>
  <si>
    <t>-1883424568</t>
  </si>
  <si>
    <t>přípojky UV, viz.příloha D.1.1.3</t>
  </si>
  <si>
    <t>0,1*19</t>
  </si>
  <si>
    <t>75</t>
  </si>
  <si>
    <t>452386111</t>
  </si>
  <si>
    <t>Vyrovnávací prstence z betonu prostého tř. C 25/30 v do 100 mm</t>
  </si>
  <si>
    <t>-814208257</t>
  </si>
  <si>
    <t>UV, viz.příloha D.1.1.3.</t>
  </si>
  <si>
    <t>Komunikace pozemní</t>
  </si>
  <si>
    <t>76</t>
  </si>
  <si>
    <t>564761101</t>
  </si>
  <si>
    <t>Podklad z kameniva hrubého drceného vel. 32-63 mm plochy do 100 m2 tl 200 mm</t>
  </si>
  <si>
    <t>-1932736413</t>
  </si>
  <si>
    <t>vsakovací pruh-hrubý štěrk fr. 32-63 v tl. 1000mm, viz.příloha D.1.1.3.</t>
  </si>
  <si>
    <t>16*5</t>
  </si>
  <si>
    <t>77</t>
  </si>
  <si>
    <t>564851011</t>
  </si>
  <si>
    <t>Podklad ze štěrkodrtě ŠD plochy do 100 m2 tl 150 mm</t>
  </si>
  <si>
    <t>-1661066481</t>
  </si>
  <si>
    <t>odrazný pruh, ŠD fr. 0-32, viz.příloha D.1.1.3., D.1.1.5.</t>
  </si>
  <si>
    <t>12+15+11</t>
  </si>
  <si>
    <t>78</t>
  </si>
  <si>
    <t>909264917</t>
  </si>
  <si>
    <t>komunikace vozidlová, rozšíření v oblouku, ŠD fr. 0-32, viz.příloha D.1.1.3., D.1.1.5.</t>
  </si>
  <si>
    <t>79</t>
  </si>
  <si>
    <t>564851111</t>
  </si>
  <si>
    <t>Podklad ze štěrkodrtě ŠD plochy přes 100 m2 tl 150 mm</t>
  </si>
  <si>
    <t>-1483559978</t>
  </si>
  <si>
    <t>zpevněná krajnice, ŠD fr.0-32, viz.příloha D.1.1.3., D.1.1.5.</t>
  </si>
  <si>
    <t>139+46</t>
  </si>
  <si>
    <t>80</t>
  </si>
  <si>
    <t>1625749266</t>
  </si>
  <si>
    <t>vjezd. ŠD fr. 0-32, viz.příloha D.1.1.3., D.1.1.5.</t>
  </si>
  <si>
    <t>4+7+82+7+8+6+12+9+7</t>
  </si>
  <si>
    <t>81</t>
  </si>
  <si>
    <t>1291454261</t>
  </si>
  <si>
    <t>úprava podloží u odrazného pruhu, vjezdu a vstupů, ŠD fr. 0-63 v celkové tl. 350 mm, viz.příloha D.1.1.5.</t>
  </si>
  <si>
    <t>142+38+22</t>
  </si>
  <si>
    <t>564861111</t>
  </si>
  <si>
    <t>Podklad ze štěrkodrtě ŠD plochy přes 100 m2 tl 200 mm</t>
  </si>
  <si>
    <t>1749374132</t>
  </si>
  <si>
    <t>komunikace vozidlová, ŠD fr. 0-32, viz.příloha D.1.1.3., D.1.1.5.</t>
  </si>
  <si>
    <t>973+(0,3*673)</t>
  </si>
  <si>
    <t>83</t>
  </si>
  <si>
    <t>368688689</t>
  </si>
  <si>
    <t>úprava podloží u odrazného pruhu, vjezdu a vstupů. ŠD fr. 0-63 v celkové tl. 350 mm, viz.příloha D.1.1.5.</t>
  </si>
  <si>
    <t>84</t>
  </si>
  <si>
    <t>564871011</t>
  </si>
  <si>
    <t>Podklad ze štěrkodrtě ŠD plochy do 100 m2 tl 250 mm</t>
  </si>
  <si>
    <t>1597467496</t>
  </si>
  <si>
    <t>vstup na pozemek, ŠD fr. 0-32, viz.příloha D.1.1.3, D.1.1.5.</t>
  </si>
  <si>
    <t>8+2+2+2+5+3</t>
  </si>
  <si>
    <t>85</t>
  </si>
  <si>
    <t>564871111</t>
  </si>
  <si>
    <t>Podklad ze štěrkodrtě ŠD plochy přes 100 m2 tl 250 mm</t>
  </si>
  <si>
    <t>1656658847</t>
  </si>
  <si>
    <t>úprava podloží u komuniikace, rozšíření v oblouku a zpevněné krajnice ŠD fr. 0-63 v tl. 500 mm, viz.příloha D.1.1.5.</t>
  </si>
  <si>
    <t>(973+10+185)*2</t>
  </si>
  <si>
    <t>86</t>
  </si>
  <si>
    <t>-713735218</t>
  </si>
  <si>
    <t>oprava zpevněné plochy-kryt R-materiál. ŠD fr. 0-32, viz.příloha D.1.1.1, D.1.1.3</t>
  </si>
  <si>
    <t>80+6+15</t>
  </si>
  <si>
    <t>87</t>
  </si>
  <si>
    <t>564910511</t>
  </si>
  <si>
    <t>Podklad z R-materiálu plochy do 100 m2 tl 50 mm</t>
  </si>
  <si>
    <t>226471079</t>
  </si>
  <si>
    <t>oprava zpevněné plochy-kryt R-materiál, viz.příloha D.1.1.1., D.1.1.3.</t>
  </si>
  <si>
    <t>88</t>
  </si>
  <si>
    <t>565145121</t>
  </si>
  <si>
    <t>Asfaltový beton vrstva podkladní ACP 16 (obalované kamenivo OKS) tl 60 mm š přes 3 m</t>
  </si>
  <si>
    <t>950061017</t>
  </si>
  <si>
    <t>komunikace vozidlová, viz.příloha D.1.1.3., D.1.1.5.</t>
  </si>
  <si>
    <t>973</t>
  </si>
  <si>
    <t>89</t>
  </si>
  <si>
    <t>567122112</t>
  </si>
  <si>
    <t>Podklad ze směsi stmelené cementem SC C 8/10 (KSC I) tl 130 mm</t>
  </si>
  <si>
    <t>737133827</t>
  </si>
  <si>
    <t>90</t>
  </si>
  <si>
    <t>567122114</t>
  </si>
  <si>
    <t>Podklad ze směsi stmelené cementem SC C 8/10 (KSC I) tl 150 mm</t>
  </si>
  <si>
    <t>2072573234</t>
  </si>
  <si>
    <t>komunikae vozidlová-rozšíření v oblouku, viz.příloha D.1.1.3., D.1.1.5.</t>
  </si>
  <si>
    <t>91</t>
  </si>
  <si>
    <t>-886303536</t>
  </si>
  <si>
    <t>zpevněná krajnice, viz.příloha D.1.1.3, D.1.1.5.</t>
  </si>
  <si>
    <t>92</t>
  </si>
  <si>
    <t>772130729</t>
  </si>
  <si>
    <t>vjezd, viz.příloha D.1.1.3., D.1.1.5.</t>
  </si>
  <si>
    <t>93</t>
  </si>
  <si>
    <t>-1101361106</t>
  </si>
  <si>
    <t>odrazný pruh, viz.příloha D.1.1.3., D.1.1.5.</t>
  </si>
  <si>
    <t>94</t>
  </si>
  <si>
    <t>573111112</t>
  </si>
  <si>
    <t>Postřik živičný infiltrační s posypem z asfaltu množství 1 kg/m2</t>
  </si>
  <si>
    <t>824660719</t>
  </si>
  <si>
    <t>95</t>
  </si>
  <si>
    <t>573211109</t>
  </si>
  <si>
    <t>Postřik živičný spojovací z asfaltu v množství 0,50 kg/m2</t>
  </si>
  <si>
    <t>-2049367476</t>
  </si>
  <si>
    <t>96</t>
  </si>
  <si>
    <t>2032579602</t>
  </si>
  <si>
    <t>asfaltový kryt, viz.příloha D.1.1.3.</t>
  </si>
  <si>
    <t>577134111</t>
  </si>
  <si>
    <t>Asfaltový beton vrstva obrusná ACO 11 (ABS) tř. I tl 40 mm š do 3 m z nemodifikovaného asfaltu</t>
  </si>
  <si>
    <t>1822724149</t>
  </si>
  <si>
    <t>asfaltový kryt, viz.příloha D.1.1.3</t>
  </si>
  <si>
    <t>98</t>
  </si>
  <si>
    <t>577134121</t>
  </si>
  <si>
    <t>Asfaltový beton vrstva obrusná ACO 11 (ABS) tř. I tl 40 mm š přes 3 m z nemodifikovaného asfaltu</t>
  </si>
  <si>
    <t>849223949</t>
  </si>
  <si>
    <t>99</t>
  </si>
  <si>
    <t>591211111</t>
  </si>
  <si>
    <t>Kladení dlažby z kostek drobných z kamene do lože z kameniva těženého tl 50 mm</t>
  </si>
  <si>
    <t>1388725344</t>
  </si>
  <si>
    <t>komunikace vozidlová - rozšíření v oblouku, viz.příloha D.1.1.1., D.1.1.5.</t>
  </si>
  <si>
    <t>100</t>
  </si>
  <si>
    <t>58381007</t>
  </si>
  <si>
    <t>kostka štípaná dlažební žula drobná 8/10</t>
  </si>
  <si>
    <t>61875482</t>
  </si>
  <si>
    <t>komunikace vozidlová-rozšíření v oblouku+ztratné, viz.příloha D.1.1.3., D.1.1.5</t>
  </si>
  <si>
    <t>10*1,02</t>
  </si>
  <si>
    <t>101</t>
  </si>
  <si>
    <t>-357907564</t>
  </si>
  <si>
    <t>zpevněná krajnice, viz.příloha D.1.1.3., D.1.1.5.</t>
  </si>
  <si>
    <t>102</t>
  </si>
  <si>
    <t>-1649712582</t>
  </si>
  <si>
    <t>zpevněná krajnice+ztratné, viz.příloha D.1.1.3., D.1.1.5.</t>
  </si>
  <si>
    <t>(139+46)*1,02</t>
  </si>
  <si>
    <t>103</t>
  </si>
  <si>
    <t>101822626</t>
  </si>
  <si>
    <t>104</t>
  </si>
  <si>
    <t>895782784</t>
  </si>
  <si>
    <t>vjezd+ztratné, viz.příloha D.1.1.3., D.1.1.5.</t>
  </si>
  <si>
    <t>142*1,02</t>
  </si>
  <si>
    <t>105</t>
  </si>
  <si>
    <t>-2114908547</t>
  </si>
  <si>
    <t>106</t>
  </si>
  <si>
    <t>523490093</t>
  </si>
  <si>
    <t>odrazný pruh+ztratné, viz.příloha D.1.1.3., D.1.1.5.</t>
  </si>
  <si>
    <t>(12+15+11)*1,02</t>
  </si>
  <si>
    <t>107</t>
  </si>
  <si>
    <t>591411111</t>
  </si>
  <si>
    <t>Kladení dlažby z mozaiky jednobarevné komunikací pro pěší lože z kameniva</t>
  </si>
  <si>
    <t>1479816633</t>
  </si>
  <si>
    <t>vstup na pozemek, viz.příloha D.1.1.3., D.1.1.5.</t>
  </si>
  <si>
    <t>108</t>
  </si>
  <si>
    <t>58381004</t>
  </si>
  <si>
    <t>kostka štípaná dlažební mozaika žula 4/6 tř 1</t>
  </si>
  <si>
    <t>-1847501318</t>
  </si>
  <si>
    <t>vstup na pozemek+ztratné, viz.příloha D.1.1.3, D.1.1.5.</t>
  </si>
  <si>
    <t>22*1,02</t>
  </si>
  <si>
    <t>Trubní vedení</t>
  </si>
  <si>
    <t>109</t>
  </si>
  <si>
    <t>871313121</t>
  </si>
  <si>
    <t>Montáž kanalizačního potrubí z PVC těsněné gumovým kroužkem otevřený výkop sklon do 20 % DN 160</t>
  </si>
  <si>
    <t>2143276078</t>
  </si>
  <si>
    <t>6+3+6+4</t>
  </si>
  <si>
    <t>110</t>
  </si>
  <si>
    <t>28611131</t>
  </si>
  <si>
    <t>trubka kanalizační PVC DN 160x1000mm SN4</t>
  </si>
  <si>
    <t>-1536570589</t>
  </si>
  <si>
    <t>přípojky UV, + ztratné, viz.příloha D.1.1.3.</t>
  </si>
  <si>
    <t>(6+3+4+6)*1,03</t>
  </si>
  <si>
    <t>111</t>
  </si>
  <si>
    <t>895941343</t>
  </si>
  <si>
    <t>Osazení vpusti uliční DN 500 z betonových dílců dno vysoké s kalištěm</t>
  </si>
  <si>
    <t>741904988</t>
  </si>
  <si>
    <t>112</t>
  </si>
  <si>
    <t>59223852</t>
  </si>
  <si>
    <t>dno pro uliční vpusť s kalovou prohlubní betonové 450x300x50mm</t>
  </si>
  <si>
    <t>-753349910</t>
  </si>
  <si>
    <t>113</t>
  </si>
  <si>
    <t>59223858</t>
  </si>
  <si>
    <t>skruž pro uliční vpusť horní betonová 450x570x50mm</t>
  </si>
  <si>
    <t>-340703826</t>
  </si>
  <si>
    <t>114</t>
  </si>
  <si>
    <t>59223862</t>
  </si>
  <si>
    <t>skruž pro uliční vpusť středová betonová 450x295x50mm</t>
  </si>
  <si>
    <t>951523679</t>
  </si>
  <si>
    <t>115</t>
  </si>
  <si>
    <t>59223824</t>
  </si>
  <si>
    <t>vpusť uliční skruž betonová 590x500x50mm s výtokem (bez vložky)</t>
  </si>
  <si>
    <t>1209292166</t>
  </si>
  <si>
    <t>UV, viz.příloha D.1.1.3</t>
  </si>
  <si>
    <t>116</t>
  </si>
  <si>
    <t>899204112</t>
  </si>
  <si>
    <t>Osazení mříží litinových včetně rámů a košů na bahno pro třídu zatížení D400, E600</t>
  </si>
  <si>
    <t>-1204996569</t>
  </si>
  <si>
    <t>117</t>
  </si>
  <si>
    <t>28661938</t>
  </si>
  <si>
    <t>mříž litinová 600/40T, 420X620 D400</t>
  </si>
  <si>
    <t>-1462028769</t>
  </si>
  <si>
    <t>118</t>
  </si>
  <si>
    <t>28661789</t>
  </si>
  <si>
    <t>koš kalový ocelový pro silniční vpusť 425mm vč. madla</t>
  </si>
  <si>
    <t>-1424753048</t>
  </si>
  <si>
    <t>119</t>
  </si>
  <si>
    <t>899231111</t>
  </si>
  <si>
    <t>Výšková úprava uličního vstupu nebo vpusti do 200 mm zvýšením mříže</t>
  </si>
  <si>
    <t>1665428366</t>
  </si>
  <si>
    <t>120</t>
  </si>
  <si>
    <t>899331111</t>
  </si>
  <si>
    <t>Výšková úprava uličního vstupu nebo vpusti do 200 mm zvýšením poklopu</t>
  </si>
  <si>
    <t>2063387535</t>
  </si>
  <si>
    <t>121</t>
  </si>
  <si>
    <t>899431111</t>
  </si>
  <si>
    <t>Výšková úprava uličního vstupu nebo vpusti do 200 mm zvýšením krycího hrnce, šoupěte nebo hydrantu</t>
  </si>
  <si>
    <t>-1096355919</t>
  </si>
  <si>
    <t>122</t>
  </si>
  <si>
    <t>8995</t>
  </si>
  <si>
    <t>napojení uličních vpustí</t>
  </si>
  <si>
    <t>195306502</t>
  </si>
  <si>
    <t>navrtávka+montáž+materiál+doprava , viz.přáíloha D.1.1.3.</t>
  </si>
  <si>
    <t>123</t>
  </si>
  <si>
    <t>914111111</t>
  </si>
  <si>
    <t>Montáž svislé dopravní značky do velikosti 1 m2 objímkami na sloupek nebo konzolu</t>
  </si>
  <si>
    <t>-834747924</t>
  </si>
  <si>
    <t>1+1+2</t>
  </si>
  <si>
    <t>124</t>
  </si>
  <si>
    <t>40445612</t>
  </si>
  <si>
    <t>značky upravující přednost P2, P3, P8 750mm</t>
  </si>
  <si>
    <t>-412923705</t>
  </si>
  <si>
    <t>SDZ návrh-dopravní značka P2, viz.příloha D.1.1.3.</t>
  </si>
  <si>
    <t>125</t>
  </si>
  <si>
    <t>40445615</t>
  </si>
  <si>
    <t>značky upravující přednost P6 700mm</t>
  </si>
  <si>
    <t>2062838496</t>
  </si>
  <si>
    <t>SDZ návrh - dopravní značka P6, viz.příloha D.1.1.3.</t>
  </si>
  <si>
    <t>126</t>
  </si>
  <si>
    <t>40445650</t>
  </si>
  <si>
    <t>dodatkové tabulky E7, E12, E13 500x300mm</t>
  </si>
  <si>
    <t>-1708673307</t>
  </si>
  <si>
    <t>SDZ návrh-dopravní značka E13, viz.příloha D.1.1.3.</t>
  </si>
  <si>
    <t>127</t>
  </si>
  <si>
    <t>-2065958624</t>
  </si>
  <si>
    <t>SDZ posun-použijí se stávající dopravní značky- 1xA6a, 2xB11, 1xB20a, 1xP7, 1xIS21a, 1xIS21b, viz.příloha D.1.1.3.</t>
  </si>
  <si>
    <t>1+2+1+1+1+1</t>
  </si>
  <si>
    <t>128</t>
  </si>
  <si>
    <t>914511111</t>
  </si>
  <si>
    <t>Montáž sloupku dopravních značek délky do 3,5 m s betonovým základem</t>
  </si>
  <si>
    <t>-1683809475</t>
  </si>
  <si>
    <t>SDZ návrh,viz.příloha D.1.1.3.</t>
  </si>
  <si>
    <t>129</t>
  </si>
  <si>
    <t>40445225</t>
  </si>
  <si>
    <t>sloupek pro dopravní značku Zn D 60mm v 3,5m</t>
  </si>
  <si>
    <t>655442630</t>
  </si>
  <si>
    <t>130</t>
  </si>
  <si>
    <t>40445253</t>
  </si>
  <si>
    <t>víčko plastové na sloupek D 60mm</t>
  </si>
  <si>
    <t>CS ÚRS 2022 01</t>
  </si>
  <si>
    <t>-223205467</t>
  </si>
  <si>
    <t>131</t>
  </si>
  <si>
    <t>40445256</t>
  </si>
  <si>
    <t>svorka upínací na sloupek dopravní značky D 60mm</t>
  </si>
  <si>
    <t>453997777</t>
  </si>
  <si>
    <t>132</t>
  </si>
  <si>
    <t>2114546866</t>
  </si>
  <si>
    <t>SDZ posun,použijí se stávající sloupky s víčkem,  viz.příloha D.1.1.3.</t>
  </si>
  <si>
    <t>133</t>
  </si>
  <si>
    <t>-632033922</t>
  </si>
  <si>
    <t>7*2</t>
  </si>
  <si>
    <t>134</t>
  </si>
  <si>
    <t>916241213</t>
  </si>
  <si>
    <t>Osazení obrubníku kamenného stojatého s boční opěrou do lože z betonu prostého</t>
  </si>
  <si>
    <t>1763762112</t>
  </si>
  <si>
    <t>osazený do betonového lože C20/25nXF3 s opěrou, viz.příloha D.1.1.3., D.1.1.5.</t>
  </si>
  <si>
    <t>190+24+237+138+1+1+1+2+2+2+3+1+2+2+2+2+2+2+1+1+1+1+2+2+4+4+13+3+12+2+2+2+2+1+1+2+1+1+1</t>
  </si>
  <si>
    <t>135</t>
  </si>
  <si>
    <t>58382</t>
  </si>
  <si>
    <t>žulový krajník z dlažby 120/160</t>
  </si>
  <si>
    <t>-482536494</t>
  </si>
  <si>
    <t>+ztratné, viz.příloha D.1.1.3., D.1.1.5</t>
  </si>
  <si>
    <t>673*1,01</t>
  </si>
  <si>
    <t>916331112</t>
  </si>
  <si>
    <t>Osazení zahradního obrubníku betonového do lože z betonu s boční opěrou</t>
  </si>
  <si>
    <t>1267672848</t>
  </si>
  <si>
    <t>osazený do betonového lože C20/25nXF3 s opěrou, viz.příloha D.1.1.3.</t>
  </si>
  <si>
    <t>59217012</t>
  </si>
  <si>
    <t>obrubník betonový zahradní 500x80x250mm</t>
  </si>
  <si>
    <t>-609312741</t>
  </si>
  <si>
    <t>barva přírodní+ztrtané, viz.příloha D.1.1.3.</t>
  </si>
  <si>
    <t>(46+31)*1,01</t>
  </si>
  <si>
    <t>138</t>
  </si>
  <si>
    <t>916991121</t>
  </si>
  <si>
    <t>Lože pod obrubníky, krajníky nebo obruby z dlažebních kostek z betonu prostého</t>
  </si>
  <si>
    <t>-1228921509</t>
  </si>
  <si>
    <t>pod obrubníky</t>
  </si>
  <si>
    <t>139</t>
  </si>
  <si>
    <t>919121132</t>
  </si>
  <si>
    <t>Těsnění spár zálivkou za studena pro komůrky š 20 mm hl 40 mm s těsnicím profilem</t>
  </si>
  <si>
    <t>-1657867683</t>
  </si>
  <si>
    <t>úprava styčné spáry, viz.příloha D.1.1.3.</t>
  </si>
  <si>
    <t>140</t>
  </si>
  <si>
    <t>919726121</t>
  </si>
  <si>
    <t>Geotextilie pro ochranu, separaci a filtraci netkaná měrná hm do 200 g/m2</t>
  </si>
  <si>
    <t>1033714833</t>
  </si>
  <si>
    <t>odvodnění vrstvy na nepropustné podkladní vrstvě, viz.příloha D.1.1.5.</t>
  </si>
  <si>
    <t>5+7+2+14+2+3+2+6+2+2+6</t>
  </si>
  <si>
    <t>141</t>
  </si>
  <si>
    <t>919726202</t>
  </si>
  <si>
    <t>Geotextilie pro vyztužení, separaci a filtraci tkaná z PP podélná pevnost v tahu přes 15 do 50 kN/m</t>
  </si>
  <si>
    <t>-1405824090</t>
  </si>
  <si>
    <t>úprava podloží u komunikace , rozšíření v oblouku , zpevněné krajnice, PP 40kN/m, viz.příloha D.1.1.5</t>
  </si>
  <si>
    <t>973+10+185</t>
  </si>
  <si>
    <t>142</t>
  </si>
  <si>
    <t>919780982</t>
  </si>
  <si>
    <t>úprava podloží u odrazného pruhu, vjezdu a vstup na pozemek, PP 40kN/m, viz.příloha D.1.1.5.</t>
  </si>
  <si>
    <t>143</t>
  </si>
  <si>
    <t>938908411</t>
  </si>
  <si>
    <t>Čištění vozovek splachováním vodou</t>
  </si>
  <si>
    <t>1190552647</t>
  </si>
  <si>
    <t>144</t>
  </si>
  <si>
    <t>966006132</t>
  </si>
  <si>
    <t>Odstranění značek dopravních nebo orientačních se sloupky s betonovými patkami</t>
  </si>
  <si>
    <t>-1632478501</t>
  </si>
  <si>
    <t>SDZ posun, sloupky se zpětně použijí, viz.příloha D.1.1.3.</t>
  </si>
  <si>
    <t>145</t>
  </si>
  <si>
    <t>966006211</t>
  </si>
  <si>
    <t>Odstranění svislých dopravních značek ze sloupů, sloupků nebo konzol</t>
  </si>
  <si>
    <t>127758661</t>
  </si>
  <si>
    <t>SDZ posun, dopravní značky se zpětně použijí, viz.příloha D.1.1.3</t>
  </si>
  <si>
    <t>146</t>
  </si>
  <si>
    <t>Betonové kabelové žlaby se zákrytem</t>
  </si>
  <si>
    <t>-1901320903</t>
  </si>
  <si>
    <t>montáž+dodávka+doprava , viz.příloha D.1.1.1.</t>
  </si>
  <si>
    <t>150</t>
  </si>
  <si>
    <t>147</t>
  </si>
  <si>
    <t>420496882</t>
  </si>
  <si>
    <t>148</t>
  </si>
  <si>
    <t>-847018155</t>
  </si>
  <si>
    <t>PSV</t>
  </si>
  <si>
    <t>Práce a dodávky PSV</t>
  </si>
  <si>
    <t>711</t>
  </si>
  <si>
    <t>Izolace proti vodě, vlhkosti a plynům</t>
  </si>
  <si>
    <t>149</t>
  </si>
  <si>
    <t>711161212</t>
  </si>
  <si>
    <t>Izolace proti zemní vlhkosti nopovou fólií svislá, nopek v 8,0 mm, tl do 0,6 mm</t>
  </si>
  <si>
    <t>955591435</t>
  </si>
  <si>
    <t>mezi stávajícím objektem a zpevněnou plochou, viz.příloha D.1.1.5.</t>
  </si>
  <si>
    <t>c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</si>
  <si>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</si>
  <si>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</si>
  <si>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</si>
  <si>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</si>
  <si>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</si>
  <si>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</si>
  <si>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</si>
  <si>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</si>
  <si>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</si>
  <si>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</si>
  <si>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011324000</t>
  </si>
  <si>
    <t>Archeologický průzkum</t>
  </si>
  <si>
    <t>1024</t>
  </si>
  <si>
    <t>-177607056</t>
  </si>
  <si>
    <t>012203000</t>
  </si>
  <si>
    <t>Geodetické práce při provádění stavby</t>
  </si>
  <si>
    <t>858258289</t>
  </si>
  <si>
    <t>včetně vytyčení inž. sítí</t>
  </si>
  <si>
    <t>012303000</t>
  </si>
  <si>
    <t>Geodetické práce po výstavbě</t>
  </si>
  <si>
    <t>933689511</t>
  </si>
  <si>
    <t>013254000</t>
  </si>
  <si>
    <t>Dokumentace skutečného provedení stavby</t>
  </si>
  <si>
    <t>1293330624</t>
  </si>
  <si>
    <t>VRN3</t>
  </si>
  <si>
    <t>Zařízení staveniště</t>
  </si>
  <si>
    <t>030001000</t>
  </si>
  <si>
    <t>1251906141</t>
  </si>
  <si>
    <t>stavební buňky, WC, napojení na inž.sítě atd.</t>
  </si>
  <si>
    <t>034002000</t>
  </si>
  <si>
    <t>Zabezpečení staveniště</t>
  </si>
  <si>
    <t>1387785492</t>
  </si>
  <si>
    <t>zabezpečení staveniště v souladu s nařízením vlády 591/2006 Sb.</t>
  </si>
  <si>
    <t>VRN4</t>
  </si>
  <si>
    <t>Inženýrská činnost</t>
  </si>
  <si>
    <t>042903000</t>
  </si>
  <si>
    <t>Ostatní posudky</t>
  </si>
  <si>
    <t>-416621938</t>
  </si>
  <si>
    <t>včetně stanovení obsahu PAU v asfaltových vrstvách</t>
  </si>
  <si>
    <t>043134000</t>
  </si>
  <si>
    <t>Zkoušky zatěžovací</t>
  </si>
  <si>
    <t>614326273</t>
  </si>
  <si>
    <t>VRN7</t>
  </si>
  <si>
    <t>Provozní vlivy</t>
  </si>
  <si>
    <t>072002000</t>
  </si>
  <si>
    <t>Silniční provoz</t>
  </si>
  <si>
    <t>…</t>
  </si>
  <si>
    <t>-273028160</t>
  </si>
  <si>
    <t>dopravní značení</t>
  </si>
  <si>
    <t>VRN9</t>
  </si>
  <si>
    <t>Ostatní náklady</t>
  </si>
  <si>
    <t>091003000</t>
  </si>
  <si>
    <t>Ostatní náklady bez rozlišení</t>
  </si>
  <si>
    <t>1046601378</t>
  </si>
  <si>
    <t>SO-301-1 - Vodovod 1. etapa</t>
  </si>
  <si>
    <t>Ing. Aleš Kreisl</t>
  </si>
  <si>
    <t>113107522</t>
  </si>
  <si>
    <t>Odstranění podkladu z kameniva drceného tl 200 mm při překopech strojně pl přes 15 m2</t>
  </si>
  <si>
    <t>CS ÚRS 2021 01</t>
  </si>
  <si>
    <t>479433282</t>
  </si>
  <si>
    <t>0,8*(115+15+3*1,5)</t>
  </si>
  <si>
    <t>113107542</t>
  </si>
  <si>
    <t>Odstranění podkladu živičných tl 100 mm při překopech strojně pl přes 15 m2</t>
  </si>
  <si>
    <t>-1888214459</t>
  </si>
  <si>
    <t>132254203</t>
  </si>
  <si>
    <t>Hloubení zapažených rýh š do 2000 mm v hornině třídy těžitelnosti I, skupiny 3 objem do 100 m3</t>
  </si>
  <si>
    <t>1568606916</t>
  </si>
  <si>
    <t xml:space="preserve">"průměrná hloubka výkopu 1,8 m, 50% objemu" </t>
  </si>
  <si>
    <t>1,8*0,8*(115+15+3*1,5)*0,5</t>
  </si>
  <si>
    <t>132354203</t>
  </si>
  <si>
    <t>Hloubení zapažených rýh š do 2000 mm v hornině třídy těžitelnosti II, skupiny 4 objem do 100 m3</t>
  </si>
  <si>
    <t>-1145184634</t>
  </si>
  <si>
    <t>151811131</t>
  </si>
  <si>
    <t>Osazení pažicího boxu hl výkopu do 4 m š do 1,2 m</t>
  </si>
  <si>
    <t>-705468592</t>
  </si>
  <si>
    <t xml:space="preserve">"průměrná hloubka výkopu 1,8 m" </t>
  </si>
  <si>
    <t>1,8*2*(115+15+3*1,5)</t>
  </si>
  <si>
    <t>151811231</t>
  </si>
  <si>
    <t>Odstranění pažicího boxu hl výkopu do 4 m š do 1,2 m</t>
  </si>
  <si>
    <t>-46566532</t>
  </si>
  <si>
    <t>162451106</t>
  </si>
  <si>
    <t>Vodorovné přemístění do 2000 m výkopku/sypaniny z horniny třídy těžitelnosti I, skupiny 1 až 3</t>
  </si>
  <si>
    <t>1108907189</t>
  </si>
  <si>
    <t>"na meziskládku a zpět" 93,61*2/2</t>
  </si>
  <si>
    <t>162451126</t>
  </si>
  <si>
    <t>Vodorovné přemístění do 2000 m výkopku/sypaniny z horniny třídy těžitelnosti II, skupiny 4 a 5</t>
  </si>
  <si>
    <t>672637901</t>
  </si>
  <si>
    <t>Vodorovné přemístění do 10000 m výkopku/sypaniny z horniny třídy těžitelnosti I, skupiny 1 až 3</t>
  </si>
  <si>
    <t>1555795659</t>
  </si>
  <si>
    <t>100,07*0,5</t>
  </si>
  <si>
    <t>162751137</t>
  </si>
  <si>
    <t>Vodorovné přemístění do 10000 m výkopku/sypaniny z horniny třídy těžitelnosti II, skupiny 4 a 5</t>
  </si>
  <si>
    <t>1037208274</t>
  </si>
  <si>
    <t>Nakládání výkopku z hornin třídy těžitelnosti I, skupiny 1 až 3 do 100 m3</t>
  </si>
  <si>
    <t>-1542341810</t>
  </si>
  <si>
    <t>"na meziskládce" 96,84</t>
  </si>
  <si>
    <t>167151102</t>
  </si>
  <si>
    <t>Nakládání výkopku z hornin třídy těžitelnosti II, skupiny 4 a 5 do 100 m3</t>
  </si>
  <si>
    <t>-2140378441</t>
  </si>
  <si>
    <t>171151111</t>
  </si>
  <si>
    <t>Uložení sypaniny z hornin nesoudržných sypkých do násypů zhutněných</t>
  </si>
  <si>
    <t>-1930294692</t>
  </si>
  <si>
    <t>96,84*2-93,61</t>
  </si>
  <si>
    <t>-703066616</t>
  </si>
  <si>
    <t>100,07*1,7</t>
  </si>
  <si>
    <t>-120492504</t>
  </si>
  <si>
    <t>"na meziskládce" 96,84*2</t>
  </si>
  <si>
    <t>174152103</t>
  </si>
  <si>
    <t>Zásyp zářezů pro podzemní vedení do 30 m3 sypaninou se zhutněním při překopech inženýrských sítí</t>
  </si>
  <si>
    <t>1163682186</t>
  </si>
  <si>
    <t>96,84*2-43,04-10,76-0,43*0,8*(115+15+3*1,5)</t>
  </si>
  <si>
    <t>-1403455537</t>
  </si>
  <si>
    <t>0,4*0,8*(115+15+3*1,5)</t>
  </si>
  <si>
    <t>štěrkopísek netříděný zásypový</t>
  </si>
  <si>
    <t>-1189318670</t>
  </si>
  <si>
    <t>43,04*1,8</t>
  </si>
  <si>
    <t>451573111</t>
  </si>
  <si>
    <t>Lože pod potrubí otevřený výkop ze štěrkopísku</t>
  </si>
  <si>
    <t>-1430354427</t>
  </si>
  <si>
    <t>0,1*0,8*(115+15+3*1,5)</t>
  </si>
  <si>
    <t>452313141</t>
  </si>
  <si>
    <t>Podkladní bloky z betonu prostého tř. C 16/20 otevřený výkop</t>
  </si>
  <si>
    <t>-1230559640</t>
  </si>
  <si>
    <t>0,4</t>
  </si>
  <si>
    <t>452353101</t>
  </si>
  <si>
    <t>Bednění podkladních bloků otevřený výkop</t>
  </si>
  <si>
    <t>-1287410534</t>
  </si>
  <si>
    <t>0,24*5</t>
  </si>
  <si>
    <t>566901233</t>
  </si>
  <si>
    <t>Vyspravení podkladu po překopech ing sítí plochy přes 15 m2 štěrkodrtí tl. 200 mm</t>
  </si>
  <si>
    <t>-2006411340</t>
  </si>
  <si>
    <t>566901272</t>
  </si>
  <si>
    <t>Vyspravení podkladu po překopech ing sítí plochy přes 15 m2 směsí stmelenou cementem SC20/25 tl 150 mm</t>
  </si>
  <si>
    <t>-1942077285</t>
  </si>
  <si>
    <t>572341111</t>
  </si>
  <si>
    <t>Vyspravení krytu komunikací po překopech plochy přes 15 m2 asfalt betonem ACO (AB) tl 50 mm</t>
  </si>
  <si>
    <t>1210628228</t>
  </si>
  <si>
    <t>572341112</t>
  </si>
  <si>
    <t>Vyspravení krytu komunikací po překopech plochy přes 15 m2 asfalt betonem ACO (AB) tl 70 mm</t>
  </si>
  <si>
    <t>2004529449</t>
  </si>
  <si>
    <t>851241131</t>
  </si>
  <si>
    <t>Montáž potrubí z trub litinových hrdlových s integrovaným těsněním otevřený výkop DN 80</t>
  </si>
  <si>
    <t>-689406843</t>
  </si>
  <si>
    <t>55253000</t>
  </si>
  <si>
    <t>trouba vodovodní litinová hrdlová s vnitřní výstelkou PUR DN 80, dl 6m Pz s bitumenovým náterem</t>
  </si>
  <si>
    <t>-748625125</t>
  </si>
  <si>
    <t>851261131</t>
  </si>
  <si>
    <t>Montáž potrubí z trub litinových hrdlových s integrovaným těsněním otevřený výkop DN 100</t>
  </si>
  <si>
    <t>-758011016</t>
  </si>
  <si>
    <t>55253001</t>
  </si>
  <si>
    <t>trouba vodovodní litinová hrdlová s vnitřní výstelkou PUR DN 100, dl 6m</t>
  </si>
  <si>
    <t>2127852334</t>
  </si>
  <si>
    <t>891181112</t>
  </si>
  <si>
    <t>Montáž vodovodních šoupátek otevřený výkop DN 40</t>
  </si>
  <si>
    <t>-1356313562</t>
  </si>
  <si>
    <t>42221300</t>
  </si>
  <si>
    <t>šoupátko pitná voda litina GGG 50 krátká stavební dl PN10/16 DN 40x140mm</t>
  </si>
  <si>
    <t>1512705777</t>
  </si>
  <si>
    <t>891211112</t>
  </si>
  <si>
    <t>Montáž vodovodních šoupátek otevřený výkop DN 50</t>
  </si>
  <si>
    <t>-1539022433</t>
  </si>
  <si>
    <t>42221301</t>
  </si>
  <si>
    <t>šoupátko pitná voda litina GGG 50 krátká stavební dl PN10/16 DN 50x150mm</t>
  </si>
  <si>
    <t>-820669517</t>
  </si>
  <si>
    <t>891241112</t>
  </si>
  <si>
    <t>Montáž vodovodních šoupátek otevřený výkop DN 80</t>
  </si>
  <si>
    <t>259916817</t>
  </si>
  <si>
    <t>42221303</t>
  </si>
  <si>
    <t>šoupátko pitná voda litina GGG 50 krátká stavební dl PN10/16 DN 80x180mm</t>
  </si>
  <si>
    <t>-1435968640</t>
  </si>
  <si>
    <t>891247111</t>
  </si>
  <si>
    <t>Montáž hydrantů podzemních DN 80</t>
  </si>
  <si>
    <t>1397288022</t>
  </si>
  <si>
    <t>42273591</t>
  </si>
  <si>
    <t>hydrant podzemní DN 80 PN 16 jednoduchý uzávěr krycí v 1500mm</t>
  </si>
  <si>
    <t>-1526503457</t>
  </si>
  <si>
    <t>891261112</t>
  </si>
  <si>
    <t>Montáž vodovodních šoupátek otevřený výkop DN 100</t>
  </si>
  <si>
    <t>2037300538</t>
  </si>
  <si>
    <t>42221304</t>
  </si>
  <si>
    <t>šoupátko pitná voda litina GGG 50 krátká stavební dl PN10/16 DN 100x190mm</t>
  </si>
  <si>
    <t>-1330381305</t>
  </si>
  <si>
    <t>891269111</t>
  </si>
  <si>
    <t>Montáž navrtávacích pasů na potrubí z jakýchkoli trub DN 100</t>
  </si>
  <si>
    <t>-400607602</t>
  </si>
  <si>
    <t>42271414</t>
  </si>
  <si>
    <t>pás navrtávací z tvárné litiny DN 100, pro litinové a ocelové potrubí, se závitovým výstupem 1",5/4",6/4",2"</t>
  </si>
  <si>
    <t>-545693424</t>
  </si>
  <si>
    <t>892271111</t>
  </si>
  <si>
    <t>Tlaková zkouška vodou potrubí DN 100 nebo 125</t>
  </si>
  <si>
    <t>1865813235</t>
  </si>
  <si>
    <t>115+15</t>
  </si>
  <si>
    <t>892273122</t>
  </si>
  <si>
    <t>Proplach a dezinfekce vodovodního potrubí DN od 80 do 125</t>
  </si>
  <si>
    <t>1667390662</t>
  </si>
  <si>
    <t>892372111</t>
  </si>
  <si>
    <t>Zabezpečení konců potrubí DN do 300 při tlakových zkouškách vodou</t>
  </si>
  <si>
    <t>1151345493</t>
  </si>
  <si>
    <t>899401112</t>
  </si>
  <si>
    <t>Osazení poklopů litinových šoupátkových</t>
  </si>
  <si>
    <t>186696540</t>
  </si>
  <si>
    <t>42291352</t>
  </si>
  <si>
    <t>poklop litinový šoupátkový pro zemní soupravy osazení do terénu a do vozovky</t>
  </si>
  <si>
    <t>1243005437</t>
  </si>
  <si>
    <t>899401113</t>
  </si>
  <si>
    <t>Osazení poklopů litinových hydrantových</t>
  </si>
  <si>
    <t>2073428696</t>
  </si>
  <si>
    <t>42291452</t>
  </si>
  <si>
    <t>poklop litinový hydrantový DN 80</t>
  </si>
  <si>
    <t>1477272219</t>
  </si>
  <si>
    <t>899721111</t>
  </si>
  <si>
    <t>Signalizační vodič DN do 150 mm na potrubí</t>
  </si>
  <si>
    <t>1644378453</t>
  </si>
  <si>
    <t>899722113</t>
  </si>
  <si>
    <t>Krytí potrubí z plastů výstražnou fólií z PVC 34cm</t>
  </si>
  <si>
    <t>848569970</t>
  </si>
  <si>
    <t>899881126</t>
  </si>
  <si>
    <t>Kolena a oblouky dle specifikace kladečského schema D+M</t>
  </si>
  <si>
    <t>soub</t>
  </si>
  <si>
    <t>2114445927</t>
  </si>
  <si>
    <t>899881129</t>
  </si>
  <si>
    <t>Armatury v místě napojení na stávající vodovod LT DN 100 dle specifikace kladečského schema D+M</t>
  </si>
  <si>
    <t>-789971269</t>
  </si>
  <si>
    <t>899881131</t>
  </si>
  <si>
    <t>Armatury v místě napojení na stávající vodovod LT DN 80 dle specifikace kladečského schema D+M</t>
  </si>
  <si>
    <t>1567126990</t>
  </si>
  <si>
    <t>919735112</t>
  </si>
  <si>
    <t>Řezání stávajícího živičného krytu hl do 100 mm</t>
  </si>
  <si>
    <t>57884235</t>
  </si>
  <si>
    <t>2*(115+15+3*1,5)</t>
  </si>
  <si>
    <t>997013501</t>
  </si>
  <si>
    <t>Odvoz suti a vybouraných hmot na skládku nebo meziskládku do 1 km se složením</t>
  </si>
  <si>
    <t>-1173409893</t>
  </si>
  <si>
    <t>997013509</t>
  </si>
  <si>
    <t>Příplatek k odvozu suti a vybouraných hmot na skládku ZKD 1 km přes 1 km</t>
  </si>
  <si>
    <t>1745238928</t>
  </si>
  <si>
    <t>54,88*8 'Přepočtené koeficientem množství</t>
  </si>
  <si>
    <t>997013645</t>
  </si>
  <si>
    <t>-257280857</t>
  </si>
  <si>
    <t>997013655</t>
  </si>
  <si>
    <t>-1732543844</t>
  </si>
  <si>
    <t>998273102</t>
  </si>
  <si>
    <t>Přesun hmot pro trubní vedení z trub litinových otevřený výkop</t>
  </si>
  <si>
    <t>222621046</t>
  </si>
  <si>
    <t>012103000</t>
  </si>
  <si>
    <t>Geodetické práce před výstavbou</t>
  </si>
  <si>
    <t>-629968567</t>
  </si>
  <si>
    <t>-1271018926</t>
  </si>
  <si>
    <t>-1832152413</t>
  </si>
  <si>
    <t>1670410663</t>
  </si>
  <si>
    <t>034103000</t>
  </si>
  <si>
    <t>Oplocení staveniště</t>
  </si>
  <si>
    <t>301252872</t>
  </si>
  <si>
    <t>072103001</t>
  </si>
  <si>
    <t xml:space="preserve">Projednání DIO a zajištění DIR komunikace </t>
  </si>
  <si>
    <t>-1530065281</t>
  </si>
  <si>
    <t>076103001</t>
  </si>
  <si>
    <t>Křížení se sítěmi ostatních správců (elektro, plyn) - projednání omezení</t>
  </si>
  <si>
    <t>1569149101</t>
  </si>
  <si>
    <t>SO-301-2 - Vodovod 2. etapa</t>
  </si>
  <si>
    <t>0,8*(112+1,5)</t>
  </si>
  <si>
    <t>1,8*0,8*(112+1,5)*0,5</t>
  </si>
  <si>
    <t>1,8*2*(112+1,5)</t>
  </si>
  <si>
    <t>"na meziskládku a zpět" 90,8*2/2</t>
  </si>
  <si>
    <t>90,8*2-97,16</t>
  </si>
  <si>
    <t>84,44*1,7</t>
  </si>
  <si>
    <t>"na meziskládce" 90,8*2</t>
  </si>
  <si>
    <t>90,8*2-36,32-9,08-0,43*0,8*(112+1,5)</t>
  </si>
  <si>
    <t>0,4*0,8*(112+1,5)</t>
  </si>
  <si>
    <t>36,32*1,8</t>
  </si>
  <si>
    <t>0,1*0,8*(112+1,5)</t>
  </si>
  <si>
    <t>0,41</t>
  </si>
  <si>
    <t>trouba vodovodní litinová hrdlová s vnitřní výstelkou PUR DN 100, dl 6m Pz s bitumenovým náterem</t>
  </si>
  <si>
    <t>2*(112+1,5)</t>
  </si>
  <si>
    <t>46,31*8 'Přepočtené koeficientem množství</t>
  </si>
  <si>
    <t>SO-401 - Veřejné osvětlení</t>
  </si>
  <si>
    <t xml:space="preserve">    741 - Elektroinstalace - silnoproud</t>
  </si>
  <si>
    <t>741</t>
  </si>
  <si>
    <t>Elektroinstalace - silnoproud</t>
  </si>
  <si>
    <t>00001</t>
  </si>
  <si>
    <t>Napojení ve stávajícím svítidle VO</t>
  </si>
  <si>
    <t>ks</t>
  </si>
  <si>
    <t>670817703</t>
  </si>
  <si>
    <t>00002</t>
  </si>
  <si>
    <t>Napojení na stávající uzemnění</t>
  </si>
  <si>
    <t>-2103271748</t>
  </si>
  <si>
    <t>00003</t>
  </si>
  <si>
    <t>Přípatek za zatahování kabelu do chráničky</t>
  </si>
  <si>
    <t>987517632</t>
  </si>
  <si>
    <t>35+31+35+32+34+33+30+20</t>
  </si>
  <si>
    <t>00004</t>
  </si>
  <si>
    <t>Vyhledání stávajícího kabelového vedení VO</t>
  </si>
  <si>
    <t>-2129365771</t>
  </si>
  <si>
    <t>00005</t>
  </si>
  <si>
    <t>Uzemnění - ochrana proti korozi</t>
  </si>
  <si>
    <t>-1584865201</t>
  </si>
  <si>
    <t>00006</t>
  </si>
  <si>
    <t>Poplatek za recyklaci svítidla</t>
  </si>
  <si>
    <t>-1207957677</t>
  </si>
  <si>
    <t>00007</t>
  </si>
  <si>
    <t>Zaměření skutečného provedení VO</t>
  </si>
  <si>
    <t>958074328</t>
  </si>
  <si>
    <t>00008</t>
  </si>
  <si>
    <t>1082097471</t>
  </si>
  <si>
    <t>00009</t>
  </si>
  <si>
    <t>821710911</t>
  </si>
  <si>
    <t>00010</t>
  </si>
  <si>
    <t>Náklady na dopravu</t>
  </si>
  <si>
    <t>-1683376821</t>
  </si>
  <si>
    <t>00011</t>
  </si>
  <si>
    <t>Koordinace prací s investorem a dodavatelem stavby</t>
  </si>
  <si>
    <t>1592048580</t>
  </si>
  <si>
    <t>00012</t>
  </si>
  <si>
    <t>Komplexní zkoušky, vč. vypracování harmonogramu</t>
  </si>
  <si>
    <t>-1908128160</t>
  </si>
  <si>
    <t>00925</t>
  </si>
  <si>
    <t>Pojistková vložka 6A</t>
  </si>
  <si>
    <t>1068493519</t>
  </si>
  <si>
    <t>01001</t>
  </si>
  <si>
    <t>Přepěťová ochrana na DIN lištu, typ 1+2, 25kA (10/350)</t>
  </si>
  <si>
    <t>1448311660</t>
  </si>
  <si>
    <t>01403</t>
  </si>
  <si>
    <t>FeZn 30x4mm</t>
  </si>
  <si>
    <t>750699036</t>
  </si>
  <si>
    <t>01404</t>
  </si>
  <si>
    <t>FeZn R=10mm s PVC izolací</t>
  </si>
  <si>
    <t>161041162</t>
  </si>
  <si>
    <t>01430</t>
  </si>
  <si>
    <t>Svorka SR02</t>
  </si>
  <si>
    <t>628231694</t>
  </si>
  <si>
    <t>01431</t>
  </si>
  <si>
    <t>Svorka SR03</t>
  </si>
  <si>
    <t>-1994421586</t>
  </si>
  <si>
    <t>01594</t>
  </si>
  <si>
    <t>Kabelové oko na FeZn drát 10mm2, vč. pérové a vějířové podložky</t>
  </si>
  <si>
    <t>-1740902754</t>
  </si>
  <si>
    <t>02985</t>
  </si>
  <si>
    <t>CYKY-J 3x1.5mm2</t>
  </si>
  <si>
    <t>-1321849113</t>
  </si>
  <si>
    <t>02995</t>
  </si>
  <si>
    <t>AYKY-J 4x16mm2</t>
  </si>
  <si>
    <t>-22620283</t>
  </si>
  <si>
    <t>48001</t>
  </si>
  <si>
    <t>Sadové svítidlo - zdroj LED 13,4 W, světlený tok 1184 lm, 2700 °K - typ dle správce VO</t>
  </si>
  <si>
    <t>1089178917</t>
  </si>
  <si>
    <t>48002</t>
  </si>
  <si>
    <t>Silniční svítidlo - zdroj LED 21 W, světlený tok 1899 lm, 2700 °K - typ dle správce VO</t>
  </si>
  <si>
    <t>-522723133</t>
  </si>
  <si>
    <t>48011</t>
  </si>
  <si>
    <t>Sadový ocelový bezpaticový stožár 5,8 m, s ocelovou manžetou, 133mm-89mm-60mm, žárový pozink - typ dle správce VO</t>
  </si>
  <si>
    <t>-1308165743</t>
  </si>
  <si>
    <t>48121</t>
  </si>
  <si>
    <t>Stožárová svorkovnice, 1 pojistka</t>
  </si>
  <si>
    <t>1021206246</t>
  </si>
  <si>
    <t>90001</t>
  </si>
  <si>
    <t>Fólie z polyetylenu šíře 220mm</t>
  </si>
  <si>
    <t>-585223561</t>
  </si>
  <si>
    <t>90021</t>
  </si>
  <si>
    <t>Chránička ohebná korugovaná HDPE40</t>
  </si>
  <si>
    <t>665187531</t>
  </si>
  <si>
    <t>90061</t>
  </si>
  <si>
    <t>Stožárové pouzdro 250*1000mm</t>
  </si>
  <si>
    <t>-1997539776</t>
  </si>
  <si>
    <t>210204002</t>
  </si>
  <si>
    <t>Demontáž stožárů osvětlení parkových ocelových (pro opětovnou montáž)</t>
  </si>
  <si>
    <t>-276475705</t>
  </si>
  <si>
    <t>210204002.1</t>
  </si>
  <si>
    <t>Montáž stožárů osvětlení parkových ocelových</t>
  </si>
  <si>
    <t>-1653509595</t>
  </si>
  <si>
    <t>210204201</t>
  </si>
  <si>
    <t>Demontáž elektrovýzbroje stožárů osvětlení 1 okruh (pro opětovnou montáž)</t>
  </si>
  <si>
    <t>364435560</t>
  </si>
  <si>
    <t>210204201.1</t>
  </si>
  <si>
    <t>Montáž elektrovýzbroje stožárů osvětlení 1 okruh</t>
  </si>
  <si>
    <t>-570917781</t>
  </si>
  <si>
    <t>460010024</t>
  </si>
  <si>
    <t>Vytyčení trasy vedení kabelového podzemního v zastavěném prostoru</t>
  </si>
  <si>
    <t>km</t>
  </si>
  <si>
    <t>979930662</t>
  </si>
  <si>
    <t>460161132</t>
  </si>
  <si>
    <t>Hloubení kabelových rýh ručně š 35 cm hl 40 cm v hornině tř I skupiny 3</t>
  </si>
  <si>
    <t>-138063722</t>
  </si>
  <si>
    <t>460161162</t>
  </si>
  <si>
    <t>Hloubení kabelových rýh ručně š 35 cm hl 70 cm v hornině tř I skupiny 3</t>
  </si>
  <si>
    <t>-254566536</t>
  </si>
  <si>
    <t>14+26+30+27+29+28+25+21</t>
  </si>
  <si>
    <t>460161292</t>
  </si>
  <si>
    <t>Hloubení kabelových rýh ručně š 50 cm hl 100 cm v hornině tř I skupiny 3</t>
  </si>
  <si>
    <t>65465871</t>
  </si>
  <si>
    <t>11+9</t>
  </si>
  <si>
    <t>460241111</t>
  </si>
  <si>
    <t>Příplatek za ztížení vykopávky při elektromontážích v blízkosti podzemního vedení</t>
  </si>
  <si>
    <t>155716971</t>
  </si>
  <si>
    <t>460242221</t>
  </si>
  <si>
    <t>Provizorní zajištění kabelů ve výkopech při jejich souběhu</t>
  </si>
  <si>
    <t>182784951</t>
  </si>
  <si>
    <t>460341113</t>
  </si>
  <si>
    <t>Vodorovné přemístění horniny jakékoliv třídy dopravními prostředky při elektromontážích do 1000 m</t>
  </si>
  <si>
    <t>-474240790</t>
  </si>
  <si>
    <t>(7*0,5)+1,5</t>
  </si>
  <si>
    <t>460341121</t>
  </si>
  <si>
    <t>Příplatek k vodorovnému přemístění horniny dopravními prostředky při elektromontážích za každých dalších 1000 m</t>
  </si>
  <si>
    <t>2095518419</t>
  </si>
  <si>
    <t>10*((7*0,5)+1,5)</t>
  </si>
  <si>
    <t>460431142</t>
  </si>
  <si>
    <t>Zásyp kabelových rýh ručně se zhutněním š 35 cm hl 40 cm z horniny tř I skupiny 3</t>
  </si>
  <si>
    <t>-1163336602</t>
  </si>
  <si>
    <t>460431172</t>
  </si>
  <si>
    <t>Zásyp kabelových rýh ručně se zhutněním š 35 cm hl 70 cm z horniny tř I skupiny 3</t>
  </si>
  <si>
    <t>-37890004</t>
  </si>
  <si>
    <t>460431312</t>
  </si>
  <si>
    <t>Zásyp kabelových rýh ručně se zhutněním š 50 cm hl 100 cm z horniny tř I skupiny 3</t>
  </si>
  <si>
    <t>-1678479324</t>
  </si>
  <si>
    <t>460611113</t>
  </si>
  <si>
    <t>Vrty nepažené pro stožáry průměru do 55 cm, hloubky do 2 m v hornině tř vrtatelnosti III</t>
  </si>
  <si>
    <t>-1388613709</t>
  </si>
  <si>
    <t>460641113</t>
  </si>
  <si>
    <t>Základové konstrukce při elektromontážích z monolitického betonu tř. C 16/20</t>
  </si>
  <si>
    <t>-199005300</t>
  </si>
  <si>
    <t>(7*0,5)</t>
  </si>
  <si>
    <t>460671112</t>
  </si>
  <si>
    <t>Výstražná fólie pro krytí kabelů šířky 25 cm</t>
  </si>
  <si>
    <t>-763016945</t>
  </si>
  <si>
    <t>30+26+30+27+29+28+25+30</t>
  </si>
  <si>
    <t>460791212</t>
  </si>
  <si>
    <t>Montáž trubek ochranných plastových ohebných do 50 mm uložených do rýhy</t>
  </si>
  <si>
    <t>-241414713</t>
  </si>
  <si>
    <t>460871153</t>
  </si>
  <si>
    <t>Podklad vozovky a chodníku z kameniva drceného se zhutněním při elektromontážích tloušťky do 20 cm</t>
  </si>
  <si>
    <t>-848852356</t>
  </si>
  <si>
    <t>3*0,5</t>
  </si>
  <si>
    <t>460881511</t>
  </si>
  <si>
    <t>Kladení dlažby z kostek kamenných velkých do lože z kameniva těženého při elektromontážích</t>
  </si>
  <si>
    <t>772869510</t>
  </si>
  <si>
    <t>460892121</t>
  </si>
  <si>
    <t>Osazení betonového obrubníku chodníkového ležatého do betonu při elektromontážích</t>
  </si>
  <si>
    <t>-1860039638</t>
  </si>
  <si>
    <t>460911111</t>
  </si>
  <si>
    <t>Očištění kostek kamenných velkých z rozebraných dlažeb při elektromontážích</t>
  </si>
  <si>
    <t>631272414</t>
  </si>
  <si>
    <t>460912211</t>
  </si>
  <si>
    <t>Očištění vybouraných obrubníků chodníkových od spojovacího materiálu</t>
  </si>
  <si>
    <t>55426947</t>
  </si>
  <si>
    <t>468011122</t>
  </si>
  <si>
    <t>Odstranění podkladu nebo krytu komunikace při elektromontážích z kameniva drceného tloušťky do 20 cm</t>
  </si>
  <si>
    <t>-377394889</t>
  </si>
  <si>
    <t>468021111</t>
  </si>
  <si>
    <t>Rozebrání dlažeb při elektromontážích ručně z kostek velkých do písku spáry nezalité</t>
  </si>
  <si>
    <t>1457355299</t>
  </si>
  <si>
    <t>468031111</t>
  </si>
  <si>
    <t>Vytrhání obrub při elektromontážích ležatých chodníkových s odhozením nebo naložením na dopravní prostředek</t>
  </si>
  <si>
    <t>2090627586</t>
  </si>
  <si>
    <t>741122122</t>
  </si>
  <si>
    <t>Montáž kabel Cu plný kulatý žíla 3x1,5 až 6 mm2 zatažený v trubkách (CYKY)</t>
  </si>
  <si>
    <t>-889100493</t>
  </si>
  <si>
    <t>6*7</t>
  </si>
  <si>
    <t>741123224</t>
  </si>
  <si>
    <t>Montáž kabel Al plný nebo laněný kulatý žíla 4x16 mm2 uložený volně (např. AYKY)</t>
  </si>
  <si>
    <t>1156757300</t>
  </si>
  <si>
    <t>35+31+35+32+34+33+30</t>
  </si>
  <si>
    <t>741130001</t>
  </si>
  <si>
    <t>Ukončení vodič izolovaný do 2,5mm2 v rozváděči nebo na přístroji</t>
  </si>
  <si>
    <t>-1038087497</t>
  </si>
  <si>
    <t>(2*3)*7</t>
  </si>
  <si>
    <t>741130006</t>
  </si>
  <si>
    <t>Ukončení vodič izolovaný do 16 mm2 v rozváděči nebo na přístroji</t>
  </si>
  <si>
    <t>1165456338</t>
  </si>
  <si>
    <t>-332079967</t>
  </si>
  <si>
    <t>15*4</t>
  </si>
  <si>
    <t>741320041</t>
  </si>
  <si>
    <t>Montáž pojistka - patrona do 60 A se styčným kroužkem se zapojením vodičů</t>
  </si>
  <si>
    <t>-1790587914</t>
  </si>
  <si>
    <t>741322001</t>
  </si>
  <si>
    <t>Montáž svodiče bleskových proudů nn typ 1 jednopólových impulzní proud do 35 kA</t>
  </si>
  <si>
    <t>1076086434</t>
  </si>
  <si>
    <t>741373003</t>
  </si>
  <si>
    <t>Demontáž svítidlo výbojkové průmyslové stropní na sloupek parkový (pro opětovnou montáž)</t>
  </si>
  <si>
    <t>-792493709</t>
  </si>
  <si>
    <t>741373003.1</t>
  </si>
  <si>
    <t>Montáž svítidlo výbojkové průmyslové stropní na sloupek parkový</t>
  </si>
  <si>
    <t>-994203118</t>
  </si>
  <si>
    <t>741410021</t>
  </si>
  <si>
    <t>Montáž vodič uzemňovací pásek průřezu do 120 mm2 v městské zástavbě v zemi</t>
  </si>
  <si>
    <t>-2080740802</t>
  </si>
  <si>
    <t>741410041</t>
  </si>
  <si>
    <t>Montáž vodič uzemňovací drát nebo lano D do 10 mm v městské zástavbě</t>
  </si>
  <si>
    <t>-1820515794</t>
  </si>
  <si>
    <t>741420022</t>
  </si>
  <si>
    <t>Montáž svorka hromosvodná se 3 šrouby</t>
  </si>
  <si>
    <t>-633012085</t>
  </si>
  <si>
    <t>2+7</t>
  </si>
  <si>
    <t>741810002</t>
  </si>
  <si>
    <t>Celková prohlídka elektrického rozvodu a zařízení přes 100 000 do 500 000,- Kč</t>
  </si>
  <si>
    <t>959916656</t>
  </si>
  <si>
    <t>Pol1</t>
  </si>
  <si>
    <t>Prořez</t>
  </si>
  <si>
    <t>%</t>
  </si>
  <si>
    <t>-1979082216</t>
  </si>
  <si>
    <t>SO-501 - Přemístění HUP</t>
  </si>
  <si>
    <t xml:space="preserve">    723 - Zdravotechnika - vnitřní plynovod</t>
  </si>
  <si>
    <t>M - Práce a dodávky M</t>
  </si>
  <si>
    <t xml:space="preserve">    23-M - Montáže potrubí</t>
  </si>
  <si>
    <t>119001405</t>
  </si>
  <si>
    <t>Dočasné zajištění potrubí z PE DN do 200 mm</t>
  </si>
  <si>
    <t>-1513024026</t>
  </si>
  <si>
    <t>132151101</t>
  </si>
  <si>
    <t>Hloubení rýh nezapažených š do 800 mm v hornině třídy těžitelnosti I skupiny 1 a 2 objem do 20 m3 strojně</t>
  </si>
  <si>
    <t>-604934914</t>
  </si>
  <si>
    <t>"rýha pro potrubí"1,5*0,8*0,9</t>
  </si>
  <si>
    <t>"rýha pro základ skříně HUP"0,25*0,6*0,7</t>
  </si>
  <si>
    <t>1947107153</t>
  </si>
  <si>
    <t>162251102</t>
  </si>
  <si>
    <t>Vodorovné přemístění přes 20 do 50 m výkopku/sypaniny z horniny třídy těžitelnosti I skupiny 1 až 3</t>
  </si>
  <si>
    <t>1012497869</t>
  </si>
  <si>
    <t>174111101</t>
  </si>
  <si>
    <t>Zásyp jam, šachet rýh nebo kolem objektů sypaninou se zhutněním ručně</t>
  </si>
  <si>
    <t>-1511139368</t>
  </si>
  <si>
    <t>175111101</t>
  </si>
  <si>
    <t>Obsypání potrubí ručně sypaninou bez prohození, uloženou do 3 m</t>
  </si>
  <si>
    <t>245486522</t>
  </si>
  <si>
    <t>1,5*0,8*0,332</t>
  </si>
  <si>
    <t>58331351</t>
  </si>
  <si>
    <t>kamenivo těžené drobné frakce 0/4</t>
  </si>
  <si>
    <t>-1495712199</t>
  </si>
  <si>
    <t>0,398*1,855</t>
  </si>
  <si>
    <t>806275507</t>
  </si>
  <si>
    <t>"základ skříně HUP"0,6*0,25*0,1</t>
  </si>
  <si>
    <t>"potrubí"1,5*0,8*0,1</t>
  </si>
  <si>
    <t>998276101</t>
  </si>
  <si>
    <t>Přesun hmot pro trubní vedení z trub z plastických hmot otevřený výkop</t>
  </si>
  <si>
    <t>442332823</t>
  </si>
  <si>
    <t>723</t>
  </si>
  <si>
    <t>Zdravotechnika - vnitřní plynovod</t>
  </si>
  <si>
    <t>23022003HUP</t>
  </si>
  <si>
    <t>Montáž plastové skříně pro HUP</t>
  </si>
  <si>
    <t>-934984091</t>
  </si>
  <si>
    <t>35711816HUP</t>
  </si>
  <si>
    <t>skříň přípojková pro NTL plynovod- pro umístění HUP a plynoměru S300 s podstavcem, rozměr skříně 500x480x225, instalační rám pro uchycení přechodky, hup a plynoměru</t>
  </si>
  <si>
    <t>256</t>
  </si>
  <si>
    <t>-254554703</t>
  </si>
  <si>
    <t>723120804</t>
  </si>
  <si>
    <t>Demontáž potrubí ocelové závitové svařované DN do 25</t>
  </si>
  <si>
    <t>1100246172</t>
  </si>
  <si>
    <t>723160212</t>
  </si>
  <si>
    <t>Přípojka k plynoměru spojovaná na závit z nerezových vlnovcových trubek EUROGW DN 25</t>
  </si>
  <si>
    <t>soubor</t>
  </si>
  <si>
    <t>-2041014550</t>
  </si>
  <si>
    <t>723160334</t>
  </si>
  <si>
    <t>Rozpěrka přípojek plynoměru G 1"</t>
  </si>
  <si>
    <t>-368880886</t>
  </si>
  <si>
    <t>723160804</t>
  </si>
  <si>
    <t>Demontáž přípojka k plynoměru na závit bez ochozu G 1</t>
  </si>
  <si>
    <t>pár</t>
  </si>
  <si>
    <t>1145094395</t>
  </si>
  <si>
    <t>723160831</t>
  </si>
  <si>
    <t>Demontáž rozpěrky k plynoměru G 1</t>
  </si>
  <si>
    <t>-1712462355</t>
  </si>
  <si>
    <t>723231164</t>
  </si>
  <si>
    <t>Kohout kulový přímý G 1" PN 42 do 185°C plnoprůtokový vnitřní závit těžká řada</t>
  </si>
  <si>
    <t>1718678651</t>
  </si>
  <si>
    <t>723260801</t>
  </si>
  <si>
    <t>Demontáž plynoměrů G 2 nebo G 4 nebo G 10 max. průtok do 16 m3/hod.</t>
  </si>
  <si>
    <t>963332087</t>
  </si>
  <si>
    <t>723260801DMTZ</t>
  </si>
  <si>
    <t>Demontáž přístavku OPZ z bet. dílů</t>
  </si>
  <si>
    <t>-134224309</t>
  </si>
  <si>
    <t>723261912</t>
  </si>
  <si>
    <t>Montáž plynoměrů G-2, G-4 maximální průtok 6 m3/hod.</t>
  </si>
  <si>
    <t>460941296</t>
  </si>
  <si>
    <t>998723201</t>
  </si>
  <si>
    <t>Přesun hmot procentní pro vnitřní plynovod v objektech v do 6 m</t>
  </si>
  <si>
    <t>-1270137399</t>
  </si>
  <si>
    <t>Práce a dodávky M</t>
  </si>
  <si>
    <t>23-M</t>
  </si>
  <si>
    <t>Montáže potrubí</t>
  </si>
  <si>
    <t>230086115</t>
  </si>
  <si>
    <t>Demontáž plastového potrubí dn do 110 mm</t>
  </si>
  <si>
    <t>1186336328</t>
  </si>
  <si>
    <t>230170001</t>
  </si>
  <si>
    <t>Tlakové zkoušky těsnosti potrubí - příprava DN do 40</t>
  </si>
  <si>
    <t>sada</t>
  </si>
  <si>
    <t>-290418542</t>
  </si>
  <si>
    <t>230170011</t>
  </si>
  <si>
    <t>Tlakové zkoušky těsnosti potrubí - zkouška DN do 40</t>
  </si>
  <si>
    <t>-436720277</t>
  </si>
  <si>
    <t>230200352</t>
  </si>
  <si>
    <t>Jednostranné přerušení průtoku plynu za použití trnování potrubí DN do 32 mm</t>
  </si>
  <si>
    <t>-395125707</t>
  </si>
  <si>
    <t>230205025</t>
  </si>
  <si>
    <t>Montáž potrubí plastového svařované na tupo nebo elektrospojkou dn 32 mm en 3,0 mm</t>
  </si>
  <si>
    <t>-2112291375</t>
  </si>
  <si>
    <t>28613524</t>
  </si>
  <si>
    <t>potrubí třívrstvé PE100 RC SDR11 32x3,0 dl 12m</t>
  </si>
  <si>
    <t>-70340803</t>
  </si>
  <si>
    <t>230205225</t>
  </si>
  <si>
    <t>Montáž trubního dílu PE elektrotvarovky nebo svařovaného na tupo dn 32 mm en 2,0 mm</t>
  </si>
  <si>
    <t>1046573349</t>
  </si>
  <si>
    <t>28614199</t>
  </si>
  <si>
    <t>koleno 90° SDR11 PE 100 PN16 D 32mm</t>
  </si>
  <si>
    <t>-1621490536</t>
  </si>
  <si>
    <t>NCL.612682</t>
  </si>
  <si>
    <t>FRIALEN - MB d 32, PE100, SDR11, spojka s lehce vyrazitelným dorazem, elektro</t>
  </si>
  <si>
    <t>-652677315</t>
  </si>
  <si>
    <t>NCL.612580</t>
  </si>
  <si>
    <t>USTN d32 / R 1", PE100, SDR11, přechodový kus PE-HD / ocel vnější závit, elektro</t>
  </si>
  <si>
    <t>-387178835</t>
  </si>
  <si>
    <t>230205241</t>
  </si>
  <si>
    <t>Montáž trubního dílu PE elektrotvarovky nebo svařovaného na tupo dn 63 mm en 3,6 mm</t>
  </si>
  <si>
    <t>275769003</t>
  </si>
  <si>
    <t>28613962</t>
  </si>
  <si>
    <t>trubka ochranná PEHD 63x3,6mm</t>
  </si>
  <si>
    <t>-1697256805</t>
  </si>
  <si>
    <t>-2094151675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</si>
</sst>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 topLeftCell="A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2"/>
      <c r="AQ5" s="22"/>
      <c r="AR5" s="20"/>
      <c r="BE5" s="27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2"/>
      <c r="AQ6" s="22"/>
      <c r="AR6" s="20"/>
      <c r="BE6" s="27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9"/>
      <c r="BS10" s="17" t="s">
        <v>26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9"/>
      <c r="BS11" s="17" t="s">
        <v>26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9"/>
      <c r="BS12" s="17" t="s">
        <v>26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9"/>
      <c r="BS13" s="17" t="s">
        <v>26</v>
      </c>
    </row>
    <row r="14" spans="2:71" ht="12.75">
      <c r="B14" s="21"/>
      <c r="C14" s="22"/>
      <c r="D14" s="22"/>
      <c r="E14" s="284" t="s">
        <v>29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9"/>
      <c r="BS14" s="17" t="s">
        <v>26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9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9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9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9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9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9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9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9"/>
    </row>
    <row r="23" spans="2:57" s="1" customFormat="1" ht="16.5" customHeight="1">
      <c r="B23" s="21"/>
      <c r="C23" s="22"/>
      <c r="D23" s="22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2"/>
      <c r="AP23" s="22"/>
      <c r="AQ23" s="22"/>
      <c r="AR23" s="20"/>
      <c r="BE23" s="27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9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7">
        <f>ROUND(AG94,2)</f>
        <v>0</v>
      </c>
      <c r="AL26" s="288"/>
      <c r="AM26" s="288"/>
      <c r="AN26" s="288"/>
      <c r="AO26" s="288"/>
      <c r="AP26" s="36"/>
      <c r="AQ26" s="36"/>
      <c r="AR26" s="39"/>
      <c r="BE26" s="27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9" t="s">
        <v>36</v>
      </c>
      <c r="M28" s="289"/>
      <c r="N28" s="289"/>
      <c r="O28" s="289"/>
      <c r="P28" s="289"/>
      <c r="Q28" s="36"/>
      <c r="R28" s="36"/>
      <c r="S28" s="36"/>
      <c r="T28" s="36"/>
      <c r="U28" s="36"/>
      <c r="V28" s="36"/>
      <c r="W28" s="289" t="s">
        <v>37</v>
      </c>
      <c r="X28" s="289"/>
      <c r="Y28" s="289"/>
      <c r="Z28" s="289"/>
      <c r="AA28" s="289"/>
      <c r="AB28" s="289"/>
      <c r="AC28" s="289"/>
      <c r="AD28" s="289"/>
      <c r="AE28" s="289"/>
      <c r="AF28" s="36"/>
      <c r="AG28" s="36"/>
      <c r="AH28" s="36"/>
      <c r="AI28" s="36"/>
      <c r="AJ28" s="36"/>
      <c r="AK28" s="289" t="s">
        <v>38</v>
      </c>
      <c r="AL28" s="289"/>
      <c r="AM28" s="289"/>
      <c r="AN28" s="289"/>
      <c r="AO28" s="289"/>
      <c r="AP28" s="36"/>
      <c r="AQ28" s="36"/>
      <c r="AR28" s="39"/>
      <c r="BE28" s="279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92">
        <v>0.21</v>
      </c>
      <c r="M29" s="291"/>
      <c r="N29" s="291"/>
      <c r="O29" s="291"/>
      <c r="P29" s="291"/>
      <c r="Q29" s="41"/>
      <c r="R29" s="41"/>
      <c r="S29" s="41"/>
      <c r="T29" s="41"/>
      <c r="U29" s="41"/>
      <c r="V29" s="41"/>
      <c r="W29" s="290">
        <f>ROUND(AZ94,2)</f>
        <v>0</v>
      </c>
      <c r="X29" s="291"/>
      <c r="Y29" s="291"/>
      <c r="Z29" s="291"/>
      <c r="AA29" s="291"/>
      <c r="AB29" s="291"/>
      <c r="AC29" s="291"/>
      <c r="AD29" s="291"/>
      <c r="AE29" s="291"/>
      <c r="AF29" s="41"/>
      <c r="AG29" s="41"/>
      <c r="AH29" s="41"/>
      <c r="AI29" s="41"/>
      <c r="AJ29" s="41"/>
      <c r="AK29" s="290">
        <f>ROUND(AV94,2)</f>
        <v>0</v>
      </c>
      <c r="AL29" s="291"/>
      <c r="AM29" s="291"/>
      <c r="AN29" s="291"/>
      <c r="AO29" s="291"/>
      <c r="AP29" s="41"/>
      <c r="AQ29" s="41"/>
      <c r="AR29" s="42"/>
      <c r="BE29" s="280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92">
        <v>0.15</v>
      </c>
      <c r="M30" s="291"/>
      <c r="N30" s="291"/>
      <c r="O30" s="291"/>
      <c r="P30" s="291"/>
      <c r="Q30" s="41"/>
      <c r="R30" s="41"/>
      <c r="S30" s="41"/>
      <c r="T30" s="41"/>
      <c r="U30" s="41"/>
      <c r="V30" s="41"/>
      <c r="W30" s="290">
        <f>ROUND(BA94,2)</f>
        <v>0</v>
      </c>
      <c r="X30" s="291"/>
      <c r="Y30" s="291"/>
      <c r="Z30" s="291"/>
      <c r="AA30" s="291"/>
      <c r="AB30" s="291"/>
      <c r="AC30" s="291"/>
      <c r="AD30" s="291"/>
      <c r="AE30" s="291"/>
      <c r="AF30" s="41"/>
      <c r="AG30" s="41"/>
      <c r="AH30" s="41"/>
      <c r="AI30" s="41"/>
      <c r="AJ30" s="41"/>
      <c r="AK30" s="290">
        <f>ROUND(AW94,2)</f>
        <v>0</v>
      </c>
      <c r="AL30" s="291"/>
      <c r="AM30" s="291"/>
      <c r="AN30" s="291"/>
      <c r="AO30" s="291"/>
      <c r="AP30" s="41"/>
      <c r="AQ30" s="41"/>
      <c r="AR30" s="42"/>
      <c r="BE30" s="280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92">
        <v>0.21</v>
      </c>
      <c r="M31" s="291"/>
      <c r="N31" s="291"/>
      <c r="O31" s="291"/>
      <c r="P31" s="291"/>
      <c r="Q31" s="41"/>
      <c r="R31" s="41"/>
      <c r="S31" s="41"/>
      <c r="T31" s="41"/>
      <c r="U31" s="41"/>
      <c r="V31" s="41"/>
      <c r="W31" s="290">
        <f>ROUND(BB94,2)</f>
        <v>0</v>
      </c>
      <c r="X31" s="291"/>
      <c r="Y31" s="291"/>
      <c r="Z31" s="291"/>
      <c r="AA31" s="291"/>
      <c r="AB31" s="291"/>
      <c r="AC31" s="291"/>
      <c r="AD31" s="291"/>
      <c r="AE31" s="291"/>
      <c r="AF31" s="41"/>
      <c r="AG31" s="41"/>
      <c r="AH31" s="41"/>
      <c r="AI31" s="41"/>
      <c r="AJ31" s="41"/>
      <c r="AK31" s="290">
        <v>0</v>
      </c>
      <c r="AL31" s="291"/>
      <c r="AM31" s="291"/>
      <c r="AN31" s="291"/>
      <c r="AO31" s="291"/>
      <c r="AP31" s="41"/>
      <c r="AQ31" s="41"/>
      <c r="AR31" s="42"/>
      <c r="BE31" s="280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92">
        <v>0.15</v>
      </c>
      <c r="M32" s="291"/>
      <c r="N32" s="291"/>
      <c r="O32" s="291"/>
      <c r="P32" s="291"/>
      <c r="Q32" s="41"/>
      <c r="R32" s="41"/>
      <c r="S32" s="41"/>
      <c r="T32" s="41"/>
      <c r="U32" s="41"/>
      <c r="V32" s="41"/>
      <c r="W32" s="290">
        <f>ROUND(BC94,2)</f>
        <v>0</v>
      </c>
      <c r="X32" s="291"/>
      <c r="Y32" s="291"/>
      <c r="Z32" s="291"/>
      <c r="AA32" s="291"/>
      <c r="AB32" s="291"/>
      <c r="AC32" s="291"/>
      <c r="AD32" s="291"/>
      <c r="AE32" s="291"/>
      <c r="AF32" s="41"/>
      <c r="AG32" s="41"/>
      <c r="AH32" s="41"/>
      <c r="AI32" s="41"/>
      <c r="AJ32" s="41"/>
      <c r="AK32" s="290">
        <v>0</v>
      </c>
      <c r="AL32" s="291"/>
      <c r="AM32" s="291"/>
      <c r="AN32" s="291"/>
      <c r="AO32" s="291"/>
      <c r="AP32" s="41"/>
      <c r="AQ32" s="41"/>
      <c r="AR32" s="42"/>
      <c r="BE32" s="280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92">
        <v>0</v>
      </c>
      <c r="M33" s="291"/>
      <c r="N33" s="291"/>
      <c r="O33" s="291"/>
      <c r="P33" s="291"/>
      <c r="Q33" s="41"/>
      <c r="R33" s="41"/>
      <c r="S33" s="41"/>
      <c r="T33" s="41"/>
      <c r="U33" s="41"/>
      <c r="V33" s="41"/>
      <c r="W33" s="290">
        <f>ROUND(BD94,2)</f>
        <v>0</v>
      </c>
      <c r="X33" s="291"/>
      <c r="Y33" s="291"/>
      <c r="Z33" s="291"/>
      <c r="AA33" s="291"/>
      <c r="AB33" s="291"/>
      <c r="AC33" s="291"/>
      <c r="AD33" s="291"/>
      <c r="AE33" s="291"/>
      <c r="AF33" s="41"/>
      <c r="AG33" s="41"/>
      <c r="AH33" s="41"/>
      <c r="AI33" s="41"/>
      <c r="AJ33" s="41"/>
      <c r="AK33" s="290">
        <v>0</v>
      </c>
      <c r="AL33" s="291"/>
      <c r="AM33" s="291"/>
      <c r="AN33" s="291"/>
      <c r="AO33" s="291"/>
      <c r="AP33" s="41"/>
      <c r="AQ33" s="41"/>
      <c r="AR33" s="42"/>
      <c r="BE33" s="28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9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96" t="s">
        <v>47</v>
      </c>
      <c r="Y35" s="294"/>
      <c r="Z35" s="294"/>
      <c r="AA35" s="294"/>
      <c r="AB35" s="294"/>
      <c r="AC35" s="45"/>
      <c r="AD35" s="45"/>
      <c r="AE35" s="45"/>
      <c r="AF35" s="45"/>
      <c r="AG35" s="45"/>
      <c r="AH35" s="45"/>
      <c r="AI35" s="45"/>
      <c r="AJ35" s="45"/>
      <c r="AK35" s="293">
        <f>SUM(AK26:AK33)</f>
        <v>0</v>
      </c>
      <c r="AL35" s="294"/>
      <c r="AM35" s="294"/>
      <c r="AN35" s="294"/>
      <c r="AO35" s="29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20230201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3" t="str">
        <f>K6</f>
        <v>Stavební úpravy v ulici J. Šíra Vrchlabí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5" t="str">
        <f>IF(AN8="","",AN8)</f>
        <v>1. 2. 2023</v>
      </c>
      <c r="AN87" s="25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2" t="str">
        <f>IF(E17="","",E17)</f>
        <v xml:space="preserve"> </v>
      </c>
      <c r="AN89" s="263"/>
      <c r="AO89" s="263"/>
      <c r="AP89" s="263"/>
      <c r="AQ89" s="36"/>
      <c r="AR89" s="39"/>
      <c r="AS89" s="256" t="s">
        <v>55</v>
      </c>
      <c r="AT89" s="25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62" t="str">
        <f>IF(E20="","",E20)</f>
        <v>Ing. Roman Charvát</v>
      </c>
      <c r="AN90" s="263"/>
      <c r="AO90" s="263"/>
      <c r="AP90" s="263"/>
      <c r="AQ90" s="36"/>
      <c r="AR90" s="39"/>
      <c r="AS90" s="258"/>
      <c r="AT90" s="25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0"/>
      <c r="AT91" s="26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56</v>
      </c>
      <c r="D92" s="265"/>
      <c r="E92" s="265"/>
      <c r="F92" s="265"/>
      <c r="G92" s="265"/>
      <c r="H92" s="73"/>
      <c r="I92" s="267" t="s">
        <v>57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6" t="s">
        <v>58</v>
      </c>
      <c r="AH92" s="265"/>
      <c r="AI92" s="265"/>
      <c r="AJ92" s="265"/>
      <c r="AK92" s="265"/>
      <c r="AL92" s="265"/>
      <c r="AM92" s="265"/>
      <c r="AN92" s="267" t="s">
        <v>59</v>
      </c>
      <c r="AO92" s="265"/>
      <c r="AP92" s="268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6">
        <f>ROUND(AG95+SUM(AG99:AG102),2)</f>
        <v>0</v>
      </c>
      <c r="AH94" s="276"/>
      <c r="AI94" s="276"/>
      <c r="AJ94" s="276"/>
      <c r="AK94" s="276"/>
      <c r="AL94" s="276"/>
      <c r="AM94" s="276"/>
      <c r="AN94" s="277">
        <f aca="true" t="shared" si="0" ref="AN94:AN102">SUM(AG94,AT94)</f>
        <v>0</v>
      </c>
      <c r="AO94" s="277"/>
      <c r="AP94" s="277"/>
      <c r="AQ94" s="85" t="s">
        <v>1</v>
      </c>
      <c r="AR94" s="86"/>
      <c r="AS94" s="87">
        <f>ROUND(AS95+SUM(AS99:AS102),2)</f>
        <v>0</v>
      </c>
      <c r="AT94" s="88">
        <f aca="true" t="shared" si="1" ref="AT94:AT102">ROUND(SUM(AV94:AW94),2)</f>
        <v>0</v>
      </c>
      <c r="AU94" s="89">
        <f>ROUND(AU95+SUM(AU99:AU102),5)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ROUND(AZ95+SUM(AZ99:AZ102),2)</f>
        <v>0</v>
      </c>
      <c r="BA94" s="88">
        <f>ROUND(BA95+SUM(BA99:BA102),2)</f>
        <v>0</v>
      </c>
      <c r="BB94" s="88">
        <f>ROUND(BB95+SUM(BB99:BB102),2)</f>
        <v>0</v>
      </c>
      <c r="BC94" s="88">
        <f>ROUND(BC95+SUM(BC99:BC102),2)</f>
        <v>0</v>
      </c>
      <c r="BD94" s="90">
        <f>ROUND(BD95+SUM(BD99:BD102),2)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2:91" s="7" customFormat="1" ht="16.5" customHeight="1">
      <c r="B95" s="93"/>
      <c r="C95" s="94"/>
      <c r="D95" s="272" t="s">
        <v>79</v>
      </c>
      <c r="E95" s="272"/>
      <c r="F95" s="272"/>
      <c r="G95" s="272"/>
      <c r="H95" s="272"/>
      <c r="I95" s="95"/>
      <c r="J95" s="272" t="s">
        <v>80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69">
        <f>ROUND(SUM(AG96:AG98),2)</f>
        <v>0</v>
      </c>
      <c r="AH95" s="270"/>
      <c r="AI95" s="270"/>
      <c r="AJ95" s="270"/>
      <c r="AK95" s="270"/>
      <c r="AL95" s="270"/>
      <c r="AM95" s="270"/>
      <c r="AN95" s="271">
        <f t="shared" si="0"/>
        <v>0</v>
      </c>
      <c r="AO95" s="270"/>
      <c r="AP95" s="270"/>
      <c r="AQ95" s="96" t="s">
        <v>81</v>
      </c>
      <c r="AR95" s="97"/>
      <c r="AS95" s="98">
        <f>ROUND(SUM(AS96:AS98),2)</f>
        <v>0</v>
      </c>
      <c r="AT95" s="99">
        <f t="shared" si="1"/>
        <v>0</v>
      </c>
      <c r="AU95" s="100">
        <f>ROUND(SUM(AU96:AU98),5)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ROUND(SUM(AZ96:AZ98),2)</f>
        <v>0</v>
      </c>
      <c r="BA95" s="99">
        <f>ROUND(SUM(BA96:BA98),2)</f>
        <v>0</v>
      </c>
      <c r="BB95" s="99">
        <f>ROUND(SUM(BB96:BB98),2)</f>
        <v>0</v>
      </c>
      <c r="BC95" s="99">
        <f>ROUND(SUM(BC96:BC98),2)</f>
        <v>0</v>
      </c>
      <c r="BD95" s="101">
        <f>ROUND(SUM(BD96:BD98),2)</f>
        <v>0</v>
      </c>
      <c r="BS95" s="102" t="s">
        <v>74</v>
      </c>
      <c r="BT95" s="102" t="s">
        <v>8</v>
      </c>
      <c r="BU95" s="102" t="s">
        <v>76</v>
      </c>
      <c r="BV95" s="102" t="s">
        <v>77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0" s="4" customFormat="1" ht="16.5" customHeight="1">
      <c r="A96" s="103" t="s">
        <v>84</v>
      </c>
      <c r="B96" s="58"/>
      <c r="C96" s="104"/>
      <c r="D96" s="104"/>
      <c r="E96" s="275" t="s">
        <v>85</v>
      </c>
      <c r="F96" s="275"/>
      <c r="G96" s="275"/>
      <c r="H96" s="275"/>
      <c r="I96" s="275"/>
      <c r="J96" s="104"/>
      <c r="K96" s="275" t="s">
        <v>86</v>
      </c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3">
        <f>'a - příprava území'!J32</f>
        <v>0</v>
      </c>
      <c r="AH96" s="274"/>
      <c r="AI96" s="274"/>
      <c r="AJ96" s="274"/>
      <c r="AK96" s="274"/>
      <c r="AL96" s="274"/>
      <c r="AM96" s="274"/>
      <c r="AN96" s="273">
        <f t="shared" si="0"/>
        <v>0</v>
      </c>
      <c r="AO96" s="274"/>
      <c r="AP96" s="274"/>
      <c r="AQ96" s="105" t="s">
        <v>87</v>
      </c>
      <c r="AR96" s="60"/>
      <c r="AS96" s="106">
        <v>0</v>
      </c>
      <c r="AT96" s="107">
        <f t="shared" si="1"/>
        <v>0</v>
      </c>
      <c r="AU96" s="108">
        <f>'a - příprava území'!P125</f>
        <v>0</v>
      </c>
      <c r="AV96" s="107">
        <f>'a - příprava území'!J35</f>
        <v>0</v>
      </c>
      <c r="AW96" s="107">
        <f>'a - příprava území'!J36</f>
        <v>0</v>
      </c>
      <c r="AX96" s="107">
        <f>'a - příprava území'!J37</f>
        <v>0</v>
      </c>
      <c r="AY96" s="107">
        <f>'a - příprava území'!J38</f>
        <v>0</v>
      </c>
      <c r="AZ96" s="107">
        <f>'a - příprava území'!F35</f>
        <v>0</v>
      </c>
      <c r="BA96" s="107">
        <f>'a - příprava území'!F36</f>
        <v>0</v>
      </c>
      <c r="BB96" s="107">
        <f>'a - příprava území'!F37</f>
        <v>0</v>
      </c>
      <c r="BC96" s="107">
        <f>'a - příprava území'!F38</f>
        <v>0</v>
      </c>
      <c r="BD96" s="109">
        <f>'a - příprava území'!F39</f>
        <v>0</v>
      </c>
      <c r="BT96" s="110" t="s">
        <v>83</v>
      </c>
      <c r="BV96" s="110" t="s">
        <v>77</v>
      </c>
      <c r="BW96" s="110" t="s">
        <v>88</v>
      </c>
      <c r="BX96" s="110" t="s">
        <v>82</v>
      </c>
      <c r="CL96" s="110" t="s">
        <v>1</v>
      </c>
    </row>
    <row r="97" spans="1:90" s="4" customFormat="1" ht="16.5" customHeight="1">
      <c r="A97" s="103" t="s">
        <v>84</v>
      </c>
      <c r="B97" s="58"/>
      <c r="C97" s="104"/>
      <c r="D97" s="104"/>
      <c r="E97" s="275" t="s">
        <v>89</v>
      </c>
      <c r="F97" s="275"/>
      <c r="G97" s="275"/>
      <c r="H97" s="275"/>
      <c r="I97" s="275"/>
      <c r="J97" s="104"/>
      <c r="K97" s="275" t="s">
        <v>90</v>
      </c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3">
        <f>'b - návrh'!J32</f>
        <v>0</v>
      </c>
      <c r="AH97" s="274"/>
      <c r="AI97" s="274"/>
      <c r="AJ97" s="274"/>
      <c r="AK97" s="274"/>
      <c r="AL97" s="274"/>
      <c r="AM97" s="274"/>
      <c r="AN97" s="273">
        <f t="shared" si="0"/>
        <v>0</v>
      </c>
      <c r="AO97" s="274"/>
      <c r="AP97" s="274"/>
      <c r="AQ97" s="105" t="s">
        <v>87</v>
      </c>
      <c r="AR97" s="60"/>
      <c r="AS97" s="106">
        <v>0</v>
      </c>
      <c r="AT97" s="107">
        <f t="shared" si="1"/>
        <v>0</v>
      </c>
      <c r="AU97" s="108">
        <f>'b - návrh'!P131</f>
        <v>0</v>
      </c>
      <c r="AV97" s="107">
        <f>'b - návrh'!J35</f>
        <v>0</v>
      </c>
      <c r="AW97" s="107">
        <f>'b - návrh'!J36</f>
        <v>0</v>
      </c>
      <c r="AX97" s="107">
        <f>'b - návrh'!J37</f>
        <v>0</v>
      </c>
      <c r="AY97" s="107">
        <f>'b - návrh'!J38</f>
        <v>0</v>
      </c>
      <c r="AZ97" s="107">
        <f>'b - návrh'!F35</f>
        <v>0</v>
      </c>
      <c r="BA97" s="107">
        <f>'b - návrh'!F36</f>
        <v>0</v>
      </c>
      <c r="BB97" s="107">
        <f>'b - návrh'!F37</f>
        <v>0</v>
      </c>
      <c r="BC97" s="107">
        <f>'b - návrh'!F38</f>
        <v>0</v>
      </c>
      <c r="BD97" s="109">
        <f>'b - návrh'!F39</f>
        <v>0</v>
      </c>
      <c r="BT97" s="110" t="s">
        <v>83</v>
      </c>
      <c r="BV97" s="110" t="s">
        <v>77</v>
      </c>
      <c r="BW97" s="110" t="s">
        <v>91</v>
      </c>
      <c r="BX97" s="110" t="s">
        <v>82</v>
      </c>
      <c r="CL97" s="110" t="s">
        <v>1</v>
      </c>
    </row>
    <row r="98" spans="1:90" s="4" customFormat="1" ht="16.5" customHeight="1">
      <c r="A98" s="103" t="s">
        <v>84</v>
      </c>
      <c r="B98" s="58"/>
      <c r="C98" s="104"/>
      <c r="D98" s="104"/>
      <c r="E98" s="275" t="s">
        <v>92</v>
      </c>
      <c r="F98" s="275"/>
      <c r="G98" s="275"/>
      <c r="H98" s="275"/>
      <c r="I98" s="275"/>
      <c r="J98" s="104"/>
      <c r="K98" s="275" t="s">
        <v>93</v>
      </c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3">
        <f>'c - vedlejší a ostatní ná...'!J32</f>
        <v>0</v>
      </c>
      <c r="AH98" s="274"/>
      <c r="AI98" s="274"/>
      <c r="AJ98" s="274"/>
      <c r="AK98" s="274"/>
      <c r="AL98" s="274"/>
      <c r="AM98" s="274"/>
      <c r="AN98" s="273">
        <f t="shared" si="0"/>
        <v>0</v>
      </c>
      <c r="AO98" s="274"/>
      <c r="AP98" s="274"/>
      <c r="AQ98" s="105" t="s">
        <v>87</v>
      </c>
      <c r="AR98" s="60"/>
      <c r="AS98" s="106">
        <v>0</v>
      </c>
      <c r="AT98" s="107">
        <f t="shared" si="1"/>
        <v>0</v>
      </c>
      <c r="AU98" s="108">
        <f>'c - vedlejší a ostatní ná...'!P126</f>
        <v>0</v>
      </c>
      <c r="AV98" s="107">
        <f>'c - vedlejší a ostatní ná...'!J35</f>
        <v>0</v>
      </c>
      <c r="AW98" s="107">
        <f>'c - vedlejší a ostatní ná...'!J36</f>
        <v>0</v>
      </c>
      <c r="AX98" s="107">
        <f>'c - vedlejší a ostatní ná...'!J37</f>
        <v>0</v>
      </c>
      <c r="AY98" s="107">
        <f>'c - vedlejší a ostatní ná...'!J38</f>
        <v>0</v>
      </c>
      <c r="AZ98" s="107">
        <f>'c - vedlejší a ostatní ná...'!F35</f>
        <v>0</v>
      </c>
      <c r="BA98" s="107">
        <f>'c - vedlejší a ostatní ná...'!F36</f>
        <v>0</v>
      </c>
      <c r="BB98" s="107">
        <f>'c - vedlejší a ostatní ná...'!F37</f>
        <v>0</v>
      </c>
      <c r="BC98" s="107">
        <f>'c - vedlejší a ostatní ná...'!F38</f>
        <v>0</v>
      </c>
      <c r="BD98" s="109">
        <f>'c - vedlejší a ostatní ná...'!F39</f>
        <v>0</v>
      </c>
      <c r="BT98" s="110" t="s">
        <v>83</v>
      </c>
      <c r="BV98" s="110" t="s">
        <v>77</v>
      </c>
      <c r="BW98" s="110" t="s">
        <v>94</v>
      </c>
      <c r="BX98" s="110" t="s">
        <v>82</v>
      </c>
      <c r="CL98" s="110" t="s">
        <v>1</v>
      </c>
    </row>
    <row r="99" spans="1:91" s="7" customFormat="1" ht="24.75" customHeight="1">
      <c r="A99" s="103" t="s">
        <v>84</v>
      </c>
      <c r="B99" s="93"/>
      <c r="C99" s="94"/>
      <c r="D99" s="272" t="s">
        <v>95</v>
      </c>
      <c r="E99" s="272"/>
      <c r="F99" s="272"/>
      <c r="G99" s="272"/>
      <c r="H99" s="272"/>
      <c r="I99" s="95"/>
      <c r="J99" s="272" t="s">
        <v>96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1">
        <f>'SO-301-1 - Vodovod 1. etapa'!J30</f>
        <v>0</v>
      </c>
      <c r="AH99" s="270"/>
      <c r="AI99" s="270"/>
      <c r="AJ99" s="270"/>
      <c r="AK99" s="270"/>
      <c r="AL99" s="270"/>
      <c r="AM99" s="270"/>
      <c r="AN99" s="271">
        <f t="shared" si="0"/>
        <v>0</v>
      </c>
      <c r="AO99" s="270"/>
      <c r="AP99" s="270"/>
      <c r="AQ99" s="96" t="s">
        <v>81</v>
      </c>
      <c r="AR99" s="97"/>
      <c r="AS99" s="98">
        <v>0</v>
      </c>
      <c r="AT99" s="99">
        <f t="shared" si="1"/>
        <v>0</v>
      </c>
      <c r="AU99" s="100">
        <f>'SO-301-1 - Vodovod 1. etapa'!P128</f>
        <v>0</v>
      </c>
      <c r="AV99" s="99">
        <f>'SO-301-1 - Vodovod 1. etapa'!J33</f>
        <v>0</v>
      </c>
      <c r="AW99" s="99">
        <f>'SO-301-1 - Vodovod 1. etapa'!J34</f>
        <v>0</v>
      </c>
      <c r="AX99" s="99">
        <f>'SO-301-1 - Vodovod 1. etapa'!J35</f>
        <v>0</v>
      </c>
      <c r="AY99" s="99">
        <f>'SO-301-1 - Vodovod 1. etapa'!J36</f>
        <v>0</v>
      </c>
      <c r="AZ99" s="99">
        <f>'SO-301-1 - Vodovod 1. etapa'!F33</f>
        <v>0</v>
      </c>
      <c r="BA99" s="99">
        <f>'SO-301-1 - Vodovod 1. etapa'!F34</f>
        <v>0</v>
      </c>
      <c r="BB99" s="99">
        <f>'SO-301-1 - Vodovod 1. etapa'!F35</f>
        <v>0</v>
      </c>
      <c r="BC99" s="99">
        <f>'SO-301-1 - Vodovod 1. etapa'!F36</f>
        <v>0</v>
      </c>
      <c r="BD99" s="101">
        <f>'SO-301-1 - Vodovod 1. etapa'!F37</f>
        <v>0</v>
      </c>
      <c r="BT99" s="102" t="s">
        <v>8</v>
      </c>
      <c r="BV99" s="102" t="s">
        <v>77</v>
      </c>
      <c r="BW99" s="102" t="s">
        <v>97</v>
      </c>
      <c r="BX99" s="102" t="s">
        <v>5</v>
      </c>
      <c r="CL99" s="102" t="s">
        <v>1</v>
      </c>
      <c r="CM99" s="102" t="s">
        <v>83</v>
      </c>
    </row>
    <row r="100" spans="1:91" s="7" customFormat="1" ht="24.75" customHeight="1">
      <c r="A100" s="103" t="s">
        <v>84</v>
      </c>
      <c r="B100" s="93"/>
      <c r="C100" s="94"/>
      <c r="D100" s="272" t="s">
        <v>98</v>
      </c>
      <c r="E100" s="272"/>
      <c r="F100" s="272"/>
      <c r="G100" s="272"/>
      <c r="H100" s="272"/>
      <c r="I100" s="95"/>
      <c r="J100" s="272" t="s">
        <v>99</v>
      </c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1">
        <f>'SO-301-2 - Vodovod 2. etapa'!J30</f>
        <v>0</v>
      </c>
      <c r="AH100" s="270"/>
      <c r="AI100" s="270"/>
      <c r="AJ100" s="270"/>
      <c r="AK100" s="270"/>
      <c r="AL100" s="270"/>
      <c r="AM100" s="270"/>
      <c r="AN100" s="271">
        <f t="shared" si="0"/>
        <v>0</v>
      </c>
      <c r="AO100" s="270"/>
      <c r="AP100" s="270"/>
      <c r="AQ100" s="96" t="s">
        <v>81</v>
      </c>
      <c r="AR100" s="97"/>
      <c r="AS100" s="98">
        <v>0</v>
      </c>
      <c r="AT100" s="99">
        <f t="shared" si="1"/>
        <v>0</v>
      </c>
      <c r="AU100" s="100">
        <f>'SO-301-2 - Vodovod 2. etapa'!P128</f>
        <v>0</v>
      </c>
      <c r="AV100" s="99">
        <f>'SO-301-2 - Vodovod 2. etapa'!J33</f>
        <v>0</v>
      </c>
      <c r="AW100" s="99">
        <f>'SO-301-2 - Vodovod 2. etapa'!J34</f>
        <v>0</v>
      </c>
      <c r="AX100" s="99">
        <f>'SO-301-2 - Vodovod 2. etapa'!J35</f>
        <v>0</v>
      </c>
      <c r="AY100" s="99">
        <f>'SO-301-2 - Vodovod 2. etapa'!J36</f>
        <v>0</v>
      </c>
      <c r="AZ100" s="99">
        <f>'SO-301-2 - Vodovod 2. etapa'!F33</f>
        <v>0</v>
      </c>
      <c r="BA100" s="99">
        <f>'SO-301-2 - Vodovod 2. etapa'!F34</f>
        <v>0</v>
      </c>
      <c r="BB100" s="99">
        <f>'SO-301-2 - Vodovod 2. etapa'!F35</f>
        <v>0</v>
      </c>
      <c r="BC100" s="99">
        <f>'SO-301-2 - Vodovod 2. etapa'!F36</f>
        <v>0</v>
      </c>
      <c r="BD100" s="101">
        <f>'SO-301-2 - Vodovod 2. etapa'!F37</f>
        <v>0</v>
      </c>
      <c r="BT100" s="102" t="s">
        <v>8</v>
      </c>
      <c r="BV100" s="102" t="s">
        <v>77</v>
      </c>
      <c r="BW100" s="102" t="s">
        <v>100</v>
      </c>
      <c r="BX100" s="102" t="s">
        <v>5</v>
      </c>
      <c r="CL100" s="102" t="s">
        <v>1</v>
      </c>
      <c r="CM100" s="102" t="s">
        <v>83</v>
      </c>
    </row>
    <row r="101" spans="1:91" s="7" customFormat="1" ht="16.5" customHeight="1">
      <c r="A101" s="103" t="s">
        <v>84</v>
      </c>
      <c r="B101" s="93"/>
      <c r="C101" s="94"/>
      <c r="D101" s="272" t="s">
        <v>101</v>
      </c>
      <c r="E101" s="272"/>
      <c r="F101" s="272"/>
      <c r="G101" s="272"/>
      <c r="H101" s="272"/>
      <c r="I101" s="95"/>
      <c r="J101" s="272" t="s">
        <v>102</v>
      </c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1">
        <f>'SO-401 - Veřejné osvětlení'!J30</f>
        <v>0</v>
      </c>
      <c r="AH101" s="270"/>
      <c r="AI101" s="270"/>
      <c r="AJ101" s="270"/>
      <c r="AK101" s="270"/>
      <c r="AL101" s="270"/>
      <c r="AM101" s="270"/>
      <c r="AN101" s="271">
        <f t="shared" si="0"/>
        <v>0</v>
      </c>
      <c r="AO101" s="270"/>
      <c r="AP101" s="270"/>
      <c r="AQ101" s="96" t="s">
        <v>81</v>
      </c>
      <c r="AR101" s="97"/>
      <c r="AS101" s="98">
        <v>0</v>
      </c>
      <c r="AT101" s="99">
        <f t="shared" si="1"/>
        <v>0</v>
      </c>
      <c r="AU101" s="100">
        <f>'SO-401 - Veřejné osvětlení'!P118</f>
        <v>0</v>
      </c>
      <c r="AV101" s="99">
        <f>'SO-401 - Veřejné osvětlení'!J33</f>
        <v>0</v>
      </c>
      <c r="AW101" s="99">
        <f>'SO-401 - Veřejné osvětlení'!J34</f>
        <v>0</v>
      </c>
      <c r="AX101" s="99">
        <f>'SO-401 - Veřejné osvětlení'!J35</f>
        <v>0</v>
      </c>
      <c r="AY101" s="99">
        <f>'SO-401 - Veřejné osvětlení'!J36</f>
        <v>0</v>
      </c>
      <c r="AZ101" s="99">
        <f>'SO-401 - Veřejné osvětlení'!F33</f>
        <v>0</v>
      </c>
      <c r="BA101" s="99">
        <f>'SO-401 - Veřejné osvětlení'!F34</f>
        <v>0</v>
      </c>
      <c r="BB101" s="99">
        <f>'SO-401 - Veřejné osvětlení'!F35</f>
        <v>0</v>
      </c>
      <c r="BC101" s="99">
        <f>'SO-401 - Veřejné osvětlení'!F36</f>
        <v>0</v>
      </c>
      <c r="BD101" s="101">
        <f>'SO-401 - Veřejné osvětlení'!F37</f>
        <v>0</v>
      </c>
      <c r="BT101" s="102" t="s">
        <v>8</v>
      </c>
      <c r="BV101" s="102" t="s">
        <v>77</v>
      </c>
      <c r="BW101" s="102" t="s">
        <v>103</v>
      </c>
      <c r="BX101" s="102" t="s">
        <v>5</v>
      </c>
      <c r="CL101" s="102" t="s">
        <v>1</v>
      </c>
      <c r="CM101" s="102" t="s">
        <v>83</v>
      </c>
    </row>
    <row r="102" spans="1:91" s="7" customFormat="1" ht="16.5" customHeight="1">
      <c r="A102" s="103" t="s">
        <v>84</v>
      </c>
      <c r="B102" s="93"/>
      <c r="C102" s="94"/>
      <c r="D102" s="272" t="s">
        <v>104</v>
      </c>
      <c r="E102" s="272"/>
      <c r="F102" s="272"/>
      <c r="G102" s="272"/>
      <c r="H102" s="272"/>
      <c r="I102" s="95"/>
      <c r="J102" s="272" t="s">
        <v>105</v>
      </c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1">
        <f>'SO-501 - Přemístění HUP'!J30</f>
        <v>0</v>
      </c>
      <c r="AH102" s="270"/>
      <c r="AI102" s="270"/>
      <c r="AJ102" s="270"/>
      <c r="AK102" s="270"/>
      <c r="AL102" s="270"/>
      <c r="AM102" s="270"/>
      <c r="AN102" s="271">
        <f t="shared" si="0"/>
        <v>0</v>
      </c>
      <c r="AO102" s="270"/>
      <c r="AP102" s="270"/>
      <c r="AQ102" s="96" t="s">
        <v>81</v>
      </c>
      <c r="AR102" s="97"/>
      <c r="AS102" s="111">
        <v>0</v>
      </c>
      <c r="AT102" s="112">
        <f t="shared" si="1"/>
        <v>0</v>
      </c>
      <c r="AU102" s="113">
        <f>'SO-501 - Přemístění HUP'!P124</f>
        <v>0</v>
      </c>
      <c r="AV102" s="112">
        <f>'SO-501 - Přemístění HUP'!J33</f>
        <v>0</v>
      </c>
      <c r="AW102" s="112">
        <f>'SO-501 - Přemístění HUP'!J34</f>
        <v>0</v>
      </c>
      <c r="AX102" s="112">
        <f>'SO-501 - Přemístění HUP'!J35</f>
        <v>0</v>
      </c>
      <c r="AY102" s="112">
        <f>'SO-501 - Přemístění HUP'!J36</f>
        <v>0</v>
      </c>
      <c r="AZ102" s="112">
        <f>'SO-501 - Přemístění HUP'!F33</f>
        <v>0</v>
      </c>
      <c r="BA102" s="112">
        <f>'SO-501 - Přemístění HUP'!F34</f>
        <v>0</v>
      </c>
      <c r="BB102" s="112">
        <f>'SO-501 - Přemístění HUP'!F35</f>
        <v>0</v>
      </c>
      <c r="BC102" s="112">
        <f>'SO-501 - Přemístění HUP'!F36</f>
        <v>0</v>
      </c>
      <c r="BD102" s="114">
        <f>'SO-501 - Přemístění HUP'!F37</f>
        <v>0</v>
      </c>
      <c r="BT102" s="102" t="s">
        <v>8</v>
      </c>
      <c r="BV102" s="102" t="s">
        <v>77</v>
      </c>
      <c r="BW102" s="102" t="s">
        <v>106</v>
      </c>
      <c r="BX102" s="102" t="s">
        <v>5</v>
      </c>
      <c r="CL102" s="102" t="s">
        <v>1</v>
      </c>
      <c r="CM102" s="102" t="s">
        <v>83</v>
      </c>
    </row>
    <row r="103" spans="1:57" s="2" customFormat="1" ht="30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sheetProtection algorithmName="SHA-512" hashValue="XEiqO/YAKXwHZ3kWZsp+C3RlIljuPH4/N6Mh4ajTvfS56O7OmQJA+59dBqNvy22Z+3B//lxM15B6uerXfNUaIw==" saltValue="iQ+My0LFE26uwZjdBbBPRdOG+pMmXCYBqRTYYhNh+4U04H8vJoD7p+bqQ4dXlR3h1OQlN4CzU1cSg3KR2FWHxQ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a - příprava území'!C2" display="/"/>
    <hyperlink ref="A97" location="'b - návrh'!C2" display="/"/>
    <hyperlink ref="A98" location="'c - vedlejší a ostatní ná...'!C2" display="/"/>
    <hyperlink ref="A99" location="'SO-301-1 - Vodovod 1. etapa'!C2" display="/"/>
    <hyperlink ref="A100" location="'SO-301-2 - Vodovod 2. etapa'!C2" display="/"/>
    <hyperlink ref="A101" location="'SO-401 - Veřejné osvětlení'!C2" display="/"/>
    <hyperlink ref="A102" location="'SO-501 - Přemístění HUP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3"/>
  <sheetViews>
    <sheetView showGridLines="0" workbookViewId="0" topLeftCell="A37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88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2:12" s="1" customFormat="1" ht="12" customHeight="1" hidden="1">
      <c r="B8" s="20"/>
      <c r="D8" s="119" t="s">
        <v>108</v>
      </c>
      <c r="L8" s="20"/>
    </row>
    <row r="9" spans="1:31" s="2" customFormat="1" ht="16.5" customHeight="1" hidden="1">
      <c r="A9" s="34"/>
      <c r="B9" s="39"/>
      <c r="C9" s="34"/>
      <c r="D9" s="34"/>
      <c r="E9" s="298" t="s">
        <v>109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19" t="s">
        <v>110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 hidden="1">
      <c r="A11" s="34"/>
      <c r="B11" s="39"/>
      <c r="C11" s="34"/>
      <c r="D11" s="34"/>
      <c r="E11" s="301" t="s">
        <v>111</v>
      </c>
      <c r="F11" s="300"/>
      <c r="G11" s="300"/>
      <c r="H11" s="30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 hidden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 hidden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20</v>
      </c>
      <c r="E14" s="34"/>
      <c r="F14" s="110" t="s">
        <v>112</v>
      </c>
      <c r="G14" s="34"/>
      <c r="H14" s="34"/>
      <c r="I14" s="119" t="s">
        <v>22</v>
      </c>
      <c r="J14" s="120" t="str">
        <f>'Rekapitulace stavby'!AN8</f>
        <v>1. 2. 2023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 hidden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 hidden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 hidden="1">
      <c r="A17" s="34"/>
      <c r="B17" s="39"/>
      <c r="C17" s="34"/>
      <c r="D17" s="34"/>
      <c r="E17" s="110" t="s">
        <v>21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 hidden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 hidden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 hidden="1">
      <c r="A20" s="34"/>
      <c r="B20" s="39"/>
      <c r="C20" s="34"/>
      <c r="D20" s="34"/>
      <c r="E20" s="302" t="str">
        <f>'Rekapitulace stavby'!E14</f>
        <v>Vyplň údaj</v>
      </c>
      <c r="F20" s="303"/>
      <c r="G20" s="303"/>
      <c r="H20" s="303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 hidden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 hidden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 hidden="1">
      <c r="A23" s="34"/>
      <c r="B23" s="39"/>
      <c r="C23" s="34"/>
      <c r="D23" s="34"/>
      <c r="E23" s="110" t="s">
        <v>113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 hidden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 hidden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 hidden="1">
      <c r="A26" s="34"/>
      <c r="B26" s="39"/>
      <c r="C26" s="34"/>
      <c r="D26" s="34"/>
      <c r="E26" s="110" t="s">
        <v>33</v>
      </c>
      <c r="F26" s="34"/>
      <c r="G26" s="34"/>
      <c r="H26" s="34"/>
      <c r="I26" s="119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 hidden="1">
      <c r="A28" s="34"/>
      <c r="B28" s="39"/>
      <c r="C28" s="34"/>
      <c r="D28" s="119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 hidden="1">
      <c r="A29" s="121"/>
      <c r="B29" s="122"/>
      <c r="C29" s="121"/>
      <c r="D29" s="121"/>
      <c r="E29" s="304" t="s">
        <v>1</v>
      </c>
      <c r="F29" s="304"/>
      <c r="G29" s="304"/>
      <c r="H29" s="30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 hidden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 hidden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 hidden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128" t="s">
        <v>39</v>
      </c>
      <c r="E35" s="119" t="s">
        <v>40</v>
      </c>
      <c r="F35" s="129">
        <f>ROUND((SUM(BE125:BE392)),2)</f>
        <v>0</v>
      </c>
      <c r="G35" s="34"/>
      <c r="H35" s="34"/>
      <c r="I35" s="130">
        <v>0.21</v>
      </c>
      <c r="J35" s="129">
        <f>ROUND(((SUM(BE125:BE392))*I35),2)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ROUND((SUM(BF125:BF392)),2)</f>
        <v>0</v>
      </c>
      <c r="G36" s="34"/>
      <c r="H36" s="34"/>
      <c r="I36" s="130">
        <v>0.15</v>
      </c>
      <c r="J36" s="129">
        <f>ROUND(((SUM(BF125:BF392))*I36),2)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ROUND((SUM(BG125:BG392)),2)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ROUND((SUM(BH125:BH392)),2)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ROUND((SUM(BI125:BI392)),2)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 hidden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 hidden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5" t="s">
        <v>109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3" t="str">
        <f>E11</f>
        <v>a - příprava území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Vrchlabí</v>
      </c>
      <c r="G91" s="36"/>
      <c r="H91" s="36"/>
      <c r="I91" s="29" t="s">
        <v>22</v>
      </c>
      <c r="J91" s="66" t="str">
        <f>IF(J14="","",J14)</f>
        <v>1. 2. 2023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30</v>
      </c>
      <c r="J93" s="32" t="str">
        <f>E23</f>
        <v>VIAPROJEKT s.r.o. HK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Roman Charvát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115</v>
      </c>
      <c r="D96" s="150"/>
      <c r="E96" s="150"/>
      <c r="F96" s="150"/>
      <c r="G96" s="150"/>
      <c r="H96" s="150"/>
      <c r="I96" s="150"/>
      <c r="J96" s="151" t="s">
        <v>116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117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118</v>
      </c>
    </row>
    <row r="99" spans="2:12" s="9" customFormat="1" ht="24.95" customHeight="1">
      <c r="B99" s="153"/>
      <c r="C99" s="154"/>
      <c r="D99" s="155" t="s">
        <v>119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120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121</v>
      </c>
      <c r="E101" s="161"/>
      <c r="F101" s="161"/>
      <c r="G101" s="161"/>
      <c r="H101" s="161"/>
      <c r="I101" s="161"/>
      <c r="J101" s="162">
        <f>J252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122</v>
      </c>
      <c r="E102" s="161"/>
      <c r="F102" s="161"/>
      <c r="G102" s="161"/>
      <c r="H102" s="161"/>
      <c r="I102" s="161"/>
      <c r="J102" s="162">
        <f>J305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123</v>
      </c>
      <c r="E103" s="161"/>
      <c r="F103" s="161"/>
      <c r="G103" s="161"/>
      <c r="H103" s="161"/>
      <c r="I103" s="161"/>
      <c r="J103" s="162">
        <f>J390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124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5" t="str">
        <f>E7</f>
        <v>Stavební úpravy v ulici J. Šíra Vrchlabí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108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05" t="s">
        <v>109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110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53" t="str">
        <f>E11</f>
        <v>a - příprava území</v>
      </c>
      <c r="F117" s="307"/>
      <c r="G117" s="307"/>
      <c r="H117" s="30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Vrchlabí</v>
      </c>
      <c r="G119" s="36"/>
      <c r="H119" s="36"/>
      <c r="I119" s="29" t="s">
        <v>22</v>
      </c>
      <c r="J119" s="66" t="str">
        <f>IF(J14="","",J14)</f>
        <v>1. 2. 2023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24</v>
      </c>
      <c r="D121" s="36"/>
      <c r="E121" s="36"/>
      <c r="F121" s="27" t="str">
        <f>E17</f>
        <v xml:space="preserve"> </v>
      </c>
      <c r="G121" s="36"/>
      <c r="H121" s="36"/>
      <c r="I121" s="29" t="s">
        <v>30</v>
      </c>
      <c r="J121" s="32" t="str">
        <f>E23</f>
        <v>VIAPROJEKT s.r.o. HK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28</v>
      </c>
      <c r="D122" s="36"/>
      <c r="E122" s="36"/>
      <c r="F122" s="27" t="str">
        <f>IF(E20="","",E20)</f>
        <v>Vyplň údaj</v>
      </c>
      <c r="G122" s="36"/>
      <c r="H122" s="36"/>
      <c r="I122" s="29" t="s">
        <v>32</v>
      </c>
      <c r="J122" s="32" t="str">
        <f>E26</f>
        <v>Ing. Roman Charvát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125</v>
      </c>
      <c r="D124" s="167" t="s">
        <v>60</v>
      </c>
      <c r="E124" s="167" t="s">
        <v>56</v>
      </c>
      <c r="F124" s="167" t="s">
        <v>57</v>
      </c>
      <c r="G124" s="167" t="s">
        <v>126</v>
      </c>
      <c r="H124" s="167" t="s">
        <v>127</v>
      </c>
      <c r="I124" s="167" t="s">
        <v>128</v>
      </c>
      <c r="J124" s="167" t="s">
        <v>116</v>
      </c>
      <c r="K124" s="168" t="s">
        <v>129</v>
      </c>
      <c r="L124" s="169"/>
      <c r="M124" s="75" t="s">
        <v>1</v>
      </c>
      <c r="N124" s="76" t="s">
        <v>39</v>
      </c>
      <c r="O124" s="76" t="s">
        <v>130</v>
      </c>
      <c r="P124" s="76" t="s">
        <v>131</v>
      </c>
      <c r="Q124" s="76" t="s">
        <v>132</v>
      </c>
      <c r="R124" s="76" t="s">
        <v>133</v>
      </c>
      <c r="S124" s="76" t="s">
        <v>134</v>
      </c>
      <c r="T124" s="77" t="s">
        <v>135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136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0.00062831</v>
      </c>
      <c r="S125" s="79"/>
      <c r="T125" s="173">
        <f>T126</f>
        <v>871.85136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118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74</v>
      </c>
      <c r="E126" s="178" t="s">
        <v>137</v>
      </c>
      <c r="F126" s="178" t="s">
        <v>138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P127+P252+P305+P390</f>
        <v>0</v>
      </c>
      <c r="Q126" s="183"/>
      <c r="R126" s="184">
        <f>R127+R252+R305+R390</f>
        <v>0.00062831</v>
      </c>
      <c r="S126" s="183"/>
      <c r="T126" s="185">
        <f>T127+T252+T305+T390</f>
        <v>871.85136</v>
      </c>
      <c r="AR126" s="186" t="s">
        <v>8</v>
      </c>
      <c r="AT126" s="187" t="s">
        <v>74</v>
      </c>
      <c r="AU126" s="187" t="s">
        <v>75</v>
      </c>
      <c r="AY126" s="186" t="s">
        <v>139</v>
      </c>
      <c r="BK126" s="188">
        <f>BK127+BK252+BK305+BK390</f>
        <v>0</v>
      </c>
    </row>
    <row r="127" spans="2:63" s="12" customFormat="1" ht="22.9" customHeight="1">
      <c r="B127" s="175"/>
      <c r="C127" s="176"/>
      <c r="D127" s="177" t="s">
        <v>74</v>
      </c>
      <c r="E127" s="189" t="s">
        <v>8</v>
      </c>
      <c r="F127" s="189" t="s">
        <v>140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SUM(P128:P251)</f>
        <v>0</v>
      </c>
      <c r="Q127" s="183"/>
      <c r="R127" s="184">
        <f>SUM(R128:R251)</f>
        <v>0.00058428</v>
      </c>
      <c r="S127" s="183"/>
      <c r="T127" s="185">
        <f>SUM(T128:T251)</f>
        <v>846.862</v>
      </c>
      <c r="AR127" s="186" t="s">
        <v>8</v>
      </c>
      <c r="AT127" s="187" t="s">
        <v>74</v>
      </c>
      <c r="AU127" s="187" t="s">
        <v>8</v>
      </c>
      <c r="AY127" s="186" t="s">
        <v>139</v>
      </c>
      <c r="BK127" s="188">
        <f>SUM(BK128:BK251)</f>
        <v>0</v>
      </c>
    </row>
    <row r="128" spans="1:65" s="2" customFormat="1" ht="24.2" customHeight="1">
      <c r="A128" s="34"/>
      <c r="B128" s="35"/>
      <c r="C128" s="191" t="s">
        <v>8</v>
      </c>
      <c r="D128" s="191" t="s">
        <v>141</v>
      </c>
      <c r="E128" s="192" t="s">
        <v>142</v>
      </c>
      <c r="F128" s="193" t="s">
        <v>143</v>
      </c>
      <c r="G128" s="194" t="s">
        <v>144</v>
      </c>
      <c r="H128" s="195">
        <v>3</v>
      </c>
      <c r="I128" s="196"/>
      <c r="J128" s="195">
        <f>ROUND(I128*H128,0)</f>
        <v>0</v>
      </c>
      <c r="K128" s="193" t="s">
        <v>145</v>
      </c>
      <c r="L128" s="39"/>
      <c r="M128" s="197" t="s">
        <v>1</v>
      </c>
      <c r="N128" s="198" t="s">
        <v>40</v>
      </c>
      <c r="O128" s="71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1" t="s">
        <v>146</v>
      </c>
      <c r="AT128" s="201" t="s">
        <v>141</v>
      </c>
      <c r="AU128" s="201" t="s">
        <v>83</v>
      </c>
      <c r="AY128" s="17" t="s">
        <v>139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7" t="s">
        <v>8</v>
      </c>
      <c r="BK128" s="202">
        <f>ROUND(I128*H128,0)</f>
        <v>0</v>
      </c>
      <c r="BL128" s="17" t="s">
        <v>146</v>
      </c>
      <c r="BM128" s="201" t="s">
        <v>147</v>
      </c>
    </row>
    <row r="129" spans="2:51" s="13" customFormat="1" ht="11.25">
      <c r="B129" s="203"/>
      <c r="C129" s="204"/>
      <c r="D129" s="205" t="s">
        <v>148</v>
      </c>
      <c r="E129" s="206" t="s">
        <v>1</v>
      </c>
      <c r="F129" s="207" t="s">
        <v>149</v>
      </c>
      <c r="G129" s="204"/>
      <c r="H129" s="206" t="s">
        <v>1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148</v>
      </c>
      <c r="AU129" s="213" t="s">
        <v>83</v>
      </c>
      <c r="AV129" s="13" t="s">
        <v>8</v>
      </c>
      <c r="AW129" s="13" t="s">
        <v>31</v>
      </c>
      <c r="AX129" s="13" t="s">
        <v>75</v>
      </c>
      <c r="AY129" s="213" t="s">
        <v>139</v>
      </c>
    </row>
    <row r="130" spans="2:51" s="14" customFormat="1" ht="11.25">
      <c r="B130" s="214"/>
      <c r="C130" s="215"/>
      <c r="D130" s="205" t="s">
        <v>148</v>
      </c>
      <c r="E130" s="216" t="s">
        <v>1</v>
      </c>
      <c r="F130" s="217" t="s">
        <v>150</v>
      </c>
      <c r="G130" s="215"/>
      <c r="H130" s="218">
        <v>3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148</v>
      </c>
      <c r="AU130" s="224" t="s">
        <v>83</v>
      </c>
      <c r="AV130" s="14" t="s">
        <v>83</v>
      </c>
      <c r="AW130" s="14" t="s">
        <v>31</v>
      </c>
      <c r="AX130" s="14" t="s">
        <v>75</v>
      </c>
      <c r="AY130" s="224" t="s">
        <v>139</v>
      </c>
    </row>
    <row r="131" spans="2:51" s="15" customFormat="1" ht="11.25">
      <c r="B131" s="225"/>
      <c r="C131" s="226"/>
      <c r="D131" s="205" t="s">
        <v>148</v>
      </c>
      <c r="E131" s="227" t="s">
        <v>1</v>
      </c>
      <c r="F131" s="228" t="s">
        <v>151</v>
      </c>
      <c r="G131" s="226"/>
      <c r="H131" s="229">
        <v>3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148</v>
      </c>
      <c r="AU131" s="235" t="s">
        <v>83</v>
      </c>
      <c r="AV131" s="15" t="s">
        <v>146</v>
      </c>
      <c r="AW131" s="15" t="s">
        <v>31</v>
      </c>
      <c r="AX131" s="15" t="s">
        <v>8</v>
      </c>
      <c r="AY131" s="235" t="s">
        <v>139</v>
      </c>
    </row>
    <row r="132" spans="1:65" s="2" customFormat="1" ht="24.2" customHeight="1">
      <c r="A132" s="34"/>
      <c r="B132" s="35"/>
      <c r="C132" s="191" t="s">
        <v>83</v>
      </c>
      <c r="D132" s="191" t="s">
        <v>141</v>
      </c>
      <c r="E132" s="192" t="s">
        <v>152</v>
      </c>
      <c r="F132" s="193" t="s">
        <v>153</v>
      </c>
      <c r="G132" s="194" t="s">
        <v>144</v>
      </c>
      <c r="H132" s="195">
        <v>1</v>
      </c>
      <c r="I132" s="196"/>
      <c r="J132" s="195">
        <f>ROUND(I132*H132,0)</f>
        <v>0</v>
      </c>
      <c r="K132" s="193" t="s">
        <v>145</v>
      </c>
      <c r="L132" s="39"/>
      <c r="M132" s="197" t="s">
        <v>1</v>
      </c>
      <c r="N132" s="198" t="s">
        <v>40</v>
      </c>
      <c r="O132" s="7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1" t="s">
        <v>146</v>
      </c>
      <c r="AT132" s="201" t="s">
        <v>141</v>
      </c>
      <c r="AU132" s="201" t="s">
        <v>83</v>
      </c>
      <c r="AY132" s="17" t="s">
        <v>139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7" t="s">
        <v>8</v>
      </c>
      <c r="BK132" s="202">
        <f>ROUND(I132*H132,0)</f>
        <v>0</v>
      </c>
      <c r="BL132" s="17" t="s">
        <v>146</v>
      </c>
      <c r="BM132" s="201" t="s">
        <v>154</v>
      </c>
    </row>
    <row r="133" spans="2:51" s="13" customFormat="1" ht="11.25">
      <c r="B133" s="203"/>
      <c r="C133" s="204"/>
      <c r="D133" s="205" t="s">
        <v>148</v>
      </c>
      <c r="E133" s="206" t="s">
        <v>1</v>
      </c>
      <c r="F133" s="207" t="s">
        <v>155</v>
      </c>
      <c r="G133" s="204"/>
      <c r="H133" s="206" t="s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148</v>
      </c>
      <c r="AU133" s="213" t="s">
        <v>83</v>
      </c>
      <c r="AV133" s="13" t="s">
        <v>8</v>
      </c>
      <c r="AW133" s="13" t="s">
        <v>31</v>
      </c>
      <c r="AX133" s="13" t="s">
        <v>75</v>
      </c>
      <c r="AY133" s="213" t="s">
        <v>139</v>
      </c>
    </row>
    <row r="134" spans="2:51" s="14" customFormat="1" ht="11.25">
      <c r="B134" s="214"/>
      <c r="C134" s="215"/>
      <c r="D134" s="205" t="s">
        <v>148</v>
      </c>
      <c r="E134" s="216" t="s">
        <v>1</v>
      </c>
      <c r="F134" s="217" t="s">
        <v>8</v>
      </c>
      <c r="G134" s="215"/>
      <c r="H134" s="218">
        <v>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148</v>
      </c>
      <c r="AU134" s="224" t="s">
        <v>83</v>
      </c>
      <c r="AV134" s="14" t="s">
        <v>83</v>
      </c>
      <c r="AW134" s="14" t="s">
        <v>31</v>
      </c>
      <c r="AX134" s="14" t="s">
        <v>75</v>
      </c>
      <c r="AY134" s="224" t="s">
        <v>139</v>
      </c>
    </row>
    <row r="135" spans="2:51" s="15" customFormat="1" ht="11.25">
      <c r="B135" s="225"/>
      <c r="C135" s="226"/>
      <c r="D135" s="205" t="s">
        <v>148</v>
      </c>
      <c r="E135" s="227" t="s">
        <v>1</v>
      </c>
      <c r="F135" s="228" t="s">
        <v>151</v>
      </c>
      <c r="G135" s="226"/>
      <c r="H135" s="229">
        <v>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148</v>
      </c>
      <c r="AU135" s="235" t="s">
        <v>83</v>
      </c>
      <c r="AV135" s="15" t="s">
        <v>146</v>
      </c>
      <c r="AW135" s="15" t="s">
        <v>31</v>
      </c>
      <c r="AX135" s="15" t="s">
        <v>8</v>
      </c>
      <c r="AY135" s="235" t="s">
        <v>139</v>
      </c>
    </row>
    <row r="136" spans="1:65" s="2" customFormat="1" ht="21.75" customHeight="1">
      <c r="A136" s="34"/>
      <c r="B136" s="35"/>
      <c r="C136" s="191" t="s">
        <v>156</v>
      </c>
      <c r="D136" s="191" t="s">
        <v>141</v>
      </c>
      <c r="E136" s="192" t="s">
        <v>157</v>
      </c>
      <c r="F136" s="193" t="s">
        <v>158</v>
      </c>
      <c r="G136" s="194" t="s">
        <v>144</v>
      </c>
      <c r="H136" s="195">
        <v>3</v>
      </c>
      <c r="I136" s="196"/>
      <c r="J136" s="195">
        <f>ROUND(I136*H136,0)</f>
        <v>0</v>
      </c>
      <c r="K136" s="193" t="s">
        <v>145</v>
      </c>
      <c r="L136" s="39"/>
      <c r="M136" s="197" t="s">
        <v>1</v>
      </c>
      <c r="N136" s="198" t="s">
        <v>40</v>
      </c>
      <c r="O136" s="7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146</v>
      </c>
      <c r="AT136" s="201" t="s">
        <v>141</v>
      </c>
      <c r="AU136" s="201" t="s">
        <v>83</v>
      </c>
      <c r="AY136" s="17" t="s">
        <v>139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7" t="s">
        <v>8</v>
      </c>
      <c r="BK136" s="202">
        <f>ROUND(I136*H136,0)</f>
        <v>0</v>
      </c>
      <c r="BL136" s="17" t="s">
        <v>146</v>
      </c>
      <c r="BM136" s="201" t="s">
        <v>159</v>
      </c>
    </row>
    <row r="137" spans="2:51" s="13" customFormat="1" ht="11.25">
      <c r="B137" s="203"/>
      <c r="C137" s="204"/>
      <c r="D137" s="205" t="s">
        <v>148</v>
      </c>
      <c r="E137" s="206" t="s">
        <v>1</v>
      </c>
      <c r="F137" s="207" t="s">
        <v>155</v>
      </c>
      <c r="G137" s="204"/>
      <c r="H137" s="206" t="s">
        <v>1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148</v>
      </c>
      <c r="AU137" s="213" t="s">
        <v>83</v>
      </c>
      <c r="AV137" s="13" t="s">
        <v>8</v>
      </c>
      <c r="AW137" s="13" t="s">
        <v>31</v>
      </c>
      <c r="AX137" s="13" t="s">
        <v>75</v>
      </c>
      <c r="AY137" s="213" t="s">
        <v>139</v>
      </c>
    </row>
    <row r="138" spans="2:51" s="14" customFormat="1" ht="11.25">
      <c r="B138" s="214"/>
      <c r="C138" s="215"/>
      <c r="D138" s="205" t="s">
        <v>148</v>
      </c>
      <c r="E138" s="216" t="s">
        <v>1</v>
      </c>
      <c r="F138" s="217" t="s">
        <v>150</v>
      </c>
      <c r="G138" s="215"/>
      <c r="H138" s="218">
        <v>3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148</v>
      </c>
      <c r="AU138" s="224" t="s">
        <v>83</v>
      </c>
      <c r="AV138" s="14" t="s">
        <v>83</v>
      </c>
      <c r="AW138" s="14" t="s">
        <v>31</v>
      </c>
      <c r="AX138" s="14" t="s">
        <v>75</v>
      </c>
      <c r="AY138" s="224" t="s">
        <v>139</v>
      </c>
    </row>
    <row r="139" spans="2:51" s="15" customFormat="1" ht="11.25">
      <c r="B139" s="225"/>
      <c r="C139" s="226"/>
      <c r="D139" s="205" t="s">
        <v>148</v>
      </c>
      <c r="E139" s="227" t="s">
        <v>1</v>
      </c>
      <c r="F139" s="228" t="s">
        <v>151</v>
      </c>
      <c r="G139" s="226"/>
      <c r="H139" s="229">
        <v>3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148</v>
      </c>
      <c r="AU139" s="235" t="s">
        <v>83</v>
      </c>
      <c r="AV139" s="15" t="s">
        <v>146</v>
      </c>
      <c r="AW139" s="15" t="s">
        <v>31</v>
      </c>
      <c r="AX139" s="15" t="s">
        <v>8</v>
      </c>
      <c r="AY139" s="235" t="s">
        <v>139</v>
      </c>
    </row>
    <row r="140" spans="1:65" s="2" customFormat="1" ht="21.75" customHeight="1">
      <c r="A140" s="34"/>
      <c r="B140" s="35"/>
      <c r="C140" s="191" t="s">
        <v>146</v>
      </c>
      <c r="D140" s="191" t="s">
        <v>141</v>
      </c>
      <c r="E140" s="192" t="s">
        <v>160</v>
      </c>
      <c r="F140" s="193" t="s">
        <v>161</v>
      </c>
      <c r="G140" s="194" t="s">
        <v>144</v>
      </c>
      <c r="H140" s="195">
        <v>1</v>
      </c>
      <c r="I140" s="196"/>
      <c r="J140" s="195">
        <f>ROUND(I140*H140,0)</f>
        <v>0</v>
      </c>
      <c r="K140" s="193" t="s">
        <v>145</v>
      </c>
      <c r="L140" s="39"/>
      <c r="M140" s="197" t="s">
        <v>1</v>
      </c>
      <c r="N140" s="198" t="s">
        <v>40</v>
      </c>
      <c r="O140" s="71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146</v>
      </c>
      <c r="AT140" s="201" t="s">
        <v>141</v>
      </c>
      <c r="AU140" s="201" t="s">
        <v>83</v>
      </c>
      <c r="AY140" s="17" t="s">
        <v>139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7" t="s">
        <v>8</v>
      </c>
      <c r="BK140" s="202">
        <f>ROUND(I140*H140,0)</f>
        <v>0</v>
      </c>
      <c r="BL140" s="17" t="s">
        <v>146</v>
      </c>
      <c r="BM140" s="201" t="s">
        <v>162</v>
      </c>
    </row>
    <row r="141" spans="2:51" s="13" customFormat="1" ht="11.25">
      <c r="B141" s="203"/>
      <c r="C141" s="204"/>
      <c r="D141" s="205" t="s">
        <v>148</v>
      </c>
      <c r="E141" s="206" t="s">
        <v>1</v>
      </c>
      <c r="F141" s="207" t="s">
        <v>155</v>
      </c>
      <c r="G141" s="204"/>
      <c r="H141" s="206" t="s">
        <v>1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148</v>
      </c>
      <c r="AU141" s="213" t="s">
        <v>83</v>
      </c>
      <c r="AV141" s="13" t="s">
        <v>8</v>
      </c>
      <c r="AW141" s="13" t="s">
        <v>31</v>
      </c>
      <c r="AX141" s="13" t="s">
        <v>75</v>
      </c>
      <c r="AY141" s="213" t="s">
        <v>139</v>
      </c>
    </row>
    <row r="142" spans="2:51" s="14" customFormat="1" ht="11.25">
      <c r="B142" s="214"/>
      <c r="C142" s="215"/>
      <c r="D142" s="205" t="s">
        <v>148</v>
      </c>
      <c r="E142" s="216" t="s">
        <v>1</v>
      </c>
      <c r="F142" s="217" t="s">
        <v>8</v>
      </c>
      <c r="G142" s="215"/>
      <c r="H142" s="218">
        <v>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148</v>
      </c>
      <c r="AU142" s="224" t="s">
        <v>83</v>
      </c>
      <c r="AV142" s="14" t="s">
        <v>83</v>
      </c>
      <c r="AW142" s="14" t="s">
        <v>31</v>
      </c>
      <c r="AX142" s="14" t="s">
        <v>75</v>
      </c>
      <c r="AY142" s="224" t="s">
        <v>139</v>
      </c>
    </row>
    <row r="143" spans="2:51" s="15" customFormat="1" ht="11.25">
      <c r="B143" s="225"/>
      <c r="C143" s="226"/>
      <c r="D143" s="205" t="s">
        <v>148</v>
      </c>
      <c r="E143" s="227" t="s">
        <v>1</v>
      </c>
      <c r="F143" s="228" t="s">
        <v>151</v>
      </c>
      <c r="G143" s="226"/>
      <c r="H143" s="229">
        <v>1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148</v>
      </c>
      <c r="AU143" s="235" t="s">
        <v>83</v>
      </c>
      <c r="AV143" s="15" t="s">
        <v>146</v>
      </c>
      <c r="AW143" s="15" t="s">
        <v>31</v>
      </c>
      <c r="AX143" s="15" t="s">
        <v>8</v>
      </c>
      <c r="AY143" s="235" t="s">
        <v>139</v>
      </c>
    </row>
    <row r="144" spans="1:65" s="2" customFormat="1" ht="33" customHeight="1">
      <c r="A144" s="34"/>
      <c r="B144" s="35"/>
      <c r="C144" s="191" t="s">
        <v>163</v>
      </c>
      <c r="D144" s="191" t="s">
        <v>141</v>
      </c>
      <c r="E144" s="192" t="s">
        <v>164</v>
      </c>
      <c r="F144" s="193" t="s">
        <v>165</v>
      </c>
      <c r="G144" s="194" t="s">
        <v>166</v>
      </c>
      <c r="H144" s="195">
        <v>64</v>
      </c>
      <c r="I144" s="196"/>
      <c r="J144" s="195">
        <f>ROUND(I144*H144,0)</f>
        <v>0</v>
      </c>
      <c r="K144" s="193" t="s">
        <v>145</v>
      </c>
      <c r="L144" s="39"/>
      <c r="M144" s="197" t="s">
        <v>1</v>
      </c>
      <c r="N144" s="198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0.255</v>
      </c>
      <c r="T144" s="200">
        <f>S144*H144</f>
        <v>16.32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146</v>
      </c>
      <c r="AT144" s="201" t="s">
        <v>141</v>
      </c>
      <c r="AU144" s="201" t="s">
        <v>83</v>
      </c>
      <c r="AY144" s="17" t="s">
        <v>139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</v>
      </c>
      <c r="BK144" s="202">
        <f>ROUND(I144*H144,0)</f>
        <v>0</v>
      </c>
      <c r="BL144" s="17" t="s">
        <v>146</v>
      </c>
      <c r="BM144" s="201" t="s">
        <v>167</v>
      </c>
    </row>
    <row r="145" spans="2:51" s="13" customFormat="1" ht="22.5">
      <c r="B145" s="203"/>
      <c r="C145" s="204"/>
      <c r="D145" s="205" t="s">
        <v>148</v>
      </c>
      <c r="E145" s="206" t="s">
        <v>1</v>
      </c>
      <c r="F145" s="207" t="s">
        <v>168</v>
      </c>
      <c r="G145" s="204"/>
      <c r="H145" s="206" t="s">
        <v>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148</v>
      </c>
      <c r="AU145" s="213" t="s">
        <v>83</v>
      </c>
      <c r="AV145" s="13" t="s">
        <v>8</v>
      </c>
      <c r="AW145" s="13" t="s">
        <v>31</v>
      </c>
      <c r="AX145" s="13" t="s">
        <v>75</v>
      </c>
      <c r="AY145" s="213" t="s">
        <v>139</v>
      </c>
    </row>
    <row r="146" spans="2:51" s="14" customFormat="1" ht="11.25">
      <c r="B146" s="214"/>
      <c r="C146" s="215"/>
      <c r="D146" s="205" t="s">
        <v>148</v>
      </c>
      <c r="E146" s="216" t="s">
        <v>1</v>
      </c>
      <c r="F146" s="217" t="s">
        <v>169</v>
      </c>
      <c r="G146" s="215"/>
      <c r="H146" s="218">
        <v>64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148</v>
      </c>
      <c r="AU146" s="224" t="s">
        <v>83</v>
      </c>
      <c r="AV146" s="14" t="s">
        <v>83</v>
      </c>
      <c r="AW146" s="14" t="s">
        <v>31</v>
      </c>
      <c r="AX146" s="14" t="s">
        <v>75</v>
      </c>
      <c r="AY146" s="224" t="s">
        <v>139</v>
      </c>
    </row>
    <row r="147" spans="2:51" s="15" customFormat="1" ht="11.25">
      <c r="B147" s="225"/>
      <c r="C147" s="226"/>
      <c r="D147" s="205" t="s">
        <v>148</v>
      </c>
      <c r="E147" s="227" t="s">
        <v>1</v>
      </c>
      <c r="F147" s="228" t="s">
        <v>151</v>
      </c>
      <c r="G147" s="226"/>
      <c r="H147" s="229">
        <v>64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148</v>
      </c>
      <c r="AU147" s="235" t="s">
        <v>83</v>
      </c>
      <c r="AV147" s="15" t="s">
        <v>146</v>
      </c>
      <c r="AW147" s="15" t="s">
        <v>31</v>
      </c>
      <c r="AX147" s="15" t="s">
        <v>8</v>
      </c>
      <c r="AY147" s="235" t="s">
        <v>139</v>
      </c>
    </row>
    <row r="148" spans="1:65" s="2" customFormat="1" ht="24.2" customHeight="1">
      <c r="A148" s="34"/>
      <c r="B148" s="35"/>
      <c r="C148" s="191" t="s">
        <v>170</v>
      </c>
      <c r="D148" s="191" t="s">
        <v>141</v>
      </c>
      <c r="E148" s="192" t="s">
        <v>171</v>
      </c>
      <c r="F148" s="193" t="s">
        <v>172</v>
      </c>
      <c r="G148" s="194" t="s">
        <v>166</v>
      </c>
      <c r="H148" s="195">
        <v>2</v>
      </c>
      <c r="I148" s="196"/>
      <c r="J148" s="195">
        <f>ROUND(I148*H148,0)</f>
        <v>0</v>
      </c>
      <c r="K148" s="193" t="s">
        <v>145</v>
      </c>
      <c r="L148" s="39"/>
      <c r="M148" s="197" t="s">
        <v>1</v>
      </c>
      <c r="N148" s="198" t="s">
        <v>40</v>
      </c>
      <c r="O148" s="71"/>
      <c r="P148" s="199">
        <f>O148*H148</f>
        <v>0</v>
      </c>
      <c r="Q148" s="199">
        <v>0</v>
      </c>
      <c r="R148" s="199">
        <f>Q148*H148</f>
        <v>0</v>
      </c>
      <c r="S148" s="199">
        <v>0.32</v>
      </c>
      <c r="T148" s="200">
        <f>S148*H148</f>
        <v>0.64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146</v>
      </c>
      <c r="AT148" s="201" t="s">
        <v>141</v>
      </c>
      <c r="AU148" s="201" t="s">
        <v>83</v>
      </c>
      <c r="AY148" s="17" t="s">
        <v>139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7" t="s">
        <v>8</v>
      </c>
      <c r="BK148" s="202">
        <f>ROUND(I148*H148,0)</f>
        <v>0</v>
      </c>
      <c r="BL148" s="17" t="s">
        <v>146</v>
      </c>
      <c r="BM148" s="201" t="s">
        <v>173</v>
      </c>
    </row>
    <row r="149" spans="2:51" s="13" customFormat="1" ht="22.5">
      <c r="B149" s="203"/>
      <c r="C149" s="204"/>
      <c r="D149" s="205" t="s">
        <v>148</v>
      </c>
      <c r="E149" s="206" t="s">
        <v>1</v>
      </c>
      <c r="F149" s="207" t="s">
        <v>174</v>
      </c>
      <c r="G149" s="204"/>
      <c r="H149" s="206" t="s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148</v>
      </c>
      <c r="AU149" s="213" t="s">
        <v>83</v>
      </c>
      <c r="AV149" s="13" t="s">
        <v>8</v>
      </c>
      <c r="AW149" s="13" t="s">
        <v>31</v>
      </c>
      <c r="AX149" s="13" t="s">
        <v>75</v>
      </c>
      <c r="AY149" s="213" t="s">
        <v>139</v>
      </c>
    </row>
    <row r="150" spans="2:51" s="14" customFormat="1" ht="11.25">
      <c r="B150" s="214"/>
      <c r="C150" s="215"/>
      <c r="D150" s="205" t="s">
        <v>148</v>
      </c>
      <c r="E150" s="216" t="s">
        <v>1</v>
      </c>
      <c r="F150" s="217" t="s">
        <v>83</v>
      </c>
      <c r="G150" s="215"/>
      <c r="H150" s="218">
        <v>2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148</v>
      </c>
      <c r="AU150" s="224" t="s">
        <v>83</v>
      </c>
      <c r="AV150" s="14" t="s">
        <v>83</v>
      </c>
      <c r="AW150" s="14" t="s">
        <v>31</v>
      </c>
      <c r="AX150" s="14" t="s">
        <v>75</v>
      </c>
      <c r="AY150" s="224" t="s">
        <v>139</v>
      </c>
    </row>
    <row r="151" spans="2:51" s="15" customFormat="1" ht="11.25">
      <c r="B151" s="225"/>
      <c r="C151" s="226"/>
      <c r="D151" s="205" t="s">
        <v>148</v>
      </c>
      <c r="E151" s="227" t="s">
        <v>1</v>
      </c>
      <c r="F151" s="228" t="s">
        <v>151</v>
      </c>
      <c r="G151" s="226"/>
      <c r="H151" s="229">
        <v>2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148</v>
      </c>
      <c r="AU151" s="235" t="s">
        <v>83</v>
      </c>
      <c r="AV151" s="15" t="s">
        <v>146</v>
      </c>
      <c r="AW151" s="15" t="s">
        <v>31</v>
      </c>
      <c r="AX151" s="15" t="s">
        <v>8</v>
      </c>
      <c r="AY151" s="235" t="s">
        <v>139</v>
      </c>
    </row>
    <row r="152" spans="1:65" s="2" customFormat="1" ht="24.2" customHeight="1">
      <c r="A152" s="34"/>
      <c r="B152" s="35"/>
      <c r="C152" s="191" t="s">
        <v>175</v>
      </c>
      <c r="D152" s="191" t="s">
        <v>141</v>
      </c>
      <c r="E152" s="192" t="s">
        <v>176</v>
      </c>
      <c r="F152" s="193" t="s">
        <v>177</v>
      </c>
      <c r="G152" s="194" t="s">
        <v>166</v>
      </c>
      <c r="H152" s="195">
        <v>137</v>
      </c>
      <c r="I152" s="196"/>
      <c r="J152" s="195">
        <f>ROUND(I152*H152,0)</f>
        <v>0</v>
      </c>
      <c r="K152" s="193" t="s">
        <v>145</v>
      </c>
      <c r="L152" s="39"/>
      <c r="M152" s="197" t="s">
        <v>1</v>
      </c>
      <c r="N152" s="198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0.408</v>
      </c>
      <c r="T152" s="200">
        <f>S152*H152</f>
        <v>55.895999999999994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146</v>
      </c>
      <c r="AT152" s="201" t="s">
        <v>141</v>
      </c>
      <c r="AU152" s="201" t="s">
        <v>83</v>
      </c>
      <c r="AY152" s="17" t="s">
        <v>139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</v>
      </c>
      <c r="BK152" s="202">
        <f>ROUND(I152*H152,0)</f>
        <v>0</v>
      </c>
      <c r="BL152" s="17" t="s">
        <v>146</v>
      </c>
      <c r="BM152" s="201" t="s">
        <v>178</v>
      </c>
    </row>
    <row r="153" spans="2:51" s="13" customFormat="1" ht="22.5">
      <c r="B153" s="203"/>
      <c r="C153" s="204"/>
      <c r="D153" s="205" t="s">
        <v>148</v>
      </c>
      <c r="E153" s="206" t="s">
        <v>1</v>
      </c>
      <c r="F153" s="207" t="s">
        <v>179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148</v>
      </c>
      <c r="AU153" s="213" t="s">
        <v>83</v>
      </c>
      <c r="AV153" s="13" t="s">
        <v>8</v>
      </c>
      <c r="AW153" s="13" t="s">
        <v>31</v>
      </c>
      <c r="AX153" s="13" t="s">
        <v>75</v>
      </c>
      <c r="AY153" s="213" t="s">
        <v>139</v>
      </c>
    </row>
    <row r="154" spans="2:51" s="14" customFormat="1" ht="11.25">
      <c r="B154" s="214"/>
      <c r="C154" s="215"/>
      <c r="D154" s="205" t="s">
        <v>148</v>
      </c>
      <c r="E154" s="216" t="s">
        <v>1</v>
      </c>
      <c r="F154" s="217" t="s">
        <v>180</v>
      </c>
      <c r="G154" s="215"/>
      <c r="H154" s="218">
        <v>137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148</v>
      </c>
      <c r="AU154" s="224" t="s">
        <v>83</v>
      </c>
      <c r="AV154" s="14" t="s">
        <v>83</v>
      </c>
      <c r="AW154" s="14" t="s">
        <v>31</v>
      </c>
      <c r="AX154" s="14" t="s">
        <v>75</v>
      </c>
      <c r="AY154" s="224" t="s">
        <v>139</v>
      </c>
    </row>
    <row r="155" spans="2:51" s="15" customFormat="1" ht="11.25">
      <c r="B155" s="225"/>
      <c r="C155" s="226"/>
      <c r="D155" s="205" t="s">
        <v>148</v>
      </c>
      <c r="E155" s="227" t="s">
        <v>1</v>
      </c>
      <c r="F155" s="228" t="s">
        <v>151</v>
      </c>
      <c r="G155" s="226"/>
      <c r="H155" s="229">
        <v>137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148</v>
      </c>
      <c r="AU155" s="235" t="s">
        <v>83</v>
      </c>
      <c r="AV155" s="15" t="s">
        <v>146</v>
      </c>
      <c r="AW155" s="15" t="s">
        <v>31</v>
      </c>
      <c r="AX155" s="15" t="s">
        <v>8</v>
      </c>
      <c r="AY155" s="235" t="s">
        <v>139</v>
      </c>
    </row>
    <row r="156" spans="1:65" s="2" customFormat="1" ht="33" customHeight="1">
      <c r="A156" s="34"/>
      <c r="B156" s="35"/>
      <c r="C156" s="191" t="s">
        <v>181</v>
      </c>
      <c r="D156" s="191" t="s">
        <v>141</v>
      </c>
      <c r="E156" s="192" t="s">
        <v>182</v>
      </c>
      <c r="F156" s="193" t="s">
        <v>183</v>
      </c>
      <c r="G156" s="194" t="s">
        <v>166</v>
      </c>
      <c r="H156" s="195">
        <v>137</v>
      </c>
      <c r="I156" s="196"/>
      <c r="J156" s="195">
        <f>ROUND(I156*H156,0)</f>
        <v>0</v>
      </c>
      <c r="K156" s="193" t="s">
        <v>145</v>
      </c>
      <c r="L156" s="39"/>
      <c r="M156" s="197" t="s">
        <v>1</v>
      </c>
      <c r="N156" s="198" t="s">
        <v>40</v>
      </c>
      <c r="O156" s="71"/>
      <c r="P156" s="199">
        <f>O156*H156</f>
        <v>0</v>
      </c>
      <c r="Q156" s="199">
        <v>0</v>
      </c>
      <c r="R156" s="199">
        <f>Q156*H156</f>
        <v>0</v>
      </c>
      <c r="S156" s="199">
        <v>0.29</v>
      </c>
      <c r="T156" s="200">
        <f>S156*H156</f>
        <v>39.73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146</v>
      </c>
      <c r="AT156" s="201" t="s">
        <v>141</v>
      </c>
      <c r="AU156" s="201" t="s">
        <v>83</v>
      </c>
      <c r="AY156" s="17" t="s">
        <v>139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7" t="s">
        <v>8</v>
      </c>
      <c r="BK156" s="202">
        <f>ROUND(I156*H156,0)</f>
        <v>0</v>
      </c>
      <c r="BL156" s="17" t="s">
        <v>146</v>
      </c>
      <c r="BM156" s="201" t="s">
        <v>184</v>
      </c>
    </row>
    <row r="157" spans="2:51" s="13" customFormat="1" ht="22.5">
      <c r="B157" s="203"/>
      <c r="C157" s="204"/>
      <c r="D157" s="205" t="s">
        <v>148</v>
      </c>
      <c r="E157" s="206" t="s">
        <v>1</v>
      </c>
      <c r="F157" s="207" t="s">
        <v>179</v>
      </c>
      <c r="G157" s="204"/>
      <c r="H157" s="206" t="s">
        <v>1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148</v>
      </c>
      <c r="AU157" s="213" t="s">
        <v>83</v>
      </c>
      <c r="AV157" s="13" t="s">
        <v>8</v>
      </c>
      <c r="AW157" s="13" t="s">
        <v>31</v>
      </c>
      <c r="AX157" s="13" t="s">
        <v>75</v>
      </c>
      <c r="AY157" s="213" t="s">
        <v>139</v>
      </c>
    </row>
    <row r="158" spans="2:51" s="14" customFormat="1" ht="11.25">
      <c r="B158" s="214"/>
      <c r="C158" s="215"/>
      <c r="D158" s="205" t="s">
        <v>148</v>
      </c>
      <c r="E158" s="216" t="s">
        <v>1</v>
      </c>
      <c r="F158" s="217" t="s">
        <v>180</v>
      </c>
      <c r="G158" s="215"/>
      <c r="H158" s="218">
        <v>137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148</v>
      </c>
      <c r="AU158" s="224" t="s">
        <v>83</v>
      </c>
      <c r="AV158" s="14" t="s">
        <v>83</v>
      </c>
      <c r="AW158" s="14" t="s">
        <v>31</v>
      </c>
      <c r="AX158" s="14" t="s">
        <v>75</v>
      </c>
      <c r="AY158" s="224" t="s">
        <v>139</v>
      </c>
    </row>
    <row r="159" spans="2:51" s="15" customFormat="1" ht="11.25">
      <c r="B159" s="225"/>
      <c r="C159" s="226"/>
      <c r="D159" s="205" t="s">
        <v>148</v>
      </c>
      <c r="E159" s="227" t="s">
        <v>1</v>
      </c>
      <c r="F159" s="228" t="s">
        <v>151</v>
      </c>
      <c r="G159" s="226"/>
      <c r="H159" s="229">
        <v>137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148</v>
      </c>
      <c r="AU159" s="235" t="s">
        <v>83</v>
      </c>
      <c r="AV159" s="15" t="s">
        <v>146</v>
      </c>
      <c r="AW159" s="15" t="s">
        <v>31</v>
      </c>
      <c r="AX159" s="15" t="s">
        <v>8</v>
      </c>
      <c r="AY159" s="235" t="s">
        <v>139</v>
      </c>
    </row>
    <row r="160" spans="1:65" s="2" customFormat="1" ht="33" customHeight="1">
      <c r="A160" s="34"/>
      <c r="B160" s="35"/>
      <c r="C160" s="191" t="s">
        <v>185</v>
      </c>
      <c r="D160" s="191" t="s">
        <v>141</v>
      </c>
      <c r="E160" s="192" t="s">
        <v>182</v>
      </c>
      <c r="F160" s="193" t="s">
        <v>183</v>
      </c>
      <c r="G160" s="194" t="s">
        <v>166</v>
      </c>
      <c r="H160" s="195">
        <v>97</v>
      </c>
      <c r="I160" s="196"/>
      <c r="J160" s="195">
        <f>ROUND(I160*H160,0)</f>
        <v>0</v>
      </c>
      <c r="K160" s="193" t="s">
        <v>145</v>
      </c>
      <c r="L160" s="39"/>
      <c r="M160" s="197" t="s">
        <v>1</v>
      </c>
      <c r="N160" s="198" t="s">
        <v>40</v>
      </c>
      <c r="O160" s="71"/>
      <c r="P160" s="199">
        <f>O160*H160</f>
        <v>0</v>
      </c>
      <c r="Q160" s="199">
        <v>0</v>
      </c>
      <c r="R160" s="199">
        <f>Q160*H160</f>
        <v>0</v>
      </c>
      <c r="S160" s="199">
        <v>0.29</v>
      </c>
      <c r="T160" s="200">
        <f>S160*H160</f>
        <v>28.13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146</v>
      </c>
      <c r="AT160" s="201" t="s">
        <v>141</v>
      </c>
      <c r="AU160" s="201" t="s">
        <v>83</v>
      </c>
      <c r="AY160" s="17" t="s">
        <v>139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7" t="s">
        <v>8</v>
      </c>
      <c r="BK160" s="202">
        <f>ROUND(I160*H160,0)</f>
        <v>0</v>
      </c>
      <c r="BL160" s="17" t="s">
        <v>146</v>
      </c>
      <c r="BM160" s="201" t="s">
        <v>186</v>
      </c>
    </row>
    <row r="161" spans="2:51" s="13" customFormat="1" ht="11.25">
      <c r="B161" s="203"/>
      <c r="C161" s="204"/>
      <c r="D161" s="205" t="s">
        <v>148</v>
      </c>
      <c r="E161" s="206" t="s">
        <v>1</v>
      </c>
      <c r="F161" s="207" t="s">
        <v>187</v>
      </c>
      <c r="G161" s="204"/>
      <c r="H161" s="206" t="s">
        <v>1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148</v>
      </c>
      <c r="AU161" s="213" t="s">
        <v>83</v>
      </c>
      <c r="AV161" s="13" t="s">
        <v>8</v>
      </c>
      <c r="AW161" s="13" t="s">
        <v>31</v>
      </c>
      <c r="AX161" s="13" t="s">
        <v>75</v>
      </c>
      <c r="AY161" s="213" t="s">
        <v>139</v>
      </c>
    </row>
    <row r="162" spans="2:51" s="14" customFormat="1" ht="11.25">
      <c r="B162" s="214"/>
      <c r="C162" s="215"/>
      <c r="D162" s="205" t="s">
        <v>148</v>
      </c>
      <c r="E162" s="216" t="s">
        <v>1</v>
      </c>
      <c r="F162" s="217" t="s">
        <v>188</v>
      </c>
      <c r="G162" s="215"/>
      <c r="H162" s="218">
        <v>97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148</v>
      </c>
      <c r="AU162" s="224" t="s">
        <v>83</v>
      </c>
      <c r="AV162" s="14" t="s">
        <v>83</v>
      </c>
      <c r="AW162" s="14" t="s">
        <v>31</v>
      </c>
      <c r="AX162" s="14" t="s">
        <v>75</v>
      </c>
      <c r="AY162" s="224" t="s">
        <v>139</v>
      </c>
    </row>
    <row r="163" spans="2:51" s="15" customFormat="1" ht="11.25">
      <c r="B163" s="225"/>
      <c r="C163" s="226"/>
      <c r="D163" s="205" t="s">
        <v>148</v>
      </c>
      <c r="E163" s="227" t="s">
        <v>1</v>
      </c>
      <c r="F163" s="228" t="s">
        <v>151</v>
      </c>
      <c r="G163" s="226"/>
      <c r="H163" s="229">
        <v>97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148</v>
      </c>
      <c r="AU163" s="235" t="s">
        <v>83</v>
      </c>
      <c r="AV163" s="15" t="s">
        <v>146</v>
      </c>
      <c r="AW163" s="15" t="s">
        <v>31</v>
      </c>
      <c r="AX163" s="15" t="s">
        <v>8</v>
      </c>
      <c r="AY163" s="235" t="s">
        <v>139</v>
      </c>
    </row>
    <row r="164" spans="1:65" s="2" customFormat="1" ht="33" customHeight="1">
      <c r="A164" s="34"/>
      <c r="B164" s="35"/>
      <c r="C164" s="191" t="s">
        <v>189</v>
      </c>
      <c r="D164" s="191" t="s">
        <v>141</v>
      </c>
      <c r="E164" s="192" t="s">
        <v>190</v>
      </c>
      <c r="F164" s="193" t="s">
        <v>191</v>
      </c>
      <c r="G164" s="194" t="s">
        <v>166</v>
      </c>
      <c r="H164" s="195">
        <v>64</v>
      </c>
      <c r="I164" s="196"/>
      <c r="J164" s="195">
        <f>ROUND(I164*H164,0)</f>
        <v>0</v>
      </c>
      <c r="K164" s="193" t="s">
        <v>145</v>
      </c>
      <c r="L164" s="39"/>
      <c r="M164" s="197" t="s">
        <v>1</v>
      </c>
      <c r="N164" s="198" t="s">
        <v>40</v>
      </c>
      <c r="O164" s="71"/>
      <c r="P164" s="199">
        <f>O164*H164</f>
        <v>0</v>
      </c>
      <c r="Q164" s="199">
        <v>0</v>
      </c>
      <c r="R164" s="199">
        <f>Q164*H164</f>
        <v>0</v>
      </c>
      <c r="S164" s="199">
        <v>0.44</v>
      </c>
      <c r="T164" s="200">
        <f>S164*H164</f>
        <v>28.16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1" t="s">
        <v>146</v>
      </c>
      <c r="AT164" s="201" t="s">
        <v>141</v>
      </c>
      <c r="AU164" s="201" t="s">
        <v>83</v>
      </c>
      <c r="AY164" s="17" t="s">
        <v>139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7" t="s">
        <v>8</v>
      </c>
      <c r="BK164" s="202">
        <f>ROUND(I164*H164,0)</f>
        <v>0</v>
      </c>
      <c r="BL164" s="17" t="s">
        <v>146</v>
      </c>
      <c r="BM164" s="201" t="s">
        <v>192</v>
      </c>
    </row>
    <row r="165" spans="2:51" s="13" customFormat="1" ht="22.5">
      <c r="B165" s="203"/>
      <c r="C165" s="204"/>
      <c r="D165" s="205" t="s">
        <v>148</v>
      </c>
      <c r="E165" s="206" t="s">
        <v>1</v>
      </c>
      <c r="F165" s="207" t="s">
        <v>168</v>
      </c>
      <c r="G165" s="204"/>
      <c r="H165" s="206" t="s">
        <v>1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148</v>
      </c>
      <c r="AU165" s="213" t="s">
        <v>83</v>
      </c>
      <c r="AV165" s="13" t="s">
        <v>8</v>
      </c>
      <c r="AW165" s="13" t="s">
        <v>31</v>
      </c>
      <c r="AX165" s="13" t="s">
        <v>75</v>
      </c>
      <c r="AY165" s="213" t="s">
        <v>139</v>
      </c>
    </row>
    <row r="166" spans="2:51" s="14" customFormat="1" ht="11.25">
      <c r="B166" s="214"/>
      <c r="C166" s="215"/>
      <c r="D166" s="205" t="s">
        <v>148</v>
      </c>
      <c r="E166" s="216" t="s">
        <v>1</v>
      </c>
      <c r="F166" s="217" t="s">
        <v>169</v>
      </c>
      <c r="G166" s="215"/>
      <c r="H166" s="218">
        <v>64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148</v>
      </c>
      <c r="AU166" s="224" t="s">
        <v>83</v>
      </c>
      <c r="AV166" s="14" t="s">
        <v>83</v>
      </c>
      <c r="AW166" s="14" t="s">
        <v>31</v>
      </c>
      <c r="AX166" s="14" t="s">
        <v>75</v>
      </c>
      <c r="AY166" s="224" t="s">
        <v>139</v>
      </c>
    </row>
    <row r="167" spans="2:51" s="15" customFormat="1" ht="11.25">
      <c r="B167" s="225"/>
      <c r="C167" s="226"/>
      <c r="D167" s="205" t="s">
        <v>148</v>
      </c>
      <c r="E167" s="227" t="s">
        <v>1</v>
      </c>
      <c r="F167" s="228" t="s">
        <v>151</v>
      </c>
      <c r="G167" s="226"/>
      <c r="H167" s="229">
        <v>64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148</v>
      </c>
      <c r="AU167" s="235" t="s">
        <v>83</v>
      </c>
      <c r="AV167" s="15" t="s">
        <v>146</v>
      </c>
      <c r="AW167" s="15" t="s">
        <v>31</v>
      </c>
      <c r="AX167" s="15" t="s">
        <v>8</v>
      </c>
      <c r="AY167" s="235" t="s">
        <v>139</v>
      </c>
    </row>
    <row r="168" spans="1:65" s="2" customFormat="1" ht="24.2" customHeight="1">
      <c r="A168" s="34"/>
      <c r="B168" s="35"/>
      <c r="C168" s="191" t="s">
        <v>193</v>
      </c>
      <c r="D168" s="191" t="s">
        <v>141</v>
      </c>
      <c r="E168" s="192" t="s">
        <v>194</v>
      </c>
      <c r="F168" s="193" t="s">
        <v>195</v>
      </c>
      <c r="G168" s="194" t="s">
        <v>166</v>
      </c>
      <c r="H168" s="195">
        <v>901</v>
      </c>
      <c r="I168" s="196"/>
      <c r="J168" s="195">
        <f>ROUND(I168*H168,0)</f>
        <v>0</v>
      </c>
      <c r="K168" s="193" t="s">
        <v>145</v>
      </c>
      <c r="L168" s="39"/>
      <c r="M168" s="197" t="s">
        <v>1</v>
      </c>
      <c r="N168" s="198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0.29</v>
      </c>
      <c r="T168" s="200">
        <f>S168*H168</f>
        <v>261.28999999999996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146</v>
      </c>
      <c r="AT168" s="201" t="s">
        <v>141</v>
      </c>
      <c r="AU168" s="201" t="s">
        <v>83</v>
      </c>
      <c r="AY168" s="17" t="s">
        <v>139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</v>
      </c>
      <c r="BK168" s="202">
        <f>ROUND(I168*H168,0)</f>
        <v>0</v>
      </c>
      <c r="BL168" s="17" t="s">
        <v>146</v>
      </c>
      <c r="BM168" s="201" t="s">
        <v>196</v>
      </c>
    </row>
    <row r="169" spans="2:51" s="13" customFormat="1" ht="11.25">
      <c r="B169" s="203"/>
      <c r="C169" s="204"/>
      <c r="D169" s="205" t="s">
        <v>148</v>
      </c>
      <c r="E169" s="206" t="s">
        <v>1</v>
      </c>
      <c r="F169" s="207" t="s">
        <v>197</v>
      </c>
      <c r="G169" s="204"/>
      <c r="H169" s="206" t="s">
        <v>1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148</v>
      </c>
      <c r="AU169" s="213" t="s">
        <v>83</v>
      </c>
      <c r="AV169" s="13" t="s">
        <v>8</v>
      </c>
      <c r="AW169" s="13" t="s">
        <v>31</v>
      </c>
      <c r="AX169" s="13" t="s">
        <v>75</v>
      </c>
      <c r="AY169" s="213" t="s">
        <v>139</v>
      </c>
    </row>
    <row r="170" spans="2:51" s="14" customFormat="1" ht="11.25">
      <c r="B170" s="214"/>
      <c r="C170" s="215"/>
      <c r="D170" s="205" t="s">
        <v>148</v>
      </c>
      <c r="E170" s="216" t="s">
        <v>1</v>
      </c>
      <c r="F170" s="217" t="s">
        <v>198</v>
      </c>
      <c r="G170" s="215"/>
      <c r="H170" s="218">
        <v>901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148</v>
      </c>
      <c r="AU170" s="224" t="s">
        <v>83</v>
      </c>
      <c r="AV170" s="14" t="s">
        <v>83</v>
      </c>
      <c r="AW170" s="14" t="s">
        <v>31</v>
      </c>
      <c r="AX170" s="14" t="s">
        <v>75</v>
      </c>
      <c r="AY170" s="224" t="s">
        <v>139</v>
      </c>
    </row>
    <row r="171" spans="2:51" s="15" customFormat="1" ht="11.25">
      <c r="B171" s="225"/>
      <c r="C171" s="226"/>
      <c r="D171" s="205" t="s">
        <v>148</v>
      </c>
      <c r="E171" s="227" t="s">
        <v>1</v>
      </c>
      <c r="F171" s="228" t="s">
        <v>151</v>
      </c>
      <c r="G171" s="226"/>
      <c r="H171" s="229">
        <v>901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148</v>
      </c>
      <c r="AU171" s="235" t="s">
        <v>83</v>
      </c>
      <c r="AV171" s="15" t="s">
        <v>146</v>
      </c>
      <c r="AW171" s="15" t="s">
        <v>31</v>
      </c>
      <c r="AX171" s="15" t="s">
        <v>8</v>
      </c>
      <c r="AY171" s="235" t="s">
        <v>139</v>
      </c>
    </row>
    <row r="172" spans="1:65" s="2" customFormat="1" ht="24.2" customHeight="1">
      <c r="A172" s="34"/>
      <c r="B172" s="35"/>
      <c r="C172" s="191" t="s">
        <v>199</v>
      </c>
      <c r="D172" s="191" t="s">
        <v>141</v>
      </c>
      <c r="E172" s="192" t="s">
        <v>200</v>
      </c>
      <c r="F172" s="193" t="s">
        <v>201</v>
      </c>
      <c r="G172" s="194" t="s">
        <v>166</v>
      </c>
      <c r="H172" s="195">
        <v>901</v>
      </c>
      <c r="I172" s="196"/>
      <c r="J172" s="195">
        <f>ROUND(I172*H172,0)</f>
        <v>0</v>
      </c>
      <c r="K172" s="193" t="s">
        <v>145</v>
      </c>
      <c r="L172" s="39"/>
      <c r="M172" s="197" t="s">
        <v>1</v>
      </c>
      <c r="N172" s="198" t="s">
        <v>40</v>
      </c>
      <c r="O172" s="71"/>
      <c r="P172" s="199">
        <f>O172*H172</f>
        <v>0</v>
      </c>
      <c r="Q172" s="199">
        <v>0</v>
      </c>
      <c r="R172" s="199">
        <f>Q172*H172</f>
        <v>0</v>
      </c>
      <c r="S172" s="199">
        <v>0.24</v>
      </c>
      <c r="T172" s="200">
        <f>S172*H172</f>
        <v>216.23999999999998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146</v>
      </c>
      <c r="AT172" s="201" t="s">
        <v>141</v>
      </c>
      <c r="AU172" s="201" t="s">
        <v>83</v>
      </c>
      <c r="AY172" s="17" t="s">
        <v>139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</v>
      </c>
      <c r="BK172" s="202">
        <f>ROUND(I172*H172,0)</f>
        <v>0</v>
      </c>
      <c r="BL172" s="17" t="s">
        <v>146</v>
      </c>
      <c r="BM172" s="201" t="s">
        <v>202</v>
      </c>
    </row>
    <row r="173" spans="2:51" s="13" customFormat="1" ht="11.25">
      <c r="B173" s="203"/>
      <c r="C173" s="204"/>
      <c r="D173" s="205" t="s">
        <v>148</v>
      </c>
      <c r="E173" s="206" t="s">
        <v>1</v>
      </c>
      <c r="F173" s="207" t="s">
        <v>197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148</v>
      </c>
      <c r="AU173" s="213" t="s">
        <v>83</v>
      </c>
      <c r="AV173" s="13" t="s">
        <v>8</v>
      </c>
      <c r="AW173" s="13" t="s">
        <v>31</v>
      </c>
      <c r="AX173" s="13" t="s">
        <v>75</v>
      </c>
      <c r="AY173" s="213" t="s">
        <v>139</v>
      </c>
    </row>
    <row r="174" spans="2:51" s="14" customFormat="1" ht="11.25">
      <c r="B174" s="214"/>
      <c r="C174" s="215"/>
      <c r="D174" s="205" t="s">
        <v>148</v>
      </c>
      <c r="E174" s="216" t="s">
        <v>1</v>
      </c>
      <c r="F174" s="217" t="s">
        <v>198</v>
      </c>
      <c r="G174" s="215"/>
      <c r="H174" s="218">
        <v>901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148</v>
      </c>
      <c r="AU174" s="224" t="s">
        <v>83</v>
      </c>
      <c r="AV174" s="14" t="s">
        <v>83</v>
      </c>
      <c r="AW174" s="14" t="s">
        <v>31</v>
      </c>
      <c r="AX174" s="14" t="s">
        <v>75</v>
      </c>
      <c r="AY174" s="224" t="s">
        <v>139</v>
      </c>
    </row>
    <row r="175" spans="2:51" s="15" customFormat="1" ht="11.25">
      <c r="B175" s="225"/>
      <c r="C175" s="226"/>
      <c r="D175" s="205" t="s">
        <v>148</v>
      </c>
      <c r="E175" s="227" t="s">
        <v>1</v>
      </c>
      <c r="F175" s="228" t="s">
        <v>151</v>
      </c>
      <c r="G175" s="226"/>
      <c r="H175" s="229">
        <v>901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148</v>
      </c>
      <c r="AU175" s="235" t="s">
        <v>83</v>
      </c>
      <c r="AV175" s="15" t="s">
        <v>146</v>
      </c>
      <c r="AW175" s="15" t="s">
        <v>31</v>
      </c>
      <c r="AX175" s="15" t="s">
        <v>8</v>
      </c>
      <c r="AY175" s="235" t="s">
        <v>139</v>
      </c>
    </row>
    <row r="176" spans="1:65" s="2" customFormat="1" ht="24.2" customHeight="1">
      <c r="A176" s="34"/>
      <c r="B176" s="35"/>
      <c r="C176" s="191" t="s">
        <v>203</v>
      </c>
      <c r="D176" s="191" t="s">
        <v>141</v>
      </c>
      <c r="E176" s="192" t="s">
        <v>204</v>
      </c>
      <c r="F176" s="193" t="s">
        <v>205</v>
      </c>
      <c r="G176" s="194" t="s">
        <v>166</v>
      </c>
      <c r="H176" s="195">
        <v>901</v>
      </c>
      <c r="I176" s="196"/>
      <c r="J176" s="195">
        <f>ROUND(I176*H176,0)</f>
        <v>0</v>
      </c>
      <c r="K176" s="193" t="s">
        <v>145</v>
      </c>
      <c r="L176" s="39"/>
      <c r="M176" s="197" t="s">
        <v>1</v>
      </c>
      <c r="N176" s="198" t="s">
        <v>40</v>
      </c>
      <c r="O176" s="71"/>
      <c r="P176" s="199">
        <f>O176*H176</f>
        <v>0</v>
      </c>
      <c r="Q176" s="199">
        <v>0</v>
      </c>
      <c r="R176" s="199">
        <f>Q176*H176</f>
        <v>0</v>
      </c>
      <c r="S176" s="199">
        <v>0.22</v>
      </c>
      <c r="T176" s="200">
        <f>S176*H176</f>
        <v>198.22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1" t="s">
        <v>146</v>
      </c>
      <c r="AT176" s="201" t="s">
        <v>141</v>
      </c>
      <c r="AU176" s="201" t="s">
        <v>83</v>
      </c>
      <c r="AY176" s="17" t="s">
        <v>139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7" t="s">
        <v>8</v>
      </c>
      <c r="BK176" s="202">
        <f>ROUND(I176*H176,0)</f>
        <v>0</v>
      </c>
      <c r="BL176" s="17" t="s">
        <v>146</v>
      </c>
      <c r="BM176" s="201" t="s">
        <v>206</v>
      </c>
    </row>
    <row r="177" spans="2:51" s="13" customFormat="1" ht="11.25">
      <c r="B177" s="203"/>
      <c r="C177" s="204"/>
      <c r="D177" s="205" t="s">
        <v>148</v>
      </c>
      <c r="E177" s="206" t="s">
        <v>1</v>
      </c>
      <c r="F177" s="207" t="s">
        <v>197</v>
      </c>
      <c r="G177" s="204"/>
      <c r="H177" s="206" t="s">
        <v>1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148</v>
      </c>
      <c r="AU177" s="213" t="s">
        <v>83</v>
      </c>
      <c r="AV177" s="13" t="s">
        <v>8</v>
      </c>
      <c r="AW177" s="13" t="s">
        <v>31</v>
      </c>
      <c r="AX177" s="13" t="s">
        <v>75</v>
      </c>
      <c r="AY177" s="213" t="s">
        <v>139</v>
      </c>
    </row>
    <row r="178" spans="2:51" s="14" customFormat="1" ht="11.25">
      <c r="B178" s="214"/>
      <c r="C178" s="215"/>
      <c r="D178" s="205" t="s">
        <v>148</v>
      </c>
      <c r="E178" s="216" t="s">
        <v>1</v>
      </c>
      <c r="F178" s="217" t="s">
        <v>198</v>
      </c>
      <c r="G178" s="215"/>
      <c r="H178" s="218">
        <v>901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148</v>
      </c>
      <c r="AU178" s="224" t="s">
        <v>83</v>
      </c>
      <c r="AV178" s="14" t="s">
        <v>83</v>
      </c>
      <c r="AW178" s="14" t="s">
        <v>31</v>
      </c>
      <c r="AX178" s="14" t="s">
        <v>75</v>
      </c>
      <c r="AY178" s="224" t="s">
        <v>139</v>
      </c>
    </row>
    <row r="179" spans="2:51" s="15" customFormat="1" ht="11.25">
      <c r="B179" s="225"/>
      <c r="C179" s="226"/>
      <c r="D179" s="205" t="s">
        <v>148</v>
      </c>
      <c r="E179" s="227" t="s">
        <v>1</v>
      </c>
      <c r="F179" s="228" t="s">
        <v>151</v>
      </c>
      <c r="G179" s="226"/>
      <c r="H179" s="229">
        <v>901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148</v>
      </c>
      <c r="AU179" s="235" t="s">
        <v>83</v>
      </c>
      <c r="AV179" s="15" t="s">
        <v>146</v>
      </c>
      <c r="AW179" s="15" t="s">
        <v>31</v>
      </c>
      <c r="AX179" s="15" t="s">
        <v>8</v>
      </c>
      <c r="AY179" s="235" t="s">
        <v>139</v>
      </c>
    </row>
    <row r="180" spans="1:65" s="2" customFormat="1" ht="24.2" customHeight="1">
      <c r="A180" s="34"/>
      <c r="B180" s="35"/>
      <c r="C180" s="191" t="s">
        <v>207</v>
      </c>
      <c r="D180" s="191" t="s">
        <v>141</v>
      </c>
      <c r="E180" s="192" t="s">
        <v>208</v>
      </c>
      <c r="F180" s="193" t="s">
        <v>209</v>
      </c>
      <c r="G180" s="194" t="s">
        <v>166</v>
      </c>
      <c r="H180" s="195">
        <v>2</v>
      </c>
      <c r="I180" s="196"/>
      <c r="J180" s="195">
        <f>ROUND(I180*H180,0)</f>
        <v>0</v>
      </c>
      <c r="K180" s="193" t="s">
        <v>145</v>
      </c>
      <c r="L180" s="39"/>
      <c r="M180" s="197" t="s">
        <v>1</v>
      </c>
      <c r="N180" s="198" t="s">
        <v>40</v>
      </c>
      <c r="O180" s="71"/>
      <c r="P180" s="199">
        <f>O180*H180</f>
        <v>0</v>
      </c>
      <c r="Q180" s="199">
        <v>0</v>
      </c>
      <c r="R180" s="199">
        <f>Q180*H180</f>
        <v>0</v>
      </c>
      <c r="S180" s="199">
        <v>0.29</v>
      </c>
      <c r="T180" s="200">
        <f>S180*H180</f>
        <v>0.58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1" t="s">
        <v>146</v>
      </c>
      <c r="AT180" s="201" t="s">
        <v>141</v>
      </c>
      <c r="AU180" s="201" t="s">
        <v>83</v>
      </c>
      <c r="AY180" s="17" t="s">
        <v>139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7" t="s">
        <v>8</v>
      </c>
      <c r="BK180" s="202">
        <f>ROUND(I180*H180,0)</f>
        <v>0</v>
      </c>
      <c r="BL180" s="17" t="s">
        <v>146</v>
      </c>
      <c r="BM180" s="201" t="s">
        <v>210</v>
      </c>
    </row>
    <row r="181" spans="2:51" s="13" customFormat="1" ht="22.5">
      <c r="B181" s="203"/>
      <c r="C181" s="204"/>
      <c r="D181" s="205" t="s">
        <v>148</v>
      </c>
      <c r="E181" s="206" t="s">
        <v>1</v>
      </c>
      <c r="F181" s="207" t="s">
        <v>174</v>
      </c>
      <c r="G181" s="204"/>
      <c r="H181" s="206" t="s">
        <v>1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148</v>
      </c>
      <c r="AU181" s="213" t="s">
        <v>83</v>
      </c>
      <c r="AV181" s="13" t="s">
        <v>8</v>
      </c>
      <c r="AW181" s="13" t="s">
        <v>31</v>
      </c>
      <c r="AX181" s="13" t="s">
        <v>75</v>
      </c>
      <c r="AY181" s="213" t="s">
        <v>139</v>
      </c>
    </row>
    <row r="182" spans="2:51" s="14" customFormat="1" ht="11.25">
      <c r="B182" s="214"/>
      <c r="C182" s="215"/>
      <c r="D182" s="205" t="s">
        <v>148</v>
      </c>
      <c r="E182" s="216" t="s">
        <v>1</v>
      </c>
      <c r="F182" s="217" t="s">
        <v>83</v>
      </c>
      <c r="G182" s="215"/>
      <c r="H182" s="218">
        <v>2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148</v>
      </c>
      <c r="AU182" s="224" t="s">
        <v>83</v>
      </c>
      <c r="AV182" s="14" t="s">
        <v>83</v>
      </c>
      <c r="AW182" s="14" t="s">
        <v>31</v>
      </c>
      <c r="AX182" s="14" t="s">
        <v>75</v>
      </c>
      <c r="AY182" s="224" t="s">
        <v>139</v>
      </c>
    </row>
    <row r="183" spans="2:51" s="15" customFormat="1" ht="11.25">
      <c r="B183" s="225"/>
      <c r="C183" s="226"/>
      <c r="D183" s="205" t="s">
        <v>148</v>
      </c>
      <c r="E183" s="227" t="s">
        <v>1</v>
      </c>
      <c r="F183" s="228" t="s">
        <v>151</v>
      </c>
      <c r="G183" s="226"/>
      <c r="H183" s="229">
        <v>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148</v>
      </c>
      <c r="AU183" s="235" t="s">
        <v>83</v>
      </c>
      <c r="AV183" s="15" t="s">
        <v>146</v>
      </c>
      <c r="AW183" s="15" t="s">
        <v>31</v>
      </c>
      <c r="AX183" s="15" t="s">
        <v>8</v>
      </c>
      <c r="AY183" s="235" t="s">
        <v>139</v>
      </c>
    </row>
    <row r="184" spans="1:65" s="2" customFormat="1" ht="24.2" customHeight="1">
      <c r="A184" s="34"/>
      <c r="B184" s="35"/>
      <c r="C184" s="191" t="s">
        <v>9</v>
      </c>
      <c r="D184" s="191" t="s">
        <v>141</v>
      </c>
      <c r="E184" s="192" t="s">
        <v>211</v>
      </c>
      <c r="F184" s="193" t="s">
        <v>212</v>
      </c>
      <c r="G184" s="194" t="s">
        <v>166</v>
      </c>
      <c r="H184" s="195">
        <v>18</v>
      </c>
      <c r="I184" s="196"/>
      <c r="J184" s="195">
        <f>ROUND(I184*H184,0)</f>
        <v>0</v>
      </c>
      <c r="K184" s="193" t="s">
        <v>145</v>
      </c>
      <c r="L184" s="39"/>
      <c r="M184" s="197" t="s">
        <v>1</v>
      </c>
      <c r="N184" s="198" t="s">
        <v>40</v>
      </c>
      <c r="O184" s="71"/>
      <c r="P184" s="199">
        <f>O184*H184</f>
        <v>0</v>
      </c>
      <c r="Q184" s="199">
        <v>3.246E-05</v>
      </c>
      <c r="R184" s="199">
        <f>Q184*H184</f>
        <v>0.00058428</v>
      </c>
      <c r="S184" s="199">
        <v>0.092</v>
      </c>
      <c r="T184" s="200">
        <f>S184*H184</f>
        <v>1.656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146</v>
      </c>
      <c r="AT184" s="201" t="s">
        <v>141</v>
      </c>
      <c r="AU184" s="201" t="s">
        <v>83</v>
      </c>
      <c r="AY184" s="17" t="s">
        <v>139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7" t="s">
        <v>8</v>
      </c>
      <c r="BK184" s="202">
        <f>ROUND(I184*H184,0)</f>
        <v>0</v>
      </c>
      <c r="BL184" s="17" t="s">
        <v>146</v>
      </c>
      <c r="BM184" s="201" t="s">
        <v>213</v>
      </c>
    </row>
    <row r="185" spans="2:51" s="13" customFormat="1" ht="11.25">
      <c r="B185" s="203"/>
      <c r="C185" s="204"/>
      <c r="D185" s="205" t="s">
        <v>148</v>
      </c>
      <c r="E185" s="206" t="s">
        <v>1</v>
      </c>
      <c r="F185" s="207" t="s">
        <v>155</v>
      </c>
      <c r="G185" s="204"/>
      <c r="H185" s="206" t="s">
        <v>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148</v>
      </c>
      <c r="AU185" s="213" t="s">
        <v>83</v>
      </c>
      <c r="AV185" s="13" t="s">
        <v>8</v>
      </c>
      <c r="AW185" s="13" t="s">
        <v>31</v>
      </c>
      <c r="AX185" s="13" t="s">
        <v>75</v>
      </c>
      <c r="AY185" s="213" t="s">
        <v>139</v>
      </c>
    </row>
    <row r="186" spans="2:51" s="14" customFormat="1" ht="11.25">
      <c r="B186" s="214"/>
      <c r="C186" s="215"/>
      <c r="D186" s="205" t="s">
        <v>148</v>
      </c>
      <c r="E186" s="216" t="s">
        <v>1</v>
      </c>
      <c r="F186" s="217" t="s">
        <v>214</v>
      </c>
      <c r="G186" s="215"/>
      <c r="H186" s="218">
        <v>18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148</v>
      </c>
      <c r="AU186" s="224" t="s">
        <v>83</v>
      </c>
      <c r="AV186" s="14" t="s">
        <v>83</v>
      </c>
      <c r="AW186" s="14" t="s">
        <v>31</v>
      </c>
      <c r="AX186" s="14" t="s">
        <v>75</v>
      </c>
      <c r="AY186" s="224" t="s">
        <v>139</v>
      </c>
    </row>
    <row r="187" spans="2:51" s="15" customFormat="1" ht="11.25">
      <c r="B187" s="225"/>
      <c r="C187" s="226"/>
      <c r="D187" s="205" t="s">
        <v>148</v>
      </c>
      <c r="E187" s="227" t="s">
        <v>1</v>
      </c>
      <c r="F187" s="228" t="s">
        <v>151</v>
      </c>
      <c r="G187" s="226"/>
      <c r="H187" s="229">
        <v>18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148</v>
      </c>
      <c r="AU187" s="235" t="s">
        <v>83</v>
      </c>
      <c r="AV187" s="15" t="s">
        <v>146</v>
      </c>
      <c r="AW187" s="15" t="s">
        <v>31</v>
      </c>
      <c r="AX187" s="15" t="s">
        <v>8</v>
      </c>
      <c r="AY187" s="235" t="s">
        <v>139</v>
      </c>
    </row>
    <row r="188" spans="1:65" s="2" customFormat="1" ht="24.2" customHeight="1">
      <c r="A188" s="34"/>
      <c r="B188" s="35"/>
      <c r="C188" s="191" t="s">
        <v>215</v>
      </c>
      <c r="D188" s="191" t="s">
        <v>141</v>
      </c>
      <c r="E188" s="192" t="s">
        <v>216</v>
      </c>
      <c r="F188" s="193" t="s">
        <v>217</v>
      </c>
      <c r="G188" s="194" t="s">
        <v>166</v>
      </c>
      <c r="H188" s="195">
        <v>128</v>
      </c>
      <c r="I188" s="196"/>
      <c r="J188" s="195">
        <f>ROUND(I188*H188,0)</f>
        <v>0</v>
      </c>
      <c r="K188" s="193" t="s">
        <v>145</v>
      </c>
      <c r="L188" s="39"/>
      <c r="M188" s="197" t="s">
        <v>1</v>
      </c>
      <c r="N188" s="198" t="s">
        <v>40</v>
      </c>
      <c r="O188" s="71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146</v>
      </c>
      <c r="AT188" s="201" t="s">
        <v>141</v>
      </c>
      <c r="AU188" s="201" t="s">
        <v>83</v>
      </c>
      <c r="AY188" s="17" t="s">
        <v>139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7" t="s">
        <v>8</v>
      </c>
      <c r="BK188" s="202">
        <f>ROUND(I188*H188,0)</f>
        <v>0</v>
      </c>
      <c r="BL188" s="17" t="s">
        <v>146</v>
      </c>
      <c r="BM188" s="201" t="s">
        <v>218</v>
      </c>
    </row>
    <row r="189" spans="2:51" s="13" customFormat="1" ht="11.25">
      <c r="B189" s="203"/>
      <c r="C189" s="204"/>
      <c r="D189" s="205" t="s">
        <v>148</v>
      </c>
      <c r="E189" s="206" t="s">
        <v>1</v>
      </c>
      <c r="F189" s="207" t="s">
        <v>219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148</v>
      </c>
      <c r="AU189" s="213" t="s">
        <v>83</v>
      </c>
      <c r="AV189" s="13" t="s">
        <v>8</v>
      </c>
      <c r="AW189" s="13" t="s">
        <v>31</v>
      </c>
      <c r="AX189" s="13" t="s">
        <v>75</v>
      </c>
      <c r="AY189" s="213" t="s">
        <v>139</v>
      </c>
    </row>
    <row r="190" spans="2:51" s="14" customFormat="1" ht="11.25">
      <c r="B190" s="214"/>
      <c r="C190" s="215"/>
      <c r="D190" s="205" t="s">
        <v>148</v>
      </c>
      <c r="E190" s="216" t="s">
        <v>1</v>
      </c>
      <c r="F190" s="217" t="s">
        <v>220</v>
      </c>
      <c r="G190" s="215"/>
      <c r="H190" s="218">
        <v>128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148</v>
      </c>
      <c r="AU190" s="224" t="s">
        <v>83</v>
      </c>
      <c r="AV190" s="14" t="s">
        <v>83</v>
      </c>
      <c r="AW190" s="14" t="s">
        <v>31</v>
      </c>
      <c r="AX190" s="14" t="s">
        <v>75</v>
      </c>
      <c r="AY190" s="224" t="s">
        <v>139</v>
      </c>
    </row>
    <row r="191" spans="2:51" s="15" customFormat="1" ht="11.25">
      <c r="B191" s="225"/>
      <c r="C191" s="226"/>
      <c r="D191" s="205" t="s">
        <v>148</v>
      </c>
      <c r="E191" s="227" t="s">
        <v>1</v>
      </c>
      <c r="F191" s="228" t="s">
        <v>151</v>
      </c>
      <c r="G191" s="226"/>
      <c r="H191" s="229">
        <v>128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148</v>
      </c>
      <c r="AU191" s="235" t="s">
        <v>83</v>
      </c>
      <c r="AV191" s="15" t="s">
        <v>146</v>
      </c>
      <c r="AW191" s="15" t="s">
        <v>31</v>
      </c>
      <c r="AX191" s="15" t="s">
        <v>8</v>
      </c>
      <c r="AY191" s="235" t="s">
        <v>139</v>
      </c>
    </row>
    <row r="192" spans="1:65" s="2" customFormat="1" ht="24.2" customHeight="1">
      <c r="A192" s="34"/>
      <c r="B192" s="35"/>
      <c r="C192" s="191" t="s">
        <v>221</v>
      </c>
      <c r="D192" s="191" t="s">
        <v>141</v>
      </c>
      <c r="E192" s="192" t="s">
        <v>222</v>
      </c>
      <c r="F192" s="193" t="s">
        <v>223</v>
      </c>
      <c r="G192" s="194" t="s">
        <v>166</v>
      </c>
      <c r="H192" s="195">
        <v>160</v>
      </c>
      <c r="I192" s="196"/>
      <c r="J192" s="195">
        <f>ROUND(I192*H192,0)</f>
        <v>0</v>
      </c>
      <c r="K192" s="193" t="s">
        <v>145</v>
      </c>
      <c r="L192" s="39"/>
      <c r="M192" s="197" t="s">
        <v>1</v>
      </c>
      <c r="N192" s="198" t="s">
        <v>40</v>
      </c>
      <c r="O192" s="71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146</v>
      </c>
      <c r="AT192" s="201" t="s">
        <v>141</v>
      </c>
      <c r="AU192" s="201" t="s">
        <v>83</v>
      </c>
      <c r="AY192" s="17" t="s">
        <v>139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7" t="s">
        <v>8</v>
      </c>
      <c r="BK192" s="202">
        <f>ROUND(I192*H192,0)</f>
        <v>0</v>
      </c>
      <c r="BL192" s="17" t="s">
        <v>146</v>
      </c>
      <c r="BM192" s="201" t="s">
        <v>224</v>
      </c>
    </row>
    <row r="193" spans="2:51" s="13" customFormat="1" ht="11.25">
      <c r="B193" s="203"/>
      <c r="C193" s="204"/>
      <c r="D193" s="205" t="s">
        <v>148</v>
      </c>
      <c r="E193" s="206" t="s">
        <v>1</v>
      </c>
      <c r="F193" s="207" t="s">
        <v>225</v>
      </c>
      <c r="G193" s="204"/>
      <c r="H193" s="206" t="s">
        <v>1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148</v>
      </c>
      <c r="AU193" s="213" t="s">
        <v>83</v>
      </c>
      <c r="AV193" s="13" t="s">
        <v>8</v>
      </c>
      <c r="AW193" s="13" t="s">
        <v>31</v>
      </c>
      <c r="AX193" s="13" t="s">
        <v>75</v>
      </c>
      <c r="AY193" s="213" t="s">
        <v>139</v>
      </c>
    </row>
    <row r="194" spans="2:51" s="14" customFormat="1" ht="11.25">
      <c r="B194" s="214"/>
      <c r="C194" s="215"/>
      <c r="D194" s="205" t="s">
        <v>148</v>
      </c>
      <c r="E194" s="216" t="s">
        <v>1</v>
      </c>
      <c r="F194" s="217" t="s">
        <v>226</v>
      </c>
      <c r="G194" s="215"/>
      <c r="H194" s="218">
        <v>160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148</v>
      </c>
      <c r="AU194" s="224" t="s">
        <v>83</v>
      </c>
      <c r="AV194" s="14" t="s">
        <v>83</v>
      </c>
      <c r="AW194" s="14" t="s">
        <v>31</v>
      </c>
      <c r="AX194" s="14" t="s">
        <v>75</v>
      </c>
      <c r="AY194" s="224" t="s">
        <v>139</v>
      </c>
    </row>
    <row r="195" spans="2:51" s="15" customFormat="1" ht="11.25">
      <c r="B195" s="225"/>
      <c r="C195" s="226"/>
      <c r="D195" s="205" t="s">
        <v>148</v>
      </c>
      <c r="E195" s="227" t="s">
        <v>1</v>
      </c>
      <c r="F195" s="228" t="s">
        <v>151</v>
      </c>
      <c r="G195" s="226"/>
      <c r="H195" s="229">
        <v>160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148</v>
      </c>
      <c r="AU195" s="235" t="s">
        <v>83</v>
      </c>
      <c r="AV195" s="15" t="s">
        <v>146</v>
      </c>
      <c r="AW195" s="15" t="s">
        <v>31</v>
      </c>
      <c r="AX195" s="15" t="s">
        <v>8</v>
      </c>
      <c r="AY195" s="235" t="s">
        <v>139</v>
      </c>
    </row>
    <row r="196" spans="1:65" s="2" customFormat="1" ht="24.2" customHeight="1">
      <c r="A196" s="34"/>
      <c r="B196" s="35"/>
      <c r="C196" s="191" t="s">
        <v>227</v>
      </c>
      <c r="D196" s="191" t="s">
        <v>141</v>
      </c>
      <c r="E196" s="192" t="s">
        <v>228</v>
      </c>
      <c r="F196" s="193" t="s">
        <v>229</v>
      </c>
      <c r="G196" s="194" t="s">
        <v>144</v>
      </c>
      <c r="H196" s="195">
        <v>3</v>
      </c>
      <c r="I196" s="196"/>
      <c r="J196" s="195">
        <f>ROUND(I196*H196,0)</f>
        <v>0</v>
      </c>
      <c r="K196" s="193" t="s">
        <v>145</v>
      </c>
      <c r="L196" s="39"/>
      <c r="M196" s="197" t="s">
        <v>1</v>
      </c>
      <c r="N196" s="198" t="s">
        <v>40</v>
      </c>
      <c r="O196" s="71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1" t="s">
        <v>146</v>
      </c>
      <c r="AT196" s="201" t="s">
        <v>141</v>
      </c>
      <c r="AU196" s="201" t="s">
        <v>83</v>
      </c>
      <c r="AY196" s="17" t="s">
        <v>139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7" t="s">
        <v>8</v>
      </c>
      <c r="BK196" s="202">
        <f>ROUND(I196*H196,0)</f>
        <v>0</v>
      </c>
      <c r="BL196" s="17" t="s">
        <v>146</v>
      </c>
      <c r="BM196" s="201" t="s">
        <v>230</v>
      </c>
    </row>
    <row r="197" spans="2:51" s="13" customFormat="1" ht="11.25">
      <c r="B197" s="203"/>
      <c r="C197" s="204"/>
      <c r="D197" s="205" t="s">
        <v>148</v>
      </c>
      <c r="E197" s="206" t="s">
        <v>1</v>
      </c>
      <c r="F197" s="207" t="s">
        <v>155</v>
      </c>
      <c r="G197" s="204"/>
      <c r="H197" s="206" t="s">
        <v>1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148</v>
      </c>
      <c r="AU197" s="213" t="s">
        <v>83</v>
      </c>
      <c r="AV197" s="13" t="s">
        <v>8</v>
      </c>
      <c r="AW197" s="13" t="s">
        <v>31</v>
      </c>
      <c r="AX197" s="13" t="s">
        <v>75</v>
      </c>
      <c r="AY197" s="213" t="s">
        <v>139</v>
      </c>
    </row>
    <row r="198" spans="2:51" s="14" customFormat="1" ht="11.25">
      <c r="B198" s="214"/>
      <c r="C198" s="215"/>
      <c r="D198" s="205" t="s">
        <v>148</v>
      </c>
      <c r="E198" s="216" t="s">
        <v>1</v>
      </c>
      <c r="F198" s="217" t="s">
        <v>150</v>
      </c>
      <c r="G198" s="215"/>
      <c r="H198" s="218">
        <v>3</v>
      </c>
      <c r="I198" s="219"/>
      <c r="J198" s="215"/>
      <c r="K198" s="215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148</v>
      </c>
      <c r="AU198" s="224" t="s">
        <v>83</v>
      </c>
      <c r="AV198" s="14" t="s">
        <v>83</v>
      </c>
      <c r="AW198" s="14" t="s">
        <v>31</v>
      </c>
      <c r="AX198" s="14" t="s">
        <v>75</v>
      </c>
      <c r="AY198" s="224" t="s">
        <v>139</v>
      </c>
    </row>
    <row r="199" spans="2:51" s="15" customFormat="1" ht="11.25">
      <c r="B199" s="225"/>
      <c r="C199" s="226"/>
      <c r="D199" s="205" t="s">
        <v>148</v>
      </c>
      <c r="E199" s="227" t="s">
        <v>1</v>
      </c>
      <c r="F199" s="228" t="s">
        <v>151</v>
      </c>
      <c r="G199" s="226"/>
      <c r="H199" s="229">
        <v>3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AT199" s="235" t="s">
        <v>148</v>
      </c>
      <c r="AU199" s="235" t="s">
        <v>83</v>
      </c>
      <c r="AV199" s="15" t="s">
        <v>146</v>
      </c>
      <c r="AW199" s="15" t="s">
        <v>31</v>
      </c>
      <c r="AX199" s="15" t="s">
        <v>8</v>
      </c>
      <c r="AY199" s="235" t="s">
        <v>139</v>
      </c>
    </row>
    <row r="200" spans="1:65" s="2" customFormat="1" ht="24.2" customHeight="1">
      <c r="A200" s="34"/>
      <c r="B200" s="35"/>
      <c r="C200" s="191" t="s">
        <v>231</v>
      </c>
      <c r="D200" s="191" t="s">
        <v>141</v>
      </c>
      <c r="E200" s="192" t="s">
        <v>232</v>
      </c>
      <c r="F200" s="193" t="s">
        <v>233</v>
      </c>
      <c r="G200" s="194" t="s">
        <v>144</v>
      </c>
      <c r="H200" s="195">
        <v>1</v>
      </c>
      <c r="I200" s="196"/>
      <c r="J200" s="195">
        <f>ROUND(I200*H200,0)</f>
        <v>0</v>
      </c>
      <c r="K200" s="193" t="s">
        <v>145</v>
      </c>
      <c r="L200" s="39"/>
      <c r="M200" s="197" t="s">
        <v>1</v>
      </c>
      <c r="N200" s="198" t="s">
        <v>40</v>
      </c>
      <c r="O200" s="7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146</v>
      </c>
      <c r="AT200" s="201" t="s">
        <v>141</v>
      </c>
      <c r="AU200" s="201" t="s">
        <v>83</v>
      </c>
      <c r="AY200" s="17" t="s">
        <v>139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7" t="s">
        <v>8</v>
      </c>
      <c r="BK200" s="202">
        <f>ROUND(I200*H200,0)</f>
        <v>0</v>
      </c>
      <c r="BL200" s="17" t="s">
        <v>146</v>
      </c>
      <c r="BM200" s="201" t="s">
        <v>234</v>
      </c>
    </row>
    <row r="201" spans="2:51" s="13" customFormat="1" ht="11.25">
      <c r="B201" s="203"/>
      <c r="C201" s="204"/>
      <c r="D201" s="205" t="s">
        <v>148</v>
      </c>
      <c r="E201" s="206" t="s">
        <v>1</v>
      </c>
      <c r="F201" s="207" t="s">
        <v>149</v>
      </c>
      <c r="G201" s="204"/>
      <c r="H201" s="206" t="s">
        <v>1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148</v>
      </c>
      <c r="AU201" s="213" t="s">
        <v>83</v>
      </c>
      <c r="AV201" s="13" t="s">
        <v>8</v>
      </c>
      <c r="AW201" s="13" t="s">
        <v>31</v>
      </c>
      <c r="AX201" s="13" t="s">
        <v>75</v>
      </c>
      <c r="AY201" s="213" t="s">
        <v>139</v>
      </c>
    </row>
    <row r="202" spans="2:51" s="14" customFormat="1" ht="11.25">
      <c r="B202" s="214"/>
      <c r="C202" s="215"/>
      <c r="D202" s="205" t="s">
        <v>148</v>
      </c>
      <c r="E202" s="216" t="s">
        <v>1</v>
      </c>
      <c r="F202" s="217" t="s">
        <v>8</v>
      </c>
      <c r="G202" s="215"/>
      <c r="H202" s="218">
        <v>1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148</v>
      </c>
      <c r="AU202" s="224" t="s">
        <v>83</v>
      </c>
      <c r="AV202" s="14" t="s">
        <v>83</v>
      </c>
      <c r="AW202" s="14" t="s">
        <v>31</v>
      </c>
      <c r="AX202" s="14" t="s">
        <v>75</v>
      </c>
      <c r="AY202" s="224" t="s">
        <v>139</v>
      </c>
    </row>
    <row r="203" spans="2:51" s="15" customFormat="1" ht="11.25">
      <c r="B203" s="225"/>
      <c r="C203" s="226"/>
      <c r="D203" s="205" t="s">
        <v>148</v>
      </c>
      <c r="E203" s="227" t="s">
        <v>1</v>
      </c>
      <c r="F203" s="228" t="s">
        <v>151</v>
      </c>
      <c r="G203" s="226"/>
      <c r="H203" s="229">
        <v>1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148</v>
      </c>
      <c r="AU203" s="235" t="s">
        <v>83</v>
      </c>
      <c r="AV203" s="15" t="s">
        <v>146</v>
      </c>
      <c r="AW203" s="15" t="s">
        <v>31</v>
      </c>
      <c r="AX203" s="15" t="s">
        <v>8</v>
      </c>
      <c r="AY203" s="235" t="s">
        <v>139</v>
      </c>
    </row>
    <row r="204" spans="1:65" s="2" customFormat="1" ht="24.2" customHeight="1">
      <c r="A204" s="34"/>
      <c r="B204" s="35"/>
      <c r="C204" s="191" t="s">
        <v>235</v>
      </c>
      <c r="D204" s="191" t="s">
        <v>141</v>
      </c>
      <c r="E204" s="192" t="s">
        <v>236</v>
      </c>
      <c r="F204" s="193" t="s">
        <v>237</v>
      </c>
      <c r="G204" s="194" t="s">
        <v>144</v>
      </c>
      <c r="H204" s="195">
        <v>3</v>
      </c>
      <c r="I204" s="196"/>
      <c r="J204" s="195">
        <f>ROUND(I204*H204,0)</f>
        <v>0</v>
      </c>
      <c r="K204" s="193" t="s">
        <v>145</v>
      </c>
      <c r="L204" s="39"/>
      <c r="M204" s="197" t="s">
        <v>1</v>
      </c>
      <c r="N204" s="198" t="s">
        <v>40</v>
      </c>
      <c r="O204" s="71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146</v>
      </c>
      <c r="AT204" s="201" t="s">
        <v>141</v>
      </c>
      <c r="AU204" s="201" t="s">
        <v>83</v>
      </c>
      <c r="AY204" s="17" t="s">
        <v>139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7" t="s">
        <v>8</v>
      </c>
      <c r="BK204" s="202">
        <f>ROUND(I204*H204,0)</f>
        <v>0</v>
      </c>
      <c r="BL204" s="17" t="s">
        <v>146</v>
      </c>
      <c r="BM204" s="201" t="s">
        <v>238</v>
      </c>
    </row>
    <row r="205" spans="2:51" s="13" customFormat="1" ht="11.25">
      <c r="B205" s="203"/>
      <c r="C205" s="204"/>
      <c r="D205" s="205" t="s">
        <v>148</v>
      </c>
      <c r="E205" s="206" t="s">
        <v>1</v>
      </c>
      <c r="F205" s="207" t="s">
        <v>155</v>
      </c>
      <c r="G205" s="204"/>
      <c r="H205" s="206" t="s">
        <v>1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148</v>
      </c>
      <c r="AU205" s="213" t="s">
        <v>83</v>
      </c>
      <c r="AV205" s="13" t="s">
        <v>8</v>
      </c>
      <c r="AW205" s="13" t="s">
        <v>31</v>
      </c>
      <c r="AX205" s="13" t="s">
        <v>75</v>
      </c>
      <c r="AY205" s="213" t="s">
        <v>139</v>
      </c>
    </row>
    <row r="206" spans="2:51" s="14" customFormat="1" ht="11.25">
      <c r="B206" s="214"/>
      <c r="C206" s="215"/>
      <c r="D206" s="205" t="s">
        <v>148</v>
      </c>
      <c r="E206" s="216" t="s">
        <v>1</v>
      </c>
      <c r="F206" s="217" t="s">
        <v>150</v>
      </c>
      <c r="G206" s="215"/>
      <c r="H206" s="218">
        <v>3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148</v>
      </c>
      <c r="AU206" s="224" t="s">
        <v>83</v>
      </c>
      <c r="AV206" s="14" t="s">
        <v>83</v>
      </c>
      <c r="AW206" s="14" t="s">
        <v>31</v>
      </c>
      <c r="AX206" s="14" t="s">
        <v>75</v>
      </c>
      <c r="AY206" s="224" t="s">
        <v>139</v>
      </c>
    </row>
    <row r="207" spans="2:51" s="15" customFormat="1" ht="11.25">
      <c r="B207" s="225"/>
      <c r="C207" s="226"/>
      <c r="D207" s="205" t="s">
        <v>148</v>
      </c>
      <c r="E207" s="227" t="s">
        <v>1</v>
      </c>
      <c r="F207" s="228" t="s">
        <v>151</v>
      </c>
      <c r="G207" s="226"/>
      <c r="H207" s="229">
        <v>3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148</v>
      </c>
      <c r="AU207" s="235" t="s">
        <v>83</v>
      </c>
      <c r="AV207" s="15" t="s">
        <v>146</v>
      </c>
      <c r="AW207" s="15" t="s">
        <v>31</v>
      </c>
      <c r="AX207" s="15" t="s">
        <v>8</v>
      </c>
      <c r="AY207" s="235" t="s">
        <v>139</v>
      </c>
    </row>
    <row r="208" spans="1:65" s="2" customFormat="1" ht="24.2" customHeight="1">
      <c r="A208" s="34"/>
      <c r="B208" s="35"/>
      <c r="C208" s="191" t="s">
        <v>7</v>
      </c>
      <c r="D208" s="191" t="s">
        <v>141</v>
      </c>
      <c r="E208" s="192" t="s">
        <v>239</v>
      </c>
      <c r="F208" s="193" t="s">
        <v>240</v>
      </c>
      <c r="G208" s="194" t="s">
        <v>144</v>
      </c>
      <c r="H208" s="195">
        <v>1</v>
      </c>
      <c r="I208" s="196"/>
      <c r="J208" s="195">
        <f>ROUND(I208*H208,0)</f>
        <v>0</v>
      </c>
      <c r="K208" s="193" t="s">
        <v>145</v>
      </c>
      <c r="L208" s="39"/>
      <c r="M208" s="197" t="s">
        <v>1</v>
      </c>
      <c r="N208" s="198" t="s">
        <v>40</v>
      </c>
      <c r="O208" s="71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1" t="s">
        <v>146</v>
      </c>
      <c r="AT208" s="201" t="s">
        <v>141</v>
      </c>
      <c r="AU208" s="201" t="s">
        <v>83</v>
      </c>
      <c r="AY208" s="17" t="s">
        <v>139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17" t="s">
        <v>8</v>
      </c>
      <c r="BK208" s="202">
        <f>ROUND(I208*H208,0)</f>
        <v>0</v>
      </c>
      <c r="BL208" s="17" t="s">
        <v>146</v>
      </c>
      <c r="BM208" s="201" t="s">
        <v>241</v>
      </c>
    </row>
    <row r="209" spans="2:51" s="13" customFormat="1" ht="11.25">
      <c r="B209" s="203"/>
      <c r="C209" s="204"/>
      <c r="D209" s="205" t="s">
        <v>148</v>
      </c>
      <c r="E209" s="206" t="s">
        <v>1</v>
      </c>
      <c r="F209" s="207" t="s">
        <v>155</v>
      </c>
      <c r="G209" s="204"/>
      <c r="H209" s="206" t="s">
        <v>1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148</v>
      </c>
      <c r="AU209" s="213" t="s">
        <v>83</v>
      </c>
      <c r="AV209" s="13" t="s">
        <v>8</v>
      </c>
      <c r="AW209" s="13" t="s">
        <v>31</v>
      </c>
      <c r="AX209" s="13" t="s">
        <v>75</v>
      </c>
      <c r="AY209" s="213" t="s">
        <v>139</v>
      </c>
    </row>
    <row r="210" spans="2:51" s="14" customFormat="1" ht="11.25">
      <c r="B210" s="214"/>
      <c r="C210" s="215"/>
      <c r="D210" s="205" t="s">
        <v>148</v>
      </c>
      <c r="E210" s="216" t="s">
        <v>1</v>
      </c>
      <c r="F210" s="217" t="s">
        <v>8</v>
      </c>
      <c r="G210" s="215"/>
      <c r="H210" s="218">
        <v>1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148</v>
      </c>
      <c r="AU210" s="224" t="s">
        <v>83</v>
      </c>
      <c r="AV210" s="14" t="s">
        <v>83</v>
      </c>
      <c r="AW210" s="14" t="s">
        <v>31</v>
      </c>
      <c r="AX210" s="14" t="s">
        <v>75</v>
      </c>
      <c r="AY210" s="224" t="s">
        <v>139</v>
      </c>
    </row>
    <row r="211" spans="2:51" s="15" customFormat="1" ht="11.25">
      <c r="B211" s="225"/>
      <c r="C211" s="226"/>
      <c r="D211" s="205" t="s">
        <v>148</v>
      </c>
      <c r="E211" s="227" t="s">
        <v>1</v>
      </c>
      <c r="F211" s="228" t="s">
        <v>151</v>
      </c>
      <c r="G211" s="226"/>
      <c r="H211" s="229">
        <v>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148</v>
      </c>
      <c r="AU211" s="235" t="s">
        <v>83</v>
      </c>
      <c r="AV211" s="15" t="s">
        <v>146</v>
      </c>
      <c r="AW211" s="15" t="s">
        <v>31</v>
      </c>
      <c r="AX211" s="15" t="s">
        <v>8</v>
      </c>
      <c r="AY211" s="235" t="s">
        <v>139</v>
      </c>
    </row>
    <row r="212" spans="1:65" s="2" customFormat="1" ht="24.2" customHeight="1">
      <c r="A212" s="34"/>
      <c r="B212" s="35"/>
      <c r="C212" s="191" t="s">
        <v>242</v>
      </c>
      <c r="D212" s="191" t="s">
        <v>141</v>
      </c>
      <c r="E212" s="192" t="s">
        <v>243</v>
      </c>
      <c r="F212" s="193" t="s">
        <v>244</v>
      </c>
      <c r="G212" s="194" t="s">
        <v>144</v>
      </c>
      <c r="H212" s="195">
        <v>3</v>
      </c>
      <c r="I212" s="196"/>
      <c r="J212" s="195">
        <f>ROUND(I212*H212,0)</f>
        <v>0</v>
      </c>
      <c r="K212" s="193" t="s">
        <v>145</v>
      </c>
      <c r="L212" s="39"/>
      <c r="M212" s="197" t="s">
        <v>1</v>
      </c>
      <c r="N212" s="198" t="s">
        <v>40</v>
      </c>
      <c r="O212" s="71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146</v>
      </c>
      <c r="AT212" s="201" t="s">
        <v>141</v>
      </c>
      <c r="AU212" s="201" t="s">
        <v>83</v>
      </c>
      <c r="AY212" s="17" t="s">
        <v>139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7" t="s">
        <v>8</v>
      </c>
      <c r="BK212" s="202">
        <f>ROUND(I212*H212,0)</f>
        <v>0</v>
      </c>
      <c r="BL212" s="17" t="s">
        <v>146</v>
      </c>
      <c r="BM212" s="201" t="s">
        <v>245</v>
      </c>
    </row>
    <row r="213" spans="2:51" s="13" customFormat="1" ht="11.25">
      <c r="B213" s="203"/>
      <c r="C213" s="204"/>
      <c r="D213" s="205" t="s">
        <v>148</v>
      </c>
      <c r="E213" s="206" t="s">
        <v>1</v>
      </c>
      <c r="F213" s="207" t="s">
        <v>155</v>
      </c>
      <c r="G213" s="204"/>
      <c r="H213" s="206" t="s">
        <v>1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148</v>
      </c>
      <c r="AU213" s="213" t="s">
        <v>83</v>
      </c>
      <c r="AV213" s="13" t="s">
        <v>8</v>
      </c>
      <c r="AW213" s="13" t="s">
        <v>31</v>
      </c>
      <c r="AX213" s="13" t="s">
        <v>75</v>
      </c>
      <c r="AY213" s="213" t="s">
        <v>139</v>
      </c>
    </row>
    <row r="214" spans="2:51" s="14" customFormat="1" ht="11.25">
      <c r="B214" s="214"/>
      <c r="C214" s="215"/>
      <c r="D214" s="205" t="s">
        <v>148</v>
      </c>
      <c r="E214" s="216" t="s">
        <v>1</v>
      </c>
      <c r="F214" s="217" t="s">
        <v>150</v>
      </c>
      <c r="G214" s="215"/>
      <c r="H214" s="218">
        <v>3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148</v>
      </c>
      <c r="AU214" s="224" t="s">
        <v>83</v>
      </c>
      <c r="AV214" s="14" t="s">
        <v>83</v>
      </c>
      <c r="AW214" s="14" t="s">
        <v>31</v>
      </c>
      <c r="AX214" s="14" t="s">
        <v>75</v>
      </c>
      <c r="AY214" s="224" t="s">
        <v>139</v>
      </c>
    </row>
    <row r="215" spans="2:51" s="15" customFormat="1" ht="11.25">
      <c r="B215" s="225"/>
      <c r="C215" s="226"/>
      <c r="D215" s="205" t="s">
        <v>148</v>
      </c>
      <c r="E215" s="227" t="s">
        <v>1</v>
      </c>
      <c r="F215" s="228" t="s">
        <v>151</v>
      </c>
      <c r="G215" s="226"/>
      <c r="H215" s="229">
        <v>3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148</v>
      </c>
      <c r="AU215" s="235" t="s">
        <v>83</v>
      </c>
      <c r="AV215" s="15" t="s">
        <v>146</v>
      </c>
      <c r="AW215" s="15" t="s">
        <v>31</v>
      </c>
      <c r="AX215" s="15" t="s">
        <v>8</v>
      </c>
      <c r="AY215" s="235" t="s">
        <v>139</v>
      </c>
    </row>
    <row r="216" spans="1:65" s="2" customFormat="1" ht="24.2" customHeight="1">
      <c r="A216" s="34"/>
      <c r="B216" s="35"/>
      <c r="C216" s="191" t="s">
        <v>246</v>
      </c>
      <c r="D216" s="191" t="s">
        <v>141</v>
      </c>
      <c r="E216" s="192" t="s">
        <v>247</v>
      </c>
      <c r="F216" s="193" t="s">
        <v>248</v>
      </c>
      <c r="G216" s="194" t="s">
        <v>144</v>
      </c>
      <c r="H216" s="195">
        <v>1</v>
      </c>
      <c r="I216" s="196"/>
      <c r="J216" s="195">
        <f>ROUND(I216*H216,0)</f>
        <v>0</v>
      </c>
      <c r="K216" s="193" t="s">
        <v>145</v>
      </c>
      <c r="L216" s="39"/>
      <c r="M216" s="197" t="s">
        <v>1</v>
      </c>
      <c r="N216" s="198" t="s">
        <v>40</v>
      </c>
      <c r="O216" s="71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1" t="s">
        <v>146</v>
      </c>
      <c r="AT216" s="201" t="s">
        <v>141</v>
      </c>
      <c r="AU216" s="201" t="s">
        <v>83</v>
      </c>
      <c r="AY216" s="17" t="s">
        <v>139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7" t="s">
        <v>8</v>
      </c>
      <c r="BK216" s="202">
        <f>ROUND(I216*H216,0)</f>
        <v>0</v>
      </c>
      <c r="BL216" s="17" t="s">
        <v>146</v>
      </c>
      <c r="BM216" s="201" t="s">
        <v>249</v>
      </c>
    </row>
    <row r="217" spans="2:51" s="13" customFormat="1" ht="11.25">
      <c r="B217" s="203"/>
      <c r="C217" s="204"/>
      <c r="D217" s="205" t="s">
        <v>148</v>
      </c>
      <c r="E217" s="206" t="s">
        <v>1</v>
      </c>
      <c r="F217" s="207" t="s">
        <v>155</v>
      </c>
      <c r="G217" s="204"/>
      <c r="H217" s="206" t="s">
        <v>1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148</v>
      </c>
      <c r="AU217" s="213" t="s">
        <v>83</v>
      </c>
      <c r="AV217" s="13" t="s">
        <v>8</v>
      </c>
      <c r="AW217" s="13" t="s">
        <v>31</v>
      </c>
      <c r="AX217" s="13" t="s">
        <v>75</v>
      </c>
      <c r="AY217" s="213" t="s">
        <v>139</v>
      </c>
    </row>
    <row r="218" spans="2:51" s="14" customFormat="1" ht="11.25">
      <c r="B218" s="214"/>
      <c r="C218" s="215"/>
      <c r="D218" s="205" t="s">
        <v>148</v>
      </c>
      <c r="E218" s="216" t="s">
        <v>1</v>
      </c>
      <c r="F218" s="217" t="s">
        <v>8</v>
      </c>
      <c r="G218" s="215"/>
      <c r="H218" s="218">
        <v>1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148</v>
      </c>
      <c r="AU218" s="224" t="s">
        <v>83</v>
      </c>
      <c r="AV218" s="14" t="s">
        <v>83</v>
      </c>
      <c r="AW218" s="14" t="s">
        <v>31</v>
      </c>
      <c r="AX218" s="14" t="s">
        <v>75</v>
      </c>
      <c r="AY218" s="224" t="s">
        <v>139</v>
      </c>
    </row>
    <row r="219" spans="2:51" s="15" customFormat="1" ht="11.25">
      <c r="B219" s="225"/>
      <c r="C219" s="226"/>
      <c r="D219" s="205" t="s">
        <v>148</v>
      </c>
      <c r="E219" s="227" t="s">
        <v>1</v>
      </c>
      <c r="F219" s="228" t="s">
        <v>151</v>
      </c>
      <c r="G219" s="226"/>
      <c r="H219" s="229">
        <v>1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148</v>
      </c>
      <c r="AU219" s="235" t="s">
        <v>83</v>
      </c>
      <c r="AV219" s="15" t="s">
        <v>146</v>
      </c>
      <c r="AW219" s="15" t="s">
        <v>31</v>
      </c>
      <c r="AX219" s="15" t="s">
        <v>8</v>
      </c>
      <c r="AY219" s="235" t="s">
        <v>139</v>
      </c>
    </row>
    <row r="220" spans="1:65" s="2" customFormat="1" ht="33" customHeight="1">
      <c r="A220" s="34"/>
      <c r="B220" s="35"/>
      <c r="C220" s="191" t="s">
        <v>250</v>
      </c>
      <c r="D220" s="191" t="s">
        <v>141</v>
      </c>
      <c r="E220" s="192" t="s">
        <v>251</v>
      </c>
      <c r="F220" s="193" t="s">
        <v>252</v>
      </c>
      <c r="G220" s="194" t="s">
        <v>144</v>
      </c>
      <c r="H220" s="195">
        <v>27</v>
      </c>
      <c r="I220" s="196"/>
      <c r="J220" s="195">
        <f>ROUND(I220*H220,0)</f>
        <v>0</v>
      </c>
      <c r="K220" s="193" t="s">
        <v>145</v>
      </c>
      <c r="L220" s="39"/>
      <c r="M220" s="197" t="s">
        <v>1</v>
      </c>
      <c r="N220" s="198" t="s">
        <v>40</v>
      </c>
      <c r="O220" s="71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146</v>
      </c>
      <c r="AT220" s="201" t="s">
        <v>141</v>
      </c>
      <c r="AU220" s="201" t="s">
        <v>83</v>
      </c>
      <c r="AY220" s="17" t="s">
        <v>139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</v>
      </c>
      <c r="BK220" s="202">
        <f>ROUND(I220*H220,0)</f>
        <v>0</v>
      </c>
      <c r="BL220" s="17" t="s">
        <v>146</v>
      </c>
      <c r="BM220" s="201" t="s">
        <v>253</v>
      </c>
    </row>
    <row r="221" spans="2:51" s="13" customFormat="1" ht="11.25">
      <c r="B221" s="203"/>
      <c r="C221" s="204"/>
      <c r="D221" s="205" t="s">
        <v>148</v>
      </c>
      <c r="E221" s="206" t="s">
        <v>1</v>
      </c>
      <c r="F221" s="207" t="s">
        <v>254</v>
      </c>
      <c r="G221" s="204"/>
      <c r="H221" s="206" t="s">
        <v>1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148</v>
      </c>
      <c r="AU221" s="213" t="s">
        <v>83</v>
      </c>
      <c r="AV221" s="13" t="s">
        <v>8</v>
      </c>
      <c r="AW221" s="13" t="s">
        <v>31</v>
      </c>
      <c r="AX221" s="13" t="s">
        <v>75</v>
      </c>
      <c r="AY221" s="213" t="s">
        <v>139</v>
      </c>
    </row>
    <row r="222" spans="2:51" s="14" customFormat="1" ht="11.25">
      <c r="B222" s="214"/>
      <c r="C222" s="215"/>
      <c r="D222" s="205" t="s">
        <v>148</v>
      </c>
      <c r="E222" s="216" t="s">
        <v>1</v>
      </c>
      <c r="F222" s="217" t="s">
        <v>255</v>
      </c>
      <c r="G222" s="215"/>
      <c r="H222" s="218">
        <v>27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148</v>
      </c>
      <c r="AU222" s="224" t="s">
        <v>83</v>
      </c>
      <c r="AV222" s="14" t="s">
        <v>83</v>
      </c>
      <c r="AW222" s="14" t="s">
        <v>31</v>
      </c>
      <c r="AX222" s="14" t="s">
        <v>75</v>
      </c>
      <c r="AY222" s="224" t="s">
        <v>139</v>
      </c>
    </row>
    <row r="223" spans="2:51" s="15" customFormat="1" ht="11.25">
      <c r="B223" s="225"/>
      <c r="C223" s="226"/>
      <c r="D223" s="205" t="s">
        <v>148</v>
      </c>
      <c r="E223" s="227" t="s">
        <v>1</v>
      </c>
      <c r="F223" s="228" t="s">
        <v>151</v>
      </c>
      <c r="G223" s="226"/>
      <c r="H223" s="229">
        <v>27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148</v>
      </c>
      <c r="AU223" s="235" t="s">
        <v>83</v>
      </c>
      <c r="AV223" s="15" t="s">
        <v>146</v>
      </c>
      <c r="AW223" s="15" t="s">
        <v>31</v>
      </c>
      <c r="AX223" s="15" t="s">
        <v>8</v>
      </c>
      <c r="AY223" s="235" t="s">
        <v>139</v>
      </c>
    </row>
    <row r="224" spans="1:65" s="2" customFormat="1" ht="33" customHeight="1">
      <c r="A224" s="34"/>
      <c r="B224" s="35"/>
      <c r="C224" s="191" t="s">
        <v>256</v>
      </c>
      <c r="D224" s="191" t="s">
        <v>141</v>
      </c>
      <c r="E224" s="192" t="s">
        <v>257</v>
      </c>
      <c r="F224" s="193" t="s">
        <v>258</v>
      </c>
      <c r="G224" s="194" t="s">
        <v>144</v>
      </c>
      <c r="H224" s="195">
        <v>9</v>
      </c>
      <c r="I224" s="196"/>
      <c r="J224" s="195">
        <f>ROUND(I224*H224,0)</f>
        <v>0</v>
      </c>
      <c r="K224" s="193" t="s">
        <v>145</v>
      </c>
      <c r="L224" s="39"/>
      <c r="M224" s="197" t="s">
        <v>1</v>
      </c>
      <c r="N224" s="198" t="s">
        <v>40</v>
      </c>
      <c r="O224" s="71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1" t="s">
        <v>146</v>
      </c>
      <c r="AT224" s="201" t="s">
        <v>141</v>
      </c>
      <c r="AU224" s="201" t="s">
        <v>83</v>
      </c>
      <c r="AY224" s="17" t="s">
        <v>139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7" t="s">
        <v>8</v>
      </c>
      <c r="BK224" s="202">
        <f>ROUND(I224*H224,0)</f>
        <v>0</v>
      </c>
      <c r="BL224" s="17" t="s">
        <v>146</v>
      </c>
      <c r="BM224" s="201" t="s">
        <v>259</v>
      </c>
    </row>
    <row r="225" spans="2:51" s="13" customFormat="1" ht="11.25">
      <c r="B225" s="203"/>
      <c r="C225" s="204"/>
      <c r="D225" s="205" t="s">
        <v>148</v>
      </c>
      <c r="E225" s="206" t="s">
        <v>1</v>
      </c>
      <c r="F225" s="207" t="s">
        <v>260</v>
      </c>
      <c r="G225" s="204"/>
      <c r="H225" s="206" t="s">
        <v>1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148</v>
      </c>
      <c r="AU225" s="213" t="s">
        <v>83</v>
      </c>
      <c r="AV225" s="13" t="s">
        <v>8</v>
      </c>
      <c r="AW225" s="13" t="s">
        <v>31</v>
      </c>
      <c r="AX225" s="13" t="s">
        <v>75</v>
      </c>
      <c r="AY225" s="213" t="s">
        <v>139</v>
      </c>
    </row>
    <row r="226" spans="2:51" s="14" customFormat="1" ht="11.25">
      <c r="B226" s="214"/>
      <c r="C226" s="215"/>
      <c r="D226" s="205" t="s">
        <v>148</v>
      </c>
      <c r="E226" s="216" t="s">
        <v>1</v>
      </c>
      <c r="F226" s="217" t="s">
        <v>261</v>
      </c>
      <c r="G226" s="215"/>
      <c r="H226" s="218">
        <v>9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148</v>
      </c>
      <c r="AU226" s="224" t="s">
        <v>83</v>
      </c>
      <c r="AV226" s="14" t="s">
        <v>83</v>
      </c>
      <c r="AW226" s="14" t="s">
        <v>31</v>
      </c>
      <c r="AX226" s="14" t="s">
        <v>75</v>
      </c>
      <c r="AY226" s="224" t="s">
        <v>139</v>
      </c>
    </row>
    <row r="227" spans="2:51" s="15" customFormat="1" ht="11.25">
      <c r="B227" s="225"/>
      <c r="C227" s="226"/>
      <c r="D227" s="205" t="s">
        <v>148</v>
      </c>
      <c r="E227" s="227" t="s">
        <v>1</v>
      </c>
      <c r="F227" s="228" t="s">
        <v>151</v>
      </c>
      <c r="G227" s="226"/>
      <c r="H227" s="229">
        <v>9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148</v>
      </c>
      <c r="AU227" s="235" t="s">
        <v>83</v>
      </c>
      <c r="AV227" s="15" t="s">
        <v>146</v>
      </c>
      <c r="AW227" s="15" t="s">
        <v>31</v>
      </c>
      <c r="AX227" s="15" t="s">
        <v>8</v>
      </c>
      <c r="AY227" s="235" t="s">
        <v>139</v>
      </c>
    </row>
    <row r="228" spans="1:65" s="2" customFormat="1" ht="33" customHeight="1">
      <c r="A228" s="34"/>
      <c r="B228" s="35"/>
      <c r="C228" s="191" t="s">
        <v>262</v>
      </c>
      <c r="D228" s="191" t="s">
        <v>141</v>
      </c>
      <c r="E228" s="192" t="s">
        <v>263</v>
      </c>
      <c r="F228" s="193" t="s">
        <v>264</v>
      </c>
      <c r="G228" s="194" t="s">
        <v>144</v>
      </c>
      <c r="H228" s="195">
        <v>27</v>
      </c>
      <c r="I228" s="196"/>
      <c r="J228" s="195">
        <f>ROUND(I228*H228,0)</f>
        <v>0</v>
      </c>
      <c r="K228" s="193" t="s">
        <v>145</v>
      </c>
      <c r="L228" s="39"/>
      <c r="M228" s="197" t="s">
        <v>1</v>
      </c>
      <c r="N228" s="198" t="s">
        <v>40</v>
      </c>
      <c r="O228" s="71"/>
      <c r="P228" s="199">
        <f>O228*H228</f>
        <v>0</v>
      </c>
      <c r="Q228" s="199">
        <v>0</v>
      </c>
      <c r="R228" s="199">
        <f>Q228*H228</f>
        <v>0</v>
      </c>
      <c r="S228" s="199">
        <v>0</v>
      </c>
      <c r="T228" s="20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1" t="s">
        <v>146</v>
      </c>
      <c r="AT228" s="201" t="s">
        <v>141</v>
      </c>
      <c r="AU228" s="201" t="s">
        <v>83</v>
      </c>
      <c r="AY228" s="17" t="s">
        <v>139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7" t="s">
        <v>8</v>
      </c>
      <c r="BK228" s="202">
        <f>ROUND(I228*H228,0)</f>
        <v>0</v>
      </c>
      <c r="BL228" s="17" t="s">
        <v>146</v>
      </c>
      <c r="BM228" s="201" t="s">
        <v>265</v>
      </c>
    </row>
    <row r="229" spans="2:51" s="13" customFormat="1" ht="11.25">
      <c r="B229" s="203"/>
      <c r="C229" s="204"/>
      <c r="D229" s="205" t="s">
        <v>148</v>
      </c>
      <c r="E229" s="206" t="s">
        <v>1</v>
      </c>
      <c r="F229" s="207" t="s">
        <v>260</v>
      </c>
      <c r="G229" s="204"/>
      <c r="H229" s="206" t="s">
        <v>1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148</v>
      </c>
      <c r="AU229" s="213" t="s">
        <v>83</v>
      </c>
      <c r="AV229" s="13" t="s">
        <v>8</v>
      </c>
      <c r="AW229" s="13" t="s">
        <v>31</v>
      </c>
      <c r="AX229" s="13" t="s">
        <v>75</v>
      </c>
      <c r="AY229" s="213" t="s">
        <v>139</v>
      </c>
    </row>
    <row r="230" spans="2:51" s="14" customFormat="1" ht="11.25">
      <c r="B230" s="214"/>
      <c r="C230" s="215"/>
      <c r="D230" s="205" t="s">
        <v>148</v>
      </c>
      <c r="E230" s="216" t="s">
        <v>1</v>
      </c>
      <c r="F230" s="217" t="s">
        <v>255</v>
      </c>
      <c r="G230" s="215"/>
      <c r="H230" s="218">
        <v>27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148</v>
      </c>
      <c r="AU230" s="224" t="s">
        <v>83</v>
      </c>
      <c r="AV230" s="14" t="s">
        <v>83</v>
      </c>
      <c r="AW230" s="14" t="s">
        <v>31</v>
      </c>
      <c r="AX230" s="14" t="s">
        <v>75</v>
      </c>
      <c r="AY230" s="224" t="s">
        <v>139</v>
      </c>
    </row>
    <row r="231" spans="2:51" s="15" customFormat="1" ht="11.25">
      <c r="B231" s="225"/>
      <c r="C231" s="226"/>
      <c r="D231" s="205" t="s">
        <v>148</v>
      </c>
      <c r="E231" s="227" t="s">
        <v>1</v>
      </c>
      <c r="F231" s="228" t="s">
        <v>151</v>
      </c>
      <c r="G231" s="226"/>
      <c r="H231" s="229">
        <v>27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148</v>
      </c>
      <c r="AU231" s="235" t="s">
        <v>83</v>
      </c>
      <c r="AV231" s="15" t="s">
        <v>146</v>
      </c>
      <c r="AW231" s="15" t="s">
        <v>31</v>
      </c>
      <c r="AX231" s="15" t="s">
        <v>8</v>
      </c>
      <c r="AY231" s="235" t="s">
        <v>139</v>
      </c>
    </row>
    <row r="232" spans="1:65" s="2" customFormat="1" ht="33" customHeight="1">
      <c r="A232" s="34"/>
      <c r="B232" s="35"/>
      <c r="C232" s="191" t="s">
        <v>266</v>
      </c>
      <c r="D232" s="191" t="s">
        <v>141</v>
      </c>
      <c r="E232" s="192" t="s">
        <v>267</v>
      </c>
      <c r="F232" s="193" t="s">
        <v>268</v>
      </c>
      <c r="G232" s="194" t="s">
        <v>144</v>
      </c>
      <c r="H232" s="195">
        <v>9</v>
      </c>
      <c r="I232" s="196"/>
      <c r="J232" s="195">
        <f>ROUND(I232*H232,0)</f>
        <v>0</v>
      </c>
      <c r="K232" s="193" t="s">
        <v>145</v>
      </c>
      <c r="L232" s="39"/>
      <c r="M232" s="197" t="s">
        <v>1</v>
      </c>
      <c r="N232" s="198" t="s">
        <v>40</v>
      </c>
      <c r="O232" s="71"/>
      <c r="P232" s="199">
        <f>O232*H232</f>
        <v>0</v>
      </c>
      <c r="Q232" s="199">
        <v>0</v>
      </c>
      <c r="R232" s="199">
        <f>Q232*H232</f>
        <v>0</v>
      </c>
      <c r="S232" s="199">
        <v>0</v>
      </c>
      <c r="T232" s="20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1" t="s">
        <v>146</v>
      </c>
      <c r="AT232" s="201" t="s">
        <v>141</v>
      </c>
      <c r="AU232" s="201" t="s">
        <v>83</v>
      </c>
      <c r="AY232" s="17" t="s">
        <v>139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7" t="s">
        <v>8</v>
      </c>
      <c r="BK232" s="202">
        <f>ROUND(I232*H232,0)</f>
        <v>0</v>
      </c>
      <c r="BL232" s="17" t="s">
        <v>146</v>
      </c>
      <c r="BM232" s="201" t="s">
        <v>269</v>
      </c>
    </row>
    <row r="233" spans="2:51" s="13" customFormat="1" ht="11.25">
      <c r="B233" s="203"/>
      <c r="C233" s="204"/>
      <c r="D233" s="205" t="s">
        <v>148</v>
      </c>
      <c r="E233" s="206" t="s">
        <v>1</v>
      </c>
      <c r="F233" s="207" t="s">
        <v>260</v>
      </c>
      <c r="G233" s="204"/>
      <c r="H233" s="206" t="s">
        <v>1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148</v>
      </c>
      <c r="AU233" s="213" t="s">
        <v>83</v>
      </c>
      <c r="AV233" s="13" t="s">
        <v>8</v>
      </c>
      <c r="AW233" s="13" t="s">
        <v>31</v>
      </c>
      <c r="AX233" s="13" t="s">
        <v>75</v>
      </c>
      <c r="AY233" s="213" t="s">
        <v>139</v>
      </c>
    </row>
    <row r="234" spans="2:51" s="14" customFormat="1" ht="11.25">
      <c r="B234" s="214"/>
      <c r="C234" s="215"/>
      <c r="D234" s="205" t="s">
        <v>148</v>
      </c>
      <c r="E234" s="216" t="s">
        <v>1</v>
      </c>
      <c r="F234" s="217" t="s">
        <v>261</v>
      </c>
      <c r="G234" s="215"/>
      <c r="H234" s="218">
        <v>9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148</v>
      </c>
      <c r="AU234" s="224" t="s">
        <v>83</v>
      </c>
      <c r="AV234" s="14" t="s">
        <v>83</v>
      </c>
      <c r="AW234" s="14" t="s">
        <v>31</v>
      </c>
      <c r="AX234" s="14" t="s">
        <v>75</v>
      </c>
      <c r="AY234" s="224" t="s">
        <v>139</v>
      </c>
    </row>
    <row r="235" spans="2:51" s="15" customFormat="1" ht="11.25">
      <c r="B235" s="225"/>
      <c r="C235" s="226"/>
      <c r="D235" s="205" t="s">
        <v>148</v>
      </c>
      <c r="E235" s="227" t="s">
        <v>1</v>
      </c>
      <c r="F235" s="228" t="s">
        <v>151</v>
      </c>
      <c r="G235" s="226"/>
      <c r="H235" s="229">
        <v>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148</v>
      </c>
      <c r="AU235" s="235" t="s">
        <v>83</v>
      </c>
      <c r="AV235" s="15" t="s">
        <v>146</v>
      </c>
      <c r="AW235" s="15" t="s">
        <v>31</v>
      </c>
      <c r="AX235" s="15" t="s">
        <v>8</v>
      </c>
      <c r="AY235" s="235" t="s">
        <v>139</v>
      </c>
    </row>
    <row r="236" spans="1:65" s="2" customFormat="1" ht="24.2" customHeight="1">
      <c r="A236" s="34"/>
      <c r="B236" s="35"/>
      <c r="C236" s="191" t="s">
        <v>270</v>
      </c>
      <c r="D236" s="191" t="s">
        <v>141</v>
      </c>
      <c r="E236" s="192" t="s">
        <v>271</v>
      </c>
      <c r="F236" s="193" t="s">
        <v>272</v>
      </c>
      <c r="G236" s="194" t="s">
        <v>144</v>
      </c>
      <c r="H236" s="195">
        <v>27</v>
      </c>
      <c r="I236" s="196"/>
      <c r="J236" s="195">
        <f>ROUND(I236*H236,0)</f>
        <v>0</v>
      </c>
      <c r="K236" s="193" t="s">
        <v>145</v>
      </c>
      <c r="L236" s="39"/>
      <c r="M236" s="197" t="s">
        <v>1</v>
      </c>
      <c r="N236" s="198" t="s">
        <v>40</v>
      </c>
      <c r="O236" s="71"/>
      <c r="P236" s="199">
        <f>O236*H236</f>
        <v>0</v>
      </c>
      <c r="Q236" s="199">
        <v>0</v>
      </c>
      <c r="R236" s="199">
        <f>Q236*H236</f>
        <v>0</v>
      </c>
      <c r="S236" s="199">
        <v>0</v>
      </c>
      <c r="T236" s="20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1" t="s">
        <v>146</v>
      </c>
      <c r="AT236" s="201" t="s">
        <v>141</v>
      </c>
      <c r="AU236" s="201" t="s">
        <v>83</v>
      </c>
      <c r="AY236" s="17" t="s">
        <v>139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17" t="s">
        <v>8</v>
      </c>
      <c r="BK236" s="202">
        <f>ROUND(I236*H236,0)</f>
        <v>0</v>
      </c>
      <c r="BL236" s="17" t="s">
        <v>146</v>
      </c>
      <c r="BM236" s="201" t="s">
        <v>273</v>
      </c>
    </row>
    <row r="237" spans="2:51" s="13" customFormat="1" ht="11.25">
      <c r="B237" s="203"/>
      <c r="C237" s="204"/>
      <c r="D237" s="205" t="s">
        <v>148</v>
      </c>
      <c r="E237" s="206" t="s">
        <v>1</v>
      </c>
      <c r="F237" s="207" t="s">
        <v>274</v>
      </c>
      <c r="G237" s="204"/>
      <c r="H237" s="206" t="s">
        <v>1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148</v>
      </c>
      <c r="AU237" s="213" t="s">
        <v>83</v>
      </c>
      <c r="AV237" s="13" t="s">
        <v>8</v>
      </c>
      <c r="AW237" s="13" t="s">
        <v>31</v>
      </c>
      <c r="AX237" s="13" t="s">
        <v>75</v>
      </c>
      <c r="AY237" s="213" t="s">
        <v>139</v>
      </c>
    </row>
    <row r="238" spans="2:51" s="14" customFormat="1" ht="11.25">
      <c r="B238" s="214"/>
      <c r="C238" s="215"/>
      <c r="D238" s="205" t="s">
        <v>148</v>
      </c>
      <c r="E238" s="216" t="s">
        <v>1</v>
      </c>
      <c r="F238" s="217" t="s">
        <v>255</v>
      </c>
      <c r="G238" s="215"/>
      <c r="H238" s="218">
        <v>27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148</v>
      </c>
      <c r="AU238" s="224" t="s">
        <v>83</v>
      </c>
      <c r="AV238" s="14" t="s">
        <v>83</v>
      </c>
      <c r="AW238" s="14" t="s">
        <v>31</v>
      </c>
      <c r="AX238" s="14" t="s">
        <v>75</v>
      </c>
      <c r="AY238" s="224" t="s">
        <v>139</v>
      </c>
    </row>
    <row r="239" spans="2:51" s="15" customFormat="1" ht="11.25">
      <c r="B239" s="225"/>
      <c r="C239" s="226"/>
      <c r="D239" s="205" t="s">
        <v>148</v>
      </c>
      <c r="E239" s="227" t="s">
        <v>1</v>
      </c>
      <c r="F239" s="228" t="s">
        <v>151</v>
      </c>
      <c r="G239" s="226"/>
      <c r="H239" s="229">
        <v>27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AT239" s="235" t="s">
        <v>148</v>
      </c>
      <c r="AU239" s="235" t="s">
        <v>83</v>
      </c>
      <c r="AV239" s="15" t="s">
        <v>146</v>
      </c>
      <c r="AW239" s="15" t="s">
        <v>31</v>
      </c>
      <c r="AX239" s="15" t="s">
        <v>8</v>
      </c>
      <c r="AY239" s="235" t="s">
        <v>139</v>
      </c>
    </row>
    <row r="240" spans="1:65" s="2" customFormat="1" ht="24.2" customHeight="1">
      <c r="A240" s="34"/>
      <c r="B240" s="35"/>
      <c r="C240" s="191" t="s">
        <v>275</v>
      </c>
      <c r="D240" s="191" t="s">
        <v>141</v>
      </c>
      <c r="E240" s="192" t="s">
        <v>276</v>
      </c>
      <c r="F240" s="193" t="s">
        <v>277</v>
      </c>
      <c r="G240" s="194" t="s">
        <v>144</v>
      </c>
      <c r="H240" s="195">
        <v>9</v>
      </c>
      <c r="I240" s="196"/>
      <c r="J240" s="195">
        <f>ROUND(I240*H240,0)</f>
        <v>0</v>
      </c>
      <c r="K240" s="193" t="s">
        <v>145</v>
      </c>
      <c r="L240" s="39"/>
      <c r="M240" s="197" t="s">
        <v>1</v>
      </c>
      <c r="N240" s="198" t="s">
        <v>40</v>
      </c>
      <c r="O240" s="71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1" t="s">
        <v>146</v>
      </c>
      <c r="AT240" s="201" t="s">
        <v>141</v>
      </c>
      <c r="AU240" s="201" t="s">
        <v>83</v>
      </c>
      <c r="AY240" s="17" t="s">
        <v>139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7" t="s">
        <v>8</v>
      </c>
      <c r="BK240" s="202">
        <f>ROUND(I240*H240,0)</f>
        <v>0</v>
      </c>
      <c r="BL240" s="17" t="s">
        <v>146</v>
      </c>
      <c r="BM240" s="201" t="s">
        <v>278</v>
      </c>
    </row>
    <row r="241" spans="2:51" s="13" customFormat="1" ht="11.25">
      <c r="B241" s="203"/>
      <c r="C241" s="204"/>
      <c r="D241" s="205" t="s">
        <v>148</v>
      </c>
      <c r="E241" s="206" t="s">
        <v>1</v>
      </c>
      <c r="F241" s="207" t="s">
        <v>260</v>
      </c>
      <c r="G241" s="204"/>
      <c r="H241" s="206" t="s">
        <v>1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148</v>
      </c>
      <c r="AU241" s="213" t="s">
        <v>83</v>
      </c>
      <c r="AV241" s="13" t="s">
        <v>8</v>
      </c>
      <c r="AW241" s="13" t="s">
        <v>31</v>
      </c>
      <c r="AX241" s="13" t="s">
        <v>75</v>
      </c>
      <c r="AY241" s="213" t="s">
        <v>139</v>
      </c>
    </row>
    <row r="242" spans="2:51" s="14" customFormat="1" ht="11.25">
      <c r="B242" s="214"/>
      <c r="C242" s="215"/>
      <c r="D242" s="205" t="s">
        <v>148</v>
      </c>
      <c r="E242" s="216" t="s">
        <v>1</v>
      </c>
      <c r="F242" s="217" t="s">
        <v>261</v>
      </c>
      <c r="G242" s="215"/>
      <c r="H242" s="218">
        <v>9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148</v>
      </c>
      <c r="AU242" s="224" t="s">
        <v>83</v>
      </c>
      <c r="AV242" s="14" t="s">
        <v>83</v>
      </c>
      <c r="AW242" s="14" t="s">
        <v>31</v>
      </c>
      <c r="AX242" s="14" t="s">
        <v>75</v>
      </c>
      <c r="AY242" s="224" t="s">
        <v>139</v>
      </c>
    </row>
    <row r="243" spans="2:51" s="15" customFormat="1" ht="11.25">
      <c r="B243" s="225"/>
      <c r="C243" s="226"/>
      <c r="D243" s="205" t="s">
        <v>148</v>
      </c>
      <c r="E243" s="227" t="s">
        <v>1</v>
      </c>
      <c r="F243" s="228" t="s">
        <v>151</v>
      </c>
      <c r="G243" s="226"/>
      <c r="H243" s="229">
        <v>9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148</v>
      </c>
      <c r="AU243" s="235" t="s">
        <v>83</v>
      </c>
      <c r="AV243" s="15" t="s">
        <v>146</v>
      </c>
      <c r="AW243" s="15" t="s">
        <v>31</v>
      </c>
      <c r="AX243" s="15" t="s">
        <v>8</v>
      </c>
      <c r="AY243" s="235" t="s">
        <v>139</v>
      </c>
    </row>
    <row r="244" spans="1:65" s="2" customFormat="1" ht="37.9" customHeight="1">
      <c r="A244" s="34"/>
      <c r="B244" s="35"/>
      <c r="C244" s="191" t="s">
        <v>279</v>
      </c>
      <c r="D244" s="191" t="s">
        <v>141</v>
      </c>
      <c r="E244" s="192" t="s">
        <v>280</v>
      </c>
      <c r="F244" s="193" t="s">
        <v>281</v>
      </c>
      <c r="G244" s="194" t="s">
        <v>282</v>
      </c>
      <c r="H244" s="195">
        <v>28.8</v>
      </c>
      <c r="I244" s="196"/>
      <c r="J244" s="195">
        <f>ROUND(I244*H244,0)</f>
        <v>0</v>
      </c>
      <c r="K244" s="193" t="s">
        <v>145</v>
      </c>
      <c r="L244" s="39"/>
      <c r="M244" s="197" t="s">
        <v>1</v>
      </c>
      <c r="N244" s="198" t="s">
        <v>40</v>
      </c>
      <c r="O244" s="7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1" t="s">
        <v>146</v>
      </c>
      <c r="AT244" s="201" t="s">
        <v>141</v>
      </c>
      <c r="AU244" s="201" t="s">
        <v>83</v>
      </c>
      <c r="AY244" s="17" t="s">
        <v>139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7" t="s">
        <v>8</v>
      </c>
      <c r="BK244" s="202">
        <f>ROUND(I244*H244,0)</f>
        <v>0</v>
      </c>
      <c r="BL244" s="17" t="s">
        <v>146</v>
      </c>
      <c r="BM244" s="201" t="s">
        <v>283</v>
      </c>
    </row>
    <row r="245" spans="2:51" s="13" customFormat="1" ht="22.5">
      <c r="B245" s="203"/>
      <c r="C245" s="204"/>
      <c r="D245" s="205" t="s">
        <v>148</v>
      </c>
      <c r="E245" s="206" t="s">
        <v>1</v>
      </c>
      <c r="F245" s="207" t="s">
        <v>284</v>
      </c>
      <c r="G245" s="204"/>
      <c r="H245" s="206" t="s">
        <v>1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148</v>
      </c>
      <c r="AU245" s="213" t="s">
        <v>83</v>
      </c>
      <c r="AV245" s="13" t="s">
        <v>8</v>
      </c>
      <c r="AW245" s="13" t="s">
        <v>31</v>
      </c>
      <c r="AX245" s="13" t="s">
        <v>75</v>
      </c>
      <c r="AY245" s="213" t="s">
        <v>139</v>
      </c>
    </row>
    <row r="246" spans="2:51" s="14" customFormat="1" ht="11.25">
      <c r="B246" s="214"/>
      <c r="C246" s="215"/>
      <c r="D246" s="205" t="s">
        <v>148</v>
      </c>
      <c r="E246" s="216" t="s">
        <v>1</v>
      </c>
      <c r="F246" s="217" t="s">
        <v>285</v>
      </c>
      <c r="G246" s="215"/>
      <c r="H246" s="218">
        <v>28.8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148</v>
      </c>
      <c r="AU246" s="224" t="s">
        <v>83</v>
      </c>
      <c r="AV246" s="14" t="s">
        <v>83</v>
      </c>
      <c r="AW246" s="14" t="s">
        <v>31</v>
      </c>
      <c r="AX246" s="14" t="s">
        <v>75</v>
      </c>
      <c r="AY246" s="224" t="s">
        <v>139</v>
      </c>
    </row>
    <row r="247" spans="2:51" s="15" customFormat="1" ht="11.25">
      <c r="B247" s="225"/>
      <c r="C247" s="226"/>
      <c r="D247" s="205" t="s">
        <v>148</v>
      </c>
      <c r="E247" s="227" t="s">
        <v>1</v>
      </c>
      <c r="F247" s="228" t="s">
        <v>151</v>
      </c>
      <c r="G247" s="226"/>
      <c r="H247" s="229">
        <v>28.8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148</v>
      </c>
      <c r="AU247" s="235" t="s">
        <v>83</v>
      </c>
      <c r="AV247" s="15" t="s">
        <v>146</v>
      </c>
      <c r="AW247" s="15" t="s">
        <v>31</v>
      </c>
      <c r="AX247" s="15" t="s">
        <v>8</v>
      </c>
      <c r="AY247" s="235" t="s">
        <v>139</v>
      </c>
    </row>
    <row r="248" spans="1:65" s="2" customFormat="1" ht="24.2" customHeight="1">
      <c r="A248" s="34"/>
      <c r="B248" s="35"/>
      <c r="C248" s="191" t="s">
        <v>286</v>
      </c>
      <c r="D248" s="191" t="s">
        <v>141</v>
      </c>
      <c r="E248" s="192" t="s">
        <v>287</v>
      </c>
      <c r="F248" s="193" t="s">
        <v>288</v>
      </c>
      <c r="G248" s="194" t="s">
        <v>282</v>
      </c>
      <c r="H248" s="195">
        <v>28.8</v>
      </c>
      <c r="I248" s="196"/>
      <c r="J248" s="195">
        <f>ROUND(I248*H248,0)</f>
        <v>0</v>
      </c>
      <c r="K248" s="193" t="s">
        <v>145</v>
      </c>
      <c r="L248" s="39"/>
      <c r="M248" s="197" t="s">
        <v>1</v>
      </c>
      <c r="N248" s="198" t="s">
        <v>40</v>
      </c>
      <c r="O248" s="71"/>
      <c r="P248" s="199">
        <f>O248*H248</f>
        <v>0</v>
      </c>
      <c r="Q248" s="199">
        <v>0</v>
      </c>
      <c r="R248" s="199">
        <f>Q248*H248</f>
        <v>0</v>
      </c>
      <c r="S248" s="199">
        <v>0</v>
      </c>
      <c r="T248" s="20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1" t="s">
        <v>146</v>
      </c>
      <c r="AT248" s="201" t="s">
        <v>141</v>
      </c>
      <c r="AU248" s="201" t="s">
        <v>83</v>
      </c>
      <c r="AY248" s="17" t="s">
        <v>139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17" t="s">
        <v>8</v>
      </c>
      <c r="BK248" s="202">
        <f>ROUND(I248*H248,0)</f>
        <v>0</v>
      </c>
      <c r="BL248" s="17" t="s">
        <v>146</v>
      </c>
      <c r="BM248" s="201" t="s">
        <v>289</v>
      </c>
    </row>
    <row r="249" spans="2:51" s="13" customFormat="1" ht="11.25">
      <c r="B249" s="203"/>
      <c r="C249" s="204"/>
      <c r="D249" s="205" t="s">
        <v>148</v>
      </c>
      <c r="E249" s="206" t="s">
        <v>1</v>
      </c>
      <c r="F249" s="207" t="s">
        <v>290</v>
      </c>
      <c r="G249" s="204"/>
      <c r="H249" s="206" t="s">
        <v>1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148</v>
      </c>
      <c r="AU249" s="213" t="s">
        <v>83</v>
      </c>
      <c r="AV249" s="13" t="s">
        <v>8</v>
      </c>
      <c r="AW249" s="13" t="s">
        <v>31</v>
      </c>
      <c r="AX249" s="13" t="s">
        <v>75</v>
      </c>
      <c r="AY249" s="213" t="s">
        <v>139</v>
      </c>
    </row>
    <row r="250" spans="2:51" s="14" customFormat="1" ht="11.25">
      <c r="B250" s="214"/>
      <c r="C250" s="215"/>
      <c r="D250" s="205" t="s">
        <v>148</v>
      </c>
      <c r="E250" s="216" t="s">
        <v>1</v>
      </c>
      <c r="F250" s="217" t="s">
        <v>285</v>
      </c>
      <c r="G250" s="215"/>
      <c r="H250" s="218">
        <v>28.8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148</v>
      </c>
      <c r="AU250" s="224" t="s">
        <v>83</v>
      </c>
      <c r="AV250" s="14" t="s">
        <v>83</v>
      </c>
      <c r="AW250" s="14" t="s">
        <v>31</v>
      </c>
      <c r="AX250" s="14" t="s">
        <v>75</v>
      </c>
      <c r="AY250" s="224" t="s">
        <v>139</v>
      </c>
    </row>
    <row r="251" spans="2:51" s="15" customFormat="1" ht="11.25">
      <c r="B251" s="225"/>
      <c r="C251" s="226"/>
      <c r="D251" s="205" t="s">
        <v>148</v>
      </c>
      <c r="E251" s="227" t="s">
        <v>1</v>
      </c>
      <c r="F251" s="228" t="s">
        <v>151</v>
      </c>
      <c r="G251" s="226"/>
      <c r="H251" s="229">
        <v>28.8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148</v>
      </c>
      <c r="AU251" s="235" t="s">
        <v>83</v>
      </c>
      <c r="AV251" s="15" t="s">
        <v>146</v>
      </c>
      <c r="AW251" s="15" t="s">
        <v>31</v>
      </c>
      <c r="AX251" s="15" t="s">
        <v>8</v>
      </c>
      <c r="AY251" s="235" t="s">
        <v>139</v>
      </c>
    </row>
    <row r="252" spans="2:63" s="12" customFormat="1" ht="22.9" customHeight="1">
      <c r="B252" s="175"/>
      <c r="C252" s="176"/>
      <c r="D252" s="177" t="s">
        <v>74</v>
      </c>
      <c r="E252" s="189" t="s">
        <v>185</v>
      </c>
      <c r="F252" s="189" t="s">
        <v>291</v>
      </c>
      <c r="G252" s="176"/>
      <c r="H252" s="176"/>
      <c r="I252" s="179"/>
      <c r="J252" s="190">
        <f>BK252</f>
        <v>0</v>
      </c>
      <c r="K252" s="176"/>
      <c r="L252" s="181"/>
      <c r="M252" s="182"/>
      <c r="N252" s="183"/>
      <c r="O252" s="183"/>
      <c r="P252" s="184">
        <f>SUM(P253:P304)</f>
        <v>0</v>
      </c>
      <c r="Q252" s="183"/>
      <c r="R252" s="184">
        <f>SUM(R253:R304)</f>
        <v>4.4030000000000004E-05</v>
      </c>
      <c r="S252" s="183"/>
      <c r="T252" s="185">
        <f>SUM(T253:T304)</f>
        <v>24.989359999999998</v>
      </c>
      <c r="AR252" s="186" t="s">
        <v>8</v>
      </c>
      <c r="AT252" s="187" t="s">
        <v>74</v>
      </c>
      <c r="AU252" s="187" t="s">
        <v>8</v>
      </c>
      <c r="AY252" s="186" t="s">
        <v>139</v>
      </c>
      <c r="BK252" s="188">
        <f>SUM(BK253:BK304)</f>
        <v>0</v>
      </c>
    </row>
    <row r="253" spans="1:65" s="2" customFormat="1" ht="24.2" customHeight="1">
      <c r="A253" s="34"/>
      <c r="B253" s="35"/>
      <c r="C253" s="191" t="s">
        <v>292</v>
      </c>
      <c r="D253" s="191" t="s">
        <v>141</v>
      </c>
      <c r="E253" s="192" t="s">
        <v>293</v>
      </c>
      <c r="F253" s="193" t="s">
        <v>294</v>
      </c>
      <c r="G253" s="194" t="s">
        <v>295</v>
      </c>
      <c r="H253" s="195">
        <v>34</v>
      </c>
      <c r="I253" s="196"/>
      <c r="J253" s="195">
        <f>ROUND(I253*H253,0)</f>
        <v>0</v>
      </c>
      <c r="K253" s="193" t="s">
        <v>145</v>
      </c>
      <c r="L253" s="39"/>
      <c r="M253" s="197" t="s">
        <v>1</v>
      </c>
      <c r="N253" s="198" t="s">
        <v>40</v>
      </c>
      <c r="O253" s="71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1" t="s">
        <v>146</v>
      </c>
      <c r="AT253" s="201" t="s">
        <v>141</v>
      </c>
      <c r="AU253" s="201" t="s">
        <v>83</v>
      </c>
      <c r="AY253" s="17" t="s">
        <v>139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17" t="s">
        <v>8</v>
      </c>
      <c r="BK253" s="202">
        <f>ROUND(I253*H253,0)</f>
        <v>0</v>
      </c>
      <c r="BL253" s="17" t="s">
        <v>146</v>
      </c>
      <c r="BM253" s="201" t="s">
        <v>296</v>
      </c>
    </row>
    <row r="254" spans="2:51" s="13" customFormat="1" ht="11.25">
      <c r="B254" s="203"/>
      <c r="C254" s="204"/>
      <c r="D254" s="205" t="s">
        <v>148</v>
      </c>
      <c r="E254" s="206" t="s">
        <v>1</v>
      </c>
      <c r="F254" s="207" t="s">
        <v>155</v>
      </c>
      <c r="G254" s="204"/>
      <c r="H254" s="206" t="s">
        <v>1</v>
      </c>
      <c r="I254" s="208"/>
      <c r="J254" s="204"/>
      <c r="K254" s="204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148</v>
      </c>
      <c r="AU254" s="213" t="s">
        <v>83</v>
      </c>
      <c r="AV254" s="13" t="s">
        <v>8</v>
      </c>
      <c r="AW254" s="13" t="s">
        <v>31</v>
      </c>
      <c r="AX254" s="13" t="s">
        <v>75</v>
      </c>
      <c r="AY254" s="213" t="s">
        <v>139</v>
      </c>
    </row>
    <row r="255" spans="2:51" s="14" customFormat="1" ht="11.25">
      <c r="B255" s="214"/>
      <c r="C255" s="215"/>
      <c r="D255" s="205" t="s">
        <v>148</v>
      </c>
      <c r="E255" s="216" t="s">
        <v>1</v>
      </c>
      <c r="F255" s="217" t="s">
        <v>297</v>
      </c>
      <c r="G255" s="215"/>
      <c r="H255" s="218">
        <v>34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148</v>
      </c>
      <c r="AU255" s="224" t="s">
        <v>83</v>
      </c>
      <c r="AV255" s="14" t="s">
        <v>83</v>
      </c>
      <c r="AW255" s="14" t="s">
        <v>31</v>
      </c>
      <c r="AX255" s="14" t="s">
        <v>75</v>
      </c>
      <c r="AY255" s="224" t="s">
        <v>139</v>
      </c>
    </row>
    <row r="256" spans="2:51" s="15" customFormat="1" ht="11.25">
      <c r="B256" s="225"/>
      <c r="C256" s="226"/>
      <c r="D256" s="205" t="s">
        <v>148</v>
      </c>
      <c r="E256" s="227" t="s">
        <v>1</v>
      </c>
      <c r="F256" s="228" t="s">
        <v>151</v>
      </c>
      <c r="G256" s="226"/>
      <c r="H256" s="229">
        <v>34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148</v>
      </c>
      <c r="AU256" s="235" t="s">
        <v>83</v>
      </c>
      <c r="AV256" s="15" t="s">
        <v>146</v>
      </c>
      <c r="AW256" s="15" t="s">
        <v>31</v>
      </c>
      <c r="AX256" s="15" t="s">
        <v>8</v>
      </c>
      <c r="AY256" s="235" t="s">
        <v>139</v>
      </c>
    </row>
    <row r="257" spans="1:65" s="2" customFormat="1" ht="16.5" customHeight="1">
      <c r="A257" s="34"/>
      <c r="B257" s="35"/>
      <c r="C257" s="191" t="s">
        <v>298</v>
      </c>
      <c r="D257" s="191" t="s">
        <v>141</v>
      </c>
      <c r="E257" s="192" t="s">
        <v>299</v>
      </c>
      <c r="F257" s="193" t="s">
        <v>300</v>
      </c>
      <c r="G257" s="194" t="s">
        <v>295</v>
      </c>
      <c r="H257" s="195">
        <v>34</v>
      </c>
      <c r="I257" s="196"/>
      <c r="J257" s="195">
        <f>ROUND(I257*H257,0)</f>
        <v>0</v>
      </c>
      <c r="K257" s="193" t="s">
        <v>145</v>
      </c>
      <c r="L257" s="39"/>
      <c r="M257" s="197" t="s">
        <v>1</v>
      </c>
      <c r="N257" s="198" t="s">
        <v>40</v>
      </c>
      <c r="O257" s="71"/>
      <c r="P257" s="199">
        <f>O257*H257</f>
        <v>0</v>
      </c>
      <c r="Q257" s="199">
        <v>1.295E-06</v>
      </c>
      <c r="R257" s="199">
        <f>Q257*H257</f>
        <v>4.4030000000000004E-05</v>
      </c>
      <c r="S257" s="199">
        <v>0</v>
      </c>
      <c r="T257" s="20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1" t="s">
        <v>146</v>
      </c>
      <c r="AT257" s="201" t="s">
        <v>141</v>
      </c>
      <c r="AU257" s="201" t="s">
        <v>83</v>
      </c>
      <c r="AY257" s="17" t="s">
        <v>139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17" t="s">
        <v>8</v>
      </c>
      <c r="BK257" s="202">
        <f>ROUND(I257*H257,0)</f>
        <v>0</v>
      </c>
      <c r="BL257" s="17" t="s">
        <v>146</v>
      </c>
      <c r="BM257" s="201" t="s">
        <v>301</v>
      </c>
    </row>
    <row r="258" spans="2:51" s="13" customFormat="1" ht="11.25">
      <c r="B258" s="203"/>
      <c r="C258" s="204"/>
      <c r="D258" s="205" t="s">
        <v>148</v>
      </c>
      <c r="E258" s="206" t="s">
        <v>1</v>
      </c>
      <c r="F258" s="207" t="s">
        <v>155</v>
      </c>
      <c r="G258" s="204"/>
      <c r="H258" s="206" t="s">
        <v>1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148</v>
      </c>
      <c r="AU258" s="213" t="s">
        <v>83</v>
      </c>
      <c r="AV258" s="13" t="s">
        <v>8</v>
      </c>
      <c r="AW258" s="13" t="s">
        <v>31</v>
      </c>
      <c r="AX258" s="13" t="s">
        <v>75</v>
      </c>
      <c r="AY258" s="213" t="s">
        <v>139</v>
      </c>
    </row>
    <row r="259" spans="2:51" s="14" customFormat="1" ht="11.25">
      <c r="B259" s="214"/>
      <c r="C259" s="215"/>
      <c r="D259" s="205" t="s">
        <v>148</v>
      </c>
      <c r="E259" s="216" t="s">
        <v>1</v>
      </c>
      <c r="F259" s="217" t="s">
        <v>297</v>
      </c>
      <c r="G259" s="215"/>
      <c r="H259" s="218">
        <v>34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148</v>
      </c>
      <c r="AU259" s="224" t="s">
        <v>83</v>
      </c>
      <c r="AV259" s="14" t="s">
        <v>83</v>
      </c>
      <c r="AW259" s="14" t="s">
        <v>31</v>
      </c>
      <c r="AX259" s="14" t="s">
        <v>75</v>
      </c>
      <c r="AY259" s="224" t="s">
        <v>139</v>
      </c>
    </row>
    <row r="260" spans="2:51" s="15" customFormat="1" ht="11.25">
      <c r="B260" s="225"/>
      <c r="C260" s="226"/>
      <c r="D260" s="205" t="s">
        <v>148</v>
      </c>
      <c r="E260" s="227" t="s">
        <v>1</v>
      </c>
      <c r="F260" s="228" t="s">
        <v>151</v>
      </c>
      <c r="G260" s="226"/>
      <c r="H260" s="229">
        <v>34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AT260" s="235" t="s">
        <v>148</v>
      </c>
      <c r="AU260" s="235" t="s">
        <v>83</v>
      </c>
      <c r="AV260" s="15" t="s">
        <v>146</v>
      </c>
      <c r="AW260" s="15" t="s">
        <v>31</v>
      </c>
      <c r="AX260" s="15" t="s">
        <v>8</v>
      </c>
      <c r="AY260" s="235" t="s">
        <v>139</v>
      </c>
    </row>
    <row r="261" spans="1:65" s="2" customFormat="1" ht="24.2" customHeight="1">
      <c r="A261" s="34"/>
      <c r="B261" s="35"/>
      <c r="C261" s="191" t="s">
        <v>302</v>
      </c>
      <c r="D261" s="191" t="s">
        <v>141</v>
      </c>
      <c r="E261" s="192" t="s">
        <v>303</v>
      </c>
      <c r="F261" s="193" t="s">
        <v>304</v>
      </c>
      <c r="G261" s="194" t="s">
        <v>144</v>
      </c>
      <c r="H261" s="195">
        <v>162</v>
      </c>
      <c r="I261" s="196"/>
      <c r="J261" s="195">
        <f>ROUND(I261*H261,0)</f>
        <v>0</v>
      </c>
      <c r="K261" s="193" t="s">
        <v>145</v>
      </c>
      <c r="L261" s="39"/>
      <c r="M261" s="197" t="s">
        <v>1</v>
      </c>
      <c r="N261" s="198" t="s">
        <v>40</v>
      </c>
      <c r="O261" s="71"/>
      <c r="P261" s="199">
        <f>O261*H261</f>
        <v>0</v>
      </c>
      <c r="Q261" s="199">
        <v>0</v>
      </c>
      <c r="R261" s="199">
        <f>Q261*H261</f>
        <v>0</v>
      </c>
      <c r="S261" s="199">
        <v>0.088</v>
      </c>
      <c r="T261" s="200">
        <f>S261*H261</f>
        <v>14.255999999999998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1" t="s">
        <v>146</v>
      </c>
      <c r="AT261" s="201" t="s">
        <v>141</v>
      </c>
      <c r="AU261" s="201" t="s">
        <v>83</v>
      </c>
      <c r="AY261" s="17" t="s">
        <v>139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17" t="s">
        <v>8</v>
      </c>
      <c r="BK261" s="202">
        <f>ROUND(I261*H261,0)</f>
        <v>0</v>
      </c>
      <c r="BL261" s="17" t="s">
        <v>146</v>
      </c>
      <c r="BM261" s="201" t="s">
        <v>305</v>
      </c>
    </row>
    <row r="262" spans="2:51" s="13" customFormat="1" ht="22.5">
      <c r="B262" s="203"/>
      <c r="C262" s="204"/>
      <c r="D262" s="205" t="s">
        <v>148</v>
      </c>
      <c r="E262" s="206" t="s">
        <v>1</v>
      </c>
      <c r="F262" s="207" t="s">
        <v>306</v>
      </c>
      <c r="G262" s="204"/>
      <c r="H262" s="206" t="s">
        <v>1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148</v>
      </c>
      <c r="AU262" s="213" t="s">
        <v>83</v>
      </c>
      <c r="AV262" s="13" t="s">
        <v>8</v>
      </c>
      <c r="AW262" s="13" t="s">
        <v>31</v>
      </c>
      <c r="AX262" s="13" t="s">
        <v>75</v>
      </c>
      <c r="AY262" s="213" t="s">
        <v>139</v>
      </c>
    </row>
    <row r="263" spans="2:51" s="14" customFormat="1" ht="11.25">
      <c r="B263" s="214"/>
      <c r="C263" s="215"/>
      <c r="D263" s="205" t="s">
        <v>148</v>
      </c>
      <c r="E263" s="216" t="s">
        <v>1</v>
      </c>
      <c r="F263" s="217" t="s">
        <v>307</v>
      </c>
      <c r="G263" s="215"/>
      <c r="H263" s="218">
        <v>162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148</v>
      </c>
      <c r="AU263" s="224" t="s">
        <v>83</v>
      </c>
      <c r="AV263" s="14" t="s">
        <v>83</v>
      </c>
      <c r="AW263" s="14" t="s">
        <v>31</v>
      </c>
      <c r="AX263" s="14" t="s">
        <v>75</v>
      </c>
      <c r="AY263" s="224" t="s">
        <v>139</v>
      </c>
    </row>
    <row r="264" spans="2:51" s="15" customFormat="1" ht="11.25">
      <c r="B264" s="225"/>
      <c r="C264" s="226"/>
      <c r="D264" s="205" t="s">
        <v>148</v>
      </c>
      <c r="E264" s="227" t="s">
        <v>1</v>
      </c>
      <c r="F264" s="228" t="s">
        <v>151</v>
      </c>
      <c r="G264" s="226"/>
      <c r="H264" s="229">
        <v>162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148</v>
      </c>
      <c r="AU264" s="235" t="s">
        <v>83</v>
      </c>
      <c r="AV264" s="15" t="s">
        <v>146</v>
      </c>
      <c r="AW264" s="15" t="s">
        <v>31</v>
      </c>
      <c r="AX264" s="15" t="s">
        <v>8</v>
      </c>
      <c r="AY264" s="235" t="s">
        <v>139</v>
      </c>
    </row>
    <row r="265" spans="1:65" s="2" customFormat="1" ht="24.2" customHeight="1">
      <c r="A265" s="34"/>
      <c r="B265" s="35"/>
      <c r="C265" s="191" t="s">
        <v>308</v>
      </c>
      <c r="D265" s="191" t="s">
        <v>141</v>
      </c>
      <c r="E265" s="192" t="s">
        <v>309</v>
      </c>
      <c r="F265" s="193" t="s">
        <v>310</v>
      </c>
      <c r="G265" s="194" t="s">
        <v>144</v>
      </c>
      <c r="H265" s="195">
        <v>1</v>
      </c>
      <c r="I265" s="196"/>
      <c r="J265" s="195">
        <f>ROUND(I265*H265,0)</f>
        <v>0</v>
      </c>
      <c r="K265" s="193" t="s">
        <v>145</v>
      </c>
      <c r="L265" s="39"/>
      <c r="M265" s="197" t="s">
        <v>1</v>
      </c>
      <c r="N265" s="198" t="s">
        <v>40</v>
      </c>
      <c r="O265" s="71"/>
      <c r="P265" s="199">
        <f>O265*H265</f>
        <v>0</v>
      </c>
      <c r="Q265" s="199">
        <v>0</v>
      </c>
      <c r="R265" s="199">
        <f>Q265*H265</f>
        <v>0</v>
      </c>
      <c r="S265" s="199">
        <v>0.168</v>
      </c>
      <c r="T265" s="200">
        <f>S265*H265</f>
        <v>0.168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1" t="s">
        <v>146</v>
      </c>
      <c r="AT265" s="201" t="s">
        <v>141</v>
      </c>
      <c r="AU265" s="201" t="s">
        <v>83</v>
      </c>
      <c r="AY265" s="17" t="s">
        <v>139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17" t="s">
        <v>8</v>
      </c>
      <c r="BK265" s="202">
        <f>ROUND(I265*H265,0)</f>
        <v>0</v>
      </c>
      <c r="BL265" s="17" t="s">
        <v>146</v>
      </c>
      <c r="BM265" s="201" t="s">
        <v>311</v>
      </c>
    </row>
    <row r="266" spans="2:51" s="13" customFormat="1" ht="11.25">
      <c r="B266" s="203"/>
      <c r="C266" s="204"/>
      <c r="D266" s="205" t="s">
        <v>148</v>
      </c>
      <c r="E266" s="206" t="s">
        <v>1</v>
      </c>
      <c r="F266" s="207" t="s">
        <v>312</v>
      </c>
      <c r="G266" s="204"/>
      <c r="H266" s="206" t="s">
        <v>1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148</v>
      </c>
      <c r="AU266" s="213" t="s">
        <v>83</v>
      </c>
      <c r="AV266" s="13" t="s">
        <v>8</v>
      </c>
      <c r="AW266" s="13" t="s">
        <v>31</v>
      </c>
      <c r="AX266" s="13" t="s">
        <v>75</v>
      </c>
      <c r="AY266" s="213" t="s">
        <v>139</v>
      </c>
    </row>
    <row r="267" spans="2:51" s="14" customFormat="1" ht="11.25">
      <c r="B267" s="214"/>
      <c r="C267" s="215"/>
      <c r="D267" s="205" t="s">
        <v>148</v>
      </c>
      <c r="E267" s="216" t="s">
        <v>1</v>
      </c>
      <c r="F267" s="217" t="s">
        <v>8</v>
      </c>
      <c r="G267" s="215"/>
      <c r="H267" s="218">
        <v>1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148</v>
      </c>
      <c r="AU267" s="224" t="s">
        <v>83</v>
      </c>
      <c r="AV267" s="14" t="s">
        <v>83</v>
      </c>
      <c r="AW267" s="14" t="s">
        <v>31</v>
      </c>
      <c r="AX267" s="14" t="s">
        <v>75</v>
      </c>
      <c r="AY267" s="224" t="s">
        <v>139</v>
      </c>
    </row>
    <row r="268" spans="2:51" s="15" customFormat="1" ht="11.25">
      <c r="B268" s="225"/>
      <c r="C268" s="226"/>
      <c r="D268" s="205" t="s">
        <v>148</v>
      </c>
      <c r="E268" s="227" t="s">
        <v>1</v>
      </c>
      <c r="F268" s="228" t="s">
        <v>151</v>
      </c>
      <c r="G268" s="226"/>
      <c r="H268" s="229">
        <v>1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148</v>
      </c>
      <c r="AU268" s="235" t="s">
        <v>83</v>
      </c>
      <c r="AV268" s="15" t="s">
        <v>146</v>
      </c>
      <c r="AW268" s="15" t="s">
        <v>31</v>
      </c>
      <c r="AX268" s="15" t="s">
        <v>8</v>
      </c>
      <c r="AY268" s="235" t="s">
        <v>139</v>
      </c>
    </row>
    <row r="269" spans="1:65" s="2" customFormat="1" ht="24.2" customHeight="1">
      <c r="A269" s="34"/>
      <c r="B269" s="35"/>
      <c r="C269" s="191" t="s">
        <v>313</v>
      </c>
      <c r="D269" s="191" t="s">
        <v>141</v>
      </c>
      <c r="E269" s="192" t="s">
        <v>309</v>
      </c>
      <c r="F269" s="193" t="s">
        <v>310</v>
      </c>
      <c r="G269" s="194" t="s">
        <v>144</v>
      </c>
      <c r="H269" s="195">
        <v>27</v>
      </c>
      <c r="I269" s="196"/>
      <c r="J269" s="195">
        <f>ROUND(I269*H269,0)</f>
        <v>0</v>
      </c>
      <c r="K269" s="193" t="s">
        <v>145</v>
      </c>
      <c r="L269" s="39"/>
      <c r="M269" s="197" t="s">
        <v>1</v>
      </c>
      <c r="N269" s="198" t="s">
        <v>40</v>
      </c>
      <c r="O269" s="71"/>
      <c r="P269" s="199">
        <f>O269*H269</f>
        <v>0</v>
      </c>
      <c r="Q269" s="199">
        <v>0</v>
      </c>
      <c r="R269" s="199">
        <f>Q269*H269</f>
        <v>0</v>
      </c>
      <c r="S269" s="199">
        <v>0.168</v>
      </c>
      <c r="T269" s="200">
        <f>S269*H269</f>
        <v>4.5360000000000005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1" t="s">
        <v>146</v>
      </c>
      <c r="AT269" s="201" t="s">
        <v>141</v>
      </c>
      <c r="AU269" s="201" t="s">
        <v>83</v>
      </c>
      <c r="AY269" s="17" t="s">
        <v>139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17" t="s">
        <v>8</v>
      </c>
      <c r="BK269" s="202">
        <f>ROUND(I269*H269,0)</f>
        <v>0</v>
      </c>
      <c r="BL269" s="17" t="s">
        <v>146</v>
      </c>
      <c r="BM269" s="201" t="s">
        <v>314</v>
      </c>
    </row>
    <row r="270" spans="2:51" s="13" customFormat="1" ht="11.25">
      <c r="B270" s="203"/>
      <c r="C270" s="204"/>
      <c r="D270" s="205" t="s">
        <v>148</v>
      </c>
      <c r="E270" s="206" t="s">
        <v>1</v>
      </c>
      <c r="F270" s="207" t="s">
        <v>315</v>
      </c>
      <c r="G270" s="204"/>
      <c r="H270" s="206" t="s">
        <v>1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148</v>
      </c>
      <c r="AU270" s="213" t="s">
        <v>83</v>
      </c>
      <c r="AV270" s="13" t="s">
        <v>8</v>
      </c>
      <c r="AW270" s="13" t="s">
        <v>31</v>
      </c>
      <c r="AX270" s="13" t="s">
        <v>75</v>
      </c>
      <c r="AY270" s="213" t="s">
        <v>139</v>
      </c>
    </row>
    <row r="271" spans="2:51" s="14" customFormat="1" ht="11.25">
      <c r="B271" s="214"/>
      <c r="C271" s="215"/>
      <c r="D271" s="205" t="s">
        <v>148</v>
      </c>
      <c r="E271" s="216" t="s">
        <v>1</v>
      </c>
      <c r="F271" s="217" t="s">
        <v>266</v>
      </c>
      <c r="G271" s="215"/>
      <c r="H271" s="218">
        <v>27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148</v>
      </c>
      <c r="AU271" s="224" t="s">
        <v>83</v>
      </c>
      <c r="AV271" s="14" t="s">
        <v>83</v>
      </c>
      <c r="AW271" s="14" t="s">
        <v>31</v>
      </c>
      <c r="AX271" s="14" t="s">
        <v>75</v>
      </c>
      <c r="AY271" s="224" t="s">
        <v>139</v>
      </c>
    </row>
    <row r="272" spans="2:51" s="15" customFormat="1" ht="11.25">
      <c r="B272" s="225"/>
      <c r="C272" s="226"/>
      <c r="D272" s="205" t="s">
        <v>148</v>
      </c>
      <c r="E272" s="227" t="s">
        <v>1</v>
      </c>
      <c r="F272" s="228" t="s">
        <v>151</v>
      </c>
      <c r="G272" s="226"/>
      <c r="H272" s="229">
        <v>27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AT272" s="235" t="s">
        <v>148</v>
      </c>
      <c r="AU272" s="235" t="s">
        <v>83</v>
      </c>
      <c r="AV272" s="15" t="s">
        <v>146</v>
      </c>
      <c r="AW272" s="15" t="s">
        <v>31</v>
      </c>
      <c r="AX272" s="15" t="s">
        <v>8</v>
      </c>
      <c r="AY272" s="235" t="s">
        <v>139</v>
      </c>
    </row>
    <row r="273" spans="1:65" s="2" customFormat="1" ht="24.2" customHeight="1">
      <c r="A273" s="34"/>
      <c r="B273" s="35"/>
      <c r="C273" s="191" t="s">
        <v>316</v>
      </c>
      <c r="D273" s="191" t="s">
        <v>141</v>
      </c>
      <c r="E273" s="192" t="s">
        <v>317</v>
      </c>
      <c r="F273" s="193" t="s">
        <v>318</v>
      </c>
      <c r="G273" s="194" t="s">
        <v>144</v>
      </c>
      <c r="H273" s="195">
        <v>1</v>
      </c>
      <c r="I273" s="196"/>
      <c r="J273" s="195">
        <f>ROUND(I273*H273,0)</f>
        <v>0</v>
      </c>
      <c r="K273" s="193" t="s">
        <v>145</v>
      </c>
      <c r="L273" s="39"/>
      <c r="M273" s="197" t="s">
        <v>1</v>
      </c>
      <c r="N273" s="198" t="s">
        <v>40</v>
      </c>
      <c r="O273" s="71"/>
      <c r="P273" s="199">
        <f>O273*H273</f>
        <v>0</v>
      </c>
      <c r="Q273" s="199">
        <v>0</v>
      </c>
      <c r="R273" s="199">
        <f>Q273*H273</f>
        <v>0</v>
      </c>
      <c r="S273" s="199">
        <v>0.02</v>
      </c>
      <c r="T273" s="200">
        <f>S273*H273</f>
        <v>0.02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1" t="s">
        <v>146</v>
      </c>
      <c r="AT273" s="201" t="s">
        <v>141</v>
      </c>
      <c r="AU273" s="201" t="s">
        <v>83</v>
      </c>
      <c r="AY273" s="17" t="s">
        <v>139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17" t="s">
        <v>8</v>
      </c>
      <c r="BK273" s="202">
        <f>ROUND(I273*H273,0)</f>
        <v>0</v>
      </c>
      <c r="BL273" s="17" t="s">
        <v>146</v>
      </c>
      <c r="BM273" s="201" t="s">
        <v>319</v>
      </c>
    </row>
    <row r="274" spans="2:51" s="13" customFormat="1" ht="11.25">
      <c r="B274" s="203"/>
      <c r="C274" s="204"/>
      <c r="D274" s="205" t="s">
        <v>148</v>
      </c>
      <c r="E274" s="206" t="s">
        <v>1</v>
      </c>
      <c r="F274" s="207" t="s">
        <v>312</v>
      </c>
      <c r="G274" s="204"/>
      <c r="H274" s="206" t="s">
        <v>1</v>
      </c>
      <c r="I274" s="208"/>
      <c r="J274" s="204"/>
      <c r="K274" s="204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148</v>
      </c>
      <c r="AU274" s="213" t="s">
        <v>83</v>
      </c>
      <c r="AV274" s="13" t="s">
        <v>8</v>
      </c>
      <c r="AW274" s="13" t="s">
        <v>31</v>
      </c>
      <c r="AX274" s="13" t="s">
        <v>75</v>
      </c>
      <c r="AY274" s="213" t="s">
        <v>139</v>
      </c>
    </row>
    <row r="275" spans="2:51" s="14" customFormat="1" ht="11.25">
      <c r="B275" s="214"/>
      <c r="C275" s="215"/>
      <c r="D275" s="205" t="s">
        <v>148</v>
      </c>
      <c r="E275" s="216" t="s">
        <v>1</v>
      </c>
      <c r="F275" s="217" t="s">
        <v>8</v>
      </c>
      <c r="G275" s="215"/>
      <c r="H275" s="218">
        <v>1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148</v>
      </c>
      <c r="AU275" s="224" t="s">
        <v>83</v>
      </c>
      <c r="AV275" s="14" t="s">
        <v>83</v>
      </c>
      <c r="AW275" s="14" t="s">
        <v>31</v>
      </c>
      <c r="AX275" s="14" t="s">
        <v>75</v>
      </c>
      <c r="AY275" s="224" t="s">
        <v>139</v>
      </c>
    </row>
    <row r="276" spans="2:51" s="15" customFormat="1" ht="11.25">
      <c r="B276" s="225"/>
      <c r="C276" s="226"/>
      <c r="D276" s="205" t="s">
        <v>148</v>
      </c>
      <c r="E276" s="227" t="s">
        <v>1</v>
      </c>
      <c r="F276" s="228" t="s">
        <v>151</v>
      </c>
      <c r="G276" s="226"/>
      <c r="H276" s="229">
        <v>1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148</v>
      </c>
      <c r="AU276" s="235" t="s">
        <v>83</v>
      </c>
      <c r="AV276" s="15" t="s">
        <v>146</v>
      </c>
      <c r="AW276" s="15" t="s">
        <v>31</v>
      </c>
      <c r="AX276" s="15" t="s">
        <v>8</v>
      </c>
      <c r="AY276" s="235" t="s">
        <v>139</v>
      </c>
    </row>
    <row r="277" spans="1:65" s="2" customFormat="1" ht="24.2" customHeight="1">
      <c r="A277" s="34"/>
      <c r="B277" s="35"/>
      <c r="C277" s="191" t="s">
        <v>320</v>
      </c>
      <c r="D277" s="191" t="s">
        <v>141</v>
      </c>
      <c r="E277" s="192" t="s">
        <v>321</v>
      </c>
      <c r="F277" s="193" t="s">
        <v>322</v>
      </c>
      <c r="G277" s="194" t="s">
        <v>144</v>
      </c>
      <c r="H277" s="195">
        <v>33</v>
      </c>
      <c r="I277" s="196"/>
      <c r="J277" s="195">
        <f>ROUND(I277*H277,0)</f>
        <v>0</v>
      </c>
      <c r="K277" s="193" t="s">
        <v>145</v>
      </c>
      <c r="L277" s="39"/>
      <c r="M277" s="197" t="s">
        <v>1</v>
      </c>
      <c r="N277" s="198" t="s">
        <v>40</v>
      </c>
      <c r="O277" s="71"/>
      <c r="P277" s="199">
        <f>O277*H277</f>
        <v>0</v>
      </c>
      <c r="Q277" s="199">
        <v>0</v>
      </c>
      <c r="R277" s="199">
        <f>Q277*H277</f>
        <v>0</v>
      </c>
      <c r="S277" s="199">
        <v>0.165</v>
      </c>
      <c r="T277" s="200">
        <f>S277*H277</f>
        <v>5.445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1" t="s">
        <v>146</v>
      </c>
      <c r="AT277" s="201" t="s">
        <v>141</v>
      </c>
      <c r="AU277" s="201" t="s">
        <v>83</v>
      </c>
      <c r="AY277" s="17" t="s">
        <v>139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7" t="s">
        <v>8</v>
      </c>
      <c r="BK277" s="202">
        <f>ROUND(I277*H277,0)</f>
        <v>0</v>
      </c>
      <c r="BL277" s="17" t="s">
        <v>146</v>
      </c>
      <c r="BM277" s="201" t="s">
        <v>323</v>
      </c>
    </row>
    <row r="278" spans="2:51" s="13" customFormat="1" ht="11.25">
      <c r="B278" s="203"/>
      <c r="C278" s="204"/>
      <c r="D278" s="205" t="s">
        <v>148</v>
      </c>
      <c r="E278" s="206" t="s">
        <v>1</v>
      </c>
      <c r="F278" s="207" t="s">
        <v>324</v>
      </c>
      <c r="G278" s="204"/>
      <c r="H278" s="206" t="s">
        <v>1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148</v>
      </c>
      <c r="AU278" s="213" t="s">
        <v>83</v>
      </c>
      <c r="AV278" s="13" t="s">
        <v>8</v>
      </c>
      <c r="AW278" s="13" t="s">
        <v>31</v>
      </c>
      <c r="AX278" s="13" t="s">
        <v>75</v>
      </c>
      <c r="AY278" s="213" t="s">
        <v>139</v>
      </c>
    </row>
    <row r="279" spans="2:51" s="14" customFormat="1" ht="11.25">
      <c r="B279" s="214"/>
      <c r="C279" s="215"/>
      <c r="D279" s="205" t="s">
        <v>148</v>
      </c>
      <c r="E279" s="216" t="s">
        <v>1</v>
      </c>
      <c r="F279" s="217" t="s">
        <v>298</v>
      </c>
      <c r="G279" s="215"/>
      <c r="H279" s="218">
        <v>33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148</v>
      </c>
      <c r="AU279" s="224" t="s">
        <v>83</v>
      </c>
      <c r="AV279" s="14" t="s">
        <v>83</v>
      </c>
      <c r="AW279" s="14" t="s">
        <v>31</v>
      </c>
      <c r="AX279" s="14" t="s">
        <v>75</v>
      </c>
      <c r="AY279" s="224" t="s">
        <v>139</v>
      </c>
    </row>
    <row r="280" spans="2:51" s="15" customFormat="1" ht="11.25">
      <c r="B280" s="225"/>
      <c r="C280" s="226"/>
      <c r="D280" s="205" t="s">
        <v>148</v>
      </c>
      <c r="E280" s="227" t="s">
        <v>1</v>
      </c>
      <c r="F280" s="228" t="s">
        <v>151</v>
      </c>
      <c r="G280" s="226"/>
      <c r="H280" s="229">
        <v>33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148</v>
      </c>
      <c r="AU280" s="235" t="s">
        <v>83</v>
      </c>
      <c r="AV280" s="15" t="s">
        <v>146</v>
      </c>
      <c r="AW280" s="15" t="s">
        <v>31</v>
      </c>
      <c r="AX280" s="15" t="s">
        <v>8</v>
      </c>
      <c r="AY280" s="235" t="s">
        <v>139</v>
      </c>
    </row>
    <row r="281" spans="1:65" s="2" customFormat="1" ht="24.2" customHeight="1">
      <c r="A281" s="34"/>
      <c r="B281" s="35"/>
      <c r="C281" s="191" t="s">
        <v>325</v>
      </c>
      <c r="D281" s="191" t="s">
        <v>141</v>
      </c>
      <c r="E281" s="192" t="s">
        <v>326</v>
      </c>
      <c r="F281" s="193" t="s">
        <v>327</v>
      </c>
      <c r="G281" s="194" t="s">
        <v>295</v>
      </c>
      <c r="H281" s="195">
        <v>82</v>
      </c>
      <c r="I281" s="196"/>
      <c r="J281" s="195">
        <f>ROUND(I281*H281,0)</f>
        <v>0</v>
      </c>
      <c r="K281" s="193" t="s">
        <v>145</v>
      </c>
      <c r="L281" s="39"/>
      <c r="M281" s="197" t="s">
        <v>1</v>
      </c>
      <c r="N281" s="198" t="s">
        <v>40</v>
      </c>
      <c r="O281" s="71"/>
      <c r="P281" s="199">
        <f>O281*H281</f>
        <v>0</v>
      </c>
      <c r="Q281" s="199">
        <v>0</v>
      </c>
      <c r="R281" s="199">
        <f>Q281*H281</f>
        <v>0</v>
      </c>
      <c r="S281" s="199">
        <v>0.00198</v>
      </c>
      <c r="T281" s="200">
        <f>S281*H281</f>
        <v>0.16236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1" t="s">
        <v>146</v>
      </c>
      <c r="AT281" s="201" t="s">
        <v>141</v>
      </c>
      <c r="AU281" s="201" t="s">
        <v>83</v>
      </c>
      <c r="AY281" s="17" t="s">
        <v>139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17" t="s">
        <v>8</v>
      </c>
      <c r="BK281" s="202">
        <f>ROUND(I281*H281,0)</f>
        <v>0</v>
      </c>
      <c r="BL281" s="17" t="s">
        <v>146</v>
      </c>
      <c r="BM281" s="201" t="s">
        <v>328</v>
      </c>
    </row>
    <row r="282" spans="2:51" s="13" customFormat="1" ht="11.25">
      <c r="B282" s="203"/>
      <c r="C282" s="204"/>
      <c r="D282" s="205" t="s">
        <v>148</v>
      </c>
      <c r="E282" s="206" t="s">
        <v>1</v>
      </c>
      <c r="F282" s="207" t="s">
        <v>329</v>
      </c>
      <c r="G282" s="204"/>
      <c r="H282" s="206" t="s">
        <v>1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148</v>
      </c>
      <c r="AU282" s="213" t="s">
        <v>83</v>
      </c>
      <c r="AV282" s="13" t="s">
        <v>8</v>
      </c>
      <c r="AW282" s="13" t="s">
        <v>31</v>
      </c>
      <c r="AX282" s="13" t="s">
        <v>75</v>
      </c>
      <c r="AY282" s="213" t="s">
        <v>139</v>
      </c>
    </row>
    <row r="283" spans="2:51" s="14" customFormat="1" ht="11.25">
      <c r="B283" s="214"/>
      <c r="C283" s="215"/>
      <c r="D283" s="205" t="s">
        <v>148</v>
      </c>
      <c r="E283" s="216" t="s">
        <v>1</v>
      </c>
      <c r="F283" s="217" t="s">
        <v>330</v>
      </c>
      <c r="G283" s="215"/>
      <c r="H283" s="218">
        <v>82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148</v>
      </c>
      <c r="AU283" s="224" t="s">
        <v>83</v>
      </c>
      <c r="AV283" s="14" t="s">
        <v>83</v>
      </c>
      <c r="AW283" s="14" t="s">
        <v>31</v>
      </c>
      <c r="AX283" s="14" t="s">
        <v>75</v>
      </c>
      <c r="AY283" s="224" t="s">
        <v>139</v>
      </c>
    </row>
    <row r="284" spans="2:51" s="15" customFormat="1" ht="11.25">
      <c r="B284" s="225"/>
      <c r="C284" s="226"/>
      <c r="D284" s="205" t="s">
        <v>148</v>
      </c>
      <c r="E284" s="227" t="s">
        <v>1</v>
      </c>
      <c r="F284" s="228" t="s">
        <v>151</v>
      </c>
      <c r="G284" s="226"/>
      <c r="H284" s="229">
        <v>82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148</v>
      </c>
      <c r="AU284" s="235" t="s">
        <v>83</v>
      </c>
      <c r="AV284" s="15" t="s">
        <v>146</v>
      </c>
      <c r="AW284" s="15" t="s">
        <v>31</v>
      </c>
      <c r="AX284" s="15" t="s">
        <v>8</v>
      </c>
      <c r="AY284" s="235" t="s">
        <v>139</v>
      </c>
    </row>
    <row r="285" spans="1:65" s="2" customFormat="1" ht="16.5" customHeight="1">
      <c r="A285" s="34"/>
      <c r="B285" s="35"/>
      <c r="C285" s="191" t="s">
        <v>331</v>
      </c>
      <c r="D285" s="191" t="s">
        <v>141</v>
      </c>
      <c r="E285" s="192" t="s">
        <v>332</v>
      </c>
      <c r="F285" s="193" t="s">
        <v>333</v>
      </c>
      <c r="G285" s="194" t="s">
        <v>144</v>
      </c>
      <c r="H285" s="195">
        <v>1</v>
      </c>
      <c r="I285" s="196"/>
      <c r="J285" s="195">
        <f>ROUND(I285*H285,0)</f>
        <v>0</v>
      </c>
      <c r="K285" s="193" t="s">
        <v>145</v>
      </c>
      <c r="L285" s="39"/>
      <c r="M285" s="197" t="s">
        <v>1</v>
      </c>
      <c r="N285" s="198" t="s">
        <v>40</v>
      </c>
      <c r="O285" s="71"/>
      <c r="P285" s="199">
        <f>O285*H285</f>
        <v>0</v>
      </c>
      <c r="Q285" s="199">
        <v>0</v>
      </c>
      <c r="R285" s="199">
        <f>Q285*H285</f>
        <v>0</v>
      </c>
      <c r="S285" s="199">
        <v>0.192</v>
      </c>
      <c r="T285" s="200">
        <f>S285*H285</f>
        <v>0.192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1" t="s">
        <v>146</v>
      </c>
      <c r="AT285" s="201" t="s">
        <v>141</v>
      </c>
      <c r="AU285" s="201" t="s">
        <v>83</v>
      </c>
      <c r="AY285" s="17" t="s">
        <v>139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7" t="s">
        <v>8</v>
      </c>
      <c r="BK285" s="202">
        <f>ROUND(I285*H285,0)</f>
        <v>0</v>
      </c>
      <c r="BL285" s="17" t="s">
        <v>146</v>
      </c>
      <c r="BM285" s="201" t="s">
        <v>334</v>
      </c>
    </row>
    <row r="286" spans="2:51" s="13" customFormat="1" ht="11.25">
      <c r="B286" s="203"/>
      <c r="C286" s="204"/>
      <c r="D286" s="205" t="s">
        <v>148</v>
      </c>
      <c r="E286" s="206" t="s">
        <v>1</v>
      </c>
      <c r="F286" s="207" t="s">
        <v>335</v>
      </c>
      <c r="G286" s="204"/>
      <c r="H286" s="206" t="s">
        <v>1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148</v>
      </c>
      <c r="AU286" s="213" t="s">
        <v>83</v>
      </c>
      <c r="AV286" s="13" t="s">
        <v>8</v>
      </c>
      <c r="AW286" s="13" t="s">
        <v>31</v>
      </c>
      <c r="AX286" s="13" t="s">
        <v>75</v>
      </c>
      <c r="AY286" s="213" t="s">
        <v>139</v>
      </c>
    </row>
    <row r="287" spans="2:51" s="14" customFormat="1" ht="11.25">
      <c r="B287" s="214"/>
      <c r="C287" s="215"/>
      <c r="D287" s="205" t="s">
        <v>148</v>
      </c>
      <c r="E287" s="216" t="s">
        <v>1</v>
      </c>
      <c r="F287" s="217" t="s">
        <v>8</v>
      </c>
      <c r="G287" s="215"/>
      <c r="H287" s="218">
        <v>1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148</v>
      </c>
      <c r="AU287" s="224" t="s">
        <v>83</v>
      </c>
      <c r="AV287" s="14" t="s">
        <v>83</v>
      </c>
      <c r="AW287" s="14" t="s">
        <v>31</v>
      </c>
      <c r="AX287" s="14" t="s">
        <v>75</v>
      </c>
      <c r="AY287" s="224" t="s">
        <v>139</v>
      </c>
    </row>
    <row r="288" spans="2:51" s="15" customFormat="1" ht="11.25">
      <c r="B288" s="225"/>
      <c r="C288" s="226"/>
      <c r="D288" s="205" t="s">
        <v>148</v>
      </c>
      <c r="E288" s="227" t="s">
        <v>1</v>
      </c>
      <c r="F288" s="228" t="s">
        <v>151</v>
      </c>
      <c r="G288" s="226"/>
      <c r="H288" s="229">
        <v>1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148</v>
      </c>
      <c r="AU288" s="235" t="s">
        <v>83</v>
      </c>
      <c r="AV288" s="15" t="s">
        <v>146</v>
      </c>
      <c r="AW288" s="15" t="s">
        <v>31</v>
      </c>
      <c r="AX288" s="15" t="s">
        <v>8</v>
      </c>
      <c r="AY288" s="235" t="s">
        <v>139</v>
      </c>
    </row>
    <row r="289" spans="1:65" s="2" customFormat="1" ht="21.75" customHeight="1">
      <c r="A289" s="34"/>
      <c r="B289" s="35"/>
      <c r="C289" s="191" t="s">
        <v>336</v>
      </c>
      <c r="D289" s="191" t="s">
        <v>141</v>
      </c>
      <c r="E289" s="192" t="s">
        <v>337</v>
      </c>
      <c r="F289" s="193" t="s">
        <v>338</v>
      </c>
      <c r="G289" s="194" t="s">
        <v>144</v>
      </c>
      <c r="H289" s="195">
        <v>1</v>
      </c>
      <c r="I289" s="196"/>
      <c r="J289" s="195">
        <f>ROUND(I289*H289,0)</f>
        <v>0</v>
      </c>
      <c r="K289" s="193" t="s">
        <v>145</v>
      </c>
      <c r="L289" s="39"/>
      <c r="M289" s="197" t="s">
        <v>1</v>
      </c>
      <c r="N289" s="198" t="s">
        <v>40</v>
      </c>
      <c r="O289" s="71"/>
      <c r="P289" s="199">
        <f>O289*H289</f>
        <v>0</v>
      </c>
      <c r="Q289" s="199">
        <v>0</v>
      </c>
      <c r="R289" s="199">
        <f>Q289*H289</f>
        <v>0</v>
      </c>
      <c r="S289" s="199">
        <v>0.21</v>
      </c>
      <c r="T289" s="200">
        <f>S289*H289</f>
        <v>0.21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1" t="s">
        <v>146</v>
      </c>
      <c r="AT289" s="201" t="s">
        <v>141</v>
      </c>
      <c r="AU289" s="201" t="s">
        <v>83</v>
      </c>
      <c r="AY289" s="17" t="s">
        <v>139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7" t="s">
        <v>8</v>
      </c>
      <c r="BK289" s="202">
        <f>ROUND(I289*H289,0)</f>
        <v>0</v>
      </c>
      <c r="BL289" s="17" t="s">
        <v>146</v>
      </c>
      <c r="BM289" s="201" t="s">
        <v>339</v>
      </c>
    </row>
    <row r="290" spans="2:51" s="13" customFormat="1" ht="11.25">
      <c r="B290" s="203"/>
      <c r="C290" s="204"/>
      <c r="D290" s="205" t="s">
        <v>148</v>
      </c>
      <c r="E290" s="206" t="s">
        <v>1</v>
      </c>
      <c r="F290" s="207" t="s">
        <v>340</v>
      </c>
      <c r="G290" s="204"/>
      <c r="H290" s="206" t="s">
        <v>1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148</v>
      </c>
      <c r="AU290" s="213" t="s">
        <v>83</v>
      </c>
      <c r="AV290" s="13" t="s">
        <v>8</v>
      </c>
      <c r="AW290" s="13" t="s">
        <v>31</v>
      </c>
      <c r="AX290" s="13" t="s">
        <v>75</v>
      </c>
      <c r="AY290" s="213" t="s">
        <v>139</v>
      </c>
    </row>
    <row r="291" spans="2:51" s="14" customFormat="1" ht="11.25">
      <c r="B291" s="214"/>
      <c r="C291" s="215"/>
      <c r="D291" s="205" t="s">
        <v>148</v>
      </c>
      <c r="E291" s="216" t="s">
        <v>1</v>
      </c>
      <c r="F291" s="217" t="s">
        <v>8</v>
      </c>
      <c r="G291" s="215"/>
      <c r="H291" s="218">
        <v>1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148</v>
      </c>
      <c r="AU291" s="224" t="s">
        <v>83</v>
      </c>
      <c r="AV291" s="14" t="s">
        <v>83</v>
      </c>
      <c r="AW291" s="14" t="s">
        <v>31</v>
      </c>
      <c r="AX291" s="14" t="s">
        <v>75</v>
      </c>
      <c r="AY291" s="224" t="s">
        <v>139</v>
      </c>
    </row>
    <row r="292" spans="2:51" s="15" customFormat="1" ht="11.25">
      <c r="B292" s="225"/>
      <c r="C292" s="226"/>
      <c r="D292" s="205" t="s">
        <v>148</v>
      </c>
      <c r="E292" s="227" t="s">
        <v>1</v>
      </c>
      <c r="F292" s="228" t="s">
        <v>151</v>
      </c>
      <c r="G292" s="226"/>
      <c r="H292" s="229">
        <v>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148</v>
      </c>
      <c r="AU292" s="235" t="s">
        <v>83</v>
      </c>
      <c r="AV292" s="15" t="s">
        <v>146</v>
      </c>
      <c r="AW292" s="15" t="s">
        <v>31</v>
      </c>
      <c r="AX292" s="15" t="s">
        <v>8</v>
      </c>
      <c r="AY292" s="235" t="s">
        <v>139</v>
      </c>
    </row>
    <row r="293" spans="1:65" s="2" customFormat="1" ht="16.5" customHeight="1">
      <c r="A293" s="34"/>
      <c r="B293" s="35"/>
      <c r="C293" s="191" t="s">
        <v>341</v>
      </c>
      <c r="D293" s="191" t="s">
        <v>141</v>
      </c>
      <c r="E293" s="192" t="s">
        <v>342</v>
      </c>
      <c r="F293" s="193" t="s">
        <v>343</v>
      </c>
      <c r="G293" s="194" t="s">
        <v>144</v>
      </c>
      <c r="H293" s="195">
        <v>3</v>
      </c>
      <c r="I293" s="196"/>
      <c r="J293" s="195">
        <f>ROUND(I293*H293,0)</f>
        <v>0</v>
      </c>
      <c r="K293" s="193" t="s">
        <v>1</v>
      </c>
      <c r="L293" s="39"/>
      <c r="M293" s="197" t="s">
        <v>1</v>
      </c>
      <c r="N293" s="198" t="s">
        <v>40</v>
      </c>
      <c r="O293" s="71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1" t="s">
        <v>146</v>
      </c>
      <c r="AT293" s="201" t="s">
        <v>141</v>
      </c>
      <c r="AU293" s="201" t="s">
        <v>83</v>
      </c>
      <c r="AY293" s="17" t="s">
        <v>139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7" t="s">
        <v>8</v>
      </c>
      <c r="BK293" s="202">
        <f>ROUND(I293*H293,0)</f>
        <v>0</v>
      </c>
      <c r="BL293" s="17" t="s">
        <v>146</v>
      </c>
      <c r="BM293" s="201" t="s">
        <v>344</v>
      </c>
    </row>
    <row r="294" spans="2:51" s="13" customFormat="1" ht="22.5">
      <c r="B294" s="203"/>
      <c r="C294" s="204"/>
      <c r="D294" s="205" t="s">
        <v>148</v>
      </c>
      <c r="E294" s="206" t="s">
        <v>1</v>
      </c>
      <c r="F294" s="207" t="s">
        <v>345</v>
      </c>
      <c r="G294" s="204"/>
      <c r="H294" s="206" t="s">
        <v>1</v>
      </c>
      <c r="I294" s="208"/>
      <c r="J294" s="204"/>
      <c r="K294" s="204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148</v>
      </c>
      <c r="AU294" s="213" t="s">
        <v>83</v>
      </c>
      <c r="AV294" s="13" t="s">
        <v>8</v>
      </c>
      <c r="AW294" s="13" t="s">
        <v>31</v>
      </c>
      <c r="AX294" s="13" t="s">
        <v>75</v>
      </c>
      <c r="AY294" s="213" t="s">
        <v>139</v>
      </c>
    </row>
    <row r="295" spans="2:51" s="14" customFormat="1" ht="11.25">
      <c r="B295" s="214"/>
      <c r="C295" s="215"/>
      <c r="D295" s="205" t="s">
        <v>148</v>
      </c>
      <c r="E295" s="216" t="s">
        <v>1</v>
      </c>
      <c r="F295" s="217" t="s">
        <v>156</v>
      </c>
      <c r="G295" s="215"/>
      <c r="H295" s="218">
        <v>3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148</v>
      </c>
      <c r="AU295" s="224" t="s">
        <v>83</v>
      </c>
      <c r="AV295" s="14" t="s">
        <v>83</v>
      </c>
      <c r="AW295" s="14" t="s">
        <v>31</v>
      </c>
      <c r="AX295" s="14" t="s">
        <v>75</v>
      </c>
      <c r="AY295" s="224" t="s">
        <v>139</v>
      </c>
    </row>
    <row r="296" spans="2:51" s="15" customFormat="1" ht="11.25">
      <c r="B296" s="225"/>
      <c r="C296" s="226"/>
      <c r="D296" s="205" t="s">
        <v>148</v>
      </c>
      <c r="E296" s="227" t="s">
        <v>1</v>
      </c>
      <c r="F296" s="228" t="s">
        <v>151</v>
      </c>
      <c r="G296" s="226"/>
      <c r="H296" s="229">
        <v>3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AT296" s="235" t="s">
        <v>148</v>
      </c>
      <c r="AU296" s="235" t="s">
        <v>83</v>
      </c>
      <c r="AV296" s="15" t="s">
        <v>146</v>
      </c>
      <c r="AW296" s="15" t="s">
        <v>31</v>
      </c>
      <c r="AX296" s="15" t="s">
        <v>8</v>
      </c>
      <c r="AY296" s="235" t="s">
        <v>139</v>
      </c>
    </row>
    <row r="297" spans="1:65" s="2" customFormat="1" ht="16.5" customHeight="1">
      <c r="A297" s="34"/>
      <c r="B297" s="35"/>
      <c r="C297" s="191" t="s">
        <v>346</v>
      </c>
      <c r="D297" s="191" t="s">
        <v>141</v>
      </c>
      <c r="E297" s="192" t="s">
        <v>347</v>
      </c>
      <c r="F297" s="193" t="s">
        <v>348</v>
      </c>
      <c r="G297" s="194" t="s">
        <v>295</v>
      </c>
      <c r="H297" s="195">
        <v>50</v>
      </c>
      <c r="I297" s="196"/>
      <c r="J297" s="195">
        <f>ROUND(I297*H297,0)</f>
        <v>0</v>
      </c>
      <c r="K297" s="193" t="s">
        <v>1</v>
      </c>
      <c r="L297" s="39"/>
      <c r="M297" s="197" t="s">
        <v>1</v>
      </c>
      <c r="N297" s="198" t="s">
        <v>40</v>
      </c>
      <c r="O297" s="71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1" t="s">
        <v>146</v>
      </c>
      <c r="AT297" s="201" t="s">
        <v>141</v>
      </c>
      <c r="AU297" s="201" t="s">
        <v>83</v>
      </c>
      <c r="AY297" s="17" t="s">
        <v>139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7" t="s">
        <v>8</v>
      </c>
      <c r="BK297" s="202">
        <f>ROUND(I297*H297,0)</f>
        <v>0</v>
      </c>
      <c r="BL297" s="17" t="s">
        <v>146</v>
      </c>
      <c r="BM297" s="201" t="s">
        <v>349</v>
      </c>
    </row>
    <row r="298" spans="2:51" s="13" customFormat="1" ht="22.5">
      <c r="B298" s="203"/>
      <c r="C298" s="204"/>
      <c r="D298" s="205" t="s">
        <v>148</v>
      </c>
      <c r="E298" s="206" t="s">
        <v>1</v>
      </c>
      <c r="F298" s="207" t="s">
        <v>350</v>
      </c>
      <c r="G298" s="204"/>
      <c r="H298" s="206" t="s">
        <v>1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148</v>
      </c>
      <c r="AU298" s="213" t="s">
        <v>83</v>
      </c>
      <c r="AV298" s="13" t="s">
        <v>8</v>
      </c>
      <c r="AW298" s="13" t="s">
        <v>31</v>
      </c>
      <c r="AX298" s="13" t="s">
        <v>75</v>
      </c>
      <c r="AY298" s="213" t="s">
        <v>139</v>
      </c>
    </row>
    <row r="299" spans="2:51" s="14" customFormat="1" ht="11.25">
      <c r="B299" s="214"/>
      <c r="C299" s="215"/>
      <c r="D299" s="205" t="s">
        <v>148</v>
      </c>
      <c r="E299" s="216" t="s">
        <v>1</v>
      </c>
      <c r="F299" s="217" t="s">
        <v>351</v>
      </c>
      <c r="G299" s="215"/>
      <c r="H299" s="218">
        <v>50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148</v>
      </c>
      <c r="AU299" s="224" t="s">
        <v>83</v>
      </c>
      <c r="AV299" s="14" t="s">
        <v>83</v>
      </c>
      <c r="AW299" s="14" t="s">
        <v>31</v>
      </c>
      <c r="AX299" s="14" t="s">
        <v>75</v>
      </c>
      <c r="AY299" s="224" t="s">
        <v>139</v>
      </c>
    </row>
    <row r="300" spans="2:51" s="15" customFormat="1" ht="11.25">
      <c r="B300" s="225"/>
      <c r="C300" s="226"/>
      <c r="D300" s="205" t="s">
        <v>148</v>
      </c>
      <c r="E300" s="227" t="s">
        <v>1</v>
      </c>
      <c r="F300" s="228" t="s">
        <v>151</v>
      </c>
      <c r="G300" s="226"/>
      <c r="H300" s="229">
        <v>50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148</v>
      </c>
      <c r="AU300" s="235" t="s">
        <v>83</v>
      </c>
      <c r="AV300" s="15" t="s">
        <v>146</v>
      </c>
      <c r="AW300" s="15" t="s">
        <v>31</v>
      </c>
      <c r="AX300" s="15" t="s">
        <v>8</v>
      </c>
      <c r="AY300" s="235" t="s">
        <v>139</v>
      </c>
    </row>
    <row r="301" spans="1:65" s="2" customFormat="1" ht="24.2" customHeight="1">
      <c r="A301" s="34"/>
      <c r="B301" s="35"/>
      <c r="C301" s="191" t="s">
        <v>352</v>
      </c>
      <c r="D301" s="191" t="s">
        <v>141</v>
      </c>
      <c r="E301" s="192" t="s">
        <v>353</v>
      </c>
      <c r="F301" s="193" t="s">
        <v>354</v>
      </c>
      <c r="G301" s="194" t="s">
        <v>144</v>
      </c>
      <c r="H301" s="195">
        <v>5</v>
      </c>
      <c r="I301" s="196"/>
      <c r="J301" s="195">
        <f>ROUND(I301*H301,0)</f>
        <v>0</v>
      </c>
      <c r="K301" s="193" t="s">
        <v>1</v>
      </c>
      <c r="L301" s="39"/>
      <c r="M301" s="197" t="s">
        <v>1</v>
      </c>
      <c r="N301" s="198" t="s">
        <v>40</v>
      </c>
      <c r="O301" s="71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1" t="s">
        <v>146</v>
      </c>
      <c r="AT301" s="201" t="s">
        <v>141</v>
      </c>
      <c r="AU301" s="201" t="s">
        <v>83</v>
      </c>
      <c r="AY301" s="17" t="s">
        <v>139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7" t="s">
        <v>8</v>
      </c>
      <c r="BK301" s="202">
        <f>ROUND(I301*H301,0)</f>
        <v>0</v>
      </c>
      <c r="BL301" s="17" t="s">
        <v>146</v>
      </c>
      <c r="BM301" s="201" t="s">
        <v>355</v>
      </c>
    </row>
    <row r="302" spans="2:51" s="13" customFormat="1" ht="11.25">
      <c r="B302" s="203"/>
      <c r="C302" s="204"/>
      <c r="D302" s="205" t="s">
        <v>148</v>
      </c>
      <c r="E302" s="206" t="s">
        <v>1</v>
      </c>
      <c r="F302" s="207" t="s">
        <v>356</v>
      </c>
      <c r="G302" s="204"/>
      <c r="H302" s="206" t="s">
        <v>1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148</v>
      </c>
      <c r="AU302" s="213" t="s">
        <v>83</v>
      </c>
      <c r="AV302" s="13" t="s">
        <v>8</v>
      </c>
      <c r="AW302" s="13" t="s">
        <v>31</v>
      </c>
      <c r="AX302" s="13" t="s">
        <v>75</v>
      </c>
      <c r="AY302" s="213" t="s">
        <v>139</v>
      </c>
    </row>
    <row r="303" spans="2:51" s="14" customFormat="1" ht="11.25">
      <c r="B303" s="214"/>
      <c r="C303" s="215"/>
      <c r="D303" s="205" t="s">
        <v>148</v>
      </c>
      <c r="E303" s="216" t="s">
        <v>1</v>
      </c>
      <c r="F303" s="217" t="s">
        <v>163</v>
      </c>
      <c r="G303" s="215"/>
      <c r="H303" s="218">
        <v>5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148</v>
      </c>
      <c r="AU303" s="224" t="s">
        <v>83</v>
      </c>
      <c r="AV303" s="14" t="s">
        <v>83</v>
      </c>
      <c r="AW303" s="14" t="s">
        <v>31</v>
      </c>
      <c r="AX303" s="14" t="s">
        <v>75</v>
      </c>
      <c r="AY303" s="224" t="s">
        <v>139</v>
      </c>
    </row>
    <row r="304" spans="2:51" s="15" customFormat="1" ht="11.25">
      <c r="B304" s="225"/>
      <c r="C304" s="226"/>
      <c r="D304" s="205" t="s">
        <v>148</v>
      </c>
      <c r="E304" s="227" t="s">
        <v>1</v>
      </c>
      <c r="F304" s="228" t="s">
        <v>151</v>
      </c>
      <c r="G304" s="226"/>
      <c r="H304" s="229">
        <v>5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148</v>
      </c>
      <c r="AU304" s="235" t="s">
        <v>83</v>
      </c>
      <c r="AV304" s="15" t="s">
        <v>146</v>
      </c>
      <c r="AW304" s="15" t="s">
        <v>31</v>
      </c>
      <c r="AX304" s="15" t="s">
        <v>8</v>
      </c>
      <c r="AY304" s="235" t="s">
        <v>139</v>
      </c>
    </row>
    <row r="305" spans="2:63" s="12" customFormat="1" ht="22.9" customHeight="1">
      <c r="B305" s="175"/>
      <c r="C305" s="176"/>
      <c r="D305" s="177" t="s">
        <v>74</v>
      </c>
      <c r="E305" s="189" t="s">
        <v>357</v>
      </c>
      <c r="F305" s="189" t="s">
        <v>358</v>
      </c>
      <c r="G305" s="176"/>
      <c r="H305" s="176"/>
      <c r="I305" s="179"/>
      <c r="J305" s="190">
        <f>BK305</f>
        <v>0</v>
      </c>
      <c r="K305" s="176"/>
      <c r="L305" s="181"/>
      <c r="M305" s="182"/>
      <c r="N305" s="183"/>
      <c r="O305" s="183"/>
      <c r="P305" s="184">
        <f>SUM(P306:P389)</f>
        <v>0</v>
      </c>
      <c r="Q305" s="183"/>
      <c r="R305" s="184">
        <f>SUM(R306:R389)</f>
        <v>0</v>
      </c>
      <c r="S305" s="183"/>
      <c r="T305" s="185">
        <f>SUM(T306:T389)</f>
        <v>0</v>
      </c>
      <c r="AR305" s="186" t="s">
        <v>8</v>
      </c>
      <c r="AT305" s="187" t="s">
        <v>74</v>
      </c>
      <c r="AU305" s="187" t="s">
        <v>8</v>
      </c>
      <c r="AY305" s="186" t="s">
        <v>139</v>
      </c>
      <c r="BK305" s="188">
        <f>SUM(BK306:BK389)</f>
        <v>0</v>
      </c>
    </row>
    <row r="306" spans="1:65" s="2" customFormat="1" ht="21.75" customHeight="1">
      <c r="A306" s="34"/>
      <c r="B306" s="35"/>
      <c r="C306" s="191" t="s">
        <v>359</v>
      </c>
      <c r="D306" s="191" t="s">
        <v>141</v>
      </c>
      <c r="E306" s="192" t="s">
        <v>360</v>
      </c>
      <c r="F306" s="193" t="s">
        <v>361</v>
      </c>
      <c r="G306" s="194" t="s">
        <v>362</v>
      </c>
      <c r="H306" s="195">
        <v>199.88</v>
      </c>
      <c r="I306" s="196"/>
      <c r="J306" s="195">
        <f>ROUND(I306*H306,0)</f>
        <v>0</v>
      </c>
      <c r="K306" s="193" t="s">
        <v>145</v>
      </c>
      <c r="L306" s="39"/>
      <c r="M306" s="197" t="s">
        <v>1</v>
      </c>
      <c r="N306" s="198" t="s">
        <v>40</v>
      </c>
      <c r="O306" s="71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1" t="s">
        <v>146</v>
      </c>
      <c r="AT306" s="201" t="s">
        <v>141</v>
      </c>
      <c r="AU306" s="201" t="s">
        <v>83</v>
      </c>
      <c r="AY306" s="17" t="s">
        <v>139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7" t="s">
        <v>8</v>
      </c>
      <c r="BK306" s="202">
        <f>ROUND(I306*H306,0)</f>
        <v>0</v>
      </c>
      <c r="BL306" s="17" t="s">
        <v>146</v>
      </c>
      <c r="BM306" s="201" t="s">
        <v>363</v>
      </c>
    </row>
    <row r="307" spans="2:51" s="13" customFormat="1" ht="11.25">
      <c r="B307" s="203"/>
      <c r="C307" s="204"/>
      <c r="D307" s="205" t="s">
        <v>148</v>
      </c>
      <c r="E307" s="206" t="s">
        <v>1</v>
      </c>
      <c r="F307" s="207" t="s">
        <v>364</v>
      </c>
      <c r="G307" s="204"/>
      <c r="H307" s="206" t="s">
        <v>1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148</v>
      </c>
      <c r="AU307" s="213" t="s">
        <v>83</v>
      </c>
      <c r="AV307" s="13" t="s">
        <v>8</v>
      </c>
      <c r="AW307" s="13" t="s">
        <v>31</v>
      </c>
      <c r="AX307" s="13" t="s">
        <v>75</v>
      </c>
      <c r="AY307" s="213" t="s">
        <v>139</v>
      </c>
    </row>
    <row r="308" spans="2:51" s="14" customFormat="1" ht="11.25">
      <c r="B308" s="214"/>
      <c r="C308" s="215"/>
      <c r="D308" s="205" t="s">
        <v>148</v>
      </c>
      <c r="E308" s="216" t="s">
        <v>1</v>
      </c>
      <c r="F308" s="217" t="s">
        <v>365</v>
      </c>
      <c r="G308" s="215"/>
      <c r="H308" s="218">
        <v>199.876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148</v>
      </c>
      <c r="AU308" s="224" t="s">
        <v>83</v>
      </c>
      <c r="AV308" s="14" t="s">
        <v>83</v>
      </c>
      <c r="AW308" s="14" t="s">
        <v>31</v>
      </c>
      <c r="AX308" s="14" t="s">
        <v>75</v>
      </c>
      <c r="AY308" s="224" t="s">
        <v>139</v>
      </c>
    </row>
    <row r="309" spans="2:51" s="15" customFormat="1" ht="11.25">
      <c r="B309" s="225"/>
      <c r="C309" s="226"/>
      <c r="D309" s="205" t="s">
        <v>148</v>
      </c>
      <c r="E309" s="227" t="s">
        <v>1</v>
      </c>
      <c r="F309" s="228" t="s">
        <v>151</v>
      </c>
      <c r="G309" s="226"/>
      <c r="H309" s="229">
        <v>199.876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148</v>
      </c>
      <c r="AU309" s="235" t="s">
        <v>83</v>
      </c>
      <c r="AV309" s="15" t="s">
        <v>146</v>
      </c>
      <c r="AW309" s="15" t="s">
        <v>31</v>
      </c>
      <c r="AX309" s="15" t="s">
        <v>8</v>
      </c>
      <c r="AY309" s="235" t="s">
        <v>139</v>
      </c>
    </row>
    <row r="310" spans="1:65" s="2" customFormat="1" ht="21.75" customHeight="1">
      <c r="A310" s="34"/>
      <c r="B310" s="35"/>
      <c r="C310" s="191" t="s">
        <v>366</v>
      </c>
      <c r="D310" s="191" t="s">
        <v>141</v>
      </c>
      <c r="E310" s="192" t="s">
        <v>360</v>
      </c>
      <c r="F310" s="193" t="s">
        <v>361</v>
      </c>
      <c r="G310" s="194" t="s">
        <v>362</v>
      </c>
      <c r="H310" s="195">
        <v>574.13</v>
      </c>
      <c r="I310" s="196"/>
      <c r="J310" s="195">
        <f>ROUND(I310*H310,0)</f>
        <v>0</v>
      </c>
      <c r="K310" s="193" t="s">
        <v>145</v>
      </c>
      <c r="L310" s="39"/>
      <c r="M310" s="197" t="s">
        <v>1</v>
      </c>
      <c r="N310" s="198" t="s">
        <v>40</v>
      </c>
      <c r="O310" s="71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1" t="s">
        <v>146</v>
      </c>
      <c r="AT310" s="201" t="s">
        <v>141</v>
      </c>
      <c r="AU310" s="201" t="s">
        <v>83</v>
      </c>
      <c r="AY310" s="17" t="s">
        <v>139</v>
      </c>
      <c r="BE310" s="202">
        <f>IF(N310="základní",J310,0)</f>
        <v>0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17" t="s">
        <v>8</v>
      </c>
      <c r="BK310" s="202">
        <f>ROUND(I310*H310,0)</f>
        <v>0</v>
      </c>
      <c r="BL310" s="17" t="s">
        <v>146</v>
      </c>
      <c r="BM310" s="201" t="s">
        <v>367</v>
      </c>
    </row>
    <row r="311" spans="2:51" s="13" customFormat="1" ht="11.25">
      <c r="B311" s="203"/>
      <c r="C311" s="204"/>
      <c r="D311" s="205" t="s">
        <v>148</v>
      </c>
      <c r="E311" s="206" t="s">
        <v>1</v>
      </c>
      <c r="F311" s="207" t="s">
        <v>368</v>
      </c>
      <c r="G311" s="204"/>
      <c r="H311" s="206" t="s">
        <v>1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148</v>
      </c>
      <c r="AU311" s="213" t="s">
        <v>83</v>
      </c>
      <c r="AV311" s="13" t="s">
        <v>8</v>
      </c>
      <c r="AW311" s="13" t="s">
        <v>31</v>
      </c>
      <c r="AX311" s="13" t="s">
        <v>75</v>
      </c>
      <c r="AY311" s="213" t="s">
        <v>139</v>
      </c>
    </row>
    <row r="312" spans="2:51" s="14" customFormat="1" ht="22.5">
      <c r="B312" s="214"/>
      <c r="C312" s="215"/>
      <c r="D312" s="205" t="s">
        <v>148</v>
      </c>
      <c r="E312" s="216" t="s">
        <v>1</v>
      </c>
      <c r="F312" s="217" t="s">
        <v>369</v>
      </c>
      <c r="G312" s="215"/>
      <c r="H312" s="218">
        <v>574.13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148</v>
      </c>
      <c r="AU312" s="224" t="s">
        <v>83</v>
      </c>
      <c r="AV312" s="14" t="s">
        <v>83</v>
      </c>
      <c r="AW312" s="14" t="s">
        <v>31</v>
      </c>
      <c r="AX312" s="14" t="s">
        <v>75</v>
      </c>
      <c r="AY312" s="224" t="s">
        <v>139</v>
      </c>
    </row>
    <row r="313" spans="2:51" s="15" customFormat="1" ht="11.25">
      <c r="B313" s="225"/>
      <c r="C313" s="226"/>
      <c r="D313" s="205" t="s">
        <v>148</v>
      </c>
      <c r="E313" s="227" t="s">
        <v>1</v>
      </c>
      <c r="F313" s="228" t="s">
        <v>151</v>
      </c>
      <c r="G313" s="226"/>
      <c r="H313" s="229">
        <v>574.13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148</v>
      </c>
      <c r="AU313" s="235" t="s">
        <v>83</v>
      </c>
      <c r="AV313" s="15" t="s">
        <v>146</v>
      </c>
      <c r="AW313" s="15" t="s">
        <v>31</v>
      </c>
      <c r="AX313" s="15" t="s">
        <v>8</v>
      </c>
      <c r="AY313" s="235" t="s">
        <v>139</v>
      </c>
    </row>
    <row r="314" spans="1:65" s="2" customFormat="1" ht="24.2" customHeight="1">
      <c r="A314" s="34"/>
      <c r="B314" s="35"/>
      <c r="C314" s="191" t="s">
        <v>370</v>
      </c>
      <c r="D314" s="191" t="s">
        <v>141</v>
      </c>
      <c r="E314" s="192" t="s">
        <v>371</v>
      </c>
      <c r="F314" s="193" t="s">
        <v>372</v>
      </c>
      <c r="G314" s="194" t="s">
        <v>362</v>
      </c>
      <c r="H314" s="195">
        <v>1798.88</v>
      </c>
      <c r="I314" s="196"/>
      <c r="J314" s="195">
        <f>ROUND(I314*H314,0)</f>
        <v>0</v>
      </c>
      <c r="K314" s="193" t="s">
        <v>145</v>
      </c>
      <c r="L314" s="39"/>
      <c r="M314" s="197" t="s">
        <v>1</v>
      </c>
      <c r="N314" s="198" t="s">
        <v>40</v>
      </c>
      <c r="O314" s="71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1" t="s">
        <v>146</v>
      </c>
      <c r="AT314" s="201" t="s">
        <v>141</v>
      </c>
      <c r="AU314" s="201" t="s">
        <v>83</v>
      </c>
      <c r="AY314" s="17" t="s">
        <v>139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7" t="s">
        <v>8</v>
      </c>
      <c r="BK314" s="202">
        <f>ROUND(I314*H314,0)</f>
        <v>0</v>
      </c>
      <c r="BL314" s="17" t="s">
        <v>146</v>
      </c>
      <c r="BM314" s="201" t="s">
        <v>373</v>
      </c>
    </row>
    <row r="315" spans="2:51" s="13" customFormat="1" ht="11.25">
      <c r="B315" s="203"/>
      <c r="C315" s="204"/>
      <c r="D315" s="205" t="s">
        <v>148</v>
      </c>
      <c r="E315" s="206" t="s">
        <v>1</v>
      </c>
      <c r="F315" s="207" t="s">
        <v>374</v>
      </c>
      <c r="G315" s="204"/>
      <c r="H315" s="206" t="s">
        <v>1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148</v>
      </c>
      <c r="AU315" s="213" t="s">
        <v>83</v>
      </c>
      <c r="AV315" s="13" t="s">
        <v>8</v>
      </c>
      <c r="AW315" s="13" t="s">
        <v>31</v>
      </c>
      <c r="AX315" s="13" t="s">
        <v>75</v>
      </c>
      <c r="AY315" s="213" t="s">
        <v>139</v>
      </c>
    </row>
    <row r="316" spans="2:51" s="14" customFormat="1" ht="11.25">
      <c r="B316" s="214"/>
      <c r="C316" s="215"/>
      <c r="D316" s="205" t="s">
        <v>148</v>
      </c>
      <c r="E316" s="216" t="s">
        <v>1</v>
      </c>
      <c r="F316" s="217" t="s">
        <v>375</v>
      </c>
      <c r="G316" s="215"/>
      <c r="H316" s="218">
        <v>1798.884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148</v>
      </c>
      <c r="AU316" s="224" t="s">
        <v>83</v>
      </c>
      <c r="AV316" s="14" t="s">
        <v>83</v>
      </c>
      <c r="AW316" s="14" t="s">
        <v>31</v>
      </c>
      <c r="AX316" s="14" t="s">
        <v>75</v>
      </c>
      <c r="AY316" s="224" t="s">
        <v>139</v>
      </c>
    </row>
    <row r="317" spans="2:51" s="15" customFormat="1" ht="11.25">
      <c r="B317" s="225"/>
      <c r="C317" s="226"/>
      <c r="D317" s="205" t="s">
        <v>148</v>
      </c>
      <c r="E317" s="227" t="s">
        <v>1</v>
      </c>
      <c r="F317" s="228" t="s">
        <v>151</v>
      </c>
      <c r="G317" s="226"/>
      <c r="H317" s="229">
        <v>1798.884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148</v>
      </c>
      <c r="AU317" s="235" t="s">
        <v>83</v>
      </c>
      <c r="AV317" s="15" t="s">
        <v>146</v>
      </c>
      <c r="AW317" s="15" t="s">
        <v>31</v>
      </c>
      <c r="AX317" s="15" t="s">
        <v>8</v>
      </c>
      <c r="AY317" s="235" t="s">
        <v>139</v>
      </c>
    </row>
    <row r="318" spans="1:65" s="2" customFormat="1" ht="24.2" customHeight="1">
      <c r="A318" s="34"/>
      <c r="B318" s="35"/>
      <c r="C318" s="191" t="s">
        <v>376</v>
      </c>
      <c r="D318" s="191" t="s">
        <v>141</v>
      </c>
      <c r="E318" s="192" t="s">
        <v>371</v>
      </c>
      <c r="F318" s="193" t="s">
        <v>372</v>
      </c>
      <c r="G318" s="194" t="s">
        <v>362</v>
      </c>
      <c r="H318" s="195">
        <v>5167.17</v>
      </c>
      <c r="I318" s="196"/>
      <c r="J318" s="195">
        <f>ROUND(I318*H318,0)</f>
        <v>0</v>
      </c>
      <c r="K318" s="193" t="s">
        <v>145</v>
      </c>
      <c r="L318" s="39"/>
      <c r="M318" s="197" t="s">
        <v>1</v>
      </c>
      <c r="N318" s="198" t="s">
        <v>40</v>
      </c>
      <c r="O318" s="71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1" t="s">
        <v>146</v>
      </c>
      <c r="AT318" s="201" t="s">
        <v>141</v>
      </c>
      <c r="AU318" s="201" t="s">
        <v>83</v>
      </c>
      <c r="AY318" s="17" t="s">
        <v>139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7" t="s">
        <v>8</v>
      </c>
      <c r="BK318" s="202">
        <f>ROUND(I318*H318,0)</f>
        <v>0</v>
      </c>
      <c r="BL318" s="17" t="s">
        <v>146</v>
      </c>
      <c r="BM318" s="201" t="s">
        <v>377</v>
      </c>
    </row>
    <row r="319" spans="2:51" s="13" customFormat="1" ht="11.25">
      <c r="B319" s="203"/>
      <c r="C319" s="204"/>
      <c r="D319" s="205" t="s">
        <v>148</v>
      </c>
      <c r="E319" s="206" t="s">
        <v>1</v>
      </c>
      <c r="F319" s="207" t="s">
        <v>378</v>
      </c>
      <c r="G319" s="204"/>
      <c r="H319" s="206" t="s">
        <v>1</v>
      </c>
      <c r="I319" s="208"/>
      <c r="J319" s="204"/>
      <c r="K319" s="204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148</v>
      </c>
      <c r="AU319" s="213" t="s">
        <v>83</v>
      </c>
      <c r="AV319" s="13" t="s">
        <v>8</v>
      </c>
      <c r="AW319" s="13" t="s">
        <v>31</v>
      </c>
      <c r="AX319" s="13" t="s">
        <v>75</v>
      </c>
      <c r="AY319" s="213" t="s">
        <v>139</v>
      </c>
    </row>
    <row r="320" spans="2:51" s="14" customFormat="1" ht="11.25">
      <c r="B320" s="214"/>
      <c r="C320" s="215"/>
      <c r="D320" s="205" t="s">
        <v>148</v>
      </c>
      <c r="E320" s="216" t="s">
        <v>1</v>
      </c>
      <c r="F320" s="217" t="s">
        <v>379</v>
      </c>
      <c r="G320" s="215"/>
      <c r="H320" s="218">
        <v>5167.17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148</v>
      </c>
      <c r="AU320" s="224" t="s">
        <v>83</v>
      </c>
      <c r="AV320" s="14" t="s">
        <v>83</v>
      </c>
      <c r="AW320" s="14" t="s">
        <v>31</v>
      </c>
      <c r="AX320" s="14" t="s">
        <v>75</v>
      </c>
      <c r="AY320" s="224" t="s">
        <v>139</v>
      </c>
    </row>
    <row r="321" spans="2:51" s="15" customFormat="1" ht="11.25">
      <c r="B321" s="225"/>
      <c r="C321" s="226"/>
      <c r="D321" s="205" t="s">
        <v>148</v>
      </c>
      <c r="E321" s="227" t="s">
        <v>1</v>
      </c>
      <c r="F321" s="228" t="s">
        <v>151</v>
      </c>
      <c r="G321" s="226"/>
      <c r="H321" s="229">
        <v>5167.17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148</v>
      </c>
      <c r="AU321" s="235" t="s">
        <v>83</v>
      </c>
      <c r="AV321" s="15" t="s">
        <v>146</v>
      </c>
      <c r="AW321" s="15" t="s">
        <v>31</v>
      </c>
      <c r="AX321" s="15" t="s">
        <v>8</v>
      </c>
      <c r="AY321" s="235" t="s">
        <v>139</v>
      </c>
    </row>
    <row r="322" spans="1:65" s="2" customFormat="1" ht="16.5" customHeight="1">
      <c r="A322" s="34"/>
      <c r="B322" s="35"/>
      <c r="C322" s="191" t="s">
        <v>380</v>
      </c>
      <c r="D322" s="191" t="s">
        <v>141</v>
      </c>
      <c r="E322" s="192" t="s">
        <v>381</v>
      </c>
      <c r="F322" s="193" t="s">
        <v>382</v>
      </c>
      <c r="G322" s="194" t="s">
        <v>362</v>
      </c>
      <c r="H322" s="195">
        <v>111.13</v>
      </c>
      <c r="I322" s="196"/>
      <c r="J322" s="195">
        <f>ROUND(I322*H322,0)</f>
        <v>0</v>
      </c>
      <c r="K322" s="193" t="s">
        <v>145</v>
      </c>
      <c r="L322" s="39"/>
      <c r="M322" s="197" t="s">
        <v>1</v>
      </c>
      <c r="N322" s="198" t="s">
        <v>40</v>
      </c>
      <c r="O322" s="71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1" t="s">
        <v>146</v>
      </c>
      <c r="AT322" s="201" t="s">
        <v>141</v>
      </c>
      <c r="AU322" s="201" t="s">
        <v>83</v>
      </c>
      <c r="AY322" s="17" t="s">
        <v>139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7" t="s">
        <v>8</v>
      </c>
      <c r="BK322" s="202">
        <f>ROUND(I322*H322,0)</f>
        <v>0</v>
      </c>
      <c r="BL322" s="17" t="s">
        <v>146</v>
      </c>
      <c r="BM322" s="201" t="s">
        <v>383</v>
      </c>
    </row>
    <row r="323" spans="2:51" s="13" customFormat="1" ht="11.25">
      <c r="B323" s="203"/>
      <c r="C323" s="204"/>
      <c r="D323" s="205" t="s">
        <v>148</v>
      </c>
      <c r="E323" s="206" t="s">
        <v>1</v>
      </c>
      <c r="F323" s="207" t="s">
        <v>384</v>
      </c>
      <c r="G323" s="204"/>
      <c r="H323" s="206" t="s">
        <v>1</v>
      </c>
      <c r="I323" s="208"/>
      <c r="J323" s="204"/>
      <c r="K323" s="204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148</v>
      </c>
      <c r="AU323" s="213" t="s">
        <v>83</v>
      </c>
      <c r="AV323" s="13" t="s">
        <v>8</v>
      </c>
      <c r="AW323" s="13" t="s">
        <v>31</v>
      </c>
      <c r="AX323" s="13" t="s">
        <v>75</v>
      </c>
      <c r="AY323" s="213" t="s">
        <v>139</v>
      </c>
    </row>
    <row r="324" spans="2:51" s="14" customFormat="1" ht="33.75">
      <c r="B324" s="214"/>
      <c r="C324" s="215"/>
      <c r="D324" s="205" t="s">
        <v>148</v>
      </c>
      <c r="E324" s="216" t="s">
        <v>1</v>
      </c>
      <c r="F324" s="217" t="s">
        <v>385</v>
      </c>
      <c r="G324" s="215"/>
      <c r="H324" s="218">
        <v>111.129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148</v>
      </c>
      <c r="AU324" s="224" t="s">
        <v>83</v>
      </c>
      <c r="AV324" s="14" t="s">
        <v>83</v>
      </c>
      <c r="AW324" s="14" t="s">
        <v>31</v>
      </c>
      <c r="AX324" s="14" t="s">
        <v>75</v>
      </c>
      <c r="AY324" s="224" t="s">
        <v>139</v>
      </c>
    </row>
    <row r="325" spans="2:51" s="15" customFormat="1" ht="11.25">
      <c r="B325" s="225"/>
      <c r="C325" s="226"/>
      <c r="D325" s="205" t="s">
        <v>148</v>
      </c>
      <c r="E325" s="227" t="s">
        <v>1</v>
      </c>
      <c r="F325" s="228" t="s">
        <v>151</v>
      </c>
      <c r="G325" s="226"/>
      <c r="H325" s="229">
        <v>111.129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148</v>
      </c>
      <c r="AU325" s="235" t="s">
        <v>83</v>
      </c>
      <c r="AV325" s="15" t="s">
        <v>146</v>
      </c>
      <c r="AW325" s="15" t="s">
        <v>31</v>
      </c>
      <c r="AX325" s="15" t="s">
        <v>8</v>
      </c>
      <c r="AY325" s="235" t="s">
        <v>139</v>
      </c>
    </row>
    <row r="326" spans="1:65" s="2" customFormat="1" ht="24.2" customHeight="1">
      <c r="A326" s="34"/>
      <c r="B326" s="35"/>
      <c r="C326" s="191" t="s">
        <v>351</v>
      </c>
      <c r="D326" s="191" t="s">
        <v>141</v>
      </c>
      <c r="E326" s="192" t="s">
        <v>386</v>
      </c>
      <c r="F326" s="193" t="s">
        <v>387</v>
      </c>
      <c r="G326" s="194" t="s">
        <v>362</v>
      </c>
      <c r="H326" s="195">
        <v>1000.16</v>
      </c>
      <c r="I326" s="196"/>
      <c r="J326" s="195">
        <f>ROUND(I326*H326,0)</f>
        <v>0</v>
      </c>
      <c r="K326" s="193" t="s">
        <v>145</v>
      </c>
      <c r="L326" s="39"/>
      <c r="M326" s="197" t="s">
        <v>1</v>
      </c>
      <c r="N326" s="198" t="s">
        <v>40</v>
      </c>
      <c r="O326" s="71"/>
      <c r="P326" s="199">
        <f>O326*H326</f>
        <v>0</v>
      </c>
      <c r="Q326" s="199">
        <v>0</v>
      </c>
      <c r="R326" s="199">
        <f>Q326*H326</f>
        <v>0</v>
      </c>
      <c r="S326" s="199">
        <v>0</v>
      </c>
      <c r="T326" s="20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1" t="s">
        <v>146</v>
      </c>
      <c r="AT326" s="201" t="s">
        <v>141</v>
      </c>
      <c r="AU326" s="201" t="s">
        <v>83</v>
      </c>
      <c r="AY326" s="17" t="s">
        <v>139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17" t="s">
        <v>8</v>
      </c>
      <c r="BK326" s="202">
        <f>ROUND(I326*H326,0)</f>
        <v>0</v>
      </c>
      <c r="BL326" s="17" t="s">
        <v>146</v>
      </c>
      <c r="BM326" s="201" t="s">
        <v>388</v>
      </c>
    </row>
    <row r="327" spans="2:51" s="13" customFormat="1" ht="11.25">
      <c r="B327" s="203"/>
      <c r="C327" s="204"/>
      <c r="D327" s="205" t="s">
        <v>148</v>
      </c>
      <c r="E327" s="206" t="s">
        <v>1</v>
      </c>
      <c r="F327" s="207" t="s">
        <v>389</v>
      </c>
      <c r="G327" s="204"/>
      <c r="H327" s="206" t="s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148</v>
      </c>
      <c r="AU327" s="213" t="s">
        <v>83</v>
      </c>
      <c r="AV327" s="13" t="s">
        <v>8</v>
      </c>
      <c r="AW327" s="13" t="s">
        <v>31</v>
      </c>
      <c r="AX327" s="13" t="s">
        <v>75</v>
      </c>
      <c r="AY327" s="213" t="s">
        <v>139</v>
      </c>
    </row>
    <row r="328" spans="2:51" s="14" customFormat="1" ht="11.25">
      <c r="B328" s="214"/>
      <c r="C328" s="215"/>
      <c r="D328" s="205" t="s">
        <v>148</v>
      </c>
      <c r="E328" s="216" t="s">
        <v>1</v>
      </c>
      <c r="F328" s="217" t="s">
        <v>390</v>
      </c>
      <c r="G328" s="215"/>
      <c r="H328" s="218">
        <v>1000.161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148</v>
      </c>
      <c r="AU328" s="224" t="s">
        <v>83</v>
      </c>
      <c r="AV328" s="14" t="s">
        <v>83</v>
      </c>
      <c r="AW328" s="14" t="s">
        <v>31</v>
      </c>
      <c r="AX328" s="14" t="s">
        <v>75</v>
      </c>
      <c r="AY328" s="224" t="s">
        <v>139</v>
      </c>
    </row>
    <row r="329" spans="2:51" s="15" customFormat="1" ht="11.25">
      <c r="B329" s="225"/>
      <c r="C329" s="226"/>
      <c r="D329" s="205" t="s">
        <v>148</v>
      </c>
      <c r="E329" s="227" t="s">
        <v>1</v>
      </c>
      <c r="F329" s="228" t="s">
        <v>151</v>
      </c>
      <c r="G329" s="226"/>
      <c r="H329" s="229">
        <v>1000.161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148</v>
      </c>
      <c r="AU329" s="235" t="s">
        <v>83</v>
      </c>
      <c r="AV329" s="15" t="s">
        <v>146</v>
      </c>
      <c r="AW329" s="15" t="s">
        <v>31</v>
      </c>
      <c r="AX329" s="15" t="s">
        <v>8</v>
      </c>
      <c r="AY329" s="235" t="s">
        <v>139</v>
      </c>
    </row>
    <row r="330" spans="1:65" s="2" customFormat="1" ht="24.2" customHeight="1">
      <c r="A330" s="34"/>
      <c r="B330" s="35"/>
      <c r="C330" s="191" t="s">
        <v>391</v>
      </c>
      <c r="D330" s="191" t="s">
        <v>141</v>
      </c>
      <c r="E330" s="192" t="s">
        <v>392</v>
      </c>
      <c r="F330" s="193" t="s">
        <v>393</v>
      </c>
      <c r="G330" s="194" t="s">
        <v>362</v>
      </c>
      <c r="H330" s="195">
        <v>199.88</v>
      </c>
      <c r="I330" s="196"/>
      <c r="J330" s="195">
        <f>ROUND(I330*H330,0)</f>
        <v>0</v>
      </c>
      <c r="K330" s="193" t="s">
        <v>145</v>
      </c>
      <c r="L330" s="39"/>
      <c r="M330" s="197" t="s">
        <v>1</v>
      </c>
      <c r="N330" s="198" t="s">
        <v>40</v>
      </c>
      <c r="O330" s="71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1" t="s">
        <v>146</v>
      </c>
      <c r="AT330" s="201" t="s">
        <v>141</v>
      </c>
      <c r="AU330" s="201" t="s">
        <v>83</v>
      </c>
      <c r="AY330" s="17" t="s">
        <v>139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17" t="s">
        <v>8</v>
      </c>
      <c r="BK330" s="202">
        <f>ROUND(I330*H330,0)</f>
        <v>0</v>
      </c>
      <c r="BL330" s="17" t="s">
        <v>146</v>
      </c>
      <c r="BM330" s="201" t="s">
        <v>394</v>
      </c>
    </row>
    <row r="331" spans="2:51" s="13" customFormat="1" ht="11.25">
      <c r="B331" s="203"/>
      <c r="C331" s="204"/>
      <c r="D331" s="205" t="s">
        <v>148</v>
      </c>
      <c r="E331" s="206" t="s">
        <v>1</v>
      </c>
      <c r="F331" s="207" t="s">
        <v>364</v>
      </c>
      <c r="G331" s="204"/>
      <c r="H331" s="206" t="s">
        <v>1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148</v>
      </c>
      <c r="AU331" s="213" t="s">
        <v>83</v>
      </c>
      <c r="AV331" s="13" t="s">
        <v>8</v>
      </c>
      <c r="AW331" s="13" t="s">
        <v>31</v>
      </c>
      <c r="AX331" s="13" t="s">
        <v>75</v>
      </c>
      <c r="AY331" s="213" t="s">
        <v>139</v>
      </c>
    </row>
    <row r="332" spans="2:51" s="14" customFormat="1" ht="11.25">
      <c r="B332" s="214"/>
      <c r="C332" s="215"/>
      <c r="D332" s="205" t="s">
        <v>148</v>
      </c>
      <c r="E332" s="216" t="s">
        <v>1</v>
      </c>
      <c r="F332" s="217" t="s">
        <v>365</v>
      </c>
      <c r="G332" s="215"/>
      <c r="H332" s="218">
        <v>199.876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148</v>
      </c>
      <c r="AU332" s="224" t="s">
        <v>83</v>
      </c>
      <c r="AV332" s="14" t="s">
        <v>83</v>
      </c>
      <c r="AW332" s="14" t="s">
        <v>31</v>
      </c>
      <c r="AX332" s="14" t="s">
        <v>75</v>
      </c>
      <c r="AY332" s="224" t="s">
        <v>139</v>
      </c>
    </row>
    <row r="333" spans="2:51" s="15" customFormat="1" ht="11.25">
      <c r="B333" s="225"/>
      <c r="C333" s="226"/>
      <c r="D333" s="205" t="s">
        <v>148</v>
      </c>
      <c r="E333" s="227" t="s">
        <v>1</v>
      </c>
      <c r="F333" s="228" t="s">
        <v>151</v>
      </c>
      <c r="G333" s="226"/>
      <c r="H333" s="229">
        <v>199.876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148</v>
      </c>
      <c r="AU333" s="235" t="s">
        <v>83</v>
      </c>
      <c r="AV333" s="15" t="s">
        <v>146</v>
      </c>
      <c r="AW333" s="15" t="s">
        <v>31</v>
      </c>
      <c r="AX333" s="15" t="s">
        <v>8</v>
      </c>
      <c r="AY333" s="235" t="s">
        <v>139</v>
      </c>
    </row>
    <row r="334" spans="1:65" s="2" customFormat="1" ht="24.2" customHeight="1">
      <c r="A334" s="34"/>
      <c r="B334" s="35"/>
      <c r="C334" s="191" t="s">
        <v>395</v>
      </c>
      <c r="D334" s="191" t="s">
        <v>141</v>
      </c>
      <c r="E334" s="192" t="s">
        <v>392</v>
      </c>
      <c r="F334" s="193" t="s">
        <v>393</v>
      </c>
      <c r="G334" s="194" t="s">
        <v>362</v>
      </c>
      <c r="H334" s="195">
        <v>574.13</v>
      </c>
      <c r="I334" s="196"/>
      <c r="J334" s="195">
        <f>ROUND(I334*H334,0)</f>
        <v>0</v>
      </c>
      <c r="K334" s="193" t="s">
        <v>145</v>
      </c>
      <c r="L334" s="39"/>
      <c r="M334" s="197" t="s">
        <v>1</v>
      </c>
      <c r="N334" s="198" t="s">
        <v>40</v>
      </c>
      <c r="O334" s="71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1" t="s">
        <v>146</v>
      </c>
      <c r="AT334" s="201" t="s">
        <v>141</v>
      </c>
      <c r="AU334" s="201" t="s">
        <v>83</v>
      </c>
      <c r="AY334" s="17" t="s">
        <v>139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7" t="s">
        <v>8</v>
      </c>
      <c r="BK334" s="202">
        <f>ROUND(I334*H334,0)</f>
        <v>0</v>
      </c>
      <c r="BL334" s="17" t="s">
        <v>146</v>
      </c>
      <c r="BM334" s="201" t="s">
        <v>396</v>
      </c>
    </row>
    <row r="335" spans="2:51" s="13" customFormat="1" ht="11.25">
      <c r="B335" s="203"/>
      <c r="C335" s="204"/>
      <c r="D335" s="205" t="s">
        <v>148</v>
      </c>
      <c r="E335" s="206" t="s">
        <v>1</v>
      </c>
      <c r="F335" s="207" t="s">
        <v>368</v>
      </c>
      <c r="G335" s="204"/>
      <c r="H335" s="206" t="s">
        <v>1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148</v>
      </c>
      <c r="AU335" s="213" t="s">
        <v>83</v>
      </c>
      <c r="AV335" s="13" t="s">
        <v>8</v>
      </c>
      <c r="AW335" s="13" t="s">
        <v>31</v>
      </c>
      <c r="AX335" s="13" t="s">
        <v>75</v>
      </c>
      <c r="AY335" s="213" t="s">
        <v>139</v>
      </c>
    </row>
    <row r="336" spans="2:51" s="14" customFormat="1" ht="22.5">
      <c r="B336" s="214"/>
      <c r="C336" s="215"/>
      <c r="D336" s="205" t="s">
        <v>148</v>
      </c>
      <c r="E336" s="216" t="s">
        <v>1</v>
      </c>
      <c r="F336" s="217" t="s">
        <v>369</v>
      </c>
      <c r="G336" s="215"/>
      <c r="H336" s="218">
        <v>574.13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148</v>
      </c>
      <c r="AU336" s="224" t="s">
        <v>83</v>
      </c>
      <c r="AV336" s="14" t="s">
        <v>83</v>
      </c>
      <c r="AW336" s="14" t="s">
        <v>31</v>
      </c>
      <c r="AX336" s="14" t="s">
        <v>75</v>
      </c>
      <c r="AY336" s="224" t="s">
        <v>139</v>
      </c>
    </row>
    <row r="337" spans="2:51" s="15" customFormat="1" ht="11.25">
      <c r="B337" s="225"/>
      <c r="C337" s="226"/>
      <c r="D337" s="205" t="s">
        <v>148</v>
      </c>
      <c r="E337" s="227" t="s">
        <v>1</v>
      </c>
      <c r="F337" s="228" t="s">
        <v>151</v>
      </c>
      <c r="G337" s="226"/>
      <c r="H337" s="229">
        <v>574.13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148</v>
      </c>
      <c r="AU337" s="235" t="s">
        <v>83</v>
      </c>
      <c r="AV337" s="15" t="s">
        <v>146</v>
      </c>
      <c r="AW337" s="15" t="s">
        <v>31</v>
      </c>
      <c r="AX337" s="15" t="s">
        <v>8</v>
      </c>
      <c r="AY337" s="235" t="s">
        <v>139</v>
      </c>
    </row>
    <row r="338" spans="1:65" s="2" customFormat="1" ht="24.2" customHeight="1">
      <c r="A338" s="34"/>
      <c r="B338" s="35"/>
      <c r="C338" s="191" t="s">
        <v>397</v>
      </c>
      <c r="D338" s="191" t="s">
        <v>141</v>
      </c>
      <c r="E338" s="192" t="s">
        <v>398</v>
      </c>
      <c r="F338" s="193" t="s">
        <v>399</v>
      </c>
      <c r="G338" s="194" t="s">
        <v>362</v>
      </c>
      <c r="H338" s="195">
        <v>111.13</v>
      </c>
      <c r="I338" s="196"/>
      <c r="J338" s="195">
        <f>ROUND(I338*H338,0)</f>
        <v>0</v>
      </c>
      <c r="K338" s="193" t="s">
        <v>145</v>
      </c>
      <c r="L338" s="39"/>
      <c r="M338" s="197" t="s">
        <v>1</v>
      </c>
      <c r="N338" s="198" t="s">
        <v>40</v>
      </c>
      <c r="O338" s="71"/>
      <c r="P338" s="199">
        <f>O338*H338</f>
        <v>0</v>
      </c>
      <c r="Q338" s="199">
        <v>0</v>
      </c>
      <c r="R338" s="199">
        <f>Q338*H338</f>
        <v>0</v>
      </c>
      <c r="S338" s="199">
        <v>0</v>
      </c>
      <c r="T338" s="20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1" t="s">
        <v>146</v>
      </c>
      <c r="AT338" s="201" t="s">
        <v>141</v>
      </c>
      <c r="AU338" s="201" t="s">
        <v>83</v>
      </c>
      <c r="AY338" s="17" t="s">
        <v>139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17" t="s">
        <v>8</v>
      </c>
      <c r="BK338" s="202">
        <f>ROUND(I338*H338,0)</f>
        <v>0</v>
      </c>
      <c r="BL338" s="17" t="s">
        <v>146</v>
      </c>
      <c r="BM338" s="201" t="s">
        <v>400</v>
      </c>
    </row>
    <row r="339" spans="2:51" s="13" customFormat="1" ht="11.25">
      <c r="B339" s="203"/>
      <c r="C339" s="204"/>
      <c r="D339" s="205" t="s">
        <v>148</v>
      </c>
      <c r="E339" s="206" t="s">
        <v>1</v>
      </c>
      <c r="F339" s="207" t="s">
        <v>384</v>
      </c>
      <c r="G339" s="204"/>
      <c r="H339" s="206" t="s">
        <v>1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148</v>
      </c>
      <c r="AU339" s="213" t="s">
        <v>83</v>
      </c>
      <c r="AV339" s="13" t="s">
        <v>8</v>
      </c>
      <c r="AW339" s="13" t="s">
        <v>31</v>
      </c>
      <c r="AX339" s="13" t="s">
        <v>75</v>
      </c>
      <c r="AY339" s="213" t="s">
        <v>139</v>
      </c>
    </row>
    <row r="340" spans="2:51" s="14" customFormat="1" ht="33.75">
      <c r="B340" s="214"/>
      <c r="C340" s="215"/>
      <c r="D340" s="205" t="s">
        <v>148</v>
      </c>
      <c r="E340" s="216" t="s">
        <v>1</v>
      </c>
      <c r="F340" s="217" t="s">
        <v>401</v>
      </c>
      <c r="G340" s="215"/>
      <c r="H340" s="218">
        <v>111.129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148</v>
      </c>
      <c r="AU340" s="224" t="s">
        <v>83</v>
      </c>
      <c r="AV340" s="14" t="s">
        <v>83</v>
      </c>
      <c r="AW340" s="14" t="s">
        <v>31</v>
      </c>
      <c r="AX340" s="14" t="s">
        <v>75</v>
      </c>
      <c r="AY340" s="224" t="s">
        <v>139</v>
      </c>
    </row>
    <row r="341" spans="2:51" s="15" customFormat="1" ht="11.25">
      <c r="B341" s="225"/>
      <c r="C341" s="226"/>
      <c r="D341" s="205" t="s">
        <v>148</v>
      </c>
      <c r="E341" s="227" t="s">
        <v>1</v>
      </c>
      <c r="F341" s="228" t="s">
        <v>151</v>
      </c>
      <c r="G341" s="226"/>
      <c r="H341" s="229">
        <v>111.129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148</v>
      </c>
      <c r="AU341" s="235" t="s">
        <v>83</v>
      </c>
      <c r="AV341" s="15" t="s">
        <v>146</v>
      </c>
      <c r="AW341" s="15" t="s">
        <v>31</v>
      </c>
      <c r="AX341" s="15" t="s">
        <v>8</v>
      </c>
      <c r="AY341" s="235" t="s">
        <v>139</v>
      </c>
    </row>
    <row r="342" spans="1:65" s="2" customFormat="1" ht="33" customHeight="1">
      <c r="A342" s="34"/>
      <c r="B342" s="35"/>
      <c r="C342" s="191" t="s">
        <v>402</v>
      </c>
      <c r="D342" s="191" t="s">
        <v>141</v>
      </c>
      <c r="E342" s="192" t="s">
        <v>403</v>
      </c>
      <c r="F342" s="193" t="s">
        <v>404</v>
      </c>
      <c r="G342" s="194" t="s">
        <v>362</v>
      </c>
      <c r="H342" s="195">
        <v>64.87</v>
      </c>
      <c r="I342" s="196"/>
      <c r="J342" s="195">
        <f>ROUND(I342*H342,0)</f>
        <v>0</v>
      </c>
      <c r="K342" s="193" t="s">
        <v>145</v>
      </c>
      <c r="L342" s="39"/>
      <c r="M342" s="197" t="s">
        <v>1</v>
      </c>
      <c r="N342" s="198" t="s">
        <v>40</v>
      </c>
      <c r="O342" s="71"/>
      <c r="P342" s="199">
        <f>O342*H342</f>
        <v>0</v>
      </c>
      <c r="Q342" s="199">
        <v>0</v>
      </c>
      <c r="R342" s="199">
        <f>Q342*H342</f>
        <v>0</v>
      </c>
      <c r="S342" s="199">
        <v>0</v>
      </c>
      <c r="T342" s="20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1" t="s">
        <v>146</v>
      </c>
      <c r="AT342" s="201" t="s">
        <v>141</v>
      </c>
      <c r="AU342" s="201" t="s">
        <v>83</v>
      </c>
      <c r="AY342" s="17" t="s">
        <v>139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17" t="s">
        <v>8</v>
      </c>
      <c r="BK342" s="202">
        <f>ROUND(I342*H342,0)</f>
        <v>0</v>
      </c>
      <c r="BL342" s="17" t="s">
        <v>146</v>
      </c>
      <c r="BM342" s="201" t="s">
        <v>405</v>
      </c>
    </row>
    <row r="343" spans="2:51" s="13" customFormat="1" ht="11.25">
      <c r="B343" s="203"/>
      <c r="C343" s="204"/>
      <c r="D343" s="205" t="s">
        <v>148</v>
      </c>
      <c r="E343" s="206" t="s">
        <v>1</v>
      </c>
      <c r="F343" s="207" t="s">
        <v>406</v>
      </c>
      <c r="G343" s="204"/>
      <c r="H343" s="206" t="s">
        <v>1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148</v>
      </c>
      <c r="AU343" s="213" t="s">
        <v>83</v>
      </c>
      <c r="AV343" s="13" t="s">
        <v>8</v>
      </c>
      <c r="AW343" s="13" t="s">
        <v>31</v>
      </c>
      <c r="AX343" s="13" t="s">
        <v>75</v>
      </c>
      <c r="AY343" s="213" t="s">
        <v>139</v>
      </c>
    </row>
    <row r="344" spans="2:51" s="14" customFormat="1" ht="11.25">
      <c r="B344" s="214"/>
      <c r="C344" s="215"/>
      <c r="D344" s="205" t="s">
        <v>148</v>
      </c>
      <c r="E344" s="216" t="s">
        <v>1</v>
      </c>
      <c r="F344" s="217" t="s">
        <v>407</v>
      </c>
      <c r="G344" s="215"/>
      <c r="H344" s="218">
        <v>64.872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148</v>
      </c>
      <c r="AU344" s="224" t="s">
        <v>83</v>
      </c>
      <c r="AV344" s="14" t="s">
        <v>83</v>
      </c>
      <c r="AW344" s="14" t="s">
        <v>31</v>
      </c>
      <c r="AX344" s="14" t="s">
        <v>75</v>
      </c>
      <c r="AY344" s="224" t="s">
        <v>139</v>
      </c>
    </row>
    <row r="345" spans="2:51" s="15" customFormat="1" ht="11.25">
      <c r="B345" s="225"/>
      <c r="C345" s="226"/>
      <c r="D345" s="205" t="s">
        <v>148</v>
      </c>
      <c r="E345" s="227" t="s">
        <v>1</v>
      </c>
      <c r="F345" s="228" t="s">
        <v>151</v>
      </c>
      <c r="G345" s="226"/>
      <c r="H345" s="229">
        <v>64.872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148</v>
      </c>
      <c r="AU345" s="235" t="s">
        <v>83</v>
      </c>
      <c r="AV345" s="15" t="s">
        <v>146</v>
      </c>
      <c r="AW345" s="15" t="s">
        <v>31</v>
      </c>
      <c r="AX345" s="15" t="s">
        <v>8</v>
      </c>
      <c r="AY345" s="235" t="s">
        <v>139</v>
      </c>
    </row>
    <row r="346" spans="1:65" s="2" customFormat="1" ht="33" customHeight="1">
      <c r="A346" s="34"/>
      <c r="B346" s="35"/>
      <c r="C346" s="191" t="s">
        <v>408</v>
      </c>
      <c r="D346" s="191" t="s">
        <v>141</v>
      </c>
      <c r="E346" s="192" t="s">
        <v>403</v>
      </c>
      <c r="F346" s="193" t="s">
        <v>404</v>
      </c>
      <c r="G346" s="194" t="s">
        <v>362</v>
      </c>
      <c r="H346" s="195">
        <v>4.9</v>
      </c>
      <c r="I346" s="196"/>
      <c r="J346" s="195">
        <f>ROUND(I346*H346,0)</f>
        <v>0</v>
      </c>
      <c r="K346" s="193" t="s">
        <v>145</v>
      </c>
      <c r="L346" s="39"/>
      <c r="M346" s="197" t="s">
        <v>1</v>
      </c>
      <c r="N346" s="198" t="s">
        <v>40</v>
      </c>
      <c r="O346" s="71"/>
      <c r="P346" s="199">
        <f>O346*H346</f>
        <v>0</v>
      </c>
      <c r="Q346" s="199">
        <v>0</v>
      </c>
      <c r="R346" s="199">
        <f>Q346*H346</f>
        <v>0</v>
      </c>
      <c r="S346" s="199">
        <v>0</v>
      </c>
      <c r="T346" s="20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1" t="s">
        <v>146</v>
      </c>
      <c r="AT346" s="201" t="s">
        <v>141</v>
      </c>
      <c r="AU346" s="201" t="s">
        <v>83</v>
      </c>
      <c r="AY346" s="17" t="s">
        <v>139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17" t="s">
        <v>8</v>
      </c>
      <c r="BK346" s="202">
        <f>ROUND(I346*H346,0)</f>
        <v>0</v>
      </c>
      <c r="BL346" s="17" t="s">
        <v>146</v>
      </c>
      <c r="BM346" s="201" t="s">
        <v>409</v>
      </c>
    </row>
    <row r="347" spans="2:51" s="13" customFormat="1" ht="11.25">
      <c r="B347" s="203"/>
      <c r="C347" s="204"/>
      <c r="D347" s="205" t="s">
        <v>148</v>
      </c>
      <c r="E347" s="206" t="s">
        <v>1</v>
      </c>
      <c r="F347" s="207" t="s">
        <v>410</v>
      </c>
      <c r="G347" s="204"/>
      <c r="H347" s="206" t="s">
        <v>1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148</v>
      </c>
      <c r="AU347" s="213" t="s">
        <v>83</v>
      </c>
      <c r="AV347" s="13" t="s">
        <v>8</v>
      </c>
      <c r="AW347" s="13" t="s">
        <v>31</v>
      </c>
      <c r="AX347" s="13" t="s">
        <v>75</v>
      </c>
      <c r="AY347" s="213" t="s">
        <v>139</v>
      </c>
    </row>
    <row r="348" spans="2:51" s="14" customFormat="1" ht="11.25">
      <c r="B348" s="214"/>
      <c r="C348" s="215"/>
      <c r="D348" s="205" t="s">
        <v>148</v>
      </c>
      <c r="E348" s="216" t="s">
        <v>1</v>
      </c>
      <c r="F348" s="217" t="s">
        <v>411</v>
      </c>
      <c r="G348" s="215"/>
      <c r="H348" s="218">
        <v>4.896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148</v>
      </c>
      <c r="AU348" s="224" t="s">
        <v>83</v>
      </c>
      <c r="AV348" s="14" t="s">
        <v>83</v>
      </c>
      <c r="AW348" s="14" t="s">
        <v>31</v>
      </c>
      <c r="AX348" s="14" t="s">
        <v>75</v>
      </c>
      <c r="AY348" s="224" t="s">
        <v>139</v>
      </c>
    </row>
    <row r="349" spans="2:51" s="15" customFormat="1" ht="11.25">
      <c r="B349" s="225"/>
      <c r="C349" s="226"/>
      <c r="D349" s="205" t="s">
        <v>148</v>
      </c>
      <c r="E349" s="227" t="s">
        <v>1</v>
      </c>
      <c r="F349" s="228" t="s">
        <v>151</v>
      </c>
      <c r="G349" s="226"/>
      <c r="H349" s="229">
        <v>4.896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148</v>
      </c>
      <c r="AU349" s="235" t="s">
        <v>83</v>
      </c>
      <c r="AV349" s="15" t="s">
        <v>146</v>
      </c>
      <c r="AW349" s="15" t="s">
        <v>31</v>
      </c>
      <c r="AX349" s="15" t="s">
        <v>8</v>
      </c>
      <c r="AY349" s="235" t="s">
        <v>139</v>
      </c>
    </row>
    <row r="350" spans="1:65" s="2" customFormat="1" ht="37.9" customHeight="1">
      <c r="A350" s="34"/>
      <c r="B350" s="35"/>
      <c r="C350" s="191" t="s">
        <v>412</v>
      </c>
      <c r="D350" s="191" t="s">
        <v>141</v>
      </c>
      <c r="E350" s="192" t="s">
        <v>413</v>
      </c>
      <c r="F350" s="193" t="s">
        <v>414</v>
      </c>
      <c r="G350" s="194" t="s">
        <v>362</v>
      </c>
      <c r="H350" s="195">
        <v>26.44</v>
      </c>
      <c r="I350" s="196"/>
      <c r="J350" s="195">
        <f>ROUND(I350*H350,0)</f>
        <v>0</v>
      </c>
      <c r="K350" s="193" t="s">
        <v>145</v>
      </c>
      <c r="L350" s="39"/>
      <c r="M350" s="197" t="s">
        <v>1</v>
      </c>
      <c r="N350" s="198" t="s">
        <v>40</v>
      </c>
      <c r="O350" s="71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1" t="s">
        <v>146</v>
      </c>
      <c r="AT350" s="201" t="s">
        <v>141</v>
      </c>
      <c r="AU350" s="201" t="s">
        <v>83</v>
      </c>
      <c r="AY350" s="17" t="s">
        <v>139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17" t="s">
        <v>8</v>
      </c>
      <c r="BK350" s="202">
        <f>ROUND(I350*H350,0)</f>
        <v>0</v>
      </c>
      <c r="BL350" s="17" t="s">
        <v>146</v>
      </c>
      <c r="BM350" s="201" t="s">
        <v>415</v>
      </c>
    </row>
    <row r="351" spans="2:51" s="13" customFormat="1" ht="11.25">
      <c r="B351" s="203"/>
      <c r="C351" s="204"/>
      <c r="D351" s="205" t="s">
        <v>148</v>
      </c>
      <c r="E351" s="206" t="s">
        <v>1</v>
      </c>
      <c r="F351" s="207" t="s">
        <v>410</v>
      </c>
      <c r="G351" s="204"/>
      <c r="H351" s="206" t="s">
        <v>1</v>
      </c>
      <c r="I351" s="208"/>
      <c r="J351" s="204"/>
      <c r="K351" s="204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148</v>
      </c>
      <c r="AU351" s="213" t="s">
        <v>83</v>
      </c>
      <c r="AV351" s="13" t="s">
        <v>8</v>
      </c>
      <c r="AW351" s="13" t="s">
        <v>31</v>
      </c>
      <c r="AX351" s="13" t="s">
        <v>75</v>
      </c>
      <c r="AY351" s="213" t="s">
        <v>139</v>
      </c>
    </row>
    <row r="352" spans="2:51" s="14" customFormat="1" ht="11.25">
      <c r="B352" s="214"/>
      <c r="C352" s="215"/>
      <c r="D352" s="205" t="s">
        <v>148</v>
      </c>
      <c r="E352" s="216" t="s">
        <v>1</v>
      </c>
      <c r="F352" s="217" t="s">
        <v>416</v>
      </c>
      <c r="G352" s="215"/>
      <c r="H352" s="218">
        <v>26.442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148</v>
      </c>
      <c r="AU352" s="224" t="s">
        <v>83</v>
      </c>
      <c r="AV352" s="14" t="s">
        <v>83</v>
      </c>
      <c r="AW352" s="14" t="s">
        <v>31</v>
      </c>
      <c r="AX352" s="14" t="s">
        <v>75</v>
      </c>
      <c r="AY352" s="224" t="s">
        <v>139</v>
      </c>
    </row>
    <row r="353" spans="2:51" s="15" customFormat="1" ht="11.25">
      <c r="B353" s="225"/>
      <c r="C353" s="226"/>
      <c r="D353" s="205" t="s">
        <v>148</v>
      </c>
      <c r="E353" s="227" t="s">
        <v>1</v>
      </c>
      <c r="F353" s="228" t="s">
        <v>151</v>
      </c>
      <c r="G353" s="226"/>
      <c r="H353" s="229">
        <v>26.442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148</v>
      </c>
      <c r="AU353" s="235" t="s">
        <v>83</v>
      </c>
      <c r="AV353" s="15" t="s">
        <v>146</v>
      </c>
      <c r="AW353" s="15" t="s">
        <v>31</v>
      </c>
      <c r="AX353" s="15" t="s">
        <v>8</v>
      </c>
      <c r="AY353" s="235" t="s">
        <v>139</v>
      </c>
    </row>
    <row r="354" spans="1:65" s="2" customFormat="1" ht="33" customHeight="1">
      <c r="A354" s="34"/>
      <c r="B354" s="35"/>
      <c r="C354" s="191" t="s">
        <v>417</v>
      </c>
      <c r="D354" s="191" t="s">
        <v>141</v>
      </c>
      <c r="E354" s="192" t="s">
        <v>418</v>
      </c>
      <c r="F354" s="193" t="s">
        <v>419</v>
      </c>
      <c r="G354" s="194" t="s">
        <v>362</v>
      </c>
      <c r="H354" s="195">
        <v>59.47</v>
      </c>
      <c r="I354" s="196"/>
      <c r="J354" s="195">
        <f>ROUND(I354*H354,0)</f>
        <v>0</v>
      </c>
      <c r="K354" s="193" t="s">
        <v>145</v>
      </c>
      <c r="L354" s="39"/>
      <c r="M354" s="197" t="s">
        <v>1</v>
      </c>
      <c r="N354" s="198" t="s">
        <v>40</v>
      </c>
      <c r="O354" s="71"/>
      <c r="P354" s="199">
        <f>O354*H354</f>
        <v>0</v>
      </c>
      <c r="Q354" s="199">
        <v>0</v>
      </c>
      <c r="R354" s="199">
        <f>Q354*H354</f>
        <v>0</v>
      </c>
      <c r="S354" s="199">
        <v>0</v>
      </c>
      <c r="T354" s="20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1" t="s">
        <v>146</v>
      </c>
      <c r="AT354" s="201" t="s">
        <v>141</v>
      </c>
      <c r="AU354" s="201" t="s">
        <v>83</v>
      </c>
      <c r="AY354" s="17" t="s">
        <v>139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17" t="s">
        <v>8</v>
      </c>
      <c r="BK354" s="202">
        <f>ROUND(I354*H354,0)</f>
        <v>0</v>
      </c>
      <c r="BL354" s="17" t="s">
        <v>146</v>
      </c>
      <c r="BM354" s="201" t="s">
        <v>420</v>
      </c>
    </row>
    <row r="355" spans="2:51" s="13" customFormat="1" ht="11.25">
      <c r="B355" s="203"/>
      <c r="C355" s="204"/>
      <c r="D355" s="205" t="s">
        <v>148</v>
      </c>
      <c r="E355" s="206" t="s">
        <v>1</v>
      </c>
      <c r="F355" s="207" t="s">
        <v>421</v>
      </c>
      <c r="G355" s="204"/>
      <c r="H355" s="206" t="s">
        <v>1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148</v>
      </c>
      <c r="AU355" s="213" t="s">
        <v>83</v>
      </c>
      <c r="AV355" s="13" t="s">
        <v>8</v>
      </c>
      <c r="AW355" s="13" t="s">
        <v>31</v>
      </c>
      <c r="AX355" s="13" t="s">
        <v>75</v>
      </c>
      <c r="AY355" s="213" t="s">
        <v>139</v>
      </c>
    </row>
    <row r="356" spans="2:51" s="14" customFormat="1" ht="11.25">
      <c r="B356" s="214"/>
      <c r="C356" s="215"/>
      <c r="D356" s="205" t="s">
        <v>148</v>
      </c>
      <c r="E356" s="216" t="s">
        <v>1</v>
      </c>
      <c r="F356" s="217" t="s">
        <v>422</v>
      </c>
      <c r="G356" s="215"/>
      <c r="H356" s="218">
        <v>59.466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148</v>
      </c>
      <c r="AU356" s="224" t="s">
        <v>83</v>
      </c>
      <c r="AV356" s="14" t="s">
        <v>83</v>
      </c>
      <c r="AW356" s="14" t="s">
        <v>31</v>
      </c>
      <c r="AX356" s="14" t="s">
        <v>75</v>
      </c>
      <c r="AY356" s="224" t="s">
        <v>139</v>
      </c>
    </row>
    <row r="357" spans="2:51" s="15" customFormat="1" ht="11.25">
      <c r="B357" s="225"/>
      <c r="C357" s="226"/>
      <c r="D357" s="205" t="s">
        <v>148</v>
      </c>
      <c r="E357" s="227" t="s">
        <v>1</v>
      </c>
      <c r="F357" s="228" t="s">
        <v>151</v>
      </c>
      <c r="G357" s="226"/>
      <c r="H357" s="229">
        <v>59.466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148</v>
      </c>
      <c r="AU357" s="235" t="s">
        <v>83</v>
      </c>
      <c r="AV357" s="15" t="s">
        <v>146</v>
      </c>
      <c r="AW357" s="15" t="s">
        <v>31</v>
      </c>
      <c r="AX357" s="15" t="s">
        <v>8</v>
      </c>
      <c r="AY357" s="235" t="s">
        <v>139</v>
      </c>
    </row>
    <row r="358" spans="1:65" s="2" customFormat="1" ht="24.2" customHeight="1">
      <c r="A358" s="34"/>
      <c r="B358" s="35"/>
      <c r="C358" s="191" t="s">
        <v>423</v>
      </c>
      <c r="D358" s="191" t="s">
        <v>141</v>
      </c>
      <c r="E358" s="192" t="s">
        <v>424</v>
      </c>
      <c r="F358" s="193" t="s">
        <v>425</v>
      </c>
      <c r="G358" s="194" t="s">
        <v>362</v>
      </c>
      <c r="H358" s="195">
        <v>107.37</v>
      </c>
      <c r="I358" s="196"/>
      <c r="J358" s="195">
        <f>ROUND(I358*H358,0)</f>
        <v>0</v>
      </c>
      <c r="K358" s="193" t="s">
        <v>145</v>
      </c>
      <c r="L358" s="39"/>
      <c r="M358" s="197" t="s">
        <v>1</v>
      </c>
      <c r="N358" s="198" t="s">
        <v>40</v>
      </c>
      <c r="O358" s="71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1" t="s">
        <v>146</v>
      </c>
      <c r="AT358" s="201" t="s">
        <v>141</v>
      </c>
      <c r="AU358" s="201" t="s">
        <v>83</v>
      </c>
      <c r="AY358" s="17" t="s">
        <v>139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7" t="s">
        <v>8</v>
      </c>
      <c r="BK358" s="202">
        <f>ROUND(I358*H358,0)</f>
        <v>0</v>
      </c>
      <c r="BL358" s="17" t="s">
        <v>146</v>
      </c>
      <c r="BM358" s="201" t="s">
        <v>426</v>
      </c>
    </row>
    <row r="359" spans="2:51" s="13" customFormat="1" ht="11.25">
      <c r="B359" s="203"/>
      <c r="C359" s="204"/>
      <c r="D359" s="205" t="s">
        <v>148</v>
      </c>
      <c r="E359" s="206" t="s">
        <v>1</v>
      </c>
      <c r="F359" s="207" t="s">
        <v>427</v>
      </c>
      <c r="G359" s="204"/>
      <c r="H359" s="206" t="s">
        <v>1</v>
      </c>
      <c r="I359" s="208"/>
      <c r="J359" s="204"/>
      <c r="K359" s="204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148</v>
      </c>
      <c r="AU359" s="213" t="s">
        <v>83</v>
      </c>
      <c r="AV359" s="13" t="s">
        <v>8</v>
      </c>
      <c r="AW359" s="13" t="s">
        <v>31</v>
      </c>
      <c r="AX359" s="13" t="s">
        <v>75</v>
      </c>
      <c r="AY359" s="213" t="s">
        <v>139</v>
      </c>
    </row>
    <row r="360" spans="2:51" s="14" customFormat="1" ht="11.25">
      <c r="B360" s="214"/>
      <c r="C360" s="215"/>
      <c r="D360" s="205" t="s">
        <v>148</v>
      </c>
      <c r="E360" s="216" t="s">
        <v>1</v>
      </c>
      <c r="F360" s="217" t="s">
        <v>428</v>
      </c>
      <c r="G360" s="215"/>
      <c r="H360" s="218">
        <v>107.367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148</v>
      </c>
      <c r="AU360" s="224" t="s">
        <v>83</v>
      </c>
      <c r="AV360" s="14" t="s">
        <v>83</v>
      </c>
      <c r="AW360" s="14" t="s">
        <v>31</v>
      </c>
      <c r="AX360" s="14" t="s">
        <v>75</v>
      </c>
      <c r="AY360" s="224" t="s">
        <v>139</v>
      </c>
    </row>
    <row r="361" spans="2:51" s="15" customFormat="1" ht="11.25">
      <c r="B361" s="225"/>
      <c r="C361" s="226"/>
      <c r="D361" s="205" t="s">
        <v>148</v>
      </c>
      <c r="E361" s="227" t="s">
        <v>1</v>
      </c>
      <c r="F361" s="228" t="s">
        <v>151</v>
      </c>
      <c r="G361" s="226"/>
      <c r="H361" s="229">
        <v>107.367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148</v>
      </c>
      <c r="AU361" s="235" t="s">
        <v>83</v>
      </c>
      <c r="AV361" s="15" t="s">
        <v>146</v>
      </c>
      <c r="AW361" s="15" t="s">
        <v>31</v>
      </c>
      <c r="AX361" s="15" t="s">
        <v>8</v>
      </c>
      <c r="AY361" s="235" t="s">
        <v>139</v>
      </c>
    </row>
    <row r="362" spans="1:65" s="2" customFormat="1" ht="24.2" customHeight="1">
      <c r="A362" s="34"/>
      <c r="B362" s="35"/>
      <c r="C362" s="191" t="s">
        <v>429</v>
      </c>
      <c r="D362" s="191" t="s">
        <v>141</v>
      </c>
      <c r="E362" s="192" t="s">
        <v>424</v>
      </c>
      <c r="F362" s="193" t="s">
        <v>425</v>
      </c>
      <c r="G362" s="194" t="s">
        <v>362</v>
      </c>
      <c r="H362" s="195">
        <v>0.19</v>
      </c>
      <c r="I362" s="196"/>
      <c r="J362" s="195">
        <f>ROUND(I362*H362,0)</f>
        <v>0</v>
      </c>
      <c r="K362" s="193" t="s">
        <v>145</v>
      </c>
      <c r="L362" s="39"/>
      <c r="M362" s="197" t="s">
        <v>1</v>
      </c>
      <c r="N362" s="198" t="s">
        <v>40</v>
      </c>
      <c r="O362" s="71"/>
      <c r="P362" s="199">
        <f>O362*H362</f>
        <v>0</v>
      </c>
      <c r="Q362" s="199">
        <v>0</v>
      </c>
      <c r="R362" s="199">
        <f>Q362*H362</f>
        <v>0</v>
      </c>
      <c r="S362" s="199">
        <v>0</v>
      </c>
      <c r="T362" s="200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1" t="s">
        <v>146</v>
      </c>
      <c r="AT362" s="201" t="s">
        <v>141</v>
      </c>
      <c r="AU362" s="201" t="s">
        <v>83</v>
      </c>
      <c r="AY362" s="17" t="s">
        <v>139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7" t="s">
        <v>8</v>
      </c>
      <c r="BK362" s="202">
        <f>ROUND(I362*H362,0)</f>
        <v>0</v>
      </c>
      <c r="BL362" s="17" t="s">
        <v>146</v>
      </c>
      <c r="BM362" s="201" t="s">
        <v>430</v>
      </c>
    </row>
    <row r="363" spans="2:51" s="13" customFormat="1" ht="11.25">
      <c r="B363" s="203"/>
      <c r="C363" s="204"/>
      <c r="D363" s="205" t="s">
        <v>148</v>
      </c>
      <c r="E363" s="206" t="s">
        <v>1</v>
      </c>
      <c r="F363" s="207" t="s">
        <v>431</v>
      </c>
      <c r="G363" s="204"/>
      <c r="H363" s="206" t="s">
        <v>1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148</v>
      </c>
      <c r="AU363" s="213" t="s">
        <v>83</v>
      </c>
      <c r="AV363" s="13" t="s">
        <v>8</v>
      </c>
      <c r="AW363" s="13" t="s">
        <v>31</v>
      </c>
      <c r="AX363" s="13" t="s">
        <v>75</v>
      </c>
      <c r="AY363" s="213" t="s">
        <v>139</v>
      </c>
    </row>
    <row r="364" spans="2:51" s="14" customFormat="1" ht="11.25">
      <c r="B364" s="214"/>
      <c r="C364" s="215"/>
      <c r="D364" s="205" t="s">
        <v>148</v>
      </c>
      <c r="E364" s="216" t="s">
        <v>1</v>
      </c>
      <c r="F364" s="217" t="s">
        <v>432</v>
      </c>
      <c r="G364" s="215"/>
      <c r="H364" s="218">
        <v>0.192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148</v>
      </c>
      <c r="AU364" s="224" t="s">
        <v>83</v>
      </c>
      <c r="AV364" s="14" t="s">
        <v>83</v>
      </c>
      <c r="AW364" s="14" t="s">
        <v>31</v>
      </c>
      <c r="AX364" s="14" t="s">
        <v>75</v>
      </c>
      <c r="AY364" s="224" t="s">
        <v>139</v>
      </c>
    </row>
    <row r="365" spans="2:51" s="15" customFormat="1" ht="11.25">
      <c r="B365" s="225"/>
      <c r="C365" s="226"/>
      <c r="D365" s="205" t="s">
        <v>148</v>
      </c>
      <c r="E365" s="227" t="s">
        <v>1</v>
      </c>
      <c r="F365" s="228" t="s">
        <v>151</v>
      </c>
      <c r="G365" s="226"/>
      <c r="H365" s="229">
        <v>0.192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AT365" s="235" t="s">
        <v>148</v>
      </c>
      <c r="AU365" s="235" t="s">
        <v>83</v>
      </c>
      <c r="AV365" s="15" t="s">
        <v>146</v>
      </c>
      <c r="AW365" s="15" t="s">
        <v>31</v>
      </c>
      <c r="AX365" s="15" t="s">
        <v>8</v>
      </c>
      <c r="AY365" s="235" t="s">
        <v>139</v>
      </c>
    </row>
    <row r="366" spans="1:65" s="2" customFormat="1" ht="37.9" customHeight="1">
      <c r="A366" s="34"/>
      <c r="B366" s="35"/>
      <c r="C366" s="191" t="s">
        <v>433</v>
      </c>
      <c r="D366" s="191" t="s">
        <v>141</v>
      </c>
      <c r="E366" s="192" t="s">
        <v>434</v>
      </c>
      <c r="F366" s="193" t="s">
        <v>435</v>
      </c>
      <c r="G366" s="194" t="s">
        <v>362</v>
      </c>
      <c r="H366" s="195">
        <v>151.37</v>
      </c>
      <c r="I366" s="196"/>
      <c r="J366" s="195">
        <f>ROUND(I366*H366,0)</f>
        <v>0</v>
      </c>
      <c r="K366" s="193" t="s">
        <v>145</v>
      </c>
      <c r="L366" s="39"/>
      <c r="M366" s="197" t="s">
        <v>1</v>
      </c>
      <c r="N366" s="198" t="s">
        <v>40</v>
      </c>
      <c r="O366" s="71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1" t="s">
        <v>146</v>
      </c>
      <c r="AT366" s="201" t="s">
        <v>141</v>
      </c>
      <c r="AU366" s="201" t="s">
        <v>83</v>
      </c>
      <c r="AY366" s="17" t="s">
        <v>139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7" t="s">
        <v>8</v>
      </c>
      <c r="BK366" s="202">
        <f>ROUND(I366*H366,0)</f>
        <v>0</v>
      </c>
      <c r="BL366" s="17" t="s">
        <v>146</v>
      </c>
      <c r="BM366" s="201" t="s">
        <v>436</v>
      </c>
    </row>
    <row r="367" spans="2:51" s="13" customFormat="1" ht="11.25">
      <c r="B367" s="203"/>
      <c r="C367" s="204"/>
      <c r="D367" s="205" t="s">
        <v>148</v>
      </c>
      <c r="E367" s="206" t="s">
        <v>1</v>
      </c>
      <c r="F367" s="207" t="s">
        <v>437</v>
      </c>
      <c r="G367" s="204"/>
      <c r="H367" s="206" t="s">
        <v>1</v>
      </c>
      <c r="I367" s="208"/>
      <c r="J367" s="204"/>
      <c r="K367" s="204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148</v>
      </c>
      <c r="AU367" s="213" t="s">
        <v>83</v>
      </c>
      <c r="AV367" s="13" t="s">
        <v>8</v>
      </c>
      <c r="AW367" s="13" t="s">
        <v>31</v>
      </c>
      <c r="AX367" s="13" t="s">
        <v>75</v>
      </c>
      <c r="AY367" s="213" t="s">
        <v>139</v>
      </c>
    </row>
    <row r="368" spans="2:51" s="14" customFormat="1" ht="11.25">
      <c r="B368" s="214"/>
      <c r="C368" s="215"/>
      <c r="D368" s="205" t="s">
        <v>148</v>
      </c>
      <c r="E368" s="216" t="s">
        <v>1</v>
      </c>
      <c r="F368" s="217" t="s">
        <v>438</v>
      </c>
      <c r="G368" s="215"/>
      <c r="H368" s="218">
        <v>151.368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148</v>
      </c>
      <c r="AU368" s="224" t="s">
        <v>83</v>
      </c>
      <c r="AV368" s="14" t="s">
        <v>83</v>
      </c>
      <c r="AW368" s="14" t="s">
        <v>31</v>
      </c>
      <c r="AX368" s="14" t="s">
        <v>75</v>
      </c>
      <c r="AY368" s="224" t="s">
        <v>139</v>
      </c>
    </row>
    <row r="369" spans="2:51" s="15" customFormat="1" ht="11.25">
      <c r="B369" s="225"/>
      <c r="C369" s="226"/>
      <c r="D369" s="205" t="s">
        <v>148</v>
      </c>
      <c r="E369" s="227" t="s">
        <v>1</v>
      </c>
      <c r="F369" s="228" t="s">
        <v>151</v>
      </c>
      <c r="G369" s="226"/>
      <c r="H369" s="229">
        <v>151.368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148</v>
      </c>
      <c r="AU369" s="235" t="s">
        <v>83</v>
      </c>
      <c r="AV369" s="15" t="s">
        <v>146</v>
      </c>
      <c r="AW369" s="15" t="s">
        <v>31</v>
      </c>
      <c r="AX369" s="15" t="s">
        <v>8</v>
      </c>
      <c r="AY369" s="235" t="s">
        <v>139</v>
      </c>
    </row>
    <row r="370" spans="1:65" s="2" customFormat="1" ht="37.9" customHeight="1">
      <c r="A370" s="34"/>
      <c r="B370" s="35"/>
      <c r="C370" s="191" t="s">
        <v>439</v>
      </c>
      <c r="D370" s="191" t="s">
        <v>141</v>
      </c>
      <c r="E370" s="192" t="s">
        <v>434</v>
      </c>
      <c r="F370" s="193" t="s">
        <v>435</v>
      </c>
      <c r="G370" s="194" t="s">
        <v>362</v>
      </c>
      <c r="H370" s="195">
        <v>11.42</v>
      </c>
      <c r="I370" s="196"/>
      <c r="J370" s="195">
        <f>ROUND(I370*H370,0)</f>
        <v>0</v>
      </c>
      <c r="K370" s="193" t="s">
        <v>145</v>
      </c>
      <c r="L370" s="39"/>
      <c r="M370" s="197" t="s">
        <v>1</v>
      </c>
      <c r="N370" s="198" t="s">
        <v>40</v>
      </c>
      <c r="O370" s="71"/>
      <c r="P370" s="199">
        <f>O370*H370</f>
        <v>0</v>
      </c>
      <c r="Q370" s="199">
        <v>0</v>
      </c>
      <c r="R370" s="199">
        <f>Q370*H370</f>
        <v>0</v>
      </c>
      <c r="S370" s="199">
        <v>0</v>
      </c>
      <c r="T370" s="200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1" t="s">
        <v>146</v>
      </c>
      <c r="AT370" s="201" t="s">
        <v>141</v>
      </c>
      <c r="AU370" s="201" t="s">
        <v>83</v>
      </c>
      <c r="AY370" s="17" t="s">
        <v>139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17" t="s">
        <v>8</v>
      </c>
      <c r="BK370" s="202">
        <f>ROUND(I370*H370,0)</f>
        <v>0</v>
      </c>
      <c r="BL370" s="17" t="s">
        <v>146</v>
      </c>
      <c r="BM370" s="201" t="s">
        <v>440</v>
      </c>
    </row>
    <row r="371" spans="2:51" s="13" customFormat="1" ht="11.25">
      <c r="B371" s="203"/>
      <c r="C371" s="204"/>
      <c r="D371" s="205" t="s">
        <v>148</v>
      </c>
      <c r="E371" s="206" t="s">
        <v>1</v>
      </c>
      <c r="F371" s="207" t="s">
        <v>441</v>
      </c>
      <c r="G371" s="204"/>
      <c r="H371" s="206" t="s">
        <v>1</v>
      </c>
      <c r="I371" s="208"/>
      <c r="J371" s="204"/>
      <c r="K371" s="204"/>
      <c r="L371" s="209"/>
      <c r="M371" s="210"/>
      <c r="N371" s="211"/>
      <c r="O371" s="211"/>
      <c r="P371" s="211"/>
      <c r="Q371" s="211"/>
      <c r="R371" s="211"/>
      <c r="S371" s="211"/>
      <c r="T371" s="212"/>
      <c r="AT371" s="213" t="s">
        <v>148</v>
      </c>
      <c r="AU371" s="213" t="s">
        <v>83</v>
      </c>
      <c r="AV371" s="13" t="s">
        <v>8</v>
      </c>
      <c r="AW371" s="13" t="s">
        <v>31</v>
      </c>
      <c r="AX371" s="13" t="s">
        <v>75</v>
      </c>
      <c r="AY371" s="213" t="s">
        <v>139</v>
      </c>
    </row>
    <row r="372" spans="2:51" s="14" customFormat="1" ht="11.25">
      <c r="B372" s="214"/>
      <c r="C372" s="215"/>
      <c r="D372" s="205" t="s">
        <v>148</v>
      </c>
      <c r="E372" s="216" t="s">
        <v>1</v>
      </c>
      <c r="F372" s="217" t="s">
        <v>442</v>
      </c>
      <c r="G372" s="215"/>
      <c r="H372" s="218">
        <v>11.424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148</v>
      </c>
      <c r="AU372" s="224" t="s">
        <v>83</v>
      </c>
      <c r="AV372" s="14" t="s">
        <v>83</v>
      </c>
      <c r="AW372" s="14" t="s">
        <v>31</v>
      </c>
      <c r="AX372" s="14" t="s">
        <v>75</v>
      </c>
      <c r="AY372" s="224" t="s">
        <v>139</v>
      </c>
    </row>
    <row r="373" spans="2:51" s="15" customFormat="1" ht="11.25">
      <c r="B373" s="225"/>
      <c r="C373" s="226"/>
      <c r="D373" s="205" t="s">
        <v>148</v>
      </c>
      <c r="E373" s="227" t="s">
        <v>1</v>
      </c>
      <c r="F373" s="228" t="s">
        <v>151</v>
      </c>
      <c r="G373" s="226"/>
      <c r="H373" s="229">
        <v>11.424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AT373" s="235" t="s">
        <v>148</v>
      </c>
      <c r="AU373" s="235" t="s">
        <v>83</v>
      </c>
      <c r="AV373" s="15" t="s">
        <v>146</v>
      </c>
      <c r="AW373" s="15" t="s">
        <v>31</v>
      </c>
      <c r="AX373" s="15" t="s">
        <v>8</v>
      </c>
      <c r="AY373" s="235" t="s">
        <v>139</v>
      </c>
    </row>
    <row r="374" spans="1:65" s="2" customFormat="1" ht="37.9" customHeight="1">
      <c r="A374" s="34"/>
      <c r="B374" s="35"/>
      <c r="C374" s="191" t="s">
        <v>443</v>
      </c>
      <c r="D374" s="191" t="s">
        <v>141</v>
      </c>
      <c r="E374" s="192" t="s">
        <v>444</v>
      </c>
      <c r="F374" s="193" t="s">
        <v>445</v>
      </c>
      <c r="G374" s="194" t="s">
        <v>362</v>
      </c>
      <c r="H374" s="195">
        <v>61.7</v>
      </c>
      <c r="I374" s="196"/>
      <c r="J374" s="195">
        <f>ROUND(I374*H374,0)</f>
        <v>0</v>
      </c>
      <c r="K374" s="193" t="s">
        <v>145</v>
      </c>
      <c r="L374" s="39"/>
      <c r="M374" s="197" t="s">
        <v>1</v>
      </c>
      <c r="N374" s="198" t="s">
        <v>40</v>
      </c>
      <c r="O374" s="71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1" t="s">
        <v>146</v>
      </c>
      <c r="AT374" s="201" t="s">
        <v>141</v>
      </c>
      <c r="AU374" s="201" t="s">
        <v>83</v>
      </c>
      <c r="AY374" s="17" t="s">
        <v>139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7" t="s">
        <v>8</v>
      </c>
      <c r="BK374" s="202">
        <f>ROUND(I374*H374,0)</f>
        <v>0</v>
      </c>
      <c r="BL374" s="17" t="s">
        <v>146</v>
      </c>
      <c r="BM374" s="201" t="s">
        <v>446</v>
      </c>
    </row>
    <row r="375" spans="2:51" s="13" customFormat="1" ht="11.25">
      <c r="B375" s="203"/>
      <c r="C375" s="204"/>
      <c r="D375" s="205" t="s">
        <v>148</v>
      </c>
      <c r="E375" s="206" t="s">
        <v>1</v>
      </c>
      <c r="F375" s="207" t="s">
        <v>447</v>
      </c>
      <c r="G375" s="204"/>
      <c r="H375" s="206" t="s">
        <v>1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148</v>
      </c>
      <c r="AU375" s="213" t="s">
        <v>83</v>
      </c>
      <c r="AV375" s="13" t="s">
        <v>8</v>
      </c>
      <c r="AW375" s="13" t="s">
        <v>31</v>
      </c>
      <c r="AX375" s="13" t="s">
        <v>75</v>
      </c>
      <c r="AY375" s="213" t="s">
        <v>139</v>
      </c>
    </row>
    <row r="376" spans="2:51" s="14" customFormat="1" ht="11.25">
      <c r="B376" s="214"/>
      <c r="C376" s="215"/>
      <c r="D376" s="205" t="s">
        <v>148</v>
      </c>
      <c r="E376" s="216" t="s">
        <v>1</v>
      </c>
      <c r="F376" s="217" t="s">
        <v>448</v>
      </c>
      <c r="G376" s="215"/>
      <c r="H376" s="218">
        <v>61.698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148</v>
      </c>
      <c r="AU376" s="224" t="s">
        <v>83</v>
      </c>
      <c r="AV376" s="14" t="s">
        <v>83</v>
      </c>
      <c r="AW376" s="14" t="s">
        <v>31</v>
      </c>
      <c r="AX376" s="14" t="s">
        <v>75</v>
      </c>
      <c r="AY376" s="224" t="s">
        <v>139</v>
      </c>
    </row>
    <row r="377" spans="2:51" s="15" customFormat="1" ht="11.25">
      <c r="B377" s="225"/>
      <c r="C377" s="226"/>
      <c r="D377" s="205" t="s">
        <v>148</v>
      </c>
      <c r="E377" s="227" t="s">
        <v>1</v>
      </c>
      <c r="F377" s="228" t="s">
        <v>151</v>
      </c>
      <c r="G377" s="226"/>
      <c r="H377" s="229">
        <v>61.698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AT377" s="235" t="s">
        <v>148</v>
      </c>
      <c r="AU377" s="235" t="s">
        <v>83</v>
      </c>
      <c r="AV377" s="15" t="s">
        <v>146</v>
      </c>
      <c r="AW377" s="15" t="s">
        <v>31</v>
      </c>
      <c r="AX377" s="15" t="s">
        <v>8</v>
      </c>
      <c r="AY377" s="235" t="s">
        <v>139</v>
      </c>
    </row>
    <row r="378" spans="1:65" s="2" customFormat="1" ht="44.25" customHeight="1">
      <c r="A378" s="34"/>
      <c r="B378" s="35"/>
      <c r="C378" s="191" t="s">
        <v>449</v>
      </c>
      <c r="D378" s="191" t="s">
        <v>141</v>
      </c>
      <c r="E378" s="192" t="s">
        <v>450</v>
      </c>
      <c r="F378" s="193" t="s">
        <v>451</v>
      </c>
      <c r="G378" s="194" t="s">
        <v>362</v>
      </c>
      <c r="H378" s="195">
        <v>250.52</v>
      </c>
      <c r="I378" s="196"/>
      <c r="J378" s="195">
        <f>ROUND(I378*H378,0)</f>
        <v>0</v>
      </c>
      <c r="K378" s="193" t="s">
        <v>145</v>
      </c>
      <c r="L378" s="39"/>
      <c r="M378" s="197" t="s">
        <v>1</v>
      </c>
      <c r="N378" s="198" t="s">
        <v>40</v>
      </c>
      <c r="O378" s="71"/>
      <c r="P378" s="199">
        <f>O378*H378</f>
        <v>0</v>
      </c>
      <c r="Q378" s="199">
        <v>0</v>
      </c>
      <c r="R378" s="199">
        <f>Q378*H378</f>
        <v>0</v>
      </c>
      <c r="S378" s="199">
        <v>0</v>
      </c>
      <c r="T378" s="20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1" t="s">
        <v>146</v>
      </c>
      <c r="AT378" s="201" t="s">
        <v>141</v>
      </c>
      <c r="AU378" s="201" t="s">
        <v>83</v>
      </c>
      <c r="AY378" s="17" t="s">
        <v>139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7" t="s">
        <v>8</v>
      </c>
      <c r="BK378" s="202">
        <f>ROUND(I378*H378,0)</f>
        <v>0</v>
      </c>
      <c r="BL378" s="17" t="s">
        <v>146</v>
      </c>
      <c r="BM378" s="201" t="s">
        <v>452</v>
      </c>
    </row>
    <row r="379" spans="2:51" s="13" customFormat="1" ht="11.25">
      <c r="B379" s="203"/>
      <c r="C379" s="204"/>
      <c r="D379" s="205" t="s">
        <v>148</v>
      </c>
      <c r="E379" s="206" t="s">
        <v>1</v>
      </c>
      <c r="F379" s="207" t="s">
        <v>453</v>
      </c>
      <c r="G379" s="204"/>
      <c r="H379" s="206" t="s">
        <v>1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148</v>
      </c>
      <c r="AU379" s="213" t="s">
        <v>83</v>
      </c>
      <c r="AV379" s="13" t="s">
        <v>8</v>
      </c>
      <c r="AW379" s="13" t="s">
        <v>31</v>
      </c>
      <c r="AX379" s="13" t="s">
        <v>75</v>
      </c>
      <c r="AY379" s="213" t="s">
        <v>139</v>
      </c>
    </row>
    <row r="380" spans="2:51" s="14" customFormat="1" ht="11.25">
      <c r="B380" s="214"/>
      <c r="C380" s="215"/>
      <c r="D380" s="205" t="s">
        <v>148</v>
      </c>
      <c r="E380" s="216" t="s">
        <v>1</v>
      </c>
      <c r="F380" s="217" t="s">
        <v>454</v>
      </c>
      <c r="G380" s="215"/>
      <c r="H380" s="218">
        <v>250.523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148</v>
      </c>
      <c r="AU380" s="224" t="s">
        <v>83</v>
      </c>
      <c r="AV380" s="14" t="s">
        <v>83</v>
      </c>
      <c r="AW380" s="14" t="s">
        <v>31</v>
      </c>
      <c r="AX380" s="14" t="s">
        <v>75</v>
      </c>
      <c r="AY380" s="224" t="s">
        <v>139</v>
      </c>
    </row>
    <row r="381" spans="2:51" s="15" customFormat="1" ht="11.25">
      <c r="B381" s="225"/>
      <c r="C381" s="226"/>
      <c r="D381" s="205" t="s">
        <v>148</v>
      </c>
      <c r="E381" s="227" t="s">
        <v>1</v>
      </c>
      <c r="F381" s="228" t="s">
        <v>151</v>
      </c>
      <c r="G381" s="226"/>
      <c r="H381" s="229">
        <v>250.523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148</v>
      </c>
      <c r="AU381" s="235" t="s">
        <v>83</v>
      </c>
      <c r="AV381" s="15" t="s">
        <v>146</v>
      </c>
      <c r="AW381" s="15" t="s">
        <v>31</v>
      </c>
      <c r="AX381" s="15" t="s">
        <v>8</v>
      </c>
      <c r="AY381" s="235" t="s">
        <v>139</v>
      </c>
    </row>
    <row r="382" spans="1:65" s="2" customFormat="1" ht="44.25" customHeight="1">
      <c r="A382" s="34"/>
      <c r="B382" s="35"/>
      <c r="C382" s="191" t="s">
        <v>169</v>
      </c>
      <c r="D382" s="191" t="s">
        <v>141</v>
      </c>
      <c r="E382" s="192" t="s">
        <v>450</v>
      </c>
      <c r="F382" s="193" t="s">
        <v>451</v>
      </c>
      <c r="G382" s="194" t="s">
        <v>362</v>
      </c>
      <c r="H382" s="195">
        <v>0.45</v>
      </c>
      <c r="I382" s="196"/>
      <c r="J382" s="195">
        <f>ROUND(I382*H382,0)</f>
        <v>0</v>
      </c>
      <c r="K382" s="193" t="s">
        <v>145</v>
      </c>
      <c r="L382" s="39"/>
      <c r="M382" s="197" t="s">
        <v>1</v>
      </c>
      <c r="N382" s="198" t="s">
        <v>40</v>
      </c>
      <c r="O382" s="71"/>
      <c r="P382" s="199">
        <f>O382*H382</f>
        <v>0</v>
      </c>
      <c r="Q382" s="199">
        <v>0</v>
      </c>
      <c r="R382" s="199">
        <f>Q382*H382</f>
        <v>0</v>
      </c>
      <c r="S382" s="199">
        <v>0</v>
      </c>
      <c r="T382" s="200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1" t="s">
        <v>146</v>
      </c>
      <c r="AT382" s="201" t="s">
        <v>141</v>
      </c>
      <c r="AU382" s="201" t="s">
        <v>83</v>
      </c>
      <c r="AY382" s="17" t="s">
        <v>139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17" t="s">
        <v>8</v>
      </c>
      <c r="BK382" s="202">
        <f>ROUND(I382*H382,0)</f>
        <v>0</v>
      </c>
      <c r="BL382" s="17" t="s">
        <v>146</v>
      </c>
      <c r="BM382" s="201" t="s">
        <v>455</v>
      </c>
    </row>
    <row r="383" spans="2:51" s="13" customFormat="1" ht="11.25">
      <c r="B383" s="203"/>
      <c r="C383" s="204"/>
      <c r="D383" s="205" t="s">
        <v>148</v>
      </c>
      <c r="E383" s="206" t="s">
        <v>1</v>
      </c>
      <c r="F383" s="207" t="s">
        <v>456</v>
      </c>
      <c r="G383" s="204"/>
      <c r="H383" s="206" t="s">
        <v>1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148</v>
      </c>
      <c r="AU383" s="213" t="s">
        <v>83</v>
      </c>
      <c r="AV383" s="13" t="s">
        <v>8</v>
      </c>
      <c r="AW383" s="13" t="s">
        <v>31</v>
      </c>
      <c r="AX383" s="13" t="s">
        <v>75</v>
      </c>
      <c r="AY383" s="213" t="s">
        <v>139</v>
      </c>
    </row>
    <row r="384" spans="2:51" s="14" customFormat="1" ht="11.25">
      <c r="B384" s="214"/>
      <c r="C384" s="215"/>
      <c r="D384" s="205" t="s">
        <v>148</v>
      </c>
      <c r="E384" s="216" t="s">
        <v>1</v>
      </c>
      <c r="F384" s="217" t="s">
        <v>457</v>
      </c>
      <c r="G384" s="215"/>
      <c r="H384" s="218">
        <v>0.448</v>
      </c>
      <c r="I384" s="219"/>
      <c r="J384" s="215"/>
      <c r="K384" s="215"/>
      <c r="L384" s="220"/>
      <c r="M384" s="221"/>
      <c r="N384" s="222"/>
      <c r="O384" s="222"/>
      <c r="P384" s="222"/>
      <c r="Q384" s="222"/>
      <c r="R384" s="222"/>
      <c r="S384" s="222"/>
      <c r="T384" s="223"/>
      <c r="AT384" s="224" t="s">
        <v>148</v>
      </c>
      <c r="AU384" s="224" t="s">
        <v>83</v>
      </c>
      <c r="AV384" s="14" t="s">
        <v>83</v>
      </c>
      <c r="AW384" s="14" t="s">
        <v>31</v>
      </c>
      <c r="AX384" s="14" t="s">
        <v>75</v>
      </c>
      <c r="AY384" s="224" t="s">
        <v>139</v>
      </c>
    </row>
    <row r="385" spans="2:51" s="15" customFormat="1" ht="11.25">
      <c r="B385" s="225"/>
      <c r="C385" s="226"/>
      <c r="D385" s="205" t="s">
        <v>148</v>
      </c>
      <c r="E385" s="227" t="s">
        <v>1</v>
      </c>
      <c r="F385" s="228" t="s">
        <v>151</v>
      </c>
      <c r="G385" s="226"/>
      <c r="H385" s="229">
        <v>0.448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AT385" s="235" t="s">
        <v>148</v>
      </c>
      <c r="AU385" s="235" t="s">
        <v>83</v>
      </c>
      <c r="AV385" s="15" t="s">
        <v>146</v>
      </c>
      <c r="AW385" s="15" t="s">
        <v>31</v>
      </c>
      <c r="AX385" s="15" t="s">
        <v>8</v>
      </c>
      <c r="AY385" s="235" t="s">
        <v>139</v>
      </c>
    </row>
    <row r="386" spans="1:65" s="2" customFormat="1" ht="44.25" customHeight="1">
      <c r="A386" s="34"/>
      <c r="B386" s="35"/>
      <c r="C386" s="191" t="s">
        <v>458</v>
      </c>
      <c r="D386" s="191" t="s">
        <v>141</v>
      </c>
      <c r="E386" s="192" t="s">
        <v>459</v>
      </c>
      <c r="F386" s="193" t="s">
        <v>460</v>
      </c>
      <c r="G386" s="194" t="s">
        <v>362</v>
      </c>
      <c r="H386" s="195">
        <v>140.41</v>
      </c>
      <c r="I386" s="196"/>
      <c r="J386" s="195">
        <f>ROUND(I386*H386,0)</f>
        <v>0</v>
      </c>
      <c r="K386" s="193" t="s">
        <v>145</v>
      </c>
      <c r="L386" s="39"/>
      <c r="M386" s="197" t="s">
        <v>1</v>
      </c>
      <c r="N386" s="198" t="s">
        <v>40</v>
      </c>
      <c r="O386" s="71"/>
      <c r="P386" s="199">
        <f>O386*H386</f>
        <v>0</v>
      </c>
      <c r="Q386" s="199">
        <v>0</v>
      </c>
      <c r="R386" s="199">
        <f>Q386*H386</f>
        <v>0</v>
      </c>
      <c r="S386" s="199">
        <v>0</v>
      </c>
      <c r="T386" s="200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1" t="s">
        <v>146</v>
      </c>
      <c r="AT386" s="201" t="s">
        <v>141</v>
      </c>
      <c r="AU386" s="201" t="s">
        <v>83</v>
      </c>
      <c r="AY386" s="17" t="s">
        <v>139</v>
      </c>
      <c r="BE386" s="202">
        <f>IF(N386="základní",J386,0)</f>
        <v>0</v>
      </c>
      <c r="BF386" s="202">
        <f>IF(N386="snížená",J386,0)</f>
        <v>0</v>
      </c>
      <c r="BG386" s="202">
        <f>IF(N386="zákl. přenesená",J386,0)</f>
        <v>0</v>
      </c>
      <c r="BH386" s="202">
        <f>IF(N386="sníž. přenesená",J386,0)</f>
        <v>0</v>
      </c>
      <c r="BI386" s="202">
        <f>IF(N386="nulová",J386,0)</f>
        <v>0</v>
      </c>
      <c r="BJ386" s="17" t="s">
        <v>8</v>
      </c>
      <c r="BK386" s="202">
        <f>ROUND(I386*H386,0)</f>
        <v>0</v>
      </c>
      <c r="BL386" s="17" t="s">
        <v>146</v>
      </c>
      <c r="BM386" s="201" t="s">
        <v>461</v>
      </c>
    </row>
    <row r="387" spans="2:51" s="13" customFormat="1" ht="11.25">
      <c r="B387" s="203"/>
      <c r="C387" s="204"/>
      <c r="D387" s="205" t="s">
        <v>148</v>
      </c>
      <c r="E387" s="206" t="s">
        <v>1</v>
      </c>
      <c r="F387" s="207" t="s">
        <v>462</v>
      </c>
      <c r="G387" s="204"/>
      <c r="H387" s="206" t="s">
        <v>1</v>
      </c>
      <c r="I387" s="208"/>
      <c r="J387" s="204"/>
      <c r="K387" s="204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148</v>
      </c>
      <c r="AU387" s="213" t="s">
        <v>83</v>
      </c>
      <c r="AV387" s="13" t="s">
        <v>8</v>
      </c>
      <c r="AW387" s="13" t="s">
        <v>31</v>
      </c>
      <c r="AX387" s="13" t="s">
        <v>75</v>
      </c>
      <c r="AY387" s="213" t="s">
        <v>139</v>
      </c>
    </row>
    <row r="388" spans="2:51" s="14" customFormat="1" ht="11.25">
      <c r="B388" s="214"/>
      <c r="C388" s="215"/>
      <c r="D388" s="205" t="s">
        <v>148</v>
      </c>
      <c r="E388" s="216" t="s">
        <v>1</v>
      </c>
      <c r="F388" s="217" t="s">
        <v>463</v>
      </c>
      <c r="G388" s="215"/>
      <c r="H388" s="218">
        <v>140.41</v>
      </c>
      <c r="I388" s="219"/>
      <c r="J388" s="215"/>
      <c r="K388" s="215"/>
      <c r="L388" s="220"/>
      <c r="M388" s="221"/>
      <c r="N388" s="222"/>
      <c r="O388" s="222"/>
      <c r="P388" s="222"/>
      <c r="Q388" s="222"/>
      <c r="R388" s="222"/>
      <c r="S388" s="222"/>
      <c r="T388" s="223"/>
      <c r="AT388" s="224" t="s">
        <v>148</v>
      </c>
      <c r="AU388" s="224" t="s">
        <v>83</v>
      </c>
      <c r="AV388" s="14" t="s">
        <v>83</v>
      </c>
      <c r="AW388" s="14" t="s">
        <v>31</v>
      </c>
      <c r="AX388" s="14" t="s">
        <v>75</v>
      </c>
      <c r="AY388" s="224" t="s">
        <v>139</v>
      </c>
    </row>
    <row r="389" spans="2:51" s="15" customFormat="1" ht="11.25">
      <c r="B389" s="225"/>
      <c r="C389" s="226"/>
      <c r="D389" s="205" t="s">
        <v>148</v>
      </c>
      <c r="E389" s="227" t="s">
        <v>1</v>
      </c>
      <c r="F389" s="228" t="s">
        <v>151</v>
      </c>
      <c r="G389" s="226"/>
      <c r="H389" s="229">
        <v>140.41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AT389" s="235" t="s">
        <v>148</v>
      </c>
      <c r="AU389" s="235" t="s">
        <v>83</v>
      </c>
      <c r="AV389" s="15" t="s">
        <v>146</v>
      </c>
      <c r="AW389" s="15" t="s">
        <v>31</v>
      </c>
      <c r="AX389" s="15" t="s">
        <v>8</v>
      </c>
      <c r="AY389" s="235" t="s">
        <v>139</v>
      </c>
    </row>
    <row r="390" spans="2:63" s="12" customFormat="1" ht="22.9" customHeight="1">
      <c r="B390" s="175"/>
      <c r="C390" s="176"/>
      <c r="D390" s="177" t="s">
        <v>74</v>
      </c>
      <c r="E390" s="189" t="s">
        <v>464</v>
      </c>
      <c r="F390" s="189" t="s">
        <v>465</v>
      </c>
      <c r="G390" s="176"/>
      <c r="H390" s="176"/>
      <c r="I390" s="179"/>
      <c r="J390" s="190">
        <f>BK390</f>
        <v>0</v>
      </c>
      <c r="K390" s="176"/>
      <c r="L390" s="181"/>
      <c r="M390" s="182"/>
      <c r="N390" s="183"/>
      <c r="O390" s="183"/>
      <c r="P390" s="184">
        <f>SUM(P391:P392)</f>
        <v>0</v>
      </c>
      <c r="Q390" s="183"/>
      <c r="R390" s="184">
        <f>SUM(R391:R392)</f>
        <v>0</v>
      </c>
      <c r="S390" s="183"/>
      <c r="T390" s="185">
        <f>SUM(T391:T392)</f>
        <v>0</v>
      </c>
      <c r="AR390" s="186" t="s">
        <v>8</v>
      </c>
      <c r="AT390" s="187" t="s">
        <v>74</v>
      </c>
      <c r="AU390" s="187" t="s">
        <v>8</v>
      </c>
      <c r="AY390" s="186" t="s">
        <v>139</v>
      </c>
      <c r="BK390" s="188">
        <f>SUM(BK391:BK392)</f>
        <v>0</v>
      </c>
    </row>
    <row r="391" spans="1:65" s="2" customFormat="1" ht="33" customHeight="1">
      <c r="A391" s="34"/>
      <c r="B391" s="35"/>
      <c r="C391" s="191" t="s">
        <v>466</v>
      </c>
      <c r="D391" s="191" t="s">
        <v>141</v>
      </c>
      <c r="E391" s="192" t="s">
        <v>467</v>
      </c>
      <c r="F391" s="193" t="s">
        <v>468</v>
      </c>
      <c r="G391" s="194" t="s">
        <v>362</v>
      </c>
      <c r="H391" s="195">
        <v>0.01</v>
      </c>
      <c r="I391" s="196"/>
      <c r="J391" s="195">
        <f>ROUND(I391*H391,0)</f>
        <v>0</v>
      </c>
      <c r="K391" s="193" t="s">
        <v>145</v>
      </c>
      <c r="L391" s="39"/>
      <c r="M391" s="197" t="s">
        <v>1</v>
      </c>
      <c r="N391" s="198" t="s">
        <v>40</v>
      </c>
      <c r="O391" s="71"/>
      <c r="P391" s="199">
        <f>O391*H391</f>
        <v>0</v>
      </c>
      <c r="Q391" s="199">
        <v>0</v>
      </c>
      <c r="R391" s="199">
        <f>Q391*H391</f>
        <v>0</v>
      </c>
      <c r="S391" s="199">
        <v>0</v>
      </c>
      <c r="T391" s="200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1" t="s">
        <v>146</v>
      </c>
      <c r="AT391" s="201" t="s">
        <v>141</v>
      </c>
      <c r="AU391" s="201" t="s">
        <v>83</v>
      </c>
      <c r="AY391" s="17" t="s">
        <v>139</v>
      </c>
      <c r="BE391" s="202">
        <f>IF(N391="základní",J391,0)</f>
        <v>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17" t="s">
        <v>8</v>
      </c>
      <c r="BK391" s="202">
        <f>ROUND(I391*H391,0)</f>
        <v>0</v>
      </c>
      <c r="BL391" s="17" t="s">
        <v>146</v>
      </c>
      <c r="BM391" s="201" t="s">
        <v>469</v>
      </c>
    </row>
    <row r="392" spans="1:65" s="2" customFormat="1" ht="33" customHeight="1">
      <c r="A392" s="34"/>
      <c r="B392" s="35"/>
      <c r="C392" s="191" t="s">
        <v>470</v>
      </c>
      <c r="D392" s="191" t="s">
        <v>141</v>
      </c>
      <c r="E392" s="192" t="s">
        <v>471</v>
      </c>
      <c r="F392" s="193" t="s">
        <v>472</v>
      </c>
      <c r="G392" s="194" t="s">
        <v>362</v>
      </c>
      <c r="H392" s="195">
        <v>0.01</v>
      </c>
      <c r="I392" s="196"/>
      <c r="J392" s="195">
        <f>ROUND(I392*H392,0)</f>
        <v>0</v>
      </c>
      <c r="K392" s="193" t="s">
        <v>145</v>
      </c>
      <c r="L392" s="39"/>
      <c r="M392" s="236" t="s">
        <v>1</v>
      </c>
      <c r="N392" s="237" t="s">
        <v>40</v>
      </c>
      <c r="O392" s="238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1" t="s">
        <v>146</v>
      </c>
      <c r="AT392" s="201" t="s">
        <v>141</v>
      </c>
      <c r="AU392" s="201" t="s">
        <v>83</v>
      </c>
      <c r="AY392" s="17" t="s">
        <v>139</v>
      </c>
      <c r="BE392" s="202">
        <f>IF(N392="základní",J392,0)</f>
        <v>0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17" t="s">
        <v>8</v>
      </c>
      <c r="BK392" s="202">
        <f>ROUND(I392*H392,0)</f>
        <v>0</v>
      </c>
      <c r="BL392" s="17" t="s">
        <v>146</v>
      </c>
      <c r="BM392" s="201" t="s">
        <v>473</v>
      </c>
    </row>
    <row r="393" spans="1:31" s="2" customFormat="1" ht="6.95" customHeight="1">
      <c r="A393" s="34"/>
      <c r="B393" s="54"/>
      <c r="C393" s="55"/>
      <c r="D393" s="55"/>
      <c r="E393" s="55"/>
      <c r="F393" s="55"/>
      <c r="G393" s="55"/>
      <c r="H393" s="55"/>
      <c r="I393" s="55"/>
      <c r="J393" s="55"/>
      <c r="K393" s="55"/>
      <c r="L393" s="39"/>
      <c r="M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</sheetData>
  <sheetProtection algorithmName="SHA-512" hashValue="UpA9RHjaRGL3mq1RkhUMGo2MDysD8K+TFxNtka+rlBrReiafGhkT8rsL+9/Dhg5PTHOGg6Fb3sA5cULQcyOR2Q==" saltValue="lpyvWy1pPJpCcCcum4s6e/5IX5vEwpOD4tsC2YOZ8UMY+TR3nF5EuTkhISZRN5w50OifOSBZDxQifgrAsbGaXg==" spinCount="100000" sheet="1" objects="1" scenarios="1" formatColumns="0" formatRows="0" autoFilter="0"/>
  <autoFilter ref="C124:K39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91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2:12" s="1" customFormat="1" ht="12" customHeight="1" hidden="1">
      <c r="B8" s="20"/>
      <c r="D8" s="119" t="s">
        <v>108</v>
      </c>
      <c r="L8" s="20"/>
    </row>
    <row r="9" spans="1:31" s="2" customFormat="1" ht="16.5" customHeight="1" hidden="1">
      <c r="A9" s="34"/>
      <c r="B9" s="39"/>
      <c r="C9" s="34"/>
      <c r="D9" s="34"/>
      <c r="E9" s="298" t="s">
        <v>109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19" t="s">
        <v>110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 hidden="1">
      <c r="A11" s="34"/>
      <c r="B11" s="39"/>
      <c r="C11" s="34"/>
      <c r="D11" s="34"/>
      <c r="E11" s="301" t="s">
        <v>474</v>
      </c>
      <c r="F11" s="300"/>
      <c r="G11" s="300"/>
      <c r="H11" s="30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 hidden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 hidden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20</v>
      </c>
      <c r="E14" s="34"/>
      <c r="F14" s="110" t="s">
        <v>112</v>
      </c>
      <c r="G14" s="34"/>
      <c r="H14" s="34"/>
      <c r="I14" s="119" t="s">
        <v>22</v>
      </c>
      <c r="J14" s="120" t="str">
        <f>'Rekapitulace stavby'!AN8</f>
        <v>1. 2. 2023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 hidden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 hidden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 hidden="1">
      <c r="A17" s="34"/>
      <c r="B17" s="39"/>
      <c r="C17" s="34"/>
      <c r="D17" s="34"/>
      <c r="E17" s="110" t="s">
        <v>21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 hidden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 hidden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 hidden="1">
      <c r="A20" s="34"/>
      <c r="B20" s="39"/>
      <c r="C20" s="34"/>
      <c r="D20" s="34"/>
      <c r="E20" s="302" t="str">
        <f>'Rekapitulace stavby'!E14</f>
        <v>Vyplň údaj</v>
      </c>
      <c r="F20" s="303"/>
      <c r="G20" s="303"/>
      <c r="H20" s="303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 hidden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 hidden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 hidden="1">
      <c r="A23" s="34"/>
      <c r="B23" s="39"/>
      <c r="C23" s="34"/>
      <c r="D23" s="34"/>
      <c r="E23" s="110" t="s">
        <v>113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 hidden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 hidden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 hidden="1">
      <c r="A26" s="34"/>
      <c r="B26" s="39"/>
      <c r="C26" s="34"/>
      <c r="D26" s="34"/>
      <c r="E26" s="110" t="s">
        <v>33</v>
      </c>
      <c r="F26" s="34"/>
      <c r="G26" s="34"/>
      <c r="H26" s="34"/>
      <c r="I26" s="119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 hidden="1">
      <c r="A28" s="34"/>
      <c r="B28" s="39"/>
      <c r="C28" s="34"/>
      <c r="D28" s="119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 hidden="1">
      <c r="A29" s="121"/>
      <c r="B29" s="122"/>
      <c r="C29" s="121"/>
      <c r="D29" s="121"/>
      <c r="E29" s="304" t="s">
        <v>1</v>
      </c>
      <c r="F29" s="304"/>
      <c r="G29" s="304"/>
      <c r="H29" s="30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 hidden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 hidden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 hidden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128" t="s">
        <v>39</v>
      </c>
      <c r="E35" s="119" t="s">
        <v>40</v>
      </c>
      <c r="F35" s="129">
        <f>ROUND((SUM(BE131:BE723)),2)</f>
        <v>0</v>
      </c>
      <c r="G35" s="34"/>
      <c r="H35" s="34"/>
      <c r="I35" s="130">
        <v>0.21</v>
      </c>
      <c r="J35" s="129">
        <f>ROUND(((SUM(BE131:BE723))*I35),2)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ROUND((SUM(BF131:BF723)),2)</f>
        <v>0</v>
      </c>
      <c r="G36" s="34"/>
      <c r="H36" s="34"/>
      <c r="I36" s="130">
        <v>0.15</v>
      </c>
      <c r="J36" s="129">
        <f>ROUND(((SUM(BF131:BF723))*I36),2)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ROUND((SUM(BG131:BG723)),2)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ROUND((SUM(BH131:BH723)),2)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ROUND((SUM(BI131:BI723)),2)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 hidden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 hidden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5" t="s">
        <v>109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3" t="str">
        <f>E11</f>
        <v>b - návrh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Vrchlabí</v>
      </c>
      <c r="G91" s="36"/>
      <c r="H91" s="36"/>
      <c r="I91" s="29" t="s">
        <v>22</v>
      </c>
      <c r="J91" s="66" t="str">
        <f>IF(J14="","",J14)</f>
        <v>1. 2. 2023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30</v>
      </c>
      <c r="J93" s="32" t="str">
        <f>E23</f>
        <v>VIAPROJEKT s.r.o. HK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Roman Charvát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115</v>
      </c>
      <c r="D96" s="150"/>
      <c r="E96" s="150"/>
      <c r="F96" s="150"/>
      <c r="G96" s="150"/>
      <c r="H96" s="150"/>
      <c r="I96" s="150"/>
      <c r="J96" s="151" t="s">
        <v>116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117</v>
      </c>
      <c r="D98" s="36"/>
      <c r="E98" s="36"/>
      <c r="F98" s="36"/>
      <c r="G98" s="36"/>
      <c r="H98" s="36"/>
      <c r="I98" s="36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118</v>
      </c>
    </row>
    <row r="99" spans="2:12" s="9" customFormat="1" ht="24.95" customHeight="1">
      <c r="B99" s="153"/>
      <c r="C99" s="154"/>
      <c r="D99" s="155" t="s">
        <v>119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120</v>
      </c>
      <c r="E100" s="161"/>
      <c r="F100" s="161"/>
      <c r="G100" s="161"/>
      <c r="H100" s="161"/>
      <c r="I100" s="161"/>
      <c r="J100" s="162">
        <f>J133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475</v>
      </c>
      <c r="E101" s="161"/>
      <c r="F101" s="161"/>
      <c r="G101" s="161"/>
      <c r="H101" s="161"/>
      <c r="I101" s="161"/>
      <c r="J101" s="162">
        <f>J382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476</v>
      </c>
      <c r="E102" s="161"/>
      <c r="F102" s="161"/>
      <c r="G102" s="161"/>
      <c r="H102" s="161"/>
      <c r="I102" s="161"/>
      <c r="J102" s="162">
        <f>J391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477</v>
      </c>
      <c r="E103" s="161"/>
      <c r="F103" s="161"/>
      <c r="G103" s="161"/>
      <c r="H103" s="161"/>
      <c r="I103" s="161"/>
      <c r="J103" s="162">
        <f>J428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478</v>
      </c>
      <c r="E104" s="161"/>
      <c r="F104" s="161"/>
      <c r="G104" s="161"/>
      <c r="H104" s="161"/>
      <c r="I104" s="161"/>
      <c r="J104" s="162">
        <f>J437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479</v>
      </c>
      <c r="E105" s="161"/>
      <c r="F105" s="161"/>
      <c r="G105" s="161"/>
      <c r="H105" s="161"/>
      <c r="I105" s="161"/>
      <c r="J105" s="162">
        <f>J570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121</v>
      </c>
      <c r="E106" s="161"/>
      <c r="F106" s="161"/>
      <c r="G106" s="161"/>
      <c r="H106" s="161"/>
      <c r="I106" s="161"/>
      <c r="J106" s="162">
        <f>J618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123</v>
      </c>
      <c r="E107" s="161"/>
      <c r="F107" s="161"/>
      <c r="G107" s="161"/>
      <c r="H107" s="161"/>
      <c r="I107" s="161"/>
      <c r="J107" s="162">
        <f>J715</f>
        <v>0</v>
      </c>
      <c r="K107" s="104"/>
      <c r="L107" s="163"/>
    </row>
    <row r="108" spans="2:12" s="9" customFormat="1" ht="24.95" customHeight="1">
      <c r="B108" s="153"/>
      <c r="C108" s="154"/>
      <c r="D108" s="155" t="s">
        <v>480</v>
      </c>
      <c r="E108" s="156"/>
      <c r="F108" s="156"/>
      <c r="G108" s="156"/>
      <c r="H108" s="156"/>
      <c r="I108" s="156"/>
      <c r="J108" s="157">
        <f>J718</f>
        <v>0</v>
      </c>
      <c r="K108" s="154"/>
      <c r="L108" s="158"/>
    </row>
    <row r="109" spans="2:12" s="10" customFormat="1" ht="19.9" customHeight="1">
      <c r="B109" s="159"/>
      <c r="C109" s="104"/>
      <c r="D109" s="160" t="s">
        <v>481</v>
      </c>
      <c r="E109" s="161"/>
      <c r="F109" s="161"/>
      <c r="G109" s="161"/>
      <c r="H109" s="161"/>
      <c r="I109" s="161"/>
      <c r="J109" s="162">
        <f>J719</f>
        <v>0</v>
      </c>
      <c r="K109" s="104"/>
      <c r="L109" s="163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124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05" t="str">
        <f>E7</f>
        <v>Stavební úpravy v ulici J. Šíra Vrchlabí</v>
      </c>
      <c r="F119" s="306"/>
      <c r="G119" s="306"/>
      <c r="H119" s="30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108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4"/>
      <c r="B121" s="35"/>
      <c r="C121" s="36"/>
      <c r="D121" s="36"/>
      <c r="E121" s="305" t="s">
        <v>109</v>
      </c>
      <c r="F121" s="307"/>
      <c r="G121" s="307"/>
      <c r="H121" s="307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110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53" t="str">
        <f>E11</f>
        <v>b - návrh</v>
      </c>
      <c r="F123" s="307"/>
      <c r="G123" s="307"/>
      <c r="H123" s="307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F14</f>
        <v>Vrchlabí</v>
      </c>
      <c r="G125" s="36"/>
      <c r="H125" s="36"/>
      <c r="I125" s="29" t="s">
        <v>22</v>
      </c>
      <c r="J125" s="66" t="str">
        <f>IF(J14="","",J14)</f>
        <v>1. 2. 2023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7" customHeight="1">
      <c r="A127" s="34"/>
      <c r="B127" s="35"/>
      <c r="C127" s="29" t="s">
        <v>24</v>
      </c>
      <c r="D127" s="36"/>
      <c r="E127" s="36"/>
      <c r="F127" s="27" t="str">
        <f>E17</f>
        <v xml:space="preserve"> </v>
      </c>
      <c r="G127" s="36"/>
      <c r="H127" s="36"/>
      <c r="I127" s="29" t="s">
        <v>30</v>
      </c>
      <c r="J127" s="32" t="str">
        <f>E23</f>
        <v>VIAPROJEKT s.r.o. HK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28</v>
      </c>
      <c r="D128" s="36"/>
      <c r="E128" s="36"/>
      <c r="F128" s="27" t="str">
        <f>IF(E20="","",E20)</f>
        <v>Vyplň údaj</v>
      </c>
      <c r="G128" s="36"/>
      <c r="H128" s="36"/>
      <c r="I128" s="29" t="s">
        <v>32</v>
      </c>
      <c r="J128" s="32" t="str">
        <f>E26</f>
        <v>Ing. Roman Charvát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4"/>
      <c r="B130" s="165"/>
      <c r="C130" s="166" t="s">
        <v>125</v>
      </c>
      <c r="D130" s="167" t="s">
        <v>60</v>
      </c>
      <c r="E130" s="167" t="s">
        <v>56</v>
      </c>
      <c r="F130" s="167" t="s">
        <v>57</v>
      </c>
      <c r="G130" s="167" t="s">
        <v>126</v>
      </c>
      <c r="H130" s="167" t="s">
        <v>127</v>
      </c>
      <c r="I130" s="167" t="s">
        <v>128</v>
      </c>
      <c r="J130" s="167" t="s">
        <v>116</v>
      </c>
      <c r="K130" s="168" t="s">
        <v>129</v>
      </c>
      <c r="L130" s="169"/>
      <c r="M130" s="75" t="s">
        <v>1</v>
      </c>
      <c r="N130" s="76" t="s">
        <v>39</v>
      </c>
      <c r="O130" s="76" t="s">
        <v>130</v>
      </c>
      <c r="P130" s="76" t="s">
        <v>131</v>
      </c>
      <c r="Q130" s="76" t="s">
        <v>132</v>
      </c>
      <c r="R130" s="76" t="s">
        <v>133</v>
      </c>
      <c r="S130" s="76" t="s">
        <v>134</v>
      </c>
      <c r="T130" s="77" t="s">
        <v>135</v>
      </c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</row>
    <row r="131" spans="1:63" s="2" customFormat="1" ht="22.9" customHeight="1">
      <c r="A131" s="34"/>
      <c r="B131" s="35"/>
      <c r="C131" s="82" t="s">
        <v>136</v>
      </c>
      <c r="D131" s="36"/>
      <c r="E131" s="36"/>
      <c r="F131" s="36"/>
      <c r="G131" s="36"/>
      <c r="H131" s="36"/>
      <c r="I131" s="36"/>
      <c r="J131" s="170">
        <f>BK131</f>
        <v>0</v>
      </c>
      <c r="K131" s="36"/>
      <c r="L131" s="39"/>
      <c r="M131" s="78"/>
      <c r="N131" s="171"/>
      <c r="O131" s="79"/>
      <c r="P131" s="172">
        <f>P132+P718</f>
        <v>0</v>
      </c>
      <c r="Q131" s="79"/>
      <c r="R131" s="172">
        <f>R132+R718</f>
        <v>3507.465229394479</v>
      </c>
      <c r="S131" s="79"/>
      <c r="T131" s="173">
        <f>T132+T718</f>
        <v>0.7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74</v>
      </c>
      <c r="AU131" s="17" t="s">
        <v>118</v>
      </c>
      <c r="BK131" s="174">
        <f>BK132+BK718</f>
        <v>0</v>
      </c>
    </row>
    <row r="132" spans="2:63" s="12" customFormat="1" ht="25.9" customHeight="1">
      <c r="B132" s="175"/>
      <c r="C132" s="176"/>
      <c r="D132" s="177" t="s">
        <v>74</v>
      </c>
      <c r="E132" s="178" t="s">
        <v>137</v>
      </c>
      <c r="F132" s="178" t="s">
        <v>138</v>
      </c>
      <c r="G132" s="176"/>
      <c r="H132" s="176"/>
      <c r="I132" s="179"/>
      <c r="J132" s="180">
        <f>BK132</f>
        <v>0</v>
      </c>
      <c r="K132" s="176"/>
      <c r="L132" s="181"/>
      <c r="M132" s="182"/>
      <c r="N132" s="183"/>
      <c r="O132" s="183"/>
      <c r="P132" s="184">
        <f>P133+P382+P391+P428+P437+P570+P618+P715</f>
        <v>0</v>
      </c>
      <c r="Q132" s="183"/>
      <c r="R132" s="184">
        <f>R133+R382+R391+R428+R437+R570+R618+R715</f>
        <v>3507.456539394479</v>
      </c>
      <c r="S132" s="183"/>
      <c r="T132" s="185">
        <f>T133+T382+T391+T428+T437+T570+T618+T715</f>
        <v>0.7</v>
      </c>
      <c r="AR132" s="186" t="s">
        <v>8</v>
      </c>
      <c r="AT132" s="187" t="s">
        <v>74</v>
      </c>
      <c r="AU132" s="187" t="s">
        <v>75</v>
      </c>
      <c r="AY132" s="186" t="s">
        <v>139</v>
      </c>
      <c r="BK132" s="188">
        <f>BK133+BK382+BK391+BK428+BK437+BK570+BK618+BK715</f>
        <v>0</v>
      </c>
    </row>
    <row r="133" spans="2:63" s="12" customFormat="1" ht="22.9" customHeight="1">
      <c r="B133" s="175"/>
      <c r="C133" s="176"/>
      <c r="D133" s="177" t="s">
        <v>74</v>
      </c>
      <c r="E133" s="189" t="s">
        <v>8</v>
      </c>
      <c r="F133" s="189" t="s">
        <v>140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SUM(P134:P381)</f>
        <v>0</v>
      </c>
      <c r="Q133" s="183"/>
      <c r="R133" s="184">
        <f>SUM(R134:R381)</f>
        <v>65.0037239</v>
      </c>
      <c r="S133" s="183"/>
      <c r="T133" s="185">
        <f>SUM(T134:T381)</f>
        <v>0</v>
      </c>
      <c r="AR133" s="186" t="s">
        <v>8</v>
      </c>
      <c r="AT133" s="187" t="s">
        <v>74</v>
      </c>
      <c r="AU133" s="187" t="s">
        <v>8</v>
      </c>
      <c r="AY133" s="186" t="s">
        <v>139</v>
      </c>
      <c r="BK133" s="188">
        <f>SUM(BK134:BK381)</f>
        <v>0</v>
      </c>
    </row>
    <row r="134" spans="1:65" s="2" customFormat="1" ht="33" customHeight="1">
      <c r="A134" s="34"/>
      <c r="B134" s="35"/>
      <c r="C134" s="191" t="s">
        <v>8</v>
      </c>
      <c r="D134" s="191" t="s">
        <v>141</v>
      </c>
      <c r="E134" s="192" t="s">
        <v>482</v>
      </c>
      <c r="F134" s="193" t="s">
        <v>483</v>
      </c>
      <c r="G134" s="194" t="s">
        <v>282</v>
      </c>
      <c r="H134" s="195">
        <v>1070</v>
      </c>
      <c r="I134" s="196"/>
      <c r="J134" s="195">
        <f>ROUND(I134*H134,0)</f>
        <v>0</v>
      </c>
      <c r="K134" s="193" t="s">
        <v>145</v>
      </c>
      <c r="L134" s="39"/>
      <c r="M134" s="197" t="s">
        <v>1</v>
      </c>
      <c r="N134" s="198" t="s">
        <v>40</v>
      </c>
      <c r="O134" s="7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146</v>
      </c>
      <c r="AT134" s="201" t="s">
        <v>141</v>
      </c>
      <c r="AU134" s="201" t="s">
        <v>83</v>
      </c>
      <c r="AY134" s="17" t="s">
        <v>139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</v>
      </c>
      <c r="BK134" s="202">
        <f>ROUND(I134*H134,0)</f>
        <v>0</v>
      </c>
      <c r="BL134" s="17" t="s">
        <v>146</v>
      </c>
      <c r="BM134" s="201" t="s">
        <v>484</v>
      </c>
    </row>
    <row r="135" spans="2:51" s="13" customFormat="1" ht="11.25">
      <c r="B135" s="203"/>
      <c r="C135" s="204"/>
      <c r="D135" s="205" t="s">
        <v>148</v>
      </c>
      <c r="E135" s="206" t="s">
        <v>1</v>
      </c>
      <c r="F135" s="207" t="s">
        <v>485</v>
      </c>
      <c r="G135" s="204"/>
      <c r="H135" s="206" t="s">
        <v>1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148</v>
      </c>
      <c r="AU135" s="213" t="s">
        <v>83</v>
      </c>
      <c r="AV135" s="13" t="s">
        <v>8</v>
      </c>
      <c r="AW135" s="13" t="s">
        <v>31</v>
      </c>
      <c r="AX135" s="13" t="s">
        <v>75</v>
      </c>
      <c r="AY135" s="213" t="s">
        <v>139</v>
      </c>
    </row>
    <row r="136" spans="2:51" s="14" customFormat="1" ht="11.25">
      <c r="B136" s="214"/>
      <c r="C136" s="215"/>
      <c r="D136" s="205" t="s">
        <v>148</v>
      </c>
      <c r="E136" s="216" t="s">
        <v>1</v>
      </c>
      <c r="F136" s="217" t="s">
        <v>486</v>
      </c>
      <c r="G136" s="215"/>
      <c r="H136" s="218">
        <v>1070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148</v>
      </c>
      <c r="AU136" s="224" t="s">
        <v>83</v>
      </c>
      <c r="AV136" s="14" t="s">
        <v>83</v>
      </c>
      <c r="AW136" s="14" t="s">
        <v>31</v>
      </c>
      <c r="AX136" s="14" t="s">
        <v>75</v>
      </c>
      <c r="AY136" s="224" t="s">
        <v>139</v>
      </c>
    </row>
    <row r="137" spans="2:51" s="15" customFormat="1" ht="11.25">
      <c r="B137" s="225"/>
      <c r="C137" s="226"/>
      <c r="D137" s="205" t="s">
        <v>148</v>
      </c>
      <c r="E137" s="227" t="s">
        <v>1</v>
      </c>
      <c r="F137" s="228" t="s">
        <v>151</v>
      </c>
      <c r="G137" s="226"/>
      <c r="H137" s="229">
        <v>1070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148</v>
      </c>
      <c r="AU137" s="235" t="s">
        <v>83</v>
      </c>
      <c r="AV137" s="15" t="s">
        <v>146</v>
      </c>
      <c r="AW137" s="15" t="s">
        <v>31</v>
      </c>
      <c r="AX137" s="15" t="s">
        <v>8</v>
      </c>
      <c r="AY137" s="235" t="s">
        <v>139</v>
      </c>
    </row>
    <row r="138" spans="1:65" s="2" customFormat="1" ht="33" customHeight="1">
      <c r="A138" s="34"/>
      <c r="B138" s="35"/>
      <c r="C138" s="191" t="s">
        <v>83</v>
      </c>
      <c r="D138" s="191" t="s">
        <v>141</v>
      </c>
      <c r="E138" s="192" t="s">
        <v>487</v>
      </c>
      <c r="F138" s="193" t="s">
        <v>488</v>
      </c>
      <c r="G138" s="194" t="s">
        <v>282</v>
      </c>
      <c r="H138" s="195">
        <v>2</v>
      </c>
      <c r="I138" s="196"/>
      <c r="J138" s="195">
        <f>ROUND(I138*H138,0)</f>
        <v>0</v>
      </c>
      <c r="K138" s="193" t="s">
        <v>145</v>
      </c>
      <c r="L138" s="39"/>
      <c r="M138" s="197" t="s">
        <v>1</v>
      </c>
      <c r="N138" s="198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146</v>
      </c>
      <c r="AT138" s="201" t="s">
        <v>141</v>
      </c>
      <c r="AU138" s="201" t="s">
        <v>83</v>
      </c>
      <c r="AY138" s="17" t="s">
        <v>139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</v>
      </c>
      <c r="BK138" s="202">
        <f>ROUND(I138*H138,0)</f>
        <v>0</v>
      </c>
      <c r="BL138" s="17" t="s">
        <v>146</v>
      </c>
      <c r="BM138" s="201" t="s">
        <v>489</v>
      </c>
    </row>
    <row r="139" spans="2:51" s="13" customFormat="1" ht="11.25">
      <c r="B139" s="203"/>
      <c r="C139" s="204"/>
      <c r="D139" s="205" t="s">
        <v>148</v>
      </c>
      <c r="E139" s="206" t="s">
        <v>1</v>
      </c>
      <c r="F139" s="207" t="s">
        <v>490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148</v>
      </c>
      <c r="AU139" s="213" t="s">
        <v>83</v>
      </c>
      <c r="AV139" s="13" t="s">
        <v>8</v>
      </c>
      <c r="AW139" s="13" t="s">
        <v>31</v>
      </c>
      <c r="AX139" s="13" t="s">
        <v>75</v>
      </c>
      <c r="AY139" s="213" t="s">
        <v>139</v>
      </c>
    </row>
    <row r="140" spans="2:51" s="14" customFormat="1" ht="11.25">
      <c r="B140" s="214"/>
      <c r="C140" s="215"/>
      <c r="D140" s="205" t="s">
        <v>148</v>
      </c>
      <c r="E140" s="216" t="s">
        <v>1</v>
      </c>
      <c r="F140" s="217" t="s">
        <v>83</v>
      </c>
      <c r="G140" s="215"/>
      <c r="H140" s="218">
        <v>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148</v>
      </c>
      <c r="AU140" s="224" t="s">
        <v>83</v>
      </c>
      <c r="AV140" s="14" t="s">
        <v>83</v>
      </c>
      <c r="AW140" s="14" t="s">
        <v>31</v>
      </c>
      <c r="AX140" s="14" t="s">
        <v>75</v>
      </c>
      <c r="AY140" s="224" t="s">
        <v>139</v>
      </c>
    </row>
    <row r="141" spans="2:51" s="15" customFormat="1" ht="11.25">
      <c r="B141" s="225"/>
      <c r="C141" s="226"/>
      <c r="D141" s="205" t="s">
        <v>148</v>
      </c>
      <c r="E141" s="227" t="s">
        <v>1</v>
      </c>
      <c r="F141" s="228" t="s">
        <v>151</v>
      </c>
      <c r="G141" s="226"/>
      <c r="H141" s="229">
        <v>2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148</v>
      </c>
      <c r="AU141" s="235" t="s">
        <v>83</v>
      </c>
      <c r="AV141" s="15" t="s">
        <v>146</v>
      </c>
      <c r="AW141" s="15" t="s">
        <v>31</v>
      </c>
      <c r="AX141" s="15" t="s">
        <v>8</v>
      </c>
      <c r="AY141" s="235" t="s">
        <v>139</v>
      </c>
    </row>
    <row r="142" spans="1:65" s="2" customFormat="1" ht="33" customHeight="1">
      <c r="A142" s="34"/>
      <c r="B142" s="35"/>
      <c r="C142" s="191" t="s">
        <v>156</v>
      </c>
      <c r="D142" s="191" t="s">
        <v>141</v>
      </c>
      <c r="E142" s="192" t="s">
        <v>487</v>
      </c>
      <c r="F142" s="193" t="s">
        <v>488</v>
      </c>
      <c r="G142" s="194" t="s">
        <v>282</v>
      </c>
      <c r="H142" s="195">
        <v>5.12</v>
      </c>
      <c r="I142" s="196"/>
      <c r="J142" s="195">
        <f>ROUND(I142*H142,0)</f>
        <v>0</v>
      </c>
      <c r="K142" s="193" t="s">
        <v>145</v>
      </c>
      <c r="L142" s="39"/>
      <c r="M142" s="197" t="s">
        <v>1</v>
      </c>
      <c r="N142" s="198" t="s">
        <v>40</v>
      </c>
      <c r="O142" s="71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146</v>
      </c>
      <c r="AT142" s="201" t="s">
        <v>141</v>
      </c>
      <c r="AU142" s="201" t="s">
        <v>83</v>
      </c>
      <c r="AY142" s="17" t="s">
        <v>139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7" t="s">
        <v>8</v>
      </c>
      <c r="BK142" s="202">
        <f>ROUND(I142*H142,0)</f>
        <v>0</v>
      </c>
      <c r="BL142" s="17" t="s">
        <v>146</v>
      </c>
      <c r="BM142" s="201" t="s">
        <v>491</v>
      </c>
    </row>
    <row r="143" spans="2:51" s="13" customFormat="1" ht="11.25">
      <c r="B143" s="203"/>
      <c r="C143" s="204"/>
      <c r="D143" s="205" t="s">
        <v>148</v>
      </c>
      <c r="E143" s="206" t="s">
        <v>1</v>
      </c>
      <c r="F143" s="207" t="s">
        <v>492</v>
      </c>
      <c r="G143" s="204"/>
      <c r="H143" s="206" t="s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148</v>
      </c>
      <c r="AU143" s="213" t="s">
        <v>83</v>
      </c>
      <c r="AV143" s="13" t="s">
        <v>8</v>
      </c>
      <c r="AW143" s="13" t="s">
        <v>31</v>
      </c>
      <c r="AX143" s="13" t="s">
        <v>75</v>
      </c>
      <c r="AY143" s="213" t="s">
        <v>139</v>
      </c>
    </row>
    <row r="144" spans="2:51" s="14" customFormat="1" ht="11.25">
      <c r="B144" s="214"/>
      <c r="C144" s="215"/>
      <c r="D144" s="205" t="s">
        <v>148</v>
      </c>
      <c r="E144" s="216" t="s">
        <v>1</v>
      </c>
      <c r="F144" s="217" t="s">
        <v>493</v>
      </c>
      <c r="G144" s="215"/>
      <c r="H144" s="218">
        <v>5.12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148</v>
      </c>
      <c r="AU144" s="224" t="s">
        <v>83</v>
      </c>
      <c r="AV144" s="14" t="s">
        <v>83</v>
      </c>
      <c r="AW144" s="14" t="s">
        <v>31</v>
      </c>
      <c r="AX144" s="14" t="s">
        <v>75</v>
      </c>
      <c r="AY144" s="224" t="s">
        <v>139</v>
      </c>
    </row>
    <row r="145" spans="2:51" s="15" customFormat="1" ht="11.25">
      <c r="B145" s="225"/>
      <c r="C145" s="226"/>
      <c r="D145" s="205" t="s">
        <v>148</v>
      </c>
      <c r="E145" s="227" t="s">
        <v>1</v>
      </c>
      <c r="F145" s="228" t="s">
        <v>151</v>
      </c>
      <c r="G145" s="226"/>
      <c r="H145" s="229">
        <v>5.12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148</v>
      </c>
      <c r="AU145" s="235" t="s">
        <v>83</v>
      </c>
      <c r="AV145" s="15" t="s">
        <v>146</v>
      </c>
      <c r="AW145" s="15" t="s">
        <v>31</v>
      </c>
      <c r="AX145" s="15" t="s">
        <v>8</v>
      </c>
      <c r="AY145" s="235" t="s">
        <v>139</v>
      </c>
    </row>
    <row r="146" spans="1:65" s="2" customFormat="1" ht="33" customHeight="1">
      <c r="A146" s="34"/>
      <c r="B146" s="35"/>
      <c r="C146" s="191" t="s">
        <v>146</v>
      </c>
      <c r="D146" s="191" t="s">
        <v>141</v>
      </c>
      <c r="E146" s="192" t="s">
        <v>494</v>
      </c>
      <c r="F146" s="193" t="s">
        <v>495</v>
      </c>
      <c r="G146" s="194" t="s">
        <v>282</v>
      </c>
      <c r="H146" s="195">
        <v>46.5</v>
      </c>
      <c r="I146" s="196"/>
      <c r="J146" s="195">
        <f>ROUND(I146*H146,0)</f>
        <v>0</v>
      </c>
      <c r="K146" s="193" t="s">
        <v>145</v>
      </c>
      <c r="L146" s="39"/>
      <c r="M146" s="197" t="s">
        <v>1</v>
      </c>
      <c r="N146" s="198" t="s">
        <v>40</v>
      </c>
      <c r="O146" s="71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146</v>
      </c>
      <c r="AT146" s="201" t="s">
        <v>141</v>
      </c>
      <c r="AU146" s="201" t="s">
        <v>83</v>
      </c>
      <c r="AY146" s="17" t="s">
        <v>139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7" t="s">
        <v>8</v>
      </c>
      <c r="BK146" s="202">
        <f>ROUND(I146*H146,0)</f>
        <v>0</v>
      </c>
      <c r="BL146" s="17" t="s">
        <v>146</v>
      </c>
      <c r="BM146" s="201" t="s">
        <v>496</v>
      </c>
    </row>
    <row r="147" spans="2:51" s="13" customFormat="1" ht="11.25">
      <c r="B147" s="203"/>
      <c r="C147" s="204"/>
      <c r="D147" s="205" t="s">
        <v>148</v>
      </c>
      <c r="E147" s="206" t="s">
        <v>1</v>
      </c>
      <c r="F147" s="207" t="s">
        <v>497</v>
      </c>
      <c r="G147" s="204"/>
      <c r="H147" s="206" t="s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148</v>
      </c>
      <c r="AU147" s="213" t="s">
        <v>83</v>
      </c>
      <c r="AV147" s="13" t="s">
        <v>8</v>
      </c>
      <c r="AW147" s="13" t="s">
        <v>31</v>
      </c>
      <c r="AX147" s="13" t="s">
        <v>75</v>
      </c>
      <c r="AY147" s="213" t="s">
        <v>139</v>
      </c>
    </row>
    <row r="148" spans="2:51" s="14" customFormat="1" ht="11.25">
      <c r="B148" s="214"/>
      <c r="C148" s="215"/>
      <c r="D148" s="205" t="s">
        <v>148</v>
      </c>
      <c r="E148" s="216" t="s">
        <v>1</v>
      </c>
      <c r="F148" s="217" t="s">
        <v>498</v>
      </c>
      <c r="G148" s="215"/>
      <c r="H148" s="218">
        <v>46.5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148</v>
      </c>
      <c r="AU148" s="224" t="s">
        <v>83</v>
      </c>
      <c r="AV148" s="14" t="s">
        <v>83</v>
      </c>
      <c r="AW148" s="14" t="s">
        <v>31</v>
      </c>
      <c r="AX148" s="14" t="s">
        <v>75</v>
      </c>
      <c r="AY148" s="224" t="s">
        <v>139</v>
      </c>
    </row>
    <row r="149" spans="2:51" s="15" customFormat="1" ht="11.25">
      <c r="B149" s="225"/>
      <c r="C149" s="226"/>
      <c r="D149" s="205" t="s">
        <v>148</v>
      </c>
      <c r="E149" s="227" t="s">
        <v>1</v>
      </c>
      <c r="F149" s="228" t="s">
        <v>151</v>
      </c>
      <c r="G149" s="226"/>
      <c r="H149" s="229">
        <v>46.5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148</v>
      </c>
      <c r="AU149" s="235" t="s">
        <v>83</v>
      </c>
      <c r="AV149" s="15" t="s">
        <v>146</v>
      </c>
      <c r="AW149" s="15" t="s">
        <v>31</v>
      </c>
      <c r="AX149" s="15" t="s">
        <v>8</v>
      </c>
      <c r="AY149" s="235" t="s">
        <v>139</v>
      </c>
    </row>
    <row r="150" spans="1:65" s="2" customFormat="1" ht="33" customHeight="1">
      <c r="A150" s="34"/>
      <c r="B150" s="35"/>
      <c r="C150" s="191" t="s">
        <v>163</v>
      </c>
      <c r="D150" s="191" t="s">
        <v>141</v>
      </c>
      <c r="E150" s="192" t="s">
        <v>499</v>
      </c>
      <c r="F150" s="193" t="s">
        <v>500</v>
      </c>
      <c r="G150" s="194" t="s">
        <v>282</v>
      </c>
      <c r="H150" s="195">
        <v>150</v>
      </c>
      <c r="I150" s="196"/>
      <c r="J150" s="195">
        <f>ROUND(I150*H150,0)</f>
        <v>0</v>
      </c>
      <c r="K150" s="193" t="s">
        <v>145</v>
      </c>
      <c r="L150" s="39"/>
      <c r="M150" s="197" t="s">
        <v>1</v>
      </c>
      <c r="N150" s="198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146</v>
      </c>
      <c r="AT150" s="201" t="s">
        <v>141</v>
      </c>
      <c r="AU150" s="201" t="s">
        <v>83</v>
      </c>
      <c r="AY150" s="17" t="s">
        <v>139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</v>
      </c>
      <c r="BK150" s="202">
        <f>ROUND(I150*H150,0)</f>
        <v>0</v>
      </c>
      <c r="BL150" s="17" t="s">
        <v>146</v>
      </c>
      <c r="BM150" s="201" t="s">
        <v>501</v>
      </c>
    </row>
    <row r="151" spans="2:51" s="13" customFormat="1" ht="11.25">
      <c r="B151" s="203"/>
      <c r="C151" s="204"/>
      <c r="D151" s="205" t="s">
        <v>148</v>
      </c>
      <c r="E151" s="206" t="s">
        <v>1</v>
      </c>
      <c r="F151" s="207" t="s">
        <v>502</v>
      </c>
      <c r="G151" s="204"/>
      <c r="H151" s="206" t="s">
        <v>1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148</v>
      </c>
      <c r="AU151" s="213" t="s">
        <v>83</v>
      </c>
      <c r="AV151" s="13" t="s">
        <v>8</v>
      </c>
      <c r="AW151" s="13" t="s">
        <v>31</v>
      </c>
      <c r="AX151" s="13" t="s">
        <v>75</v>
      </c>
      <c r="AY151" s="213" t="s">
        <v>139</v>
      </c>
    </row>
    <row r="152" spans="2:51" s="14" customFormat="1" ht="11.25">
      <c r="B152" s="214"/>
      <c r="C152" s="215"/>
      <c r="D152" s="205" t="s">
        <v>148</v>
      </c>
      <c r="E152" s="216" t="s">
        <v>1</v>
      </c>
      <c r="F152" s="217" t="s">
        <v>503</v>
      </c>
      <c r="G152" s="215"/>
      <c r="H152" s="218">
        <v>150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148</v>
      </c>
      <c r="AU152" s="224" t="s">
        <v>83</v>
      </c>
      <c r="AV152" s="14" t="s">
        <v>83</v>
      </c>
      <c r="AW152" s="14" t="s">
        <v>31</v>
      </c>
      <c r="AX152" s="14" t="s">
        <v>75</v>
      </c>
      <c r="AY152" s="224" t="s">
        <v>139</v>
      </c>
    </row>
    <row r="153" spans="2:51" s="15" customFormat="1" ht="11.25">
      <c r="B153" s="225"/>
      <c r="C153" s="226"/>
      <c r="D153" s="205" t="s">
        <v>148</v>
      </c>
      <c r="E153" s="227" t="s">
        <v>1</v>
      </c>
      <c r="F153" s="228" t="s">
        <v>151</v>
      </c>
      <c r="G153" s="226"/>
      <c r="H153" s="229">
        <v>150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148</v>
      </c>
      <c r="AU153" s="235" t="s">
        <v>83</v>
      </c>
      <c r="AV153" s="15" t="s">
        <v>146</v>
      </c>
      <c r="AW153" s="15" t="s">
        <v>31</v>
      </c>
      <c r="AX153" s="15" t="s">
        <v>8</v>
      </c>
      <c r="AY153" s="235" t="s">
        <v>139</v>
      </c>
    </row>
    <row r="154" spans="1:65" s="2" customFormat="1" ht="24.2" customHeight="1">
      <c r="A154" s="34"/>
      <c r="B154" s="35"/>
      <c r="C154" s="191" t="s">
        <v>170</v>
      </c>
      <c r="D154" s="191" t="s">
        <v>141</v>
      </c>
      <c r="E154" s="192" t="s">
        <v>504</v>
      </c>
      <c r="F154" s="193" t="s">
        <v>505</v>
      </c>
      <c r="G154" s="194" t="s">
        <v>282</v>
      </c>
      <c r="H154" s="195">
        <v>107</v>
      </c>
      <c r="I154" s="196"/>
      <c r="J154" s="195">
        <f>ROUND(I154*H154,0)</f>
        <v>0</v>
      </c>
      <c r="K154" s="193" t="s">
        <v>145</v>
      </c>
      <c r="L154" s="39"/>
      <c r="M154" s="197" t="s">
        <v>1</v>
      </c>
      <c r="N154" s="198" t="s">
        <v>40</v>
      </c>
      <c r="O154" s="7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146</v>
      </c>
      <c r="AT154" s="201" t="s">
        <v>141</v>
      </c>
      <c r="AU154" s="201" t="s">
        <v>83</v>
      </c>
      <c r="AY154" s="17" t="s">
        <v>139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</v>
      </c>
      <c r="BK154" s="202">
        <f>ROUND(I154*H154,0)</f>
        <v>0</v>
      </c>
      <c r="BL154" s="17" t="s">
        <v>146</v>
      </c>
      <c r="BM154" s="201" t="s">
        <v>506</v>
      </c>
    </row>
    <row r="155" spans="2:51" s="13" customFormat="1" ht="11.25">
      <c r="B155" s="203"/>
      <c r="C155" s="204"/>
      <c r="D155" s="205" t="s">
        <v>148</v>
      </c>
      <c r="E155" s="206" t="s">
        <v>1</v>
      </c>
      <c r="F155" s="207" t="s">
        <v>507</v>
      </c>
      <c r="G155" s="204"/>
      <c r="H155" s="206" t="s">
        <v>1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148</v>
      </c>
      <c r="AU155" s="213" t="s">
        <v>83</v>
      </c>
      <c r="AV155" s="13" t="s">
        <v>8</v>
      </c>
      <c r="AW155" s="13" t="s">
        <v>31</v>
      </c>
      <c r="AX155" s="13" t="s">
        <v>75</v>
      </c>
      <c r="AY155" s="213" t="s">
        <v>139</v>
      </c>
    </row>
    <row r="156" spans="2:51" s="14" customFormat="1" ht="11.25">
      <c r="B156" s="214"/>
      <c r="C156" s="215"/>
      <c r="D156" s="205" t="s">
        <v>148</v>
      </c>
      <c r="E156" s="216" t="s">
        <v>1</v>
      </c>
      <c r="F156" s="217" t="s">
        <v>508</v>
      </c>
      <c r="G156" s="215"/>
      <c r="H156" s="218">
        <v>107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148</v>
      </c>
      <c r="AU156" s="224" t="s">
        <v>83</v>
      </c>
      <c r="AV156" s="14" t="s">
        <v>83</v>
      </c>
      <c r="AW156" s="14" t="s">
        <v>31</v>
      </c>
      <c r="AX156" s="14" t="s">
        <v>75</v>
      </c>
      <c r="AY156" s="224" t="s">
        <v>139</v>
      </c>
    </row>
    <row r="157" spans="2:51" s="15" customFormat="1" ht="11.25">
      <c r="B157" s="225"/>
      <c r="C157" s="226"/>
      <c r="D157" s="205" t="s">
        <v>148</v>
      </c>
      <c r="E157" s="227" t="s">
        <v>1</v>
      </c>
      <c r="F157" s="228" t="s">
        <v>151</v>
      </c>
      <c r="G157" s="226"/>
      <c r="H157" s="229">
        <v>107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148</v>
      </c>
      <c r="AU157" s="235" t="s">
        <v>83</v>
      </c>
      <c r="AV157" s="15" t="s">
        <v>146</v>
      </c>
      <c r="AW157" s="15" t="s">
        <v>31</v>
      </c>
      <c r="AX157" s="15" t="s">
        <v>8</v>
      </c>
      <c r="AY157" s="235" t="s">
        <v>139</v>
      </c>
    </row>
    <row r="158" spans="1:65" s="2" customFormat="1" ht="24.2" customHeight="1">
      <c r="A158" s="34"/>
      <c r="B158" s="35"/>
      <c r="C158" s="191" t="s">
        <v>175</v>
      </c>
      <c r="D158" s="191" t="s">
        <v>141</v>
      </c>
      <c r="E158" s="192" t="s">
        <v>504</v>
      </c>
      <c r="F158" s="193" t="s">
        <v>505</v>
      </c>
      <c r="G158" s="194" t="s">
        <v>282</v>
      </c>
      <c r="H158" s="195">
        <v>2</v>
      </c>
      <c r="I158" s="196"/>
      <c r="J158" s="195">
        <f>ROUND(I158*H158,0)</f>
        <v>0</v>
      </c>
      <c r="K158" s="193" t="s">
        <v>145</v>
      </c>
      <c r="L158" s="39"/>
      <c r="M158" s="197" t="s">
        <v>1</v>
      </c>
      <c r="N158" s="198" t="s">
        <v>40</v>
      </c>
      <c r="O158" s="71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1" t="s">
        <v>146</v>
      </c>
      <c r="AT158" s="201" t="s">
        <v>141</v>
      </c>
      <c r="AU158" s="201" t="s">
        <v>83</v>
      </c>
      <c r="AY158" s="17" t="s">
        <v>139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7" t="s">
        <v>8</v>
      </c>
      <c r="BK158" s="202">
        <f>ROUND(I158*H158,0)</f>
        <v>0</v>
      </c>
      <c r="BL158" s="17" t="s">
        <v>146</v>
      </c>
      <c r="BM158" s="201" t="s">
        <v>509</v>
      </c>
    </row>
    <row r="159" spans="2:51" s="13" customFormat="1" ht="11.25">
      <c r="B159" s="203"/>
      <c r="C159" s="204"/>
      <c r="D159" s="205" t="s">
        <v>148</v>
      </c>
      <c r="E159" s="206" t="s">
        <v>1</v>
      </c>
      <c r="F159" s="207" t="s">
        <v>490</v>
      </c>
      <c r="G159" s="204"/>
      <c r="H159" s="206" t="s">
        <v>1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148</v>
      </c>
      <c r="AU159" s="213" t="s">
        <v>83</v>
      </c>
      <c r="AV159" s="13" t="s">
        <v>8</v>
      </c>
      <c r="AW159" s="13" t="s">
        <v>31</v>
      </c>
      <c r="AX159" s="13" t="s">
        <v>75</v>
      </c>
      <c r="AY159" s="213" t="s">
        <v>139</v>
      </c>
    </row>
    <row r="160" spans="2:51" s="14" customFormat="1" ht="11.25">
      <c r="B160" s="214"/>
      <c r="C160" s="215"/>
      <c r="D160" s="205" t="s">
        <v>148</v>
      </c>
      <c r="E160" s="216" t="s">
        <v>1</v>
      </c>
      <c r="F160" s="217" t="s">
        <v>83</v>
      </c>
      <c r="G160" s="215"/>
      <c r="H160" s="218">
        <v>2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148</v>
      </c>
      <c r="AU160" s="224" t="s">
        <v>83</v>
      </c>
      <c r="AV160" s="14" t="s">
        <v>83</v>
      </c>
      <c r="AW160" s="14" t="s">
        <v>31</v>
      </c>
      <c r="AX160" s="14" t="s">
        <v>75</v>
      </c>
      <c r="AY160" s="224" t="s">
        <v>139</v>
      </c>
    </row>
    <row r="161" spans="2:51" s="15" customFormat="1" ht="11.25">
      <c r="B161" s="225"/>
      <c r="C161" s="226"/>
      <c r="D161" s="205" t="s">
        <v>148</v>
      </c>
      <c r="E161" s="227" t="s">
        <v>1</v>
      </c>
      <c r="F161" s="228" t="s">
        <v>151</v>
      </c>
      <c r="G161" s="226"/>
      <c r="H161" s="229">
        <v>2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148</v>
      </c>
      <c r="AU161" s="235" t="s">
        <v>83</v>
      </c>
      <c r="AV161" s="15" t="s">
        <v>146</v>
      </c>
      <c r="AW161" s="15" t="s">
        <v>31</v>
      </c>
      <c r="AX161" s="15" t="s">
        <v>8</v>
      </c>
      <c r="AY161" s="235" t="s">
        <v>139</v>
      </c>
    </row>
    <row r="162" spans="1:65" s="2" customFormat="1" ht="24.2" customHeight="1">
      <c r="A162" s="34"/>
      <c r="B162" s="35"/>
      <c r="C162" s="191" t="s">
        <v>181</v>
      </c>
      <c r="D162" s="191" t="s">
        <v>141</v>
      </c>
      <c r="E162" s="192" t="s">
        <v>504</v>
      </c>
      <c r="F162" s="193" t="s">
        <v>505</v>
      </c>
      <c r="G162" s="194" t="s">
        <v>282</v>
      </c>
      <c r="H162" s="195">
        <v>4.65</v>
      </c>
      <c r="I162" s="196"/>
      <c r="J162" s="195">
        <f>ROUND(I162*H162,0)</f>
        <v>0</v>
      </c>
      <c r="K162" s="193" t="s">
        <v>145</v>
      </c>
      <c r="L162" s="39"/>
      <c r="M162" s="197" t="s">
        <v>1</v>
      </c>
      <c r="N162" s="198" t="s">
        <v>40</v>
      </c>
      <c r="O162" s="7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1" t="s">
        <v>146</v>
      </c>
      <c r="AT162" s="201" t="s">
        <v>141</v>
      </c>
      <c r="AU162" s="201" t="s">
        <v>83</v>
      </c>
      <c r="AY162" s="17" t="s">
        <v>139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7" t="s">
        <v>8</v>
      </c>
      <c r="BK162" s="202">
        <f>ROUND(I162*H162,0)</f>
        <v>0</v>
      </c>
      <c r="BL162" s="17" t="s">
        <v>146</v>
      </c>
      <c r="BM162" s="201" t="s">
        <v>510</v>
      </c>
    </row>
    <row r="163" spans="2:51" s="13" customFormat="1" ht="11.25">
      <c r="B163" s="203"/>
      <c r="C163" s="204"/>
      <c r="D163" s="205" t="s">
        <v>148</v>
      </c>
      <c r="E163" s="206" t="s">
        <v>1</v>
      </c>
      <c r="F163" s="207" t="s">
        <v>511</v>
      </c>
      <c r="G163" s="204"/>
      <c r="H163" s="206" t="s">
        <v>1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148</v>
      </c>
      <c r="AU163" s="213" t="s">
        <v>83</v>
      </c>
      <c r="AV163" s="13" t="s">
        <v>8</v>
      </c>
      <c r="AW163" s="13" t="s">
        <v>31</v>
      </c>
      <c r="AX163" s="13" t="s">
        <v>75</v>
      </c>
      <c r="AY163" s="213" t="s">
        <v>139</v>
      </c>
    </row>
    <row r="164" spans="2:51" s="14" customFormat="1" ht="11.25">
      <c r="B164" s="214"/>
      <c r="C164" s="215"/>
      <c r="D164" s="205" t="s">
        <v>148</v>
      </c>
      <c r="E164" s="216" t="s">
        <v>1</v>
      </c>
      <c r="F164" s="217" t="s">
        <v>512</v>
      </c>
      <c r="G164" s="215"/>
      <c r="H164" s="218">
        <v>4.65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148</v>
      </c>
      <c r="AU164" s="224" t="s">
        <v>83</v>
      </c>
      <c r="AV164" s="14" t="s">
        <v>83</v>
      </c>
      <c r="AW164" s="14" t="s">
        <v>31</v>
      </c>
      <c r="AX164" s="14" t="s">
        <v>75</v>
      </c>
      <c r="AY164" s="224" t="s">
        <v>139</v>
      </c>
    </row>
    <row r="165" spans="2:51" s="15" customFormat="1" ht="11.25">
      <c r="B165" s="225"/>
      <c r="C165" s="226"/>
      <c r="D165" s="205" t="s">
        <v>148</v>
      </c>
      <c r="E165" s="227" t="s">
        <v>1</v>
      </c>
      <c r="F165" s="228" t="s">
        <v>151</v>
      </c>
      <c r="G165" s="226"/>
      <c r="H165" s="229">
        <v>4.65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148</v>
      </c>
      <c r="AU165" s="235" t="s">
        <v>83</v>
      </c>
      <c r="AV165" s="15" t="s">
        <v>146</v>
      </c>
      <c r="AW165" s="15" t="s">
        <v>31</v>
      </c>
      <c r="AX165" s="15" t="s">
        <v>8</v>
      </c>
      <c r="AY165" s="235" t="s">
        <v>139</v>
      </c>
    </row>
    <row r="166" spans="1:65" s="2" customFormat="1" ht="24.2" customHeight="1">
      <c r="A166" s="34"/>
      <c r="B166" s="35"/>
      <c r="C166" s="191" t="s">
        <v>185</v>
      </c>
      <c r="D166" s="191" t="s">
        <v>141</v>
      </c>
      <c r="E166" s="192" t="s">
        <v>504</v>
      </c>
      <c r="F166" s="193" t="s">
        <v>505</v>
      </c>
      <c r="G166" s="194" t="s">
        <v>282</v>
      </c>
      <c r="H166" s="195">
        <v>150</v>
      </c>
      <c r="I166" s="196"/>
      <c r="J166" s="195">
        <f>ROUND(I166*H166,0)</f>
        <v>0</v>
      </c>
      <c r="K166" s="193" t="s">
        <v>145</v>
      </c>
      <c r="L166" s="39"/>
      <c r="M166" s="197" t="s">
        <v>1</v>
      </c>
      <c r="N166" s="198" t="s">
        <v>40</v>
      </c>
      <c r="O166" s="71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146</v>
      </c>
      <c r="AT166" s="201" t="s">
        <v>141</v>
      </c>
      <c r="AU166" s="201" t="s">
        <v>83</v>
      </c>
      <c r="AY166" s="17" t="s">
        <v>139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7" t="s">
        <v>8</v>
      </c>
      <c r="BK166" s="202">
        <f>ROUND(I166*H166,0)</f>
        <v>0</v>
      </c>
      <c r="BL166" s="17" t="s">
        <v>146</v>
      </c>
      <c r="BM166" s="201" t="s">
        <v>513</v>
      </c>
    </row>
    <row r="167" spans="2:51" s="13" customFormat="1" ht="11.25">
      <c r="B167" s="203"/>
      <c r="C167" s="204"/>
      <c r="D167" s="205" t="s">
        <v>148</v>
      </c>
      <c r="E167" s="206" t="s">
        <v>1</v>
      </c>
      <c r="F167" s="207" t="s">
        <v>514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148</v>
      </c>
      <c r="AU167" s="213" t="s">
        <v>83</v>
      </c>
      <c r="AV167" s="13" t="s">
        <v>8</v>
      </c>
      <c r="AW167" s="13" t="s">
        <v>31</v>
      </c>
      <c r="AX167" s="13" t="s">
        <v>75</v>
      </c>
      <c r="AY167" s="213" t="s">
        <v>139</v>
      </c>
    </row>
    <row r="168" spans="2:51" s="14" customFormat="1" ht="11.25">
      <c r="B168" s="214"/>
      <c r="C168" s="215"/>
      <c r="D168" s="205" t="s">
        <v>148</v>
      </c>
      <c r="E168" s="216" t="s">
        <v>1</v>
      </c>
      <c r="F168" s="217" t="s">
        <v>503</v>
      </c>
      <c r="G168" s="215"/>
      <c r="H168" s="218">
        <v>150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148</v>
      </c>
      <c r="AU168" s="224" t="s">
        <v>83</v>
      </c>
      <c r="AV168" s="14" t="s">
        <v>83</v>
      </c>
      <c r="AW168" s="14" t="s">
        <v>31</v>
      </c>
      <c r="AX168" s="14" t="s">
        <v>75</v>
      </c>
      <c r="AY168" s="224" t="s">
        <v>139</v>
      </c>
    </row>
    <row r="169" spans="2:51" s="15" customFormat="1" ht="11.25">
      <c r="B169" s="225"/>
      <c r="C169" s="226"/>
      <c r="D169" s="205" t="s">
        <v>148</v>
      </c>
      <c r="E169" s="227" t="s">
        <v>1</v>
      </c>
      <c r="F169" s="228" t="s">
        <v>151</v>
      </c>
      <c r="G169" s="226"/>
      <c r="H169" s="229">
        <v>150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148</v>
      </c>
      <c r="AU169" s="235" t="s">
        <v>83</v>
      </c>
      <c r="AV169" s="15" t="s">
        <v>146</v>
      </c>
      <c r="AW169" s="15" t="s">
        <v>31</v>
      </c>
      <c r="AX169" s="15" t="s">
        <v>8</v>
      </c>
      <c r="AY169" s="235" t="s">
        <v>139</v>
      </c>
    </row>
    <row r="170" spans="1:65" s="2" customFormat="1" ht="24.2" customHeight="1">
      <c r="A170" s="34"/>
      <c r="B170" s="35"/>
      <c r="C170" s="191" t="s">
        <v>189</v>
      </c>
      <c r="D170" s="191" t="s">
        <v>141</v>
      </c>
      <c r="E170" s="192" t="s">
        <v>504</v>
      </c>
      <c r="F170" s="193" t="s">
        <v>505</v>
      </c>
      <c r="G170" s="194" t="s">
        <v>282</v>
      </c>
      <c r="H170" s="195">
        <v>0.51</v>
      </c>
      <c r="I170" s="196"/>
      <c r="J170" s="195">
        <f>ROUND(I170*H170,0)</f>
        <v>0</v>
      </c>
      <c r="K170" s="193" t="s">
        <v>145</v>
      </c>
      <c r="L170" s="39"/>
      <c r="M170" s="197" t="s">
        <v>1</v>
      </c>
      <c r="N170" s="198" t="s">
        <v>40</v>
      </c>
      <c r="O170" s="7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146</v>
      </c>
      <c r="AT170" s="201" t="s">
        <v>141</v>
      </c>
      <c r="AU170" s="201" t="s">
        <v>83</v>
      </c>
      <c r="AY170" s="17" t="s">
        <v>139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7" t="s">
        <v>8</v>
      </c>
      <c r="BK170" s="202">
        <f>ROUND(I170*H170,0)</f>
        <v>0</v>
      </c>
      <c r="BL170" s="17" t="s">
        <v>146</v>
      </c>
      <c r="BM170" s="201" t="s">
        <v>515</v>
      </c>
    </row>
    <row r="171" spans="2:51" s="13" customFormat="1" ht="22.5">
      <c r="B171" s="203"/>
      <c r="C171" s="204"/>
      <c r="D171" s="205" t="s">
        <v>148</v>
      </c>
      <c r="E171" s="206" t="s">
        <v>1</v>
      </c>
      <c r="F171" s="207" t="s">
        <v>516</v>
      </c>
      <c r="G171" s="204"/>
      <c r="H171" s="206" t="s">
        <v>1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148</v>
      </c>
      <c r="AU171" s="213" t="s">
        <v>83</v>
      </c>
      <c r="AV171" s="13" t="s">
        <v>8</v>
      </c>
      <c r="AW171" s="13" t="s">
        <v>31</v>
      </c>
      <c r="AX171" s="13" t="s">
        <v>75</v>
      </c>
      <c r="AY171" s="213" t="s">
        <v>139</v>
      </c>
    </row>
    <row r="172" spans="2:51" s="14" customFormat="1" ht="11.25">
      <c r="B172" s="214"/>
      <c r="C172" s="215"/>
      <c r="D172" s="205" t="s">
        <v>148</v>
      </c>
      <c r="E172" s="216" t="s">
        <v>1</v>
      </c>
      <c r="F172" s="217" t="s">
        <v>517</v>
      </c>
      <c r="G172" s="215"/>
      <c r="H172" s="218">
        <v>0.512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148</v>
      </c>
      <c r="AU172" s="224" t="s">
        <v>83</v>
      </c>
      <c r="AV172" s="14" t="s">
        <v>83</v>
      </c>
      <c r="AW172" s="14" t="s">
        <v>31</v>
      </c>
      <c r="AX172" s="14" t="s">
        <v>75</v>
      </c>
      <c r="AY172" s="224" t="s">
        <v>139</v>
      </c>
    </row>
    <row r="173" spans="2:51" s="15" customFormat="1" ht="11.25">
      <c r="B173" s="225"/>
      <c r="C173" s="226"/>
      <c r="D173" s="205" t="s">
        <v>148</v>
      </c>
      <c r="E173" s="227" t="s">
        <v>1</v>
      </c>
      <c r="F173" s="228" t="s">
        <v>151</v>
      </c>
      <c r="G173" s="226"/>
      <c r="H173" s="229">
        <v>0.512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148</v>
      </c>
      <c r="AU173" s="235" t="s">
        <v>83</v>
      </c>
      <c r="AV173" s="15" t="s">
        <v>146</v>
      </c>
      <c r="AW173" s="15" t="s">
        <v>31</v>
      </c>
      <c r="AX173" s="15" t="s">
        <v>8</v>
      </c>
      <c r="AY173" s="235" t="s">
        <v>139</v>
      </c>
    </row>
    <row r="174" spans="1:65" s="2" customFormat="1" ht="21.75" customHeight="1">
      <c r="A174" s="34"/>
      <c r="B174" s="35"/>
      <c r="C174" s="191" t="s">
        <v>193</v>
      </c>
      <c r="D174" s="191" t="s">
        <v>141</v>
      </c>
      <c r="E174" s="192" t="s">
        <v>518</v>
      </c>
      <c r="F174" s="193" t="s">
        <v>519</v>
      </c>
      <c r="G174" s="194" t="s">
        <v>166</v>
      </c>
      <c r="H174" s="195">
        <v>105</v>
      </c>
      <c r="I174" s="196"/>
      <c r="J174" s="195">
        <f>ROUND(I174*H174,0)</f>
        <v>0</v>
      </c>
      <c r="K174" s="193" t="s">
        <v>145</v>
      </c>
      <c r="L174" s="39"/>
      <c r="M174" s="197" t="s">
        <v>1</v>
      </c>
      <c r="N174" s="198" t="s">
        <v>40</v>
      </c>
      <c r="O174" s="71"/>
      <c r="P174" s="199">
        <f>O174*H174</f>
        <v>0</v>
      </c>
      <c r="Q174" s="199">
        <v>0.00198518</v>
      </c>
      <c r="R174" s="199">
        <f>Q174*H174</f>
        <v>0.20844390000000002</v>
      </c>
      <c r="S174" s="199">
        <v>0</v>
      </c>
      <c r="T174" s="20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1" t="s">
        <v>146</v>
      </c>
      <c r="AT174" s="201" t="s">
        <v>141</v>
      </c>
      <c r="AU174" s="201" t="s">
        <v>83</v>
      </c>
      <c r="AY174" s="17" t="s">
        <v>139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7" t="s">
        <v>8</v>
      </c>
      <c r="BK174" s="202">
        <f>ROUND(I174*H174,0)</f>
        <v>0</v>
      </c>
      <c r="BL174" s="17" t="s">
        <v>146</v>
      </c>
      <c r="BM174" s="201" t="s">
        <v>520</v>
      </c>
    </row>
    <row r="175" spans="2:51" s="13" customFormat="1" ht="11.25">
      <c r="B175" s="203"/>
      <c r="C175" s="204"/>
      <c r="D175" s="205" t="s">
        <v>148</v>
      </c>
      <c r="E175" s="206" t="s">
        <v>1</v>
      </c>
      <c r="F175" s="207" t="s">
        <v>521</v>
      </c>
      <c r="G175" s="204"/>
      <c r="H175" s="206" t="s">
        <v>1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148</v>
      </c>
      <c r="AU175" s="213" t="s">
        <v>83</v>
      </c>
      <c r="AV175" s="13" t="s">
        <v>8</v>
      </c>
      <c r="AW175" s="13" t="s">
        <v>31</v>
      </c>
      <c r="AX175" s="13" t="s">
        <v>75</v>
      </c>
      <c r="AY175" s="213" t="s">
        <v>139</v>
      </c>
    </row>
    <row r="176" spans="2:51" s="14" customFormat="1" ht="11.25">
      <c r="B176" s="214"/>
      <c r="C176" s="215"/>
      <c r="D176" s="205" t="s">
        <v>148</v>
      </c>
      <c r="E176" s="216" t="s">
        <v>1</v>
      </c>
      <c r="F176" s="217" t="s">
        <v>522</v>
      </c>
      <c r="G176" s="215"/>
      <c r="H176" s="218">
        <v>105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148</v>
      </c>
      <c r="AU176" s="224" t="s">
        <v>83</v>
      </c>
      <c r="AV176" s="14" t="s">
        <v>83</v>
      </c>
      <c r="AW176" s="14" t="s">
        <v>31</v>
      </c>
      <c r="AX176" s="14" t="s">
        <v>75</v>
      </c>
      <c r="AY176" s="224" t="s">
        <v>139</v>
      </c>
    </row>
    <row r="177" spans="2:51" s="15" customFormat="1" ht="11.25">
      <c r="B177" s="225"/>
      <c r="C177" s="226"/>
      <c r="D177" s="205" t="s">
        <v>148</v>
      </c>
      <c r="E177" s="227" t="s">
        <v>1</v>
      </c>
      <c r="F177" s="228" t="s">
        <v>151</v>
      </c>
      <c r="G177" s="226"/>
      <c r="H177" s="229">
        <v>105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148</v>
      </c>
      <c r="AU177" s="235" t="s">
        <v>83</v>
      </c>
      <c r="AV177" s="15" t="s">
        <v>146</v>
      </c>
      <c r="AW177" s="15" t="s">
        <v>31</v>
      </c>
      <c r="AX177" s="15" t="s">
        <v>8</v>
      </c>
      <c r="AY177" s="235" t="s">
        <v>139</v>
      </c>
    </row>
    <row r="178" spans="1:65" s="2" customFormat="1" ht="24.2" customHeight="1">
      <c r="A178" s="34"/>
      <c r="B178" s="35"/>
      <c r="C178" s="191" t="s">
        <v>199</v>
      </c>
      <c r="D178" s="191" t="s">
        <v>141</v>
      </c>
      <c r="E178" s="192" t="s">
        <v>523</v>
      </c>
      <c r="F178" s="193" t="s">
        <v>524</v>
      </c>
      <c r="G178" s="194" t="s">
        <v>166</v>
      </c>
      <c r="H178" s="195">
        <v>105</v>
      </c>
      <c r="I178" s="196"/>
      <c r="J178" s="195">
        <f>ROUND(I178*H178,0)</f>
        <v>0</v>
      </c>
      <c r="K178" s="193" t="s">
        <v>145</v>
      </c>
      <c r="L178" s="39"/>
      <c r="M178" s="197" t="s">
        <v>1</v>
      </c>
      <c r="N178" s="198" t="s">
        <v>40</v>
      </c>
      <c r="O178" s="71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1" t="s">
        <v>146</v>
      </c>
      <c r="AT178" s="201" t="s">
        <v>141</v>
      </c>
      <c r="AU178" s="201" t="s">
        <v>83</v>
      </c>
      <c r="AY178" s="17" t="s">
        <v>139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7" t="s">
        <v>8</v>
      </c>
      <c r="BK178" s="202">
        <f>ROUND(I178*H178,0)</f>
        <v>0</v>
      </c>
      <c r="BL178" s="17" t="s">
        <v>146</v>
      </c>
      <c r="BM178" s="201" t="s">
        <v>525</v>
      </c>
    </row>
    <row r="179" spans="2:51" s="13" customFormat="1" ht="11.25">
      <c r="B179" s="203"/>
      <c r="C179" s="204"/>
      <c r="D179" s="205" t="s">
        <v>148</v>
      </c>
      <c r="E179" s="206" t="s">
        <v>1</v>
      </c>
      <c r="F179" s="207" t="s">
        <v>521</v>
      </c>
      <c r="G179" s="204"/>
      <c r="H179" s="206" t="s">
        <v>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148</v>
      </c>
      <c r="AU179" s="213" t="s">
        <v>83</v>
      </c>
      <c r="AV179" s="13" t="s">
        <v>8</v>
      </c>
      <c r="AW179" s="13" t="s">
        <v>31</v>
      </c>
      <c r="AX179" s="13" t="s">
        <v>75</v>
      </c>
      <c r="AY179" s="213" t="s">
        <v>139</v>
      </c>
    </row>
    <row r="180" spans="2:51" s="14" customFormat="1" ht="11.25">
      <c r="B180" s="214"/>
      <c r="C180" s="215"/>
      <c r="D180" s="205" t="s">
        <v>148</v>
      </c>
      <c r="E180" s="216" t="s">
        <v>1</v>
      </c>
      <c r="F180" s="217" t="s">
        <v>522</v>
      </c>
      <c r="G180" s="215"/>
      <c r="H180" s="218">
        <v>105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148</v>
      </c>
      <c r="AU180" s="224" t="s">
        <v>83</v>
      </c>
      <c r="AV180" s="14" t="s">
        <v>83</v>
      </c>
      <c r="AW180" s="14" t="s">
        <v>31</v>
      </c>
      <c r="AX180" s="14" t="s">
        <v>75</v>
      </c>
      <c r="AY180" s="224" t="s">
        <v>139</v>
      </c>
    </row>
    <row r="181" spans="2:51" s="15" customFormat="1" ht="11.25">
      <c r="B181" s="225"/>
      <c r="C181" s="226"/>
      <c r="D181" s="205" t="s">
        <v>148</v>
      </c>
      <c r="E181" s="227" t="s">
        <v>1</v>
      </c>
      <c r="F181" s="228" t="s">
        <v>151</v>
      </c>
      <c r="G181" s="226"/>
      <c r="H181" s="229">
        <v>105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148</v>
      </c>
      <c r="AU181" s="235" t="s">
        <v>83</v>
      </c>
      <c r="AV181" s="15" t="s">
        <v>146</v>
      </c>
      <c r="AW181" s="15" t="s">
        <v>31</v>
      </c>
      <c r="AX181" s="15" t="s">
        <v>8</v>
      </c>
      <c r="AY181" s="235" t="s">
        <v>139</v>
      </c>
    </row>
    <row r="182" spans="1:65" s="2" customFormat="1" ht="37.9" customHeight="1">
      <c r="A182" s="34"/>
      <c r="B182" s="35"/>
      <c r="C182" s="191" t="s">
        <v>203</v>
      </c>
      <c r="D182" s="191" t="s">
        <v>141</v>
      </c>
      <c r="E182" s="192" t="s">
        <v>280</v>
      </c>
      <c r="F182" s="193" t="s">
        <v>281</v>
      </c>
      <c r="G182" s="194" t="s">
        <v>282</v>
      </c>
      <c r="H182" s="195">
        <v>28.8</v>
      </c>
      <c r="I182" s="196"/>
      <c r="J182" s="195">
        <f>ROUND(I182*H182,0)</f>
        <v>0</v>
      </c>
      <c r="K182" s="193" t="s">
        <v>145</v>
      </c>
      <c r="L182" s="39"/>
      <c r="M182" s="197" t="s">
        <v>1</v>
      </c>
      <c r="N182" s="198" t="s">
        <v>40</v>
      </c>
      <c r="O182" s="7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1" t="s">
        <v>146</v>
      </c>
      <c r="AT182" s="201" t="s">
        <v>141</v>
      </c>
      <c r="AU182" s="201" t="s">
        <v>83</v>
      </c>
      <c r="AY182" s="17" t="s">
        <v>139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7" t="s">
        <v>8</v>
      </c>
      <c r="BK182" s="202">
        <f>ROUND(I182*H182,0)</f>
        <v>0</v>
      </c>
      <c r="BL182" s="17" t="s">
        <v>146</v>
      </c>
      <c r="BM182" s="201" t="s">
        <v>526</v>
      </c>
    </row>
    <row r="183" spans="2:51" s="13" customFormat="1" ht="22.5">
      <c r="B183" s="203"/>
      <c r="C183" s="204"/>
      <c r="D183" s="205" t="s">
        <v>148</v>
      </c>
      <c r="E183" s="206" t="s">
        <v>1</v>
      </c>
      <c r="F183" s="207" t="s">
        <v>527</v>
      </c>
      <c r="G183" s="204"/>
      <c r="H183" s="206" t="s">
        <v>1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148</v>
      </c>
      <c r="AU183" s="213" t="s">
        <v>83</v>
      </c>
      <c r="AV183" s="13" t="s">
        <v>8</v>
      </c>
      <c r="AW183" s="13" t="s">
        <v>31</v>
      </c>
      <c r="AX183" s="13" t="s">
        <v>75</v>
      </c>
      <c r="AY183" s="213" t="s">
        <v>139</v>
      </c>
    </row>
    <row r="184" spans="2:51" s="14" customFormat="1" ht="11.25">
      <c r="B184" s="214"/>
      <c r="C184" s="215"/>
      <c r="D184" s="205" t="s">
        <v>148</v>
      </c>
      <c r="E184" s="216" t="s">
        <v>1</v>
      </c>
      <c r="F184" s="217" t="s">
        <v>528</v>
      </c>
      <c r="G184" s="215"/>
      <c r="H184" s="218">
        <v>28.8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148</v>
      </c>
      <c r="AU184" s="224" t="s">
        <v>83</v>
      </c>
      <c r="AV184" s="14" t="s">
        <v>83</v>
      </c>
      <c r="AW184" s="14" t="s">
        <v>31</v>
      </c>
      <c r="AX184" s="14" t="s">
        <v>75</v>
      </c>
      <c r="AY184" s="224" t="s">
        <v>139</v>
      </c>
    </row>
    <row r="185" spans="2:51" s="15" customFormat="1" ht="11.25">
      <c r="B185" s="225"/>
      <c r="C185" s="226"/>
      <c r="D185" s="205" t="s">
        <v>148</v>
      </c>
      <c r="E185" s="227" t="s">
        <v>1</v>
      </c>
      <c r="F185" s="228" t="s">
        <v>151</v>
      </c>
      <c r="G185" s="226"/>
      <c r="H185" s="229">
        <v>28.8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148</v>
      </c>
      <c r="AU185" s="235" t="s">
        <v>83</v>
      </c>
      <c r="AV185" s="15" t="s">
        <v>146</v>
      </c>
      <c r="AW185" s="15" t="s">
        <v>31</v>
      </c>
      <c r="AX185" s="15" t="s">
        <v>8</v>
      </c>
      <c r="AY185" s="235" t="s">
        <v>139</v>
      </c>
    </row>
    <row r="186" spans="1:65" s="2" customFormat="1" ht="37.9" customHeight="1">
      <c r="A186" s="34"/>
      <c r="B186" s="35"/>
      <c r="C186" s="191" t="s">
        <v>207</v>
      </c>
      <c r="D186" s="191" t="s">
        <v>141</v>
      </c>
      <c r="E186" s="192" t="s">
        <v>529</v>
      </c>
      <c r="F186" s="193" t="s">
        <v>530</v>
      </c>
      <c r="G186" s="194" t="s">
        <v>282</v>
      </c>
      <c r="H186" s="195">
        <v>37.65</v>
      </c>
      <c r="I186" s="196"/>
      <c r="J186" s="195">
        <f>ROUND(I186*H186,0)</f>
        <v>0</v>
      </c>
      <c r="K186" s="193" t="s">
        <v>145</v>
      </c>
      <c r="L186" s="39"/>
      <c r="M186" s="197" t="s">
        <v>1</v>
      </c>
      <c r="N186" s="198" t="s">
        <v>40</v>
      </c>
      <c r="O186" s="71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1" t="s">
        <v>146</v>
      </c>
      <c r="AT186" s="201" t="s">
        <v>141</v>
      </c>
      <c r="AU186" s="201" t="s">
        <v>83</v>
      </c>
      <c r="AY186" s="17" t="s">
        <v>139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7" t="s">
        <v>8</v>
      </c>
      <c r="BK186" s="202">
        <f>ROUND(I186*H186,0)</f>
        <v>0</v>
      </c>
      <c r="BL186" s="17" t="s">
        <v>146</v>
      </c>
      <c r="BM186" s="201" t="s">
        <v>531</v>
      </c>
    </row>
    <row r="187" spans="2:51" s="13" customFormat="1" ht="22.5">
      <c r="B187" s="203"/>
      <c r="C187" s="204"/>
      <c r="D187" s="205" t="s">
        <v>148</v>
      </c>
      <c r="E187" s="206" t="s">
        <v>1</v>
      </c>
      <c r="F187" s="207" t="s">
        <v>532</v>
      </c>
      <c r="G187" s="204"/>
      <c r="H187" s="206" t="s">
        <v>1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148</v>
      </c>
      <c r="AU187" s="213" t="s">
        <v>83</v>
      </c>
      <c r="AV187" s="13" t="s">
        <v>8</v>
      </c>
      <c r="AW187" s="13" t="s">
        <v>31</v>
      </c>
      <c r="AX187" s="13" t="s">
        <v>75</v>
      </c>
      <c r="AY187" s="213" t="s">
        <v>139</v>
      </c>
    </row>
    <row r="188" spans="2:51" s="14" customFormat="1" ht="11.25">
      <c r="B188" s="214"/>
      <c r="C188" s="215"/>
      <c r="D188" s="205" t="s">
        <v>148</v>
      </c>
      <c r="E188" s="216" t="s">
        <v>1</v>
      </c>
      <c r="F188" s="217" t="s">
        <v>533</v>
      </c>
      <c r="G188" s="215"/>
      <c r="H188" s="218">
        <v>37.65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148</v>
      </c>
      <c r="AU188" s="224" t="s">
        <v>83</v>
      </c>
      <c r="AV188" s="14" t="s">
        <v>83</v>
      </c>
      <c r="AW188" s="14" t="s">
        <v>31</v>
      </c>
      <c r="AX188" s="14" t="s">
        <v>75</v>
      </c>
      <c r="AY188" s="224" t="s">
        <v>139</v>
      </c>
    </row>
    <row r="189" spans="2:51" s="15" customFormat="1" ht="11.25">
      <c r="B189" s="225"/>
      <c r="C189" s="226"/>
      <c r="D189" s="205" t="s">
        <v>148</v>
      </c>
      <c r="E189" s="227" t="s">
        <v>1</v>
      </c>
      <c r="F189" s="228" t="s">
        <v>151</v>
      </c>
      <c r="G189" s="226"/>
      <c r="H189" s="229">
        <v>37.65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148</v>
      </c>
      <c r="AU189" s="235" t="s">
        <v>83</v>
      </c>
      <c r="AV189" s="15" t="s">
        <v>146</v>
      </c>
      <c r="AW189" s="15" t="s">
        <v>31</v>
      </c>
      <c r="AX189" s="15" t="s">
        <v>8</v>
      </c>
      <c r="AY189" s="235" t="s">
        <v>139</v>
      </c>
    </row>
    <row r="190" spans="1:65" s="2" customFormat="1" ht="37.9" customHeight="1">
      <c r="A190" s="34"/>
      <c r="B190" s="35"/>
      <c r="C190" s="191" t="s">
        <v>9</v>
      </c>
      <c r="D190" s="191" t="s">
        <v>141</v>
      </c>
      <c r="E190" s="192" t="s">
        <v>529</v>
      </c>
      <c r="F190" s="193" t="s">
        <v>530</v>
      </c>
      <c r="G190" s="194" t="s">
        <v>282</v>
      </c>
      <c r="H190" s="195">
        <v>1070</v>
      </c>
      <c r="I190" s="196"/>
      <c r="J190" s="195">
        <f>ROUND(I190*H190,0)</f>
        <v>0</v>
      </c>
      <c r="K190" s="193" t="s">
        <v>145</v>
      </c>
      <c r="L190" s="39"/>
      <c r="M190" s="197" t="s">
        <v>1</v>
      </c>
      <c r="N190" s="198" t="s">
        <v>40</v>
      </c>
      <c r="O190" s="7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1" t="s">
        <v>146</v>
      </c>
      <c r="AT190" s="201" t="s">
        <v>141</v>
      </c>
      <c r="AU190" s="201" t="s">
        <v>83</v>
      </c>
      <c r="AY190" s="17" t="s">
        <v>139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7" t="s">
        <v>8</v>
      </c>
      <c r="BK190" s="202">
        <f>ROUND(I190*H190,0)</f>
        <v>0</v>
      </c>
      <c r="BL190" s="17" t="s">
        <v>146</v>
      </c>
      <c r="BM190" s="201" t="s">
        <v>534</v>
      </c>
    </row>
    <row r="191" spans="2:51" s="13" customFormat="1" ht="11.25">
      <c r="B191" s="203"/>
      <c r="C191" s="204"/>
      <c r="D191" s="205" t="s">
        <v>148</v>
      </c>
      <c r="E191" s="206" t="s">
        <v>1</v>
      </c>
      <c r="F191" s="207" t="s">
        <v>485</v>
      </c>
      <c r="G191" s="204"/>
      <c r="H191" s="206" t="s">
        <v>1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148</v>
      </c>
      <c r="AU191" s="213" t="s">
        <v>83</v>
      </c>
      <c r="AV191" s="13" t="s">
        <v>8</v>
      </c>
      <c r="AW191" s="13" t="s">
        <v>31</v>
      </c>
      <c r="AX191" s="13" t="s">
        <v>75</v>
      </c>
      <c r="AY191" s="213" t="s">
        <v>139</v>
      </c>
    </row>
    <row r="192" spans="2:51" s="14" customFormat="1" ht="11.25">
      <c r="B192" s="214"/>
      <c r="C192" s="215"/>
      <c r="D192" s="205" t="s">
        <v>148</v>
      </c>
      <c r="E192" s="216" t="s">
        <v>1</v>
      </c>
      <c r="F192" s="217" t="s">
        <v>486</v>
      </c>
      <c r="G192" s="215"/>
      <c r="H192" s="218">
        <v>1070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148</v>
      </c>
      <c r="AU192" s="224" t="s">
        <v>83</v>
      </c>
      <c r="AV192" s="14" t="s">
        <v>83</v>
      </c>
      <c r="AW192" s="14" t="s">
        <v>31</v>
      </c>
      <c r="AX192" s="14" t="s">
        <v>75</v>
      </c>
      <c r="AY192" s="224" t="s">
        <v>139</v>
      </c>
    </row>
    <row r="193" spans="2:51" s="15" customFormat="1" ht="11.25">
      <c r="B193" s="225"/>
      <c r="C193" s="226"/>
      <c r="D193" s="205" t="s">
        <v>148</v>
      </c>
      <c r="E193" s="227" t="s">
        <v>1</v>
      </c>
      <c r="F193" s="228" t="s">
        <v>151</v>
      </c>
      <c r="G193" s="226"/>
      <c r="H193" s="229">
        <v>1070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148</v>
      </c>
      <c r="AU193" s="235" t="s">
        <v>83</v>
      </c>
      <c r="AV193" s="15" t="s">
        <v>146</v>
      </c>
      <c r="AW193" s="15" t="s">
        <v>31</v>
      </c>
      <c r="AX193" s="15" t="s">
        <v>8</v>
      </c>
      <c r="AY193" s="235" t="s">
        <v>139</v>
      </c>
    </row>
    <row r="194" spans="1:65" s="2" customFormat="1" ht="37.9" customHeight="1">
      <c r="A194" s="34"/>
      <c r="B194" s="35"/>
      <c r="C194" s="191" t="s">
        <v>215</v>
      </c>
      <c r="D194" s="191" t="s">
        <v>141</v>
      </c>
      <c r="E194" s="192" t="s">
        <v>529</v>
      </c>
      <c r="F194" s="193" t="s">
        <v>530</v>
      </c>
      <c r="G194" s="194" t="s">
        <v>282</v>
      </c>
      <c r="H194" s="195">
        <v>13</v>
      </c>
      <c r="I194" s="196"/>
      <c r="J194" s="195">
        <f>ROUND(I194*H194,0)</f>
        <v>0</v>
      </c>
      <c r="K194" s="193" t="s">
        <v>145</v>
      </c>
      <c r="L194" s="39"/>
      <c r="M194" s="197" t="s">
        <v>1</v>
      </c>
      <c r="N194" s="198" t="s">
        <v>40</v>
      </c>
      <c r="O194" s="71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146</v>
      </c>
      <c r="AT194" s="201" t="s">
        <v>141</v>
      </c>
      <c r="AU194" s="201" t="s">
        <v>83</v>
      </c>
      <c r="AY194" s="17" t="s">
        <v>139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7" t="s">
        <v>8</v>
      </c>
      <c r="BK194" s="202">
        <f>ROUND(I194*H194,0)</f>
        <v>0</v>
      </c>
      <c r="BL194" s="17" t="s">
        <v>146</v>
      </c>
      <c r="BM194" s="201" t="s">
        <v>535</v>
      </c>
    </row>
    <row r="195" spans="2:51" s="13" customFormat="1" ht="11.25">
      <c r="B195" s="203"/>
      <c r="C195" s="204"/>
      <c r="D195" s="205" t="s">
        <v>148</v>
      </c>
      <c r="E195" s="206" t="s">
        <v>1</v>
      </c>
      <c r="F195" s="207" t="s">
        <v>536</v>
      </c>
      <c r="G195" s="204"/>
      <c r="H195" s="206" t="s">
        <v>1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148</v>
      </c>
      <c r="AU195" s="213" t="s">
        <v>83</v>
      </c>
      <c r="AV195" s="13" t="s">
        <v>8</v>
      </c>
      <c r="AW195" s="13" t="s">
        <v>31</v>
      </c>
      <c r="AX195" s="13" t="s">
        <v>75</v>
      </c>
      <c r="AY195" s="213" t="s">
        <v>139</v>
      </c>
    </row>
    <row r="196" spans="2:51" s="14" customFormat="1" ht="11.25">
      <c r="B196" s="214"/>
      <c r="C196" s="215"/>
      <c r="D196" s="205" t="s">
        <v>148</v>
      </c>
      <c r="E196" s="216" t="s">
        <v>1</v>
      </c>
      <c r="F196" s="217" t="s">
        <v>203</v>
      </c>
      <c r="G196" s="215"/>
      <c r="H196" s="218">
        <v>13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148</v>
      </c>
      <c r="AU196" s="224" t="s">
        <v>83</v>
      </c>
      <c r="AV196" s="14" t="s">
        <v>83</v>
      </c>
      <c r="AW196" s="14" t="s">
        <v>31</v>
      </c>
      <c r="AX196" s="14" t="s">
        <v>75</v>
      </c>
      <c r="AY196" s="224" t="s">
        <v>139</v>
      </c>
    </row>
    <row r="197" spans="2:51" s="15" customFormat="1" ht="11.25">
      <c r="B197" s="225"/>
      <c r="C197" s="226"/>
      <c r="D197" s="205" t="s">
        <v>148</v>
      </c>
      <c r="E197" s="227" t="s">
        <v>1</v>
      </c>
      <c r="F197" s="228" t="s">
        <v>151</v>
      </c>
      <c r="G197" s="226"/>
      <c r="H197" s="229">
        <v>13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148</v>
      </c>
      <c r="AU197" s="235" t="s">
        <v>83</v>
      </c>
      <c r="AV197" s="15" t="s">
        <v>146</v>
      </c>
      <c r="AW197" s="15" t="s">
        <v>31</v>
      </c>
      <c r="AX197" s="15" t="s">
        <v>8</v>
      </c>
      <c r="AY197" s="235" t="s">
        <v>139</v>
      </c>
    </row>
    <row r="198" spans="1:65" s="2" customFormat="1" ht="37.9" customHeight="1">
      <c r="A198" s="34"/>
      <c r="B198" s="35"/>
      <c r="C198" s="191" t="s">
        <v>221</v>
      </c>
      <c r="D198" s="191" t="s">
        <v>141</v>
      </c>
      <c r="E198" s="192" t="s">
        <v>529</v>
      </c>
      <c r="F198" s="193" t="s">
        <v>530</v>
      </c>
      <c r="G198" s="194" t="s">
        <v>282</v>
      </c>
      <c r="H198" s="195">
        <v>11.02</v>
      </c>
      <c r="I198" s="196"/>
      <c r="J198" s="195">
        <f>ROUND(I198*H198,0)</f>
        <v>0</v>
      </c>
      <c r="K198" s="193" t="s">
        <v>145</v>
      </c>
      <c r="L198" s="39"/>
      <c r="M198" s="197" t="s">
        <v>1</v>
      </c>
      <c r="N198" s="198" t="s">
        <v>40</v>
      </c>
      <c r="O198" s="71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1" t="s">
        <v>146</v>
      </c>
      <c r="AT198" s="201" t="s">
        <v>141</v>
      </c>
      <c r="AU198" s="201" t="s">
        <v>83</v>
      </c>
      <c r="AY198" s="17" t="s">
        <v>139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7" t="s">
        <v>8</v>
      </c>
      <c r="BK198" s="202">
        <f>ROUND(I198*H198,0)</f>
        <v>0</v>
      </c>
      <c r="BL198" s="17" t="s">
        <v>146</v>
      </c>
      <c r="BM198" s="201" t="s">
        <v>537</v>
      </c>
    </row>
    <row r="199" spans="2:51" s="13" customFormat="1" ht="11.25">
      <c r="B199" s="203"/>
      <c r="C199" s="204"/>
      <c r="D199" s="205" t="s">
        <v>148</v>
      </c>
      <c r="E199" s="206" t="s">
        <v>1</v>
      </c>
      <c r="F199" s="207" t="s">
        <v>521</v>
      </c>
      <c r="G199" s="204"/>
      <c r="H199" s="206" t="s">
        <v>1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148</v>
      </c>
      <c r="AU199" s="213" t="s">
        <v>83</v>
      </c>
      <c r="AV199" s="13" t="s">
        <v>8</v>
      </c>
      <c r="AW199" s="13" t="s">
        <v>31</v>
      </c>
      <c r="AX199" s="13" t="s">
        <v>75</v>
      </c>
      <c r="AY199" s="213" t="s">
        <v>139</v>
      </c>
    </row>
    <row r="200" spans="2:51" s="14" customFormat="1" ht="22.5">
      <c r="B200" s="214"/>
      <c r="C200" s="215"/>
      <c r="D200" s="205" t="s">
        <v>148</v>
      </c>
      <c r="E200" s="216" t="s">
        <v>1</v>
      </c>
      <c r="F200" s="217" t="s">
        <v>538</v>
      </c>
      <c r="G200" s="215"/>
      <c r="H200" s="218">
        <v>11.023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148</v>
      </c>
      <c r="AU200" s="224" t="s">
        <v>83</v>
      </c>
      <c r="AV200" s="14" t="s">
        <v>83</v>
      </c>
      <c r="AW200" s="14" t="s">
        <v>31</v>
      </c>
      <c r="AX200" s="14" t="s">
        <v>75</v>
      </c>
      <c r="AY200" s="224" t="s">
        <v>139</v>
      </c>
    </row>
    <row r="201" spans="2:51" s="15" customFormat="1" ht="11.25">
      <c r="B201" s="225"/>
      <c r="C201" s="226"/>
      <c r="D201" s="205" t="s">
        <v>148</v>
      </c>
      <c r="E201" s="227" t="s">
        <v>1</v>
      </c>
      <c r="F201" s="228" t="s">
        <v>151</v>
      </c>
      <c r="G201" s="226"/>
      <c r="H201" s="229">
        <v>11.023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148</v>
      </c>
      <c r="AU201" s="235" t="s">
        <v>83</v>
      </c>
      <c r="AV201" s="15" t="s">
        <v>146</v>
      </c>
      <c r="AW201" s="15" t="s">
        <v>31</v>
      </c>
      <c r="AX201" s="15" t="s">
        <v>8</v>
      </c>
      <c r="AY201" s="235" t="s">
        <v>139</v>
      </c>
    </row>
    <row r="202" spans="1:65" s="2" customFormat="1" ht="37.9" customHeight="1">
      <c r="A202" s="34"/>
      <c r="B202" s="35"/>
      <c r="C202" s="191" t="s">
        <v>227</v>
      </c>
      <c r="D202" s="191" t="s">
        <v>141</v>
      </c>
      <c r="E202" s="192" t="s">
        <v>529</v>
      </c>
      <c r="F202" s="193" t="s">
        <v>530</v>
      </c>
      <c r="G202" s="194" t="s">
        <v>282</v>
      </c>
      <c r="H202" s="195">
        <v>0.11</v>
      </c>
      <c r="I202" s="196"/>
      <c r="J202" s="195">
        <f>ROUND(I202*H202,0)</f>
        <v>0</v>
      </c>
      <c r="K202" s="193" t="s">
        <v>145</v>
      </c>
      <c r="L202" s="39"/>
      <c r="M202" s="197" t="s">
        <v>1</v>
      </c>
      <c r="N202" s="198" t="s">
        <v>40</v>
      </c>
      <c r="O202" s="7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146</v>
      </c>
      <c r="AT202" s="201" t="s">
        <v>141</v>
      </c>
      <c r="AU202" s="201" t="s">
        <v>83</v>
      </c>
      <c r="AY202" s="17" t="s">
        <v>139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7" t="s">
        <v>8</v>
      </c>
      <c r="BK202" s="202">
        <f>ROUND(I202*H202,0)</f>
        <v>0</v>
      </c>
      <c r="BL202" s="17" t="s">
        <v>146</v>
      </c>
      <c r="BM202" s="201" t="s">
        <v>539</v>
      </c>
    </row>
    <row r="203" spans="2:51" s="13" customFormat="1" ht="11.25">
      <c r="B203" s="203"/>
      <c r="C203" s="204"/>
      <c r="D203" s="205" t="s">
        <v>148</v>
      </c>
      <c r="E203" s="206" t="s">
        <v>1</v>
      </c>
      <c r="F203" s="207" t="s">
        <v>540</v>
      </c>
      <c r="G203" s="204"/>
      <c r="H203" s="206" t="s">
        <v>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148</v>
      </c>
      <c r="AU203" s="213" t="s">
        <v>83</v>
      </c>
      <c r="AV203" s="13" t="s">
        <v>8</v>
      </c>
      <c r="AW203" s="13" t="s">
        <v>31</v>
      </c>
      <c r="AX203" s="13" t="s">
        <v>75</v>
      </c>
      <c r="AY203" s="213" t="s">
        <v>139</v>
      </c>
    </row>
    <row r="204" spans="2:51" s="14" customFormat="1" ht="11.25">
      <c r="B204" s="214"/>
      <c r="C204" s="215"/>
      <c r="D204" s="205" t="s">
        <v>148</v>
      </c>
      <c r="E204" s="216" t="s">
        <v>1</v>
      </c>
      <c r="F204" s="217" t="s">
        <v>541</v>
      </c>
      <c r="G204" s="215"/>
      <c r="H204" s="218">
        <v>0.108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148</v>
      </c>
      <c r="AU204" s="224" t="s">
        <v>83</v>
      </c>
      <c r="AV204" s="14" t="s">
        <v>83</v>
      </c>
      <c r="AW204" s="14" t="s">
        <v>31</v>
      </c>
      <c r="AX204" s="14" t="s">
        <v>75</v>
      </c>
      <c r="AY204" s="224" t="s">
        <v>139</v>
      </c>
    </row>
    <row r="205" spans="2:51" s="15" customFormat="1" ht="11.25">
      <c r="B205" s="225"/>
      <c r="C205" s="226"/>
      <c r="D205" s="205" t="s">
        <v>148</v>
      </c>
      <c r="E205" s="227" t="s">
        <v>1</v>
      </c>
      <c r="F205" s="228" t="s">
        <v>151</v>
      </c>
      <c r="G205" s="226"/>
      <c r="H205" s="229">
        <v>0.108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148</v>
      </c>
      <c r="AU205" s="235" t="s">
        <v>83</v>
      </c>
      <c r="AV205" s="15" t="s">
        <v>146</v>
      </c>
      <c r="AW205" s="15" t="s">
        <v>31</v>
      </c>
      <c r="AX205" s="15" t="s">
        <v>8</v>
      </c>
      <c r="AY205" s="235" t="s">
        <v>139</v>
      </c>
    </row>
    <row r="206" spans="1:65" s="2" customFormat="1" ht="37.9" customHeight="1">
      <c r="A206" s="34"/>
      <c r="B206" s="35"/>
      <c r="C206" s="191" t="s">
        <v>231</v>
      </c>
      <c r="D206" s="191" t="s">
        <v>141</v>
      </c>
      <c r="E206" s="192" t="s">
        <v>529</v>
      </c>
      <c r="F206" s="193" t="s">
        <v>530</v>
      </c>
      <c r="G206" s="194" t="s">
        <v>282</v>
      </c>
      <c r="H206" s="195">
        <v>0.32</v>
      </c>
      <c r="I206" s="196"/>
      <c r="J206" s="195">
        <f>ROUND(I206*H206,0)</f>
        <v>0</v>
      </c>
      <c r="K206" s="193" t="s">
        <v>145</v>
      </c>
      <c r="L206" s="39"/>
      <c r="M206" s="197" t="s">
        <v>1</v>
      </c>
      <c r="N206" s="198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146</v>
      </c>
      <c r="AT206" s="201" t="s">
        <v>141</v>
      </c>
      <c r="AU206" s="201" t="s">
        <v>83</v>
      </c>
      <c r="AY206" s="17" t="s">
        <v>139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</v>
      </c>
      <c r="BK206" s="202">
        <f>ROUND(I206*H206,0)</f>
        <v>0</v>
      </c>
      <c r="BL206" s="17" t="s">
        <v>146</v>
      </c>
      <c r="BM206" s="201" t="s">
        <v>542</v>
      </c>
    </row>
    <row r="207" spans="2:51" s="13" customFormat="1" ht="11.25">
      <c r="B207" s="203"/>
      <c r="C207" s="204"/>
      <c r="D207" s="205" t="s">
        <v>148</v>
      </c>
      <c r="E207" s="206" t="s">
        <v>1</v>
      </c>
      <c r="F207" s="207" t="s">
        <v>543</v>
      </c>
      <c r="G207" s="204"/>
      <c r="H207" s="206" t="s">
        <v>1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148</v>
      </c>
      <c r="AU207" s="213" t="s">
        <v>83</v>
      </c>
      <c r="AV207" s="13" t="s">
        <v>8</v>
      </c>
      <c r="AW207" s="13" t="s">
        <v>31</v>
      </c>
      <c r="AX207" s="13" t="s">
        <v>75</v>
      </c>
      <c r="AY207" s="213" t="s">
        <v>139</v>
      </c>
    </row>
    <row r="208" spans="2:51" s="14" customFormat="1" ht="11.25">
      <c r="B208" s="214"/>
      <c r="C208" s="215"/>
      <c r="D208" s="205" t="s">
        <v>148</v>
      </c>
      <c r="E208" s="216" t="s">
        <v>1</v>
      </c>
      <c r="F208" s="217" t="s">
        <v>544</v>
      </c>
      <c r="G208" s="215"/>
      <c r="H208" s="218">
        <v>0.324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148</v>
      </c>
      <c r="AU208" s="224" t="s">
        <v>83</v>
      </c>
      <c r="AV208" s="14" t="s">
        <v>83</v>
      </c>
      <c r="AW208" s="14" t="s">
        <v>31</v>
      </c>
      <c r="AX208" s="14" t="s">
        <v>75</v>
      </c>
      <c r="AY208" s="224" t="s">
        <v>139</v>
      </c>
    </row>
    <row r="209" spans="2:51" s="15" customFormat="1" ht="11.25">
      <c r="B209" s="225"/>
      <c r="C209" s="226"/>
      <c r="D209" s="205" t="s">
        <v>148</v>
      </c>
      <c r="E209" s="227" t="s">
        <v>1</v>
      </c>
      <c r="F209" s="228" t="s">
        <v>151</v>
      </c>
      <c r="G209" s="226"/>
      <c r="H209" s="229">
        <v>0.324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148</v>
      </c>
      <c r="AU209" s="235" t="s">
        <v>83</v>
      </c>
      <c r="AV209" s="15" t="s">
        <v>146</v>
      </c>
      <c r="AW209" s="15" t="s">
        <v>31</v>
      </c>
      <c r="AX209" s="15" t="s">
        <v>8</v>
      </c>
      <c r="AY209" s="235" t="s">
        <v>139</v>
      </c>
    </row>
    <row r="210" spans="1:65" s="2" customFormat="1" ht="37.9" customHeight="1">
      <c r="A210" s="34"/>
      <c r="B210" s="35"/>
      <c r="C210" s="191" t="s">
        <v>235</v>
      </c>
      <c r="D210" s="191" t="s">
        <v>141</v>
      </c>
      <c r="E210" s="192" t="s">
        <v>529</v>
      </c>
      <c r="F210" s="193" t="s">
        <v>530</v>
      </c>
      <c r="G210" s="194" t="s">
        <v>282</v>
      </c>
      <c r="H210" s="195">
        <v>31.74</v>
      </c>
      <c r="I210" s="196"/>
      <c r="J210" s="195">
        <f>ROUND(I210*H210,0)</f>
        <v>0</v>
      </c>
      <c r="K210" s="193" t="s">
        <v>145</v>
      </c>
      <c r="L210" s="39"/>
      <c r="M210" s="197" t="s">
        <v>1</v>
      </c>
      <c r="N210" s="198" t="s">
        <v>40</v>
      </c>
      <c r="O210" s="71"/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1" t="s">
        <v>146</v>
      </c>
      <c r="AT210" s="201" t="s">
        <v>141</v>
      </c>
      <c r="AU210" s="201" t="s">
        <v>83</v>
      </c>
      <c r="AY210" s="17" t="s">
        <v>139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7" t="s">
        <v>8</v>
      </c>
      <c r="BK210" s="202">
        <f>ROUND(I210*H210,0)</f>
        <v>0</v>
      </c>
      <c r="BL210" s="17" t="s">
        <v>146</v>
      </c>
      <c r="BM210" s="201" t="s">
        <v>545</v>
      </c>
    </row>
    <row r="211" spans="2:51" s="13" customFormat="1" ht="11.25">
      <c r="B211" s="203"/>
      <c r="C211" s="204"/>
      <c r="D211" s="205" t="s">
        <v>148</v>
      </c>
      <c r="E211" s="206" t="s">
        <v>1</v>
      </c>
      <c r="F211" s="207" t="s">
        <v>514</v>
      </c>
      <c r="G211" s="204"/>
      <c r="H211" s="206" t="s">
        <v>1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148</v>
      </c>
      <c r="AU211" s="213" t="s">
        <v>83</v>
      </c>
      <c r="AV211" s="13" t="s">
        <v>8</v>
      </c>
      <c r="AW211" s="13" t="s">
        <v>31</v>
      </c>
      <c r="AX211" s="13" t="s">
        <v>75</v>
      </c>
      <c r="AY211" s="213" t="s">
        <v>139</v>
      </c>
    </row>
    <row r="212" spans="2:51" s="14" customFormat="1" ht="11.25">
      <c r="B212" s="214"/>
      <c r="C212" s="215"/>
      <c r="D212" s="205" t="s">
        <v>148</v>
      </c>
      <c r="E212" s="216" t="s">
        <v>1</v>
      </c>
      <c r="F212" s="217" t="s">
        <v>546</v>
      </c>
      <c r="G212" s="215"/>
      <c r="H212" s="218">
        <v>31.74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148</v>
      </c>
      <c r="AU212" s="224" t="s">
        <v>83</v>
      </c>
      <c r="AV212" s="14" t="s">
        <v>83</v>
      </c>
      <c r="AW212" s="14" t="s">
        <v>31</v>
      </c>
      <c r="AX212" s="14" t="s">
        <v>75</v>
      </c>
      <c r="AY212" s="224" t="s">
        <v>139</v>
      </c>
    </row>
    <row r="213" spans="2:51" s="15" customFormat="1" ht="11.25">
      <c r="B213" s="225"/>
      <c r="C213" s="226"/>
      <c r="D213" s="205" t="s">
        <v>148</v>
      </c>
      <c r="E213" s="227" t="s">
        <v>1</v>
      </c>
      <c r="F213" s="228" t="s">
        <v>151</v>
      </c>
      <c r="G213" s="226"/>
      <c r="H213" s="229">
        <v>31.74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148</v>
      </c>
      <c r="AU213" s="235" t="s">
        <v>83</v>
      </c>
      <c r="AV213" s="15" t="s">
        <v>146</v>
      </c>
      <c r="AW213" s="15" t="s">
        <v>31</v>
      </c>
      <c r="AX213" s="15" t="s">
        <v>8</v>
      </c>
      <c r="AY213" s="235" t="s">
        <v>139</v>
      </c>
    </row>
    <row r="214" spans="1:65" s="2" customFormat="1" ht="37.9" customHeight="1">
      <c r="A214" s="34"/>
      <c r="B214" s="35"/>
      <c r="C214" s="191" t="s">
        <v>7</v>
      </c>
      <c r="D214" s="191" t="s">
        <v>141</v>
      </c>
      <c r="E214" s="192" t="s">
        <v>529</v>
      </c>
      <c r="F214" s="193" t="s">
        <v>530</v>
      </c>
      <c r="G214" s="194" t="s">
        <v>282</v>
      </c>
      <c r="H214" s="195">
        <v>5.12</v>
      </c>
      <c r="I214" s="196"/>
      <c r="J214" s="195">
        <f>ROUND(I214*H214,0)</f>
        <v>0</v>
      </c>
      <c r="K214" s="193" t="s">
        <v>145</v>
      </c>
      <c r="L214" s="39"/>
      <c r="M214" s="197" t="s">
        <v>1</v>
      </c>
      <c r="N214" s="198" t="s">
        <v>40</v>
      </c>
      <c r="O214" s="71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1" t="s">
        <v>146</v>
      </c>
      <c r="AT214" s="201" t="s">
        <v>141</v>
      </c>
      <c r="AU214" s="201" t="s">
        <v>83</v>
      </c>
      <c r="AY214" s="17" t="s">
        <v>139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7" t="s">
        <v>8</v>
      </c>
      <c r="BK214" s="202">
        <f>ROUND(I214*H214,0)</f>
        <v>0</v>
      </c>
      <c r="BL214" s="17" t="s">
        <v>146</v>
      </c>
      <c r="BM214" s="201" t="s">
        <v>547</v>
      </c>
    </row>
    <row r="215" spans="2:51" s="13" customFormat="1" ht="11.25">
      <c r="B215" s="203"/>
      <c r="C215" s="204"/>
      <c r="D215" s="205" t="s">
        <v>148</v>
      </c>
      <c r="E215" s="206" t="s">
        <v>1</v>
      </c>
      <c r="F215" s="207" t="s">
        <v>548</v>
      </c>
      <c r="G215" s="204"/>
      <c r="H215" s="206" t="s">
        <v>1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148</v>
      </c>
      <c r="AU215" s="213" t="s">
        <v>83</v>
      </c>
      <c r="AV215" s="13" t="s">
        <v>8</v>
      </c>
      <c r="AW215" s="13" t="s">
        <v>31</v>
      </c>
      <c r="AX215" s="13" t="s">
        <v>75</v>
      </c>
      <c r="AY215" s="213" t="s">
        <v>139</v>
      </c>
    </row>
    <row r="216" spans="2:51" s="14" customFormat="1" ht="11.25">
      <c r="B216" s="214"/>
      <c r="C216" s="215"/>
      <c r="D216" s="205" t="s">
        <v>148</v>
      </c>
      <c r="E216" s="216" t="s">
        <v>1</v>
      </c>
      <c r="F216" s="217" t="s">
        <v>549</v>
      </c>
      <c r="G216" s="215"/>
      <c r="H216" s="218">
        <v>5.12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148</v>
      </c>
      <c r="AU216" s="224" t="s">
        <v>83</v>
      </c>
      <c r="AV216" s="14" t="s">
        <v>83</v>
      </c>
      <c r="AW216" s="14" t="s">
        <v>31</v>
      </c>
      <c r="AX216" s="14" t="s">
        <v>75</v>
      </c>
      <c r="AY216" s="224" t="s">
        <v>139</v>
      </c>
    </row>
    <row r="217" spans="2:51" s="15" customFormat="1" ht="11.25">
      <c r="B217" s="225"/>
      <c r="C217" s="226"/>
      <c r="D217" s="205" t="s">
        <v>148</v>
      </c>
      <c r="E217" s="227" t="s">
        <v>1</v>
      </c>
      <c r="F217" s="228" t="s">
        <v>151</v>
      </c>
      <c r="G217" s="226"/>
      <c r="H217" s="229">
        <v>5.12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148</v>
      </c>
      <c r="AU217" s="235" t="s">
        <v>83</v>
      </c>
      <c r="AV217" s="15" t="s">
        <v>146</v>
      </c>
      <c r="AW217" s="15" t="s">
        <v>31</v>
      </c>
      <c r="AX217" s="15" t="s">
        <v>8</v>
      </c>
      <c r="AY217" s="235" t="s">
        <v>139</v>
      </c>
    </row>
    <row r="218" spans="1:65" s="2" customFormat="1" ht="24.2" customHeight="1">
      <c r="A218" s="34"/>
      <c r="B218" s="35"/>
      <c r="C218" s="191" t="s">
        <v>242</v>
      </c>
      <c r="D218" s="191" t="s">
        <v>141</v>
      </c>
      <c r="E218" s="192" t="s">
        <v>287</v>
      </c>
      <c r="F218" s="193" t="s">
        <v>288</v>
      </c>
      <c r="G218" s="194" t="s">
        <v>282</v>
      </c>
      <c r="H218" s="195">
        <v>66.45</v>
      </c>
      <c r="I218" s="196"/>
      <c r="J218" s="195">
        <f>ROUND(I218*H218,0)</f>
        <v>0</v>
      </c>
      <c r="K218" s="193" t="s">
        <v>145</v>
      </c>
      <c r="L218" s="39"/>
      <c r="M218" s="197" t="s">
        <v>1</v>
      </c>
      <c r="N218" s="198" t="s">
        <v>40</v>
      </c>
      <c r="O218" s="7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1" t="s">
        <v>146</v>
      </c>
      <c r="AT218" s="201" t="s">
        <v>141</v>
      </c>
      <c r="AU218" s="201" t="s">
        <v>83</v>
      </c>
      <c r="AY218" s="17" t="s">
        <v>139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7" t="s">
        <v>8</v>
      </c>
      <c r="BK218" s="202">
        <f>ROUND(I218*H218,0)</f>
        <v>0</v>
      </c>
      <c r="BL218" s="17" t="s">
        <v>146</v>
      </c>
      <c r="BM218" s="201" t="s">
        <v>550</v>
      </c>
    </row>
    <row r="219" spans="2:51" s="13" customFormat="1" ht="11.25">
      <c r="B219" s="203"/>
      <c r="C219" s="204"/>
      <c r="D219" s="205" t="s">
        <v>148</v>
      </c>
      <c r="E219" s="206" t="s">
        <v>1</v>
      </c>
      <c r="F219" s="207" t="s">
        <v>551</v>
      </c>
      <c r="G219" s="204"/>
      <c r="H219" s="206" t="s">
        <v>1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148</v>
      </c>
      <c r="AU219" s="213" t="s">
        <v>83</v>
      </c>
      <c r="AV219" s="13" t="s">
        <v>8</v>
      </c>
      <c r="AW219" s="13" t="s">
        <v>31</v>
      </c>
      <c r="AX219" s="13" t="s">
        <v>75</v>
      </c>
      <c r="AY219" s="213" t="s">
        <v>139</v>
      </c>
    </row>
    <row r="220" spans="2:51" s="14" customFormat="1" ht="11.25">
      <c r="B220" s="214"/>
      <c r="C220" s="215"/>
      <c r="D220" s="205" t="s">
        <v>148</v>
      </c>
      <c r="E220" s="216" t="s">
        <v>1</v>
      </c>
      <c r="F220" s="217" t="s">
        <v>552</v>
      </c>
      <c r="G220" s="215"/>
      <c r="H220" s="218">
        <v>66.45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148</v>
      </c>
      <c r="AU220" s="224" t="s">
        <v>83</v>
      </c>
      <c r="AV220" s="14" t="s">
        <v>83</v>
      </c>
      <c r="AW220" s="14" t="s">
        <v>31</v>
      </c>
      <c r="AX220" s="14" t="s">
        <v>75</v>
      </c>
      <c r="AY220" s="224" t="s">
        <v>139</v>
      </c>
    </row>
    <row r="221" spans="2:51" s="15" customFormat="1" ht="11.25">
      <c r="B221" s="225"/>
      <c r="C221" s="226"/>
      <c r="D221" s="205" t="s">
        <v>148</v>
      </c>
      <c r="E221" s="227" t="s">
        <v>1</v>
      </c>
      <c r="F221" s="228" t="s">
        <v>151</v>
      </c>
      <c r="G221" s="226"/>
      <c r="H221" s="229">
        <v>66.45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148</v>
      </c>
      <c r="AU221" s="235" t="s">
        <v>83</v>
      </c>
      <c r="AV221" s="15" t="s">
        <v>146</v>
      </c>
      <c r="AW221" s="15" t="s">
        <v>31</v>
      </c>
      <c r="AX221" s="15" t="s">
        <v>8</v>
      </c>
      <c r="AY221" s="235" t="s">
        <v>139</v>
      </c>
    </row>
    <row r="222" spans="1:65" s="2" customFormat="1" ht="24.2" customHeight="1">
      <c r="A222" s="34"/>
      <c r="B222" s="35"/>
      <c r="C222" s="191" t="s">
        <v>246</v>
      </c>
      <c r="D222" s="191" t="s">
        <v>141</v>
      </c>
      <c r="E222" s="192" t="s">
        <v>287</v>
      </c>
      <c r="F222" s="193" t="s">
        <v>288</v>
      </c>
      <c r="G222" s="194" t="s">
        <v>282</v>
      </c>
      <c r="H222" s="195">
        <v>13</v>
      </c>
      <c r="I222" s="196"/>
      <c r="J222" s="195">
        <f>ROUND(I222*H222,0)</f>
        <v>0</v>
      </c>
      <c r="K222" s="193" t="s">
        <v>145</v>
      </c>
      <c r="L222" s="39"/>
      <c r="M222" s="197" t="s">
        <v>1</v>
      </c>
      <c r="N222" s="198" t="s">
        <v>40</v>
      </c>
      <c r="O222" s="71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1" t="s">
        <v>146</v>
      </c>
      <c r="AT222" s="201" t="s">
        <v>141</v>
      </c>
      <c r="AU222" s="201" t="s">
        <v>83</v>
      </c>
      <c r="AY222" s="17" t="s">
        <v>139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7" t="s">
        <v>8</v>
      </c>
      <c r="BK222" s="202">
        <f>ROUND(I222*H222,0)</f>
        <v>0</v>
      </c>
      <c r="BL222" s="17" t="s">
        <v>146</v>
      </c>
      <c r="BM222" s="201" t="s">
        <v>553</v>
      </c>
    </row>
    <row r="223" spans="2:51" s="13" customFormat="1" ht="11.25">
      <c r="B223" s="203"/>
      <c r="C223" s="204"/>
      <c r="D223" s="205" t="s">
        <v>148</v>
      </c>
      <c r="E223" s="206" t="s">
        <v>1</v>
      </c>
      <c r="F223" s="207" t="s">
        <v>536</v>
      </c>
      <c r="G223" s="204"/>
      <c r="H223" s="206" t="s">
        <v>1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148</v>
      </c>
      <c r="AU223" s="213" t="s">
        <v>83</v>
      </c>
      <c r="AV223" s="13" t="s">
        <v>8</v>
      </c>
      <c r="AW223" s="13" t="s">
        <v>31</v>
      </c>
      <c r="AX223" s="13" t="s">
        <v>75</v>
      </c>
      <c r="AY223" s="213" t="s">
        <v>139</v>
      </c>
    </row>
    <row r="224" spans="2:51" s="14" customFormat="1" ht="11.25">
      <c r="B224" s="214"/>
      <c r="C224" s="215"/>
      <c r="D224" s="205" t="s">
        <v>148</v>
      </c>
      <c r="E224" s="216" t="s">
        <v>1</v>
      </c>
      <c r="F224" s="217" t="s">
        <v>203</v>
      </c>
      <c r="G224" s="215"/>
      <c r="H224" s="218">
        <v>13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148</v>
      </c>
      <c r="AU224" s="224" t="s">
        <v>83</v>
      </c>
      <c r="AV224" s="14" t="s">
        <v>83</v>
      </c>
      <c r="AW224" s="14" t="s">
        <v>31</v>
      </c>
      <c r="AX224" s="14" t="s">
        <v>75</v>
      </c>
      <c r="AY224" s="224" t="s">
        <v>139</v>
      </c>
    </row>
    <row r="225" spans="2:51" s="15" customFormat="1" ht="11.25">
      <c r="B225" s="225"/>
      <c r="C225" s="226"/>
      <c r="D225" s="205" t="s">
        <v>148</v>
      </c>
      <c r="E225" s="227" t="s">
        <v>1</v>
      </c>
      <c r="F225" s="228" t="s">
        <v>151</v>
      </c>
      <c r="G225" s="226"/>
      <c r="H225" s="229">
        <v>13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148</v>
      </c>
      <c r="AU225" s="235" t="s">
        <v>83</v>
      </c>
      <c r="AV225" s="15" t="s">
        <v>146</v>
      </c>
      <c r="AW225" s="15" t="s">
        <v>31</v>
      </c>
      <c r="AX225" s="15" t="s">
        <v>8</v>
      </c>
      <c r="AY225" s="235" t="s">
        <v>139</v>
      </c>
    </row>
    <row r="226" spans="1:65" s="2" customFormat="1" ht="24.2" customHeight="1">
      <c r="A226" s="34"/>
      <c r="B226" s="35"/>
      <c r="C226" s="191" t="s">
        <v>250</v>
      </c>
      <c r="D226" s="191" t="s">
        <v>141</v>
      </c>
      <c r="E226" s="192" t="s">
        <v>287</v>
      </c>
      <c r="F226" s="193" t="s">
        <v>288</v>
      </c>
      <c r="G226" s="194" t="s">
        <v>282</v>
      </c>
      <c r="H226" s="195">
        <v>0.11</v>
      </c>
      <c r="I226" s="196"/>
      <c r="J226" s="195">
        <f>ROUND(I226*H226,0)</f>
        <v>0</v>
      </c>
      <c r="K226" s="193" t="s">
        <v>145</v>
      </c>
      <c r="L226" s="39"/>
      <c r="M226" s="197" t="s">
        <v>1</v>
      </c>
      <c r="N226" s="198" t="s">
        <v>40</v>
      </c>
      <c r="O226" s="71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1" t="s">
        <v>146</v>
      </c>
      <c r="AT226" s="201" t="s">
        <v>141</v>
      </c>
      <c r="AU226" s="201" t="s">
        <v>83</v>
      </c>
      <c r="AY226" s="17" t="s">
        <v>139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7" t="s">
        <v>8</v>
      </c>
      <c r="BK226" s="202">
        <f>ROUND(I226*H226,0)</f>
        <v>0</v>
      </c>
      <c r="BL226" s="17" t="s">
        <v>146</v>
      </c>
      <c r="BM226" s="201" t="s">
        <v>554</v>
      </c>
    </row>
    <row r="227" spans="2:51" s="13" customFormat="1" ht="11.25">
      <c r="B227" s="203"/>
      <c r="C227" s="204"/>
      <c r="D227" s="205" t="s">
        <v>148</v>
      </c>
      <c r="E227" s="206" t="s">
        <v>1</v>
      </c>
      <c r="F227" s="207" t="s">
        <v>540</v>
      </c>
      <c r="G227" s="204"/>
      <c r="H227" s="206" t="s">
        <v>1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148</v>
      </c>
      <c r="AU227" s="213" t="s">
        <v>83</v>
      </c>
      <c r="AV227" s="13" t="s">
        <v>8</v>
      </c>
      <c r="AW227" s="13" t="s">
        <v>31</v>
      </c>
      <c r="AX227" s="13" t="s">
        <v>75</v>
      </c>
      <c r="AY227" s="213" t="s">
        <v>139</v>
      </c>
    </row>
    <row r="228" spans="2:51" s="14" customFormat="1" ht="11.25">
      <c r="B228" s="214"/>
      <c r="C228" s="215"/>
      <c r="D228" s="205" t="s">
        <v>148</v>
      </c>
      <c r="E228" s="216" t="s">
        <v>1</v>
      </c>
      <c r="F228" s="217" t="s">
        <v>541</v>
      </c>
      <c r="G228" s="215"/>
      <c r="H228" s="218">
        <v>0.108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148</v>
      </c>
      <c r="AU228" s="224" t="s">
        <v>83</v>
      </c>
      <c r="AV228" s="14" t="s">
        <v>83</v>
      </c>
      <c r="AW228" s="14" t="s">
        <v>31</v>
      </c>
      <c r="AX228" s="14" t="s">
        <v>75</v>
      </c>
      <c r="AY228" s="224" t="s">
        <v>139</v>
      </c>
    </row>
    <row r="229" spans="2:51" s="15" customFormat="1" ht="11.25">
      <c r="B229" s="225"/>
      <c r="C229" s="226"/>
      <c r="D229" s="205" t="s">
        <v>148</v>
      </c>
      <c r="E229" s="227" t="s">
        <v>1</v>
      </c>
      <c r="F229" s="228" t="s">
        <v>151</v>
      </c>
      <c r="G229" s="226"/>
      <c r="H229" s="229">
        <v>0.108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148</v>
      </c>
      <c r="AU229" s="235" t="s">
        <v>83</v>
      </c>
      <c r="AV229" s="15" t="s">
        <v>146</v>
      </c>
      <c r="AW229" s="15" t="s">
        <v>31</v>
      </c>
      <c r="AX229" s="15" t="s">
        <v>8</v>
      </c>
      <c r="AY229" s="235" t="s">
        <v>139</v>
      </c>
    </row>
    <row r="230" spans="1:65" s="2" customFormat="1" ht="24.2" customHeight="1">
      <c r="A230" s="34"/>
      <c r="B230" s="35"/>
      <c r="C230" s="191" t="s">
        <v>256</v>
      </c>
      <c r="D230" s="191" t="s">
        <v>141</v>
      </c>
      <c r="E230" s="192" t="s">
        <v>287</v>
      </c>
      <c r="F230" s="193" t="s">
        <v>288</v>
      </c>
      <c r="G230" s="194" t="s">
        <v>282</v>
      </c>
      <c r="H230" s="195">
        <v>0.32</v>
      </c>
      <c r="I230" s="196"/>
      <c r="J230" s="195">
        <f>ROUND(I230*H230,0)</f>
        <v>0</v>
      </c>
      <c r="K230" s="193" t="s">
        <v>145</v>
      </c>
      <c r="L230" s="39"/>
      <c r="M230" s="197" t="s">
        <v>1</v>
      </c>
      <c r="N230" s="198" t="s">
        <v>40</v>
      </c>
      <c r="O230" s="71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1" t="s">
        <v>146</v>
      </c>
      <c r="AT230" s="201" t="s">
        <v>141</v>
      </c>
      <c r="AU230" s="201" t="s">
        <v>83</v>
      </c>
      <c r="AY230" s="17" t="s">
        <v>139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7" t="s">
        <v>8</v>
      </c>
      <c r="BK230" s="202">
        <f>ROUND(I230*H230,0)</f>
        <v>0</v>
      </c>
      <c r="BL230" s="17" t="s">
        <v>146</v>
      </c>
      <c r="BM230" s="201" t="s">
        <v>555</v>
      </c>
    </row>
    <row r="231" spans="2:51" s="13" customFormat="1" ht="11.25">
      <c r="B231" s="203"/>
      <c r="C231" s="204"/>
      <c r="D231" s="205" t="s">
        <v>148</v>
      </c>
      <c r="E231" s="206" t="s">
        <v>1</v>
      </c>
      <c r="F231" s="207" t="s">
        <v>543</v>
      </c>
      <c r="G231" s="204"/>
      <c r="H231" s="206" t="s">
        <v>1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148</v>
      </c>
      <c r="AU231" s="213" t="s">
        <v>83</v>
      </c>
      <c r="AV231" s="13" t="s">
        <v>8</v>
      </c>
      <c r="AW231" s="13" t="s">
        <v>31</v>
      </c>
      <c r="AX231" s="13" t="s">
        <v>75</v>
      </c>
      <c r="AY231" s="213" t="s">
        <v>139</v>
      </c>
    </row>
    <row r="232" spans="2:51" s="14" customFormat="1" ht="11.25">
      <c r="B232" s="214"/>
      <c r="C232" s="215"/>
      <c r="D232" s="205" t="s">
        <v>148</v>
      </c>
      <c r="E232" s="216" t="s">
        <v>1</v>
      </c>
      <c r="F232" s="217" t="s">
        <v>544</v>
      </c>
      <c r="G232" s="215"/>
      <c r="H232" s="218">
        <v>0.324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148</v>
      </c>
      <c r="AU232" s="224" t="s">
        <v>83</v>
      </c>
      <c r="AV232" s="14" t="s">
        <v>83</v>
      </c>
      <c r="AW232" s="14" t="s">
        <v>31</v>
      </c>
      <c r="AX232" s="14" t="s">
        <v>75</v>
      </c>
      <c r="AY232" s="224" t="s">
        <v>139</v>
      </c>
    </row>
    <row r="233" spans="2:51" s="15" customFormat="1" ht="11.25">
      <c r="B233" s="225"/>
      <c r="C233" s="226"/>
      <c r="D233" s="205" t="s">
        <v>148</v>
      </c>
      <c r="E233" s="227" t="s">
        <v>1</v>
      </c>
      <c r="F233" s="228" t="s">
        <v>151</v>
      </c>
      <c r="G233" s="226"/>
      <c r="H233" s="229">
        <v>0.324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148</v>
      </c>
      <c r="AU233" s="235" t="s">
        <v>83</v>
      </c>
      <c r="AV233" s="15" t="s">
        <v>146</v>
      </c>
      <c r="AW233" s="15" t="s">
        <v>31</v>
      </c>
      <c r="AX233" s="15" t="s">
        <v>8</v>
      </c>
      <c r="AY233" s="235" t="s">
        <v>139</v>
      </c>
    </row>
    <row r="234" spans="1:65" s="2" customFormat="1" ht="24.2" customHeight="1">
      <c r="A234" s="34"/>
      <c r="B234" s="35"/>
      <c r="C234" s="191" t="s">
        <v>262</v>
      </c>
      <c r="D234" s="191" t="s">
        <v>141</v>
      </c>
      <c r="E234" s="192" t="s">
        <v>556</v>
      </c>
      <c r="F234" s="193" t="s">
        <v>557</v>
      </c>
      <c r="G234" s="194" t="s">
        <v>282</v>
      </c>
      <c r="H234" s="195">
        <v>13</v>
      </c>
      <c r="I234" s="196"/>
      <c r="J234" s="195">
        <f>ROUND(I234*H234,0)</f>
        <v>0</v>
      </c>
      <c r="K234" s="193" t="s">
        <v>145</v>
      </c>
      <c r="L234" s="39"/>
      <c r="M234" s="197" t="s">
        <v>1</v>
      </c>
      <c r="N234" s="198" t="s">
        <v>40</v>
      </c>
      <c r="O234" s="71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1" t="s">
        <v>146</v>
      </c>
      <c r="AT234" s="201" t="s">
        <v>141</v>
      </c>
      <c r="AU234" s="201" t="s">
        <v>83</v>
      </c>
      <c r="AY234" s="17" t="s">
        <v>139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17" t="s">
        <v>8</v>
      </c>
      <c r="BK234" s="202">
        <f>ROUND(I234*H234,0)</f>
        <v>0</v>
      </c>
      <c r="BL234" s="17" t="s">
        <v>146</v>
      </c>
      <c r="BM234" s="201" t="s">
        <v>558</v>
      </c>
    </row>
    <row r="235" spans="2:51" s="13" customFormat="1" ht="11.25">
      <c r="B235" s="203"/>
      <c r="C235" s="204"/>
      <c r="D235" s="205" t="s">
        <v>148</v>
      </c>
      <c r="E235" s="206" t="s">
        <v>1</v>
      </c>
      <c r="F235" s="207" t="s">
        <v>559</v>
      </c>
      <c r="G235" s="204"/>
      <c r="H235" s="206" t="s">
        <v>1</v>
      </c>
      <c r="I235" s="208"/>
      <c r="J235" s="204"/>
      <c r="K235" s="204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148</v>
      </c>
      <c r="AU235" s="213" t="s">
        <v>83</v>
      </c>
      <c r="AV235" s="13" t="s">
        <v>8</v>
      </c>
      <c r="AW235" s="13" t="s">
        <v>31</v>
      </c>
      <c r="AX235" s="13" t="s">
        <v>75</v>
      </c>
      <c r="AY235" s="213" t="s">
        <v>139</v>
      </c>
    </row>
    <row r="236" spans="2:51" s="14" customFormat="1" ht="11.25">
      <c r="B236" s="214"/>
      <c r="C236" s="215"/>
      <c r="D236" s="205" t="s">
        <v>148</v>
      </c>
      <c r="E236" s="216" t="s">
        <v>1</v>
      </c>
      <c r="F236" s="217" t="s">
        <v>203</v>
      </c>
      <c r="G236" s="215"/>
      <c r="H236" s="218">
        <v>13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148</v>
      </c>
      <c r="AU236" s="224" t="s">
        <v>83</v>
      </c>
      <c r="AV236" s="14" t="s">
        <v>83</v>
      </c>
      <c r="AW236" s="14" t="s">
        <v>31</v>
      </c>
      <c r="AX236" s="14" t="s">
        <v>75</v>
      </c>
      <c r="AY236" s="224" t="s">
        <v>139</v>
      </c>
    </row>
    <row r="237" spans="2:51" s="15" customFormat="1" ht="11.25">
      <c r="B237" s="225"/>
      <c r="C237" s="226"/>
      <c r="D237" s="205" t="s">
        <v>148</v>
      </c>
      <c r="E237" s="227" t="s">
        <v>1</v>
      </c>
      <c r="F237" s="228" t="s">
        <v>151</v>
      </c>
      <c r="G237" s="226"/>
      <c r="H237" s="229">
        <v>13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148</v>
      </c>
      <c r="AU237" s="235" t="s">
        <v>83</v>
      </c>
      <c r="AV237" s="15" t="s">
        <v>146</v>
      </c>
      <c r="AW237" s="15" t="s">
        <v>31</v>
      </c>
      <c r="AX237" s="15" t="s">
        <v>8</v>
      </c>
      <c r="AY237" s="235" t="s">
        <v>139</v>
      </c>
    </row>
    <row r="238" spans="1:65" s="2" customFormat="1" ht="16.5" customHeight="1">
      <c r="A238" s="34"/>
      <c r="B238" s="35"/>
      <c r="C238" s="241" t="s">
        <v>266</v>
      </c>
      <c r="D238" s="241" t="s">
        <v>560</v>
      </c>
      <c r="E238" s="242" t="s">
        <v>561</v>
      </c>
      <c r="F238" s="243" t="s">
        <v>562</v>
      </c>
      <c r="G238" s="244" t="s">
        <v>282</v>
      </c>
      <c r="H238" s="245">
        <v>13</v>
      </c>
      <c r="I238" s="246"/>
      <c r="J238" s="245">
        <f>ROUND(I238*H238,0)</f>
        <v>0</v>
      </c>
      <c r="K238" s="243" t="s">
        <v>1</v>
      </c>
      <c r="L238" s="247"/>
      <c r="M238" s="248" t="s">
        <v>1</v>
      </c>
      <c r="N238" s="249" t="s">
        <v>40</v>
      </c>
      <c r="O238" s="71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1" t="s">
        <v>181</v>
      </c>
      <c r="AT238" s="201" t="s">
        <v>560</v>
      </c>
      <c r="AU238" s="201" t="s">
        <v>83</v>
      </c>
      <c r="AY238" s="17" t="s">
        <v>139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7" t="s">
        <v>8</v>
      </c>
      <c r="BK238" s="202">
        <f>ROUND(I238*H238,0)</f>
        <v>0</v>
      </c>
      <c r="BL238" s="17" t="s">
        <v>146</v>
      </c>
      <c r="BM238" s="201" t="s">
        <v>563</v>
      </c>
    </row>
    <row r="239" spans="2:51" s="13" customFormat="1" ht="11.25">
      <c r="B239" s="203"/>
      <c r="C239" s="204"/>
      <c r="D239" s="205" t="s">
        <v>148</v>
      </c>
      <c r="E239" s="206" t="s">
        <v>1</v>
      </c>
      <c r="F239" s="207" t="s">
        <v>536</v>
      </c>
      <c r="G239" s="204"/>
      <c r="H239" s="206" t="s">
        <v>1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148</v>
      </c>
      <c r="AU239" s="213" t="s">
        <v>83</v>
      </c>
      <c r="AV239" s="13" t="s">
        <v>8</v>
      </c>
      <c r="AW239" s="13" t="s">
        <v>31</v>
      </c>
      <c r="AX239" s="13" t="s">
        <v>75</v>
      </c>
      <c r="AY239" s="213" t="s">
        <v>139</v>
      </c>
    </row>
    <row r="240" spans="2:51" s="14" customFormat="1" ht="11.25">
      <c r="B240" s="214"/>
      <c r="C240" s="215"/>
      <c r="D240" s="205" t="s">
        <v>148</v>
      </c>
      <c r="E240" s="216" t="s">
        <v>1</v>
      </c>
      <c r="F240" s="217" t="s">
        <v>203</v>
      </c>
      <c r="G240" s="215"/>
      <c r="H240" s="218">
        <v>13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148</v>
      </c>
      <c r="AU240" s="224" t="s">
        <v>83</v>
      </c>
      <c r="AV240" s="14" t="s">
        <v>83</v>
      </c>
      <c r="AW240" s="14" t="s">
        <v>31</v>
      </c>
      <c r="AX240" s="14" t="s">
        <v>75</v>
      </c>
      <c r="AY240" s="224" t="s">
        <v>139</v>
      </c>
    </row>
    <row r="241" spans="2:51" s="15" customFormat="1" ht="11.25">
      <c r="B241" s="225"/>
      <c r="C241" s="226"/>
      <c r="D241" s="205" t="s">
        <v>148</v>
      </c>
      <c r="E241" s="227" t="s">
        <v>1</v>
      </c>
      <c r="F241" s="228" t="s">
        <v>151</v>
      </c>
      <c r="G241" s="226"/>
      <c r="H241" s="229">
        <v>13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148</v>
      </c>
      <c r="AU241" s="235" t="s">
        <v>83</v>
      </c>
      <c r="AV241" s="15" t="s">
        <v>146</v>
      </c>
      <c r="AW241" s="15" t="s">
        <v>31</v>
      </c>
      <c r="AX241" s="15" t="s">
        <v>8</v>
      </c>
      <c r="AY241" s="235" t="s">
        <v>139</v>
      </c>
    </row>
    <row r="242" spans="1:65" s="2" customFormat="1" ht="24.2" customHeight="1">
      <c r="A242" s="34"/>
      <c r="B242" s="35"/>
      <c r="C242" s="191" t="s">
        <v>270</v>
      </c>
      <c r="D242" s="191" t="s">
        <v>141</v>
      </c>
      <c r="E242" s="192" t="s">
        <v>564</v>
      </c>
      <c r="F242" s="193" t="s">
        <v>425</v>
      </c>
      <c r="G242" s="194" t="s">
        <v>362</v>
      </c>
      <c r="H242" s="195">
        <v>577.8</v>
      </c>
      <c r="I242" s="196"/>
      <c r="J242" s="195">
        <f>ROUND(I242*H242,0)</f>
        <v>0</v>
      </c>
      <c r="K242" s="193" t="s">
        <v>145</v>
      </c>
      <c r="L242" s="39"/>
      <c r="M242" s="197" t="s">
        <v>1</v>
      </c>
      <c r="N242" s="198" t="s">
        <v>40</v>
      </c>
      <c r="O242" s="71"/>
      <c r="P242" s="199">
        <f>O242*H242</f>
        <v>0</v>
      </c>
      <c r="Q242" s="199">
        <v>0</v>
      </c>
      <c r="R242" s="199">
        <f>Q242*H242</f>
        <v>0</v>
      </c>
      <c r="S242" s="199">
        <v>0</v>
      </c>
      <c r="T242" s="20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1" t="s">
        <v>146</v>
      </c>
      <c r="AT242" s="201" t="s">
        <v>141</v>
      </c>
      <c r="AU242" s="201" t="s">
        <v>83</v>
      </c>
      <c r="AY242" s="17" t="s">
        <v>139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7" t="s">
        <v>8</v>
      </c>
      <c r="BK242" s="202">
        <f>ROUND(I242*H242,0)</f>
        <v>0</v>
      </c>
      <c r="BL242" s="17" t="s">
        <v>146</v>
      </c>
      <c r="BM242" s="201" t="s">
        <v>565</v>
      </c>
    </row>
    <row r="243" spans="2:51" s="13" customFormat="1" ht="11.25">
      <c r="B243" s="203"/>
      <c r="C243" s="204"/>
      <c r="D243" s="205" t="s">
        <v>148</v>
      </c>
      <c r="E243" s="206" t="s">
        <v>1</v>
      </c>
      <c r="F243" s="207" t="s">
        <v>566</v>
      </c>
      <c r="G243" s="204"/>
      <c r="H243" s="206" t="s">
        <v>1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148</v>
      </c>
      <c r="AU243" s="213" t="s">
        <v>83</v>
      </c>
      <c r="AV243" s="13" t="s">
        <v>8</v>
      </c>
      <c r="AW243" s="13" t="s">
        <v>31</v>
      </c>
      <c r="AX243" s="13" t="s">
        <v>75</v>
      </c>
      <c r="AY243" s="213" t="s">
        <v>139</v>
      </c>
    </row>
    <row r="244" spans="2:51" s="14" customFormat="1" ht="11.25">
      <c r="B244" s="214"/>
      <c r="C244" s="215"/>
      <c r="D244" s="205" t="s">
        <v>148</v>
      </c>
      <c r="E244" s="216" t="s">
        <v>1</v>
      </c>
      <c r="F244" s="217" t="s">
        <v>567</v>
      </c>
      <c r="G244" s="215"/>
      <c r="H244" s="218">
        <v>577.8</v>
      </c>
      <c r="I244" s="219"/>
      <c r="J244" s="215"/>
      <c r="K244" s="215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148</v>
      </c>
      <c r="AU244" s="224" t="s">
        <v>83</v>
      </c>
      <c r="AV244" s="14" t="s">
        <v>83</v>
      </c>
      <c r="AW244" s="14" t="s">
        <v>31</v>
      </c>
      <c r="AX244" s="14" t="s">
        <v>75</v>
      </c>
      <c r="AY244" s="224" t="s">
        <v>139</v>
      </c>
    </row>
    <row r="245" spans="2:51" s="15" customFormat="1" ht="11.25">
      <c r="B245" s="225"/>
      <c r="C245" s="226"/>
      <c r="D245" s="205" t="s">
        <v>148</v>
      </c>
      <c r="E245" s="227" t="s">
        <v>1</v>
      </c>
      <c r="F245" s="228" t="s">
        <v>151</v>
      </c>
      <c r="G245" s="226"/>
      <c r="H245" s="229">
        <v>577.8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AT245" s="235" t="s">
        <v>148</v>
      </c>
      <c r="AU245" s="235" t="s">
        <v>83</v>
      </c>
      <c r="AV245" s="15" t="s">
        <v>146</v>
      </c>
      <c r="AW245" s="15" t="s">
        <v>31</v>
      </c>
      <c r="AX245" s="15" t="s">
        <v>8</v>
      </c>
      <c r="AY245" s="235" t="s">
        <v>139</v>
      </c>
    </row>
    <row r="246" spans="1:65" s="2" customFormat="1" ht="24.2" customHeight="1">
      <c r="A246" s="34"/>
      <c r="B246" s="35"/>
      <c r="C246" s="191" t="s">
        <v>275</v>
      </c>
      <c r="D246" s="191" t="s">
        <v>141</v>
      </c>
      <c r="E246" s="192" t="s">
        <v>564</v>
      </c>
      <c r="F246" s="193" t="s">
        <v>425</v>
      </c>
      <c r="G246" s="194" t="s">
        <v>362</v>
      </c>
      <c r="H246" s="195">
        <v>5.95</v>
      </c>
      <c r="I246" s="196"/>
      <c r="J246" s="195">
        <f>ROUND(I246*H246,0)</f>
        <v>0</v>
      </c>
      <c r="K246" s="193" t="s">
        <v>145</v>
      </c>
      <c r="L246" s="39"/>
      <c r="M246" s="197" t="s">
        <v>1</v>
      </c>
      <c r="N246" s="198" t="s">
        <v>40</v>
      </c>
      <c r="O246" s="71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1" t="s">
        <v>146</v>
      </c>
      <c r="AT246" s="201" t="s">
        <v>141</v>
      </c>
      <c r="AU246" s="201" t="s">
        <v>83</v>
      </c>
      <c r="AY246" s="17" t="s">
        <v>139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7" t="s">
        <v>8</v>
      </c>
      <c r="BK246" s="202">
        <f>ROUND(I246*H246,0)</f>
        <v>0</v>
      </c>
      <c r="BL246" s="17" t="s">
        <v>146</v>
      </c>
      <c r="BM246" s="201" t="s">
        <v>568</v>
      </c>
    </row>
    <row r="247" spans="2:51" s="13" customFormat="1" ht="11.25">
      <c r="B247" s="203"/>
      <c r="C247" s="204"/>
      <c r="D247" s="205" t="s">
        <v>148</v>
      </c>
      <c r="E247" s="206" t="s">
        <v>1</v>
      </c>
      <c r="F247" s="207" t="s">
        <v>569</v>
      </c>
      <c r="G247" s="204"/>
      <c r="H247" s="206" t="s">
        <v>1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148</v>
      </c>
      <c r="AU247" s="213" t="s">
        <v>83</v>
      </c>
      <c r="AV247" s="13" t="s">
        <v>8</v>
      </c>
      <c r="AW247" s="13" t="s">
        <v>31</v>
      </c>
      <c r="AX247" s="13" t="s">
        <v>75</v>
      </c>
      <c r="AY247" s="213" t="s">
        <v>139</v>
      </c>
    </row>
    <row r="248" spans="2:51" s="14" customFormat="1" ht="11.25">
      <c r="B248" s="214"/>
      <c r="C248" s="215"/>
      <c r="D248" s="205" t="s">
        <v>148</v>
      </c>
      <c r="E248" s="216" t="s">
        <v>1</v>
      </c>
      <c r="F248" s="217" t="s">
        <v>570</v>
      </c>
      <c r="G248" s="215"/>
      <c r="H248" s="218">
        <v>5.952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148</v>
      </c>
      <c r="AU248" s="224" t="s">
        <v>83</v>
      </c>
      <c r="AV248" s="14" t="s">
        <v>83</v>
      </c>
      <c r="AW248" s="14" t="s">
        <v>31</v>
      </c>
      <c r="AX248" s="14" t="s">
        <v>75</v>
      </c>
      <c r="AY248" s="224" t="s">
        <v>139</v>
      </c>
    </row>
    <row r="249" spans="2:51" s="15" customFormat="1" ht="11.25">
      <c r="B249" s="225"/>
      <c r="C249" s="226"/>
      <c r="D249" s="205" t="s">
        <v>148</v>
      </c>
      <c r="E249" s="227" t="s">
        <v>1</v>
      </c>
      <c r="F249" s="228" t="s">
        <v>151</v>
      </c>
      <c r="G249" s="226"/>
      <c r="H249" s="229">
        <v>5.952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148</v>
      </c>
      <c r="AU249" s="235" t="s">
        <v>83</v>
      </c>
      <c r="AV249" s="15" t="s">
        <v>146</v>
      </c>
      <c r="AW249" s="15" t="s">
        <v>31</v>
      </c>
      <c r="AX249" s="15" t="s">
        <v>8</v>
      </c>
      <c r="AY249" s="235" t="s">
        <v>139</v>
      </c>
    </row>
    <row r="250" spans="1:65" s="2" customFormat="1" ht="24.2" customHeight="1">
      <c r="A250" s="34"/>
      <c r="B250" s="35"/>
      <c r="C250" s="191" t="s">
        <v>279</v>
      </c>
      <c r="D250" s="191" t="s">
        <v>141</v>
      </c>
      <c r="E250" s="192" t="s">
        <v>564</v>
      </c>
      <c r="F250" s="193" t="s">
        <v>425</v>
      </c>
      <c r="G250" s="194" t="s">
        <v>362</v>
      </c>
      <c r="H250" s="195">
        <v>0.06</v>
      </c>
      <c r="I250" s="196"/>
      <c r="J250" s="195">
        <f>ROUND(I250*H250,0)</f>
        <v>0</v>
      </c>
      <c r="K250" s="193" t="s">
        <v>145</v>
      </c>
      <c r="L250" s="39"/>
      <c r="M250" s="197" t="s">
        <v>1</v>
      </c>
      <c r="N250" s="198" t="s">
        <v>40</v>
      </c>
      <c r="O250" s="71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1" t="s">
        <v>146</v>
      </c>
      <c r="AT250" s="201" t="s">
        <v>141</v>
      </c>
      <c r="AU250" s="201" t="s">
        <v>83</v>
      </c>
      <c r="AY250" s="17" t="s">
        <v>139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17" t="s">
        <v>8</v>
      </c>
      <c r="BK250" s="202">
        <f>ROUND(I250*H250,0)</f>
        <v>0</v>
      </c>
      <c r="BL250" s="17" t="s">
        <v>146</v>
      </c>
      <c r="BM250" s="201" t="s">
        <v>571</v>
      </c>
    </row>
    <row r="251" spans="2:51" s="13" customFormat="1" ht="11.25">
      <c r="B251" s="203"/>
      <c r="C251" s="204"/>
      <c r="D251" s="205" t="s">
        <v>148</v>
      </c>
      <c r="E251" s="206" t="s">
        <v>1</v>
      </c>
      <c r="F251" s="207" t="s">
        <v>572</v>
      </c>
      <c r="G251" s="204"/>
      <c r="H251" s="206" t="s">
        <v>1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148</v>
      </c>
      <c r="AU251" s="213" t="s">
        <v>83</v>
      </c>
      <c r="AV251" s="13" t="s">
        <v>8</v>
      </c>
      <c r="AW251" s="13" t="s">
        <v>31</v>
      </c>
      <c r="AX251" s="13" t="s">
        <v>75</v>
      </c>
      <c r="AY251" s="213" t="s">
        <v>139</v>
      </c>
    </row>
    <row r="252" spans="2:51" s="14" customFormat="1" ht="11.25">
      <c r="B252" s="214"/>
      <c r="C252" s="215"/>
      <c r="D252" s="205" t="s">
        <v>148</v>
      </c>
      <c r="E252" s="216" t="s">
        <v>1</v>
      </c>
      <c r="F252" s="217" t="s">
        <v>573</v>
      </c>
      <c r="G252" s="215"/>
      <c r="H252" s="218">
        <v>0.058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148</v>
      </c>
      <c r="AU252" s="224" t="s">
        <v>83</v>
      </c>
      <c r="AV252" s="14" t="s">
        <v>83</v>
      </c>
      <c r="AW252" s="14" t="s">
        <v>31</v>
      </c>
      <c r="AX252" s="14" t="s">
        <v>75</v>
      </c>
      <c r="AY252" s="224" t="s">
        <v>139</v>
      </c>
    </row>
    <row r="253" spans="2:51" s="15" customFormat="1" ht="11.25">
      <c r="B253" s="225"/>
      <c r="C253" s="226"/>
      <c r="D253" s="205" t="s">
        <v>148</v>
      </c>
      <c r="E253" s="227" t="s">
        <v>1</v>
      </c>
      <c r="F253" s="228" t="s">
        <v>151</v>
      </c>
      <c r="G253" s="226"/>
      <c r="H253" s="229">
        <v>0.058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148</v>
      </c>
      <c r="AU253" s="235" t="s">
        <v>83</v>
      </c>
      <c r="AV253" s="15" t="s">
        <v>146</v>
      </c>
      <c r="AW253" s="15" t="s">
        <v>31</v>
      </c>
      <c r="AX253" s="15" t="s">
        <v>8</v>
      </c>
      <c r="AY253" s="235" t="s">
        <v>139</v>
      </c>
    </row>
    <row r="254" spans="1:65" s="2" customFormat="1" ht="24.2" customHeight="1">
      <c r="A254" s="34"/>
      <c r="B254" s="35"/>
      <c r="C254" s="191" t="s">
        <v>286</v>
      </c>
      <c r="D254" s="191" t="s">
        <v>141</v>
      </c>
      <c r="E254" s="192" t="s">
        <v>564</v>
      </c>
      <c r="F254" s="193" t="s">
        <v>425</v>
      </c>
      <c r="G254" s="194" t="s">
        <v>362</v>
      </c>
      <c r="H254" s="195">
        <v>0.18</v>
      </c>
      <c r="I254" s="196"/>
      <c r="J254" s="195">
        <f>ROUND(I254*H254,0)</f>
        <v>0</v>
      </c>
      <c r="K254" s="193" t="s">
        <v>145</v>
      </c>
      <c r="L254" s="39"/>
      <c r="M254" s="197" t="s">
        <v>1</v>
      </c>
      <c r="N254" s="198" t="s">
        <v>40</v>
      </c>
      <c r="O254" s="71"/>
      <c r="P254" s="199">
        <f>O254*H254</f>
        <v>0</v>
      </c>
      <c r="Q254" s="199">
        <v>0</v>
      </c>
      <c r="R254" s="199">
        <f>Q254*H254</f>
        <v>0</v>
      </c>
      <c r="S254" s="199">
        <v>0</v>
      </c>
      <c r="T254" s="20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1" t="s">
        <v>146</v>
      </c>
      <c r="AT254" s="201" t="s">
        <v>141</v>
      </c>
      <c r="AU254" s="201" t="s">
        <v>83</v>
      </c>
      <c r="AY254" s="17" t="s">
        <v>139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17" t="s">
        <v>8</v>
      </c>
      <c r="BK254" s="202">
        <f>ROUND(I254*H254,0)</f>
        <v>0</v>
      </c>
      <c r="BL254" s="17" t="s">
        <v>146</v>
      </c>
      <c r="BM254" s="201" t="s">
        <v>574</v>
      </c>
    </row>
    <row r="255" spans="2:51" s="13" customFormat="1" ht="11.25">
      <c r="B255" s="203"/>
      <c r="C255" s="204"/>
      <c r="D255" s="205" t="s">
        <v>148</v>
      </c>
      <c r="E255" s="206" t="s">
        <v>1</v>
      </c>
      <c r="F255" s="207" t="s">
        <v>575</v>
      </c>
      <c r="G255" s="204"/>
      <c r="H255" s="206" t="s">
        <v>1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148</v>
      </c>
      <c r="AU255" s="213" t="s">
        <v>83</v>
      </c>
      <c r="AV255" s="13" t="s">
        <v>8</v>
      </c>
      <c r="AW255" s="13" t="s">
        <v>31</v>
      </c>
      <c r="AX255" s="13" t="s">
        <v>75</v>
      </c>
      <c r="AY255" s="213" t="s">
        <v>139</v>
      </c>
    </row>
    <row r="256" spans="2:51" s="14" customFormat="1" ht="11.25">
      <c r="B256" s="214"/>
      <c r="C256" s="215"/>
      <c r="D256" s="205" t="s">
        <v>148</v>
      </c>
      <c r="E256" s="216" t="s">
        <v>1</v>
      </c>
      <c r="F256" s="217" t="s">
        <v>576</v>
      </c>
      <c r="G256" s="215"/>
      <c r="H256" s="218">
        <v>0.175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148</v>
      </c>
      <c r="AU256" s="224" t="s">
        <v>83</v>
      </c>
      <c r="AV256" s="14" t="s">
        <v>83</v>
      </c>
      <c r="AW256" s="14" t="s">
        <v>31</v>
      </c>
      <c r="AX256" s="14" t="s">
        <v>75</v>
      </c>
      <c r="AY256" s="224" t="s">
        <v>139</v>
      </c>
    </row>
    <row r="257" spans="2:51" s="15" customFormat="1" ht="11.25">
      <c r="B257" s="225"/>
      <c r="C257" s="226"/>
      <c r="D257" s="205" t="s">
        <v>148</v>
      </c>
      <c r="E257" s="227" t="s">
        <v>1</v>
      </c>
      <c r="F257" s="228" t="s">
        <v>151</v>
      </c>
      <c r="G257" s="226"/>
      <c r="H257" s="229">
        <v>0.175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148</v>
      </c>
      <c r="AU257" s="235" t="s">
        <v>83</v>
      </c>
      <c r="AV257" s="15" t="s">
        <v>146</v>
      </c>
      <c r="AW257" s="15" t="s">
        <v>31</v>
      </c>
      <c r="AX257" s="15" t="s">
        <v>8</v>
      </c>
      <c r="AY257" s="235" t="s">
        <v>139</v>
      </c>
    </row>
    <row r="258" spans="1:65" s="2" customFormat="1" ht="24.2" customHeight="1">
      <c r="A258" s="34"/>
      <c r="B258" s="35"/>
      <c r="C258" s="191" t="s">
        <v>292</v>
      </c>
      <c r="D258" s="191" t="s">
        <v>141</v>
      </c>
      <c r="E258" s="192" t="s">
        <v>564</v>
      </c>
      <c r="F258" s="193" t="s">
        <v>425</v>
      </c>
      <c r="G258" s="194" t="s">
        <v>362</v>
      </c>
      <c r="H258" s="195">
        <v>17.14</v>
      </c>
      <c r="I258" s="196"/>
      <c r="J258" s="195">
        <f>ROUND(I258*H258,0)</f>
        <v>0</v>
      </c>
      <c r="K258" s="193" t="s">
        <v>145</v>
      </c>
      <c r="L258" s="39"/>
      <c r="M258" s="197" t="s">
        <v>1</v>
      </c>
      <c r="N258" s="198" t="s">
        <v>40</v>
      </c>
      <c r="O258" s="71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1" t="s">
        <v>146</v>
      </c>
      <c r="AT258" s="201" t="s">
        <v>141</v>
      </c>
      <c r="AU258" s="201" t="s">
        <v>83</v>
      </c>
      <c r="AY258" s="17" t="s">
        <v>139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7" t="s">
        <v>8</v>
      </c>
      <c r="BK258" s="202">
        <f>ROUND(I258*H258,0)</f>
        <v>0</v>
      </c>
      <c r="BL258" s="17" t="s">
        <v>146</v>
      </c>
      <c r="BM258" s="201" t="s">
        <v>577</v>
      </c>
    </row>
    <row r="259" spans="2:51" s="13" customFormat="1" ht="11.25">
      <c r="B259" s="203"/>
      <c r="C259" s="204"/>
      <c r="D259" s="205" t="s">
        <v>148</v>
      </c>
      <c r="E259" s="206" t="s">
        <v>1</v>
      </c>
      <c r="F259" s="207" t="s">
        <v>578</v>
      </c>
      <c r="G259" s="204"/>
      <c r="H259" s="206" t="s">
        <v>1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148</v>
      </c>
      <c r="AU259" s="213" t="s">
        <v>83</v>
      </c>
      <c r="AV259" s="13" t="s">
        <v>8</v>
      </c>
      <c r="AW259" s="13" t="s">
        <v>31</v>
      </c>
      <c r="AX259" s="13" t="s">
        <v>75</v>
      </c>
      <c r="AY259" s="213" t="s">
        <v>139</v>
      </c>
    </row>
    <row r="260" spans="2:51" s="14" customFormat="1" ht="11.25">
      <c r="B260" s="214"/>
      <c r="C260" s="215"/>
      <c r="D260" s="205" t="s">
        <v>148</v>
      </c>
      <c r="E260" s="216" t="s">
        <v>1</v>
      </c>
      <c r="F260" s="217" t="s">
        <v>579</v>
      </c>
      <c r="G260" s="215"/>
      <c r="H260" s="218">
        <v>17.14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148</v>
      </c>
      <c r="AU260" s="224" t="s">
        <v>83</v>
      </c>
      <c r="AV260" s="14" t="s">
        <v>83</v>
      </c>
      <c r="AW260" s="14" t="s">
        <v>31</v>
      </c>
      <c r="AX260" s="14" t="s">
        <v>75</v>
      </c>
      <c r="AY260" s="224" t="s">
        <v>139</v>
      </c>
    </row>
    <row r="261" spans="2:51" s="15" customFormat="1" ht="11.25">
      <c r="B261" s="225"/>
      <c r="C261" s="226"/>
      <c r="D261" s="205" t="s">
        <v>148</v>
      </c>
      <c r="E261" s="227" t="s">
        <v>1</v>
      </c>
      <c r="F261" s="228" t="s">
        <v>151</v>
      </c>
      <c r="G261" s="226"/>
      <c r="H261" s="229">
        <v>17.14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148</v>
      </c>
      <c r="AU261" s="235" t="s">
        <v>83</v>
      </c>
      <c r="AV261" s="15" t="s">
        <v>146</v>
      </c>
      <c r="AW261" s="15" t="s">
        <v>31</v>
      </c>
      <c r="AX261" s="15" t="s">
        <v>8</v>
      </c>
      <c r="AY261" s="235" t="s">
        <v>139</v>
      </c>
    </row>
    <row r="262" spans="1:65" s="2" customFormat="1" ht="24.2" customHeight="1">
      <c r="A262" s="34"/>
      <c r="B262" s="35"/>
      <c r="C262" s="191" t="s">
        <v>298</v>
      </c>
      <c r="D262" s="191" t="s">
        <v>141</v>
      </c>
      <c r="E262" s="192" t="s">
        <v>564</v>
      </c>
      <c r="F262" s="193" t="s">
        <v>425</v>
      </c>
      <c r="G262" s="194" t="s">
        <v>362</v>
      </c>
      <c r="H262" s="195">
        <v>2.77</v>
      </c>
      <c r="I262" s="196"/>
      <c r="J262" s="195">
        <f>ROUND(I262*H262,0)</f>
        <v>0</v>
      </c>
      <c r="K262" s="193" t="s">
        <v>145</v>
      </c>
      <c r="L262" s="39"/>
      <c r="M262" s="197" t="s">
        <v>1</v>
      </c>
      <c r="N262" s="198" t="s">
        <v>40</v>
      </c>
      <c r="O262" s="71"/>
      <c r="P262" s="199">
        <f>O262*H262</f>
        <v>0</v>
      </c>
      <c r="Q262" s="199">
        <v>0</v>
      </c>
      <c r="R262" s="199">
        <f>Q262*H262</f>
        <v>0</v>
      </c>
      <c r="S262" s="199">
        <v>0</v>
      </c>
      <c r="T262" s="20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1" t="s">
        <v>146</v>
      </c>
      <c r="AT262" s="201" t="s">
        <v>141</v>
      </c>
      <c r="AU262" s="201" t="s">
        <v>83</v>
      </c>
      <c r="AY262" s="17" t="s">
        <v>139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7" t="s">
        <v>8</v>
      </c>
      <c r="BK262" s="202">
        <f>ROUND(I262*H262,0)</f>
        <v>0</v>
      </c>
      <c r="BL262" s="17" t="s">
        <v>146</v>
      </c>
      <c r="BM262" s="201" t="s">
        <v>580</v>
      </c>
    </row>
    <row r="263" spans="2:51" s="13" customFormat="1" ht="11.25">
      <c r="B263" s="203"/>
      <c r="C263" s="204"/>
      <c r="D263" s="205" t="s">
        <v>148</v>
      </c>
      <c r="E263" s="206" t="s">
        <v>1</v>
      </c>
      <c r="F263" s="207" t="s">
        <v>581</v>
      </c>
      <c r="G263" s="204"/>
      <c r="H263" s="206" t="s">
        <v>1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148</v>
      </c>
      <c r="AU263" s="213" t="s">
        <v>83</v>
      </c>
      <c r="AV263" s="13" t="s">
        <v>8</v>
      </c>
      <c r="AW263" s="13" t="s">
        <v>31</v>
      </c>
      <c r="AX263" s="13" t="s">
        <v>75</v>
      </c>
      <c r="AY263" s="213" t="s">
        <v>139</v>
      </c>
    </row>
    <row r="264" spans="2:51" s="14" customFormat="1" ht="11.25">
      <c r="B264" s="214"/>
      <c r="C264" s="215"/>
      <c r="D264" s="205" t="s">
        <v>148</v>
      </c>
      <c r="E264" s="216" t="s">
        <v>1</v>
      </c>
      <c r="F264" s="217" t="s">
        <v>582</v>
      </c>
      <c r="G264" s="215"/>
      <c r="H264" s="218">
        <v>2.765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148</v>
      </c>
      <c r="AU264" s="224" t="s">
        <v>83</v>
      </c>
      <c r="AV264" s="14" t="s">
        <v>83</v>
      </c>
      <c r="AW264" s="14" t="s">
        <v>31</v>
      </c>
      <c r="AX264" s="14" t="s">
        <v>75</v>
      </c>
      <c r="AY264" s="224" t="s">
        <v>139</v>
      </c>
    </row>
    <row r="265" spans="2:51" s="15" customFormat="1" ht="11.25">
      <c r="B265" s="225"/>
      <c r="C265" s="226"/>
      <c r="D265" s="205" t="s">
        <v>148</v>
      </c>
      <c r="E265" s="227" t="s">
        <v>1</v>
      </c>
      <c r="F265" s="228" t="s">
        <v>151</v>
      </c>
      <c r="G265" s="226"/>
      <c r="H265" s="229">
        <v>2.765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148</v>
      </c>
      <c r="AU265" s="235" t="s">
        <v>83</v>
      </c>
      <c r="AV265" s="15" t="s">
        <v>146</v>
      </c>
      <c r="AW265" s="15" t="s">
        <v>31</v>
      </c>
      <c r="AX265" s="15" t="s">
        <v>8</v>
      </c>
      <c r="AY265" s="235" t="s">
        <v>139</v>
      </c>
    </row>
    <row r="266" spans="1:65" s="2" customFormat="1" ht="33" customHeight="1">
      <c r="A266" s="34"/>
      <c r="B266" s="35"/>
      <c r="C266" s="191" t="s">
        <v>302</v>
      </c>
      <c r="D266" s="191" t="s">
        <v>141</v>
      </c>
      <c r="E266" s="192" t="s">
        <v>583</v>
      </c>
      <c r="F266" s="193" t="s">
        <v>584</v>
      </c>
      <c r="G266" s="194" t="s">
        <v>362</v>
      </c>
      <c r="H266" s="195">
        <v>1348.2</v>
      </c>
      <c r="I266" s="196"/>
      <c r="J266" s="195">
        <f>ROUND(I266*H266,0)</f>
        <v>0</v>
      </c>
      <c r="K266" s="193" t="s">
        <v>145</v>
      </c>
      <c r="L266" s="39"/>
      <c r="M266" s="197" t="s">
        <v>1</v>
      </c>
      <c r="N266" s="198" t="s">
        <v>40</v>
      </c>
      <c r="O266" s="71"/>
      <c r="P266" s="199">
        <f>O266*H266</f>
        <v>0</v>
      </c>
      <c r="Q266" s="199">
        <v>0</v>
      </c>
      <c r="R266" s="199">
        <f>Q266*H266</f>
        <v>0</v>
      </c>
      <c r="S266" s="199">
        <v>0</v>
      </c>
      <c r="T266" s="20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1" t="s">
        <v>146</v>
      </c>
      <c r="AT266" s="201" t="s">
        <v>141</v>
      </c>
      <c r="AU266" s="201" t="s">
        <v>83</v>
      </c>
      <c r="AY266" s="17" t="s">
        <v>139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7" t="s">
        <v>8</v>
      </c>
      <c r="BK266" s="202">
        <f>ROUND(I266*H266,0)</f>
        <v>0</v>
      </c>
      <c r="BL266" s="17" t="s">
        <v>146</v>
      </c>
      <c r="BM266" s="201" t="s">
        <v>585</v>
      </c>
    </row>
    <row r="267" spans="2:51" s="13" customFormat="1" ht="11.25">
      <c r="B267" s="203"/>
      <c r="C267" s="204"/>
      <c r="D267" s="205" t="s">
        <v>148</v>
      </c>
      <c r="E267" s="206" t="s">
        <v>1</v>
      </c>
      <c r="F267" s="207" t="s">
        <v>586</v>
      </c>
      <c r="G267" s="204"/>
      <c r="H267" s="206" t="s">
        <v>1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148</v>
      </c>
      <c r="AU267" s="213" t="s">
        <v>83</v>
      </c>
      <c r="AV267" s="13" t="s">
        <v>8</v>
      </c>
      <c r="AW267" s="13" t="s">
        <v>31</v>
      </c>
      <c r="AX267" s="13" t="s">
        <v>75</v>
      </c>
      <c r="AY267" s="213" t="s">
        <v>139</v>
      </c>
    </row>
    <row r="268" spans="2:51" s="14" customFormat="1" ht="11.25">
      <c r="B268" s="214"/>
      <c r="C268" s="215"/>
      <c r="D268" s="205" t="s">
        <v>148</v>
      </c>
      <c r="E268" s="216" t="s">
        <v>1</v>
      </c>
      <c r="F268" s="217" t="s">
        <v>587</v>
      </c>
      <c r="G268" s="215"/>
      <c r="H268" s="218">
        <v>1348.2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148</v>
      </c>
      <c r="AU268" s="224" t="s">
        <v>83</v>
      </c>
      <c r="AV268" s="14" t="s">
        <v>83</v>
      </c>
      <c r="AW268" s="14" t="s">
        <v>31</v>
      </c>
      <c r="AX268" s="14" t="s">
        <v>75</v>
      </c>
      <c r="AY268" s="224" t="s">
        <v>139</v>
      </c>
    </row>
    <row r="269" spans="2:51" s="15" customFormat="1" ht="11.25">
      <c r="B269" s="225"/>
      <c r="C269" s="226"/>
      <c r="D269" s="205" t="s">
        <v>148</v>
      </c>
      <c r="E269" s="227" t="s">
        <v>1</v>
      </c>
      <c r="F269" s="228" t="s">
        <v>151</v>
      </c>
      <c r="G269" s="226"/>
      <c r="H269" s="229">
        <v>1348.2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148</v>
      </c>
      <c r="AU269" s="235" t="s">
        <v>83</v>
      </c>
      <c r="AV269" s="15" t="s">
        <v>146</v>
      </c>
      <c r="AW269" s="15" t="s">
        <v>31</v>
      </c>
      <c r="AX269" s="15" t="s">
        <v>8</v>
      </c>
      <c r="AY269" s="235" t="s">
        <v>139</v>
      </c>
    </row>
    <row r="270" spans="1:65" s="2" customFormat="1" ht="33" customHeight="1">
      <c r="A270" s="34"/>
      <c r="B270" s="35"/>
      <c r="C270" s="191" t="s">
        <v>308</v>
      </c>
      <c r="D270" s="191" t="s">
        <v>141</v>
      </c>
      <c r="E270" s="192" t="s">
        <v>583</v>
      </c>
      <c r="F270" s="193" t="s">
        <v>584</v>
      </c>
      <c r="G270" s="194" t="s">
        <v>362</v>
      </c>
      <c r="H270" s="195">
        <v>13.89</v>
      </c>
      <c r="I270" s="196"/>
      <c r="J270" s="195">
        <f>ROUND(I270*H270,0)</f>
        <v>0</v>
      </c>
      <c r="K270" s="193" t="s">
        <v>145</v>
      </c>
      <c r="L270" s="39"/>
      <c r="M270" s="197" t="s">
        <v>1</v>
      </c>
      <c r="N270" s="198" t="s">
        <v>40</v>
      </c>
      <c r="O270" s="71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1" t="s">
        <v>146</v>
      </c>
      <c r="AT270" s="201" t="s">
        <v>141</v>
      </c>
      <c r="AU270" s="201" t="s">
        <v>83</v>
      </c>
      <c r="AY270" s="17" t="s">
        <v>139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17" t="s">
        <v>8</v>
      </c>
      <c r="BK270" s="202">
        <f>ROUND(I270*H270,0)</f>
        <v>0</v>
      </c>
      <c r="BL270" s="17" t="s">
        <v>146</v>
      </c>
      <c r="BM270" s="201" t="s">
        <v>588</v>
      </c>
    </row>
    <row r="271" spans="2:51" s="13" customFormat="1" ht="11.25">
      <c r="B271" s="203"/>
      <c r="C271" s="204"/>
      <c r="D271" s="205" t="s">
        <v>148</v>
      </c>
      <c r="E271" s="206" t="s">
        <v>1</v>
      </c>
      <c r="F271" s="207" t="s">
        <v>589</v>
      </c>
      <c r="G271" s="204"/>
      <c r="H271" s="206" t="s">
        <v>1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148</v>
      </c>
      <c r="AU271" s="213" t="s">
        <v>83</v>
      </c>
      <c r="AV271" s="13" t="s">
        <v>8</v>
      </c>
      <c r="AW271" s="13" t="s">
        <v>31</v>
      </c>
      <c r="AX271" s="13" t="s">
        <v>75</v>
      </c>
      <c r="AY271" s="213" t="s">
        <v>139</v>
      </c>
    </row>
    <row r="272" spans="2:51" s="14" customFormat="1" ht="11.25">
      <c r="B272" s="214"/>
      <c r="C272" s="215"/>
      <c r="D272" s="205" t="s">
        <v>148</v>
      </c>
      <c r="E272" s="216" t="s">
        <v>1</v>
      </c>
      <c r="F272" s="217" t="s">
        <v>590</v>
      </c>
      <c r="G272" s="215"/>
      <c r="H272" s="218">
        <v>13.889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148</v>
      </c>
      <c r="AU272" s="224" t="s">
        <v>83</v>
      </c>
      <c r="AV272" s="14" t="s">
        <v>83</v>
      </c>
      <c r="AW272" s="14" t="s">
        <v>31</v>
      </c>
      <c r="AX272" s="14" t="s">
        <v>75</v>
      </c>
      <c r="AY272" s="224" t="s">
        <v>139</v>
      </c>
    </row>
    <row r="273" spans="2:51" s="15" customFormat="1" ht="11.25">
      <c r="B273" s="225"/>
      <c r="C273" s="226"/>
      <c r="D273" s="205" t="s">
        <v>148</v>
      </c>
      <c r="E273" s="227" t="s">
        <v>1</v>
      </c>
      <c r="F273" s="228" t="s">
        <v>151</v>
      </c>
      <c r="G273" s="226"/>
      <c r="H273" s="229">
        <v>13.889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148</v>
      </c>
      <c r="AU273" s="235" t="s">
        <v>83</v>
      </c>
      <c r="AV273" s="15" t="s">
        <v>146</v>
      </c>
      <c r="AW273" s="15" t="s">
        <v>31</v>
      </c>
      <c r="AX273" s="15" t="s">
        <v>8</v>
      </c>
      <c r="AY273" s="235" t="s">
        <v>139</v>
      </c>
    </row>
    <row r="274" spans="1:65" s="2" customFormat="1" ht="33" customHeight="1">
      <c r="A274" s="34"/>
      <c r="B274" s="35"/>
      <c r="C274" s="191" t="s">
        <v>313</v>
      </c>
      <c r="D274" s="191" t="s">
        <v>141</v>
      </c>
      <c r="E274" s="192" t="s">
        <v>583</v>
      </c>
      <c r="F274" s="193" t="s">
        <v>584</v>
      </c>
      <c r="G274" s="194" t="s">
        <v>362</v>
      </c>
      <c r="H274" s="195">
        <v>0.41</v>
      </c>
      <c r="I274" s="196"/>
      <c r="J274" s="195">
        <f>ROUND(I274*H274,0)</f>
        <v>0</v>
      </c>
      <c r="K274" s="193" t="s">
        <v>145</v>
      </c>
      <c r="L274" s="39"/>
      <c r="M274" s="197" t="s">
        <v>1</v>
      </c>
      <c r="N274" s="198" t="s">
        <v>40</v>
      </c>
      <c r="O274" s="71"/>
      <c r="P274" s="199">
        <f>O274*H274</f>
        <v>0</v>
      </c>
      <c r="Q274" s="199">
        <v>0</v>
      </c>
      <c r="R274" s="199">
        <f>Q274*H274</f>
        <v>0</v>
      </c>
      <c r="S274" s="199">
        <v>0</v>
      </c>
      <c r="T274" s="20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1" t="s">
        <v>146</v>
      </c>
      <c r="AT274" s="201" t="s">
        <v>141</v>
      </c>
      <c r="AU274" s="201" t="s">
        <v>83</v>
      </c>
      <c r="AY274" s="17" t="s">
        <v>139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17" t="s">
        <v>8</v>
      </c>
      <c r="BK274" s="202">
        <f>ROUND(I274*H274,0)</f>
        <v>0</v>
      </c>
      <c r="BL274" s="17" t="s">
        <v>146</v>
      </c>
      <c r="BM274" s="201" t="s">
        <v>591</v>
      </c>
    </row>
    <row r="275" spans="2:51" s="13" customFormat="1" ht="11.25">
      <c r="B275" s="203"/>
      <c r="C275" s="204"/>
      <c r="D275" s="205" t="s">
        <v>148</v>
      </c>
      <c r="E275" s="206" t="s">
        <v>1</v>
      </c>
      <c r="F275" s="207" t="s">
        <v>592</v>
      </c>
      <c r="G275" s="204"/>
      <c r="H275" s="206" t="s">
        <v>1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148</v>
      </c>
      <c r="AU275" s="213" t="s">
        <v>83</v>
      </c>
      <c r="AV275" s="13" t="s">
        <v>8</v>
      </c>
      <c r="AW275" s="13" t="s">
        <v>31</v>
      </c>
      <c r="AX275" s="13" t="s">
        <v>75</v>
      </c>
      <c r="AY275" s="213" t="s">
        <v>139</v>
      </c>
    </row>
    <row r="276" spans="2:51" s="14" customFormat="1" ht="11.25">
      <c r="B276" s="214"/>
      <c r="C276" s="215"/>
      <c r="D276" s="205" t="s">
        <v>148</v>
      </c>
      <c r="E276" s="216" t="s">
        <v>1</v>
      </c>
      <c r="F276" s="217" t="s">
        <v>593</v>
      </c>
      <c r="G276" s="215"/>
      <c r="H276" s="218">
        <v>0.408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148</v>
      </c>
      <c r="AU276" s="224" t="s">
        <v>83</v>
      </c>
      <c r="AV276" s="14" t="s">
        <v>83</v>
      </c>
      <c r="AW276" s="14" t="s">
        <v>31</v>
      </c>
      <c r="AX276" s="14" t="s">
        <v>75</v>
      </c>
      <c r="AY276" s="224" t="s">
        <v>139</v>
      </c>
    </row>
    <row r="277" spans="2:51" s="15" customFormat="1" ht="11.25">
      <c r="B277" s="225"/>
      <c r="C277" s="226"/>
      <c r="D277" s="205" t="s">
        <v>148</v>
      </c>
      <c r="E277" s="227" t="s">
        <v>1</v>
      </c>
      <c r="F277" s="228" t="s">
        <v>151</v>
      </c>
      <c r="G277" s="226"/>
      <c r="H277" s="229">
        <v>0.408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148</v>
      </c>
      <c r="AU277" s="235" t="s">
        <v>83</v>
      </c>
      <c r="AV277" s="15" t="s">
        <v>146</v>
      </c>
      <c r="AW277" s="15" t="s">
        <v>31</v>
      </c>
      <c r="AX277" s="15" t="s">
        <v>8</v>
      </c>
      <c r="AY277" s="235" t="s">
        <v>139</v>
      </c>
    </row>
    <row r="278" spans="1:65" s="2" customFormat="1" ht="33" customHeight="1">
      <c r="A278" s="34"/>
      <c r="B278" s="35"/>
      <c r="C278" s="191" t="s">
        <v>316</v>
      </c>
      <c r="D278" s="191" t="s">
        <v>141</v>
      </c>
      <c r="E278" s="192" t="s">
        <v>583</v>
      </c>
      <c r="F278" s="193" t="s">
        <v>584</v>
      </c>
      <c r="G278" s="194" t="s">
        <v>362</v>
      </c>
      <c r="H278" s="195">
        <v>0.14</v>
      </c>
      <c r="I278" s="196"/>
      <c r="J278" s="195">
        <f>ROUND(I278*H278,0)</f>
        <v>0</v>
      </c>
      <c r="K278" s="193" t="s">
        <v>145</v>
      </c>
      <c r="L278" s="39"/>
      <c r="M278" s="197" t="s">
        <v>1</v>
      </c>
      <c r="N278" s="198" t="s">
        <v>40</v>
      </c>
      <c r="O278" s="71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1" t="s">
        <v>146</v>
      </c>
      <c r="AT278" s="201" t="s">
        <v>141</v>
      </c>
      <c r="AU278" s="201" t="s">
        <v>83</v>
      </c>
      <c r="AY278" s="17" t="s">
        <v>139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7" t="s">
        <v>8</v>
      </c>
      <c r="BK278" s="202">
        <f>ROUND(I278*H278,0)</f>
        <v>0</v>
      </c>
      <c r="BL278" s="17" t="s">
        <v>146</v>
      </c>
      <c r="BM278" s="201" t="s">
        <v>594</v>
      </c>
    </row>
    <row r="279" spans="2:51" s="13" customFormat="1" ht="11.25">
      <c r="B279" s="203"/>
      <c r="C279" s="204"/>
      <c r="D279" s="205" t="s">
        <v>148</v>
      </c>
      <c r="E279" s="206" t="s">
        <v>1</v>
      </c>
      <c r="F279" s="207" t="s">
        <v>595</v>
      </c>
      <c r="G279" s="204"/>
      <c r="H279" s="206" t="s">
        <v>1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148</v>
      </c>
      <c r="AU279" s="213" t="s">
        <v>83</v>
      </c>
      <c r="AV279" s="13" t="s">
        <v>8</v>
      </c>
      <c r="AW279" s="13" t="s">
        <v>31</v>
      </c>
      <c r="AX279" s="13" t="s">
        <v>75</v>
      </c>
      <c r="AY279" s="213" t="s">
        <v>139</v>
      </c>
    </row>
    <row r="280" spans="2:51" s="14" customFormat="1" ht="11.25">
      <c r="B280" s="214"/>
      <c r="C280" s="215"/>
      <c r="D280" s="205" t="s">
        <v>148</v>
      </c>
      <c r="E280" s="216" t="s">
        <v>1</v>
      </c>
      <c r="F280" s="217" t="s">
        <v>596</v>
      </c>
      <c r="G280" s="215"/>
      <c r="H280" s="218">
        <v>0.136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148</v>
      </c>
      <c r="AU280" s="224" t="s">
        <v>83</v>
      </c>
      <c r="AV280" s="14" t="s">
        <v>83</v>
      </c>
      <c r="AW280" s="14" t="s">
        <v>31</v>
      </c>
      <c r="AX280" s="14" t="s">
        <v>75</v>
      </c>
      <c r="AY280" s="224" t="s">
        <v>139</v>
      </c>
    </row>
    <row r="281" spans="2:51" s="15" customFormat="1" ht="11.25">
      <c r="B281" s="225"/>
      <c r="C281" s="226"/>
      <c r="D281" s="205" t="s">
        <v>148</v>
      </c>
      <c r="E281" s="227" t="s">
        <v>1</v>
      </c>
      <c r="F281" s="228" t="s">
        <v>151</v>
      </c>
      <c r="G281" s="226"/>
      <c r="H281" s="229">
        <v>0.136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AT281" s="235" t="s">
        <v>148</v>
      </c>
      <c r="AU281" s="235" t="s">
        <v>83</v>
      </c>
      <c r="AV281" s="15" t="s">
        <v>146</v>
      </c>
      <c r="AW281" s="15" t="s">
        <v>31</v>
      </c>
      <c r="AX281" s="15" t="s">
        <v>8</v>
      </c>
      <c r="AY281" s="235" t="s">
        <v>139</v>
      </c>
    </row>
    <row r="282" spans="1:65" s="2" customFormat="1" ht="33" customHeight="1">
      <c r="A282" s="34"/>
      <c r="B282" s="35"/>
      <c r="C282" s="191" t="s">
        <v>320</v>
      </c>
      <c r="D282" s="191" t="s">
        <v>141</v>
      </c>
      <c r="E282" s="192" t="s">
        <v>583</v>
      </c>
      <c r="F282" s="193" t="s">
        <v>584</v>
      </c>
      <c r="G282" s="194" t="s">
        <v>362</v>
      </c>
      <c r="H282" s="195">
        <v>39.99</v>
      </c>
      <c r="I282" s="196"/>
      <c r="J282" s="195">
        <f>ROUND(I282*H282,0)</f>
        <v>0</v>
      </c>
      <c r="K282" s="193" t="s">
        <v>145</v>
      </c>
      <c r="L282" s="39"/>
      <c r="M282" s="197" t="s">
        <v>1</v>
      </c>
      <c r="N282" s="198" t="s">
        <v>40</v>
      </c>
      <c r="O282" s="71"/>
      <c r="P282" s="199">
        <f>O282*H282</f>
        <v>0</v>
      </c>
      <c r="Q282" s="199">
        <v>0</v>
      </c>
      <c r="R282" s="199">
        <f>Q282*H282</f>
        <v>0</v>
      </c>
      <c r="S282" s="199">
        <v>0</v>
      </c>
      <c r="T282" s="20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1" t="s">
        <v>146</v>
      </c>
      <c r="AT282" s="201" t="s">
        <v>141</v>
      </c>
      <c r="AU282" s="201" t="s">
        <v>83</v>
      </c>
      <c r="AY282" s="17" t="s">
        <v>139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17" t="s">
        <v>8</v>
      </c>
      <c r="BK282" s="202">
        <f>ROUND(I282*H282,0)</f>
        <v>0</v>
      </c>
      <c r="BL282" s="17" t="s">
        <v>146</v>
      </c>
      <c r="BM282" s="201" t="s">
        <v>597</v>
      </c>
    </row>
    <row r="283" spans="2:51" s="13" customFormat="1" ht="11.25">
      <c r="B283" s="203"/>
      <c r="C283" s="204"/>
      <c r="D283" s="205" t="s">
        <v>148</v>
      </c>
      <c r="E283" s="206" t="s">
        <v>1</v>
      </c>
      <c r="F283" s="207" t="s">
        <v>598</v>
      </c>
      <c r="G283" s="204"/>
      <c r="H283" s="206" t="s">
        <v>1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148</v>
      </c>
      <c r="AU283" s="213" t="s">
        <v>83</v>
      </c>
      <c r="AV283" s="13" t="s">
        <v>8</v>
      </c>
      <c r="AW283" s="13" t="s">
        <v>31</v>
      </c>
      <c r="AX283" s="13" t="s">
        <v>75</v>
      </c>
      <c r="AY283" s="213" t="s">
        <v>139</v>
      </c>
    </row>
    <row r="284" spans="2:51" s="14" customFormat="1" ht="11.25">
      <c r="B284" s="214"/>
      <c r="C284" s="215"/>
      <c r="D284" s="205" t="s">
        <v>148</v>
      </c>
      <c r="E284" s="216" t="s">
        <v>1</v>
      </c>
      <c r="F284" s="217" t="s">
        <v>599</v>
      </c>
      <c r="G284" s="215"/>
      <c r="H284" s="218">
        <v>39.992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148</v>
      </c>
      <c r="AU284" s="224" t="s">
        <v>83</v>
      </c>
      <c r="AV284" s="14" t="s">
        <v>83</v>
      </c>
      <c r="AW284" s="14" t="s">
        <v>31</v>
      </c>
      <c r="AX284" s="14" t="s">
        <v>75</v>
      </c>
      <c r="AY284" s="224" t="s">
        <v>139</v>
      </c>
    </row>
    <row r="285" spans="2:51" s="15" customFormat="1" ht="11.25">
      <c r="B285" s="225"/>
      <c r="C285" s="226"/>
      <c r="D285" s="205" t="s">
        <v>148</v>
      </c>
      <c r="E285" s="227" t="s">
        <v>1</v>
      </c>
      <c r="F285" s="228" t="s">
        <v>151</v>
      </c>
      <c r="G285" s="226"/>
      <c r="H285" s="229">
        <v>39.992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148</v>
      </c>
      <c r="AU285" s="235" t="s">
        <v>83</v>
      </c>
      <c r="AV285" s="15" t="s">
        <v>146</v>
      </c>
      <c r="AW285" s="15" t="s">
        <v>31</v>
      </c>
      <c r="AX285" s="15" t="s">
        <v>8</v>
      </c>
      <c r="AY285" s="235" t="s">
        <v>139</v>
      </c>
    </row>
    <row r="286" spans="1:65" s="2" customFormat="1" ht="33" customHeight="1">
      <c r="A286" s="34"/>
      <c r="B286" s="35"/>
      <c r="C286" s="191" t="s">
        <v>325</v>
      </c>
      <c r="D286" s="191" t="s">
        <v>141</v>
      </c>
      <c r="E286" s="192" t="s">
        <v>583</v>
      </c>
      <c r="F286" s="193" t="s">
        <v>584</v>
      </c>
      <c r="G286" s="194" t="s">
        <v>362</v>
      </c>
      <c r="H286" s="195">
        <v>6.45</v>
      </c>
      <c r="I286" s="196"/>
      <c r="J286" s="195">
        <f>ROUND(I286*H286,0)</f>
        <v>0</v>
      </c>
      <c r="K286" s="193" t="s">
        <v>145</v>
      </c>
      <c r="L286" s="39"/>
      <c r="M286" s="197" t="s">
        <v>1</v>
      </c>
      <c r="N286" s="198" t="s">
        <v>40</v>
      </c>
      <c r="O286" s="71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1" t="s">
        <v>146</v>
      </c>
      <c r="AT286" s="201" t="s">
        <v>141</v>
      </c>
      <c r="AU286" s="201" t="s">
        <v>83</v>
      </c>
      <c r="AY286" s="17" t="s">
        <v>139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7" t="s">
        <v>8</v>
      </c>
      <c r="BK286" s="202">
        <f>ROUND(I286*H286,0)</f>
        <v>0</v>
      </c>
      <c r="BL286" s="17" t="s">
        <v>146</v>
      </c>
      <c r="BM286" s="201" t="s">
        <v>600</v>
      </c>
    </row>
    <row r="287" spans="2:51" s="13" customFormat="1" ht="11.25">
      <c r="B287" s="203"/>
      <c r="C287" s="204"/>
      <c r="D287" s="205" t="s">
        <v>148</v>
      </c>
      <c r="E287" s="206" t="s">
        <v>1</v>
      </c>
      <c r="F287" s="207" t="s">
        <v>601</v>
      </c>
      <c r="G287" s="204"/>
      <c r="H287" s="206" t="s">
        <v>1</v>
      </c>
      <c r="I287" s="208"/>
      <c r="J287" s="204"/>
      <c r="K287" s="204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148</v>
      </c>
      <c r="AU287" s="213" t="s">
        <v>83</v>
      </c>
      <c r="AV287" s="13" t="s">
        <v>8</v>
      </c>
      <c r="AW287" s="13" t="s">
        <v>31</v>
      </c>
      <c r="AX287" s="13" t="s">
        <v>75</v>
      </c>
      <c r="AY287" s="213" t="s">
        <v>139</v>
      </c>
    </row>
    <row r="288" spans="2:51" s="14" customFormat="1" ht="11.25">
      <c r="B288" s="214"/>
      <c r="C288" s="215"/>
      <c r="D288" s="205" t="s">
        <v>148</v>
      </c>
      <c r="E288" s="216" t="s">
        <v>1</v>
      </c>
      <c r="F288" s="217" t="s">
        <v>602</v>
      </c>
      <c r="G288" s="215"/>
      <c r="H288" s="218">
        <v>6.451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148</v>
      </c>
      <c r="AU288" s="224" t="s">
        <v>83</v>
      </c>
      <c r="AV288" s="14" t="s">
        <v>83</v>
      </c>
      <c r="AW288" s="14" t="s">
        <v>31</v>
      </c>
      <c r="AX288" s="14" t="s">
        <v>75</v>
      </c>
      <c r="AY288" s="224" t="s">
        <v>139</v>
      </c>
    </row>
    <row r="289" spans="2:51" s="15" customFormat="1" ht="11.25">
      <c r="B289" s="225"/>
      <c r="C289" s="226"/>
      <c r="D289" s="205" t="s">
        <v>148</v>
      </c>
      <c r="E289" s="227" t="s">
        <v>1</v>
      </c>
      <c r="F289" s="228" t="s">
        <v>151</v>
      </c>
      <c r="G289" s="226"/>
      <c r="H289" s="229">
        <v>6.451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AT289" s="235" t="s">
        <v>148</v>
      </c>
      <c r="AU289" s="235" t="s">
        <v>83</v>
      </c>
      <c r="AV289" s="15" t="s">
        <v>146</v>
      </c>
      <c r="AW289" s="15" t="s">
        <v>31</v>
      </c>
      <c r="AX289" s="15" t="s">
        <v>8</v>
      </c>
      <c r="AY289" s="235" t="s">
        <v>139</v>
      </c>
    </row>
    <row r="290" spans="1:65" s="2" customFormat="1" ht="16.5" customHeight="1">
      <c r="A290" s="34"/>
      <c r="B290" s="35"/>
      <c r="C290" s="191" t="s">
        <v>331</v>
      </c>
      <c r="D290" s="191" t="s">
        <v>141</v>
      </c>
      <c r="E290" s="192" t="s">
        <v>603</v>
      </c>
      <c r="F290" s="193" t="s">
        <v>604</v>
      </c>
      <c r="G290" s="194" t="s">
        <v>282</v>
      </c>
      <c r="H290" s="195">
        <v>1070</v>
      </c>
      <c r="I290" s="196"/>
      <c r="J290" s="195">
        <f>ROUND(I290*H290,0)</f>
        <v>0</v>
      </c>
      <c r="K290" s="193" t="s">
        <v>145</v>
      </c>
      <c r="L290" s="39"/>
      <c r="M290" s="197" t="s">
        <v>1</v>
      </c>
      <c r="N290" s="198" t="s">
        <v>40</v>
      </c>
      <c r="O290" s="71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1" t="s">
        <v>146</v>
      </c>
      <c r="AT290" s="201" t="s">
        <v>141</v>
      </c>
      <c r="AU290" s="201" t="s">
        <v>83</v>
      </c>
      <c r="AY290" s="17" t="s">
        <v>139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17" t="s">
        <v>8</v>
      </c>
      <c r="BK290" s="202">
        <f>ROUND(I290*H290,0)</f>
        <v>0</v>
      </c>
      <c r="BL290" s="17" t="s">
        <v>146</v>
      </c>
      <c r="BM290" s="201" t="s">
        <v>605</v>
      </c>
    </row>
    <row r="291" spans="2:51" s="13" customFormat="1" ht="11.25">
      <c r="B291" s="203"/>
      <c r="C291" s="204"/>
      <c r="D291" s="205" t="s">
        <v>148</v>
      </c>
      <c r="E291" s="206" t="s">
        <v>1</v>
      </c>
      <c r="F291" s="207" t="s">
        <v>485</v>
      </c>
      <c r="G291" s="204"/>
      <c r="H291" s="206" t="s">
        <v>1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148</v>
      </c>
      <c r="AU291" s="213" t="s">
        <v>83</v>
      </c>
      <c r="AV291" s="13" t="s">
        <v>8</v>
      </c>
      <c r="AW291" s="13" t="s">
        <v>31</v>
      </c>
      <c r="AX291" s="13" t="s">
        <v>75</v>
      </c>
      <c r="AY291" s="213" t="s">
        <v>139</v>
      </c>
    </row>
    <row r="292" spans="2:51" s="14" customFormat="1" ht="11.25">
      <c r="B292" s="214"/>
      <c r="C292" s="215"/>
      <c r="D292" s="205" t="s">
        <v>148</v>
      </c>
      <c r="E292" s="216" t="s">
        <v>1</v>
      </c>
      <c r="F292" s="217" t="s">
        <v>486</v>
      </c>
      <c r="G292" s="215"/>
      <c r="H292" s="218">
        <v>1070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148</v>
      </c>
      <c r="AU292" s="224" t="s">
        <v>83</v>
      </c>
      <c r="AV292" s="14" t="s">
        <v>83</v>
      </c>
      <c r="AW292" s="14" t="s">
        <v>31</v>
      </c>
      <c r="AX292" s="14" t="s">
        <v>75</v>
      </c>
      <c r="AY292" s="224" t="s">
        <v>139</v>
      </c>
    </row>
    <row r="293" spans="2:51" s="15" customFormat="1" ht="11.25">
      <c r="B293" s="225"/>
      <c r="C293" s="226"/>
      <c r="D293" s="205" t="s">
        <v>148</v>
      </c>
      <c r="E293" s="227" t="s">
        <v>1</v>
      </c>
      <c r="F293" s="228" t="s">
        <v>151</v>
      </c>
      <c r="G293" s="226"/>
      <c r="H293" s="229">
        <v>1070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148</v>
      </c>
      <c r="AU293" s="235" t="s">
        <v>83</v>
      </c>
      <c r="AV293" s="15" t="s">
        <v>146</v>
      </c>
      <c r="AW293" s="15" t="s">
        <v>31</v>
      </c>
      <c r="AX293" s="15" t="s">
        <v>8</v>
      </c>
      <c r="AY293" s="235" t="s">
        <v>139</v>
      </c>
    </row>
    <row r="294" spans="1:65" s="2" customFormat="1" ht="16.5" customHeight="1">
      <c r="A294" s="34"/>
      <c r="B294" s="35"/>
      <c r="C294" s="191" t="s">
        <v>336</v>
      </c>
      <c r="D294" s="191" t="s">
        <v>141</v>
      </c>
      <c r="E294" s="192" t="s">
        <v>603</v>
      </c>
      <c r="F294" s="193" t="s">
        <v>604</v>
      </c>
      <c r="G294" s="194" t="s">
        <v>282</v>
      </c>
      <c r="H294" s="195">
        <v>11.02</v>
      </c>
      <c r="I294" s="196"/>
      <c r="J294" s="195">
        <f>ROUND(I294*H294,0)</f>
        <v>0</v>
      </c>
      <c r="K294" s="193" t="s">
        <v>145</v>
      </c>
      <c r="L294" s="39"/>
      <c r="M294" s="197" t="s">
        <v>1</v>
      </c>
      <c r="N294" s="198" t="s">
        <v>40</v>
      </c>
      <c r="O294" s="71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1" t="s">
        <v>146</v>
      </c>
      <c r="AT294" s="201" t="s">
        <v>141</v>
      </c>
      <c r="AU294" s="201" t="s">
        <v>83</v>
      </c>
      <c r="AY294" s="17" t="s">
        <v>139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7" t="s">
        <v>8</v>
      </c>
      <c r="BK294" s="202">
        <f>ROUND(I294*H294,0)</f>
        <v>0</v>
      </c>
      <c r="BL294" s="17" t="s">
        <v>146</v>
      </c>
      <c r="BM294" s="201" t="s">
        <v>606</v>
      </c>
    </row>
    <row r="295" spans="2:51" s="13" customFormat="1" ht="11.25">
      <c r="B295" s="203"/>
      <c r="C295" s="204"/>
      <c r="D295" s="205" t="s">
        <v>148</v>
      </c>
      <c r="E295" s="206" t="s">
        <v>1</v>
      </c>
      <c r="F295" s="207" t="s">
        <v>521</v>
      </c>
      <c r="G295" s="204"/>
      <c r="H295" s="206" t="s">
        <v>1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148</v>
      </c>
      <c r="AU295" s="213" t="s">
        <v>83</v>
      </c>
      <c r="AV295" s="13" t="s">
        <v>8</v>
      </c>
      <c r="AW295" s="13" t="s">
        <v>31</v>
      </c>
      <c r="AX295" s="13" t="s">
        <v>75</v>
      </c>
      <c r="AY295" s="213" t="s">
        <v>139</v>
      </c>
    </row>
    <row r="296" spans="2:51" s="14" customFormat="1" ht="11.25">
      <c r="B296" s="214"/>
      <c r="C296" s="215"/>
      <c r="D296" s="205" t="s">
        <v>148</v>
      </c>
      <c r="E296" s="216" t="s">
        <v>1</v>
      </c>
      <c r="F296" s="217" t="s">
        <v>607</v>
      </c>
      <c r="G296" s="215"/>
      <c r="H296" s="218">
        <v>11.023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148</v>
      </c>
      <c r="AU296" s="224" t="s">
        <v>83</v>
      </c>
      <c r="AV296" s="14" t="s">
        <v>83</v>
      </c>
      <c r="AW296" s="14" t="s">
        <v>31</v>
      </c>
      <c r="AX296" s="14" t="s">
        <v>75</v>
      </c>
      <c r="AY296" s="224" t="s">
        <v>139</v>
      </c>
    </row>
    <row r="297" spans="2:51" s="15" customFormat="1" ht="11.25">
      <c r="B297" s="225"/>
      <c r="C297" s="226"/>
      <c r="D297" s="205" t="s">
        <v>148</v>
      </c>
      <c r="E297" s="227" t="s">
        <v>1</v>
      </c>
      <c r="F297" s="228" t="s">
        <v>151</v>
      </c>
      <c r="G297" s="226"/>
      <c r="H297" s="229">
        <v>11.023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148</v>
      </c>
      <c r="AU297" s="235" t="s">
        <v>83</v>
      </c>
      <c r="AV297" s="15" t="s">
        <v>146</v>
      </c>
      <c r="AW297" s="15" t="s">
        <v>31</v>
      </c>
      <c r="AX297" s="15" t="s">
        <v>8</v>
      </c>
      <c r="AY297" s="235" t="s">
        <v>139</v>
      </c>
    </row>
    <row r="298" spans="1:65" s="2" customFormat="1" ht="16.5" customHeight="1">
      <c r="A298" s="34"/>
      <c r="B298" s="35"/>
      <c r="C298" s="191" t="s">
        <v>341</v>
      </c>
      <c r="D298" s="191" t="s">
        <v>141</v>
      </c>
      <c r="E298" s="192" t="s">
        <v>603</v>
      </c>
      <c r="F298" s="193" t="s">
        <v>604</v>
      </c>
      <c r="G298" s="194" t="s">
        <v>282</v>
      </c>
      <c r="H298" s="195">
        <v>0.11</v>
      </c>
      <c r="I298" s="196"/>
      <c r="J298" s="195">
        <f>ROUND(I298*H298,0)</f>
        <v>0</v>
      </c>
      <c r="K298" s="193" t="s">
        <v>145</v>
      </c>
      <c r="L298" s="39"/>
      <c r="M298" s="197" t="s">
        <v>1</v>
      </c>
      <c r="N298" s="198" t="s">
        <v>40</v>
      </c>
      <c r="O298" s="71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1" t="s">
        <v>146</v>
      </c>
      <c r="AT298" s="201" t="s">
        <v>141</v>
      </c>
      <c r="AU298" s="201" t="s">
        <v>83</v>
      </c>
      <c r="AY298" s="17" t="s">
        <v>139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17" t="s">
        <v>8</v>
      </c>
      <c r="BK298" s="202">
        <f>ROUND(I298*H298,0)</f>
        <v>0</v>
      </c>
      <c r="BL298" s="17" t="s">
        <v>146</v>
      </c>
      <c r="BM298" s="201" t="s">
        <v>608</v>
      </c>
    </row>
    <row r="299" spans="2:51" s="13" customFormat="1" ht="11.25">
      <c r="B299" s="203"/>
      <c r="C299" s="204"/>
      <c r="D299" s="205" t="s">
        <v>148</v>
      </c>
      <c r="E299" s="206" t="s">
        <v>1</v>
      </c>
      <c r="F299" s="207" t="s">
        <v>540</v>
      </c>
      <c r="G299" s="204"/>
      <c r="H299" s="206" t="s">
        <v>1</v>
      </c>
      <c r="I299" s="208"/>
      <c r="J299" s="204"/>
      <c r="K299" s="204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148</v>
      </c>
      <c r="AU299" s="213" t="s">
        <v>83</v>
      </c>
      <c r="AV299" s="13" t="s">
        <v>8</v>
      </c>
      <c r="AW299" s="13" t="s">
        <v>31</v>
      </c>
      <c r="AX299" s="13" t="s">
        <v>75</v>
      </c>
      <c r="AY299" s="213" t="s">
        <v>139</v>
      </c>
    </row>
    <row r="300" spans="2:51" s="14" customFormat="1" ht="11.25">
      <c r="B300" s="214"/>
      <c r="C300" s="215"/>
      <c r="D300" s="205" t="s">
        <v>148</v>
      </c>
      <c r="E300" s="216" t="s">
        <v>1</v>
      </c>
      <c r="F300" s="217" t="s">
        <v>541</v>
      </c>
      <c r="G300" s="215"/>
      <c r="H300" s="218">
        <v>0.108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148</v>
      </c>
      <c r="AU300" s="224" t="s">
        <v>83</v>
      </c>
      <c r="AV300" s="14" t="s">
        <v>83</v>
      </c>
      <c r="AW300" s="14" t="s">
        <v>31</v>
      </c>
      <c r="AX300" s="14" t="s">
        <v>75</v>
      </c>
      <c r="AY300" s="224" t="s">
        <v>139</v>
      </c>
    </row>
    <row r="301" spans="2:51" s="15" customFormat="1" ht="11.25">
      <c r="B301" s="225"/>
      <c r="C301" s="226"/>
      <c r="D301" s="205" t="s">
        <v>148</v>
      </c>
      <c r="E301" s="227" t="s">
        <v>1</v>
      </c>
      <c r="F301" s="228" t="s">
        <v>151</v>
      </c>
      <c r="G301" s="226"/>
      <c r="H301" s="229">
        <v>0.108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148</v>
      </c>
      <c r="AU301" s="235" t="s">
        <v>83</v>
      </c>
      <c r="AV301" s="15" t="s">
        <v>146</v>
      </c>
      <c r="AW301" s="15" t="s">
        <v>31</v>
      </c>
      <c r="AX301" s="15" t="s">
        <v>8</v>
      </c>
      <c r="AY301" s="235" t="s">
        <v>139</v>
      </c>
    </row>
    <row r="302" spans="1:65" s="2" customFormat="1" ht="16.5" customHeight="1">
      <c r="A302" s="34"/>
      <c r="B302" s="35"/>
      <c r="C302" s="191" t="s">
        <v>346</v>
      </c>
      <c r="D302" s="191" t="s">
        <v>141</v>
      </c>
      <c r="E302" s="192" t="s">
        <v>603</v>
      </c>
      <c r="F302" s="193" t="s">
        <v>604</v>
      </c>
      <c r="G302" s="194" t="s">
        <v>282</v>
      </c>
      <c r="H302" s="195">
        <v>0.32</v>
      </c>
      <c r="I302" s="196"/>
      <c r="J302" s="195">
        <f>ROUND(I302*H302,0)</f>
        <v>0</v>
      </c>
      <c r="K302" s="193" t="s">
        <v>145</v>
      </c>
      <c r="L302" s="39"/>
      <c r="M302" s="197" t="s">
        <v>1</v>
      </c>
      <c r="N302" s="198" t="s">
        <v>40</v>
      </c>
      <c r="O302" s="71"/>
      <c r="P302" s="199">
        <f>O302*H302</f>
        <v>0</v>
      </c>
      <c r="Q302" s="199">
        <v>0</v>
      </c>
      <c r="R302" s="199">
        <f>Q302*H302</f>
        <v>0</v>
      </c>
      <c r="S302" s="199">
        <v>0</v>
      </c>
      <c r="T302" s="20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1" t="s">
        <v>146</v>
      </c>
      <c r="AT302" s="201" t="s">
        <v>141</v>
      </c>
      <c r="AU302" s="201" t="s">
        <v>83</v>
      </c>
      <c r="AY302" s="17" t="s">
        <v>139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7" t="s">
        <v>8</v>
      </c>
      <c r="BK302" s="202">
        <f>ROUND(I302*H302,0)</f>
        <v>0</v>
      </c>
      <c r="BL302" s="17" t="s">
        <v>146</v>
      </c>
      <c r="BM302" s="201" t="s">
        <v>609</v>
      </c>
    </row>
    <row r="303" spans="2:51" s="13" customFormat="1" ht="11.25">
      <c r="B303" s="203"/>
      <c r="C303" s="204"/>
      <c r="D303" s="205" t="s">
        <v>148</v>
      </c>
      <c r="E303" s="206" t="s">
        <v>1</v>
      </c>
      <c r="F303" s="207" t="s">
        <v>543</v>
      </c>
      <c r="G303" s="204"/>
      <c r="H303" s="206" t="s">
        <v>1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148</v>
      </c>
      <c r="AU303" s="213" t="s">
        <v>83</v>
      </c>
      <c r="AV303" s="13" t="s">
        <v>8</v>
      </c>
      <c r="AW303" s="13" t="s">
        <v>31</v>
      </c>
      <c r="AX303" s="13" t="s">
        <v>75</v>
      </c>
      <c r="AY303" s="213" t="s">
        <v>139</v>
      </c>
    </row>
    <row r="304" spans="2:51" s="14" customFormat="1" ht="11.25">
      <c r="B304" s="214"/>
      <c r="C304" s="215"/>
      <c r="D304" s="205" t="s">
        <v>148</v>
      </c>
      <c r="E304" s="216" t="s">
        <v>1</v>
      </c>
      <c r="F304" s="217" t="s">
        <v>544</v>
      </c>
      <c r="G304" s="215"/>
      <c r="H304" s="218">
        <v>0.324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148</v>
      </c>
      <c r="AU304" s="224" t="s">
        <v>83</v>
      </c>
      <c r="AV304" s="14" t="s">
        <v>83</v>
      </c>
      <c r="AW304" s="14" t="s">
        <v>31</v>
      </c>
      <c r="AX304" s="14" t="s">
        <v>75</v>
      </c>
      <c r="AY304" s="224" t="s">
        <v>139</v>
      </c>
    </row>
    <row r="305" spans="2:51" s="15" customFormat="1" ht="11.25">
      <c r="B305" s="225"/>
      <c r="C305" s="226"/>
      <c r="D305" s="205" t="s">
        <v>148</v>
      </c>
      <c r="E305" s="227" t="s">
        <v>1</v>
      </c>
      <c r="F305" s="228" t="s">
        <v>151</v>
      </c>
      <c r="G305" s="226"/>
      <c r="H305" s="229">
        <v>0.324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148</v>
      </c>
      <c r="AU305" s="235" t="s">
        <v>83</v>
      </c>
      <c r="AV305" s="15" t="s">
        <v>146</v>
      </c>
      <c r="AW305" s="15" t="s">
        <v>31</v>
      </c>
      <c r="AX305" s="15" t="s">
        <v>8</v>
      </c>
      <c r="AY305" s="235" t="s">
        <v>139</v>
      </c>
    </row>
    <row r="306" spans="1:65" s="2" customFormat="1" ht="16.5" customHeight="1">
      <c r="A306" s="34"/>
      <c r="B306" s="35"/>
      <c r="C306" s="191" t="s">
        <v>352</v>
      </c>
      <c r="D306" s="191" t="s">
        <v>141</v>
      </c>
      <c r="E306" s="192" t="s">
        <v>603</v>
      </c>
      <c r="F306" s="193" t="s">
        <v>604</v>
      </c>
      <c r="G306" s="194" t="s">
        <v>282</v>
      </c>
      <c r="H306" s="195">
        <v>31.74</v>
      </c>
      <c r="I306" s="196"/>
      <c r="J306" s="195">
        <f>ROUND(I306*H306,0)</f>
        <v>0</v>
      </c>
      <c r="K306" s="193" t="s">
        <v>145</v>
      </c>
      <c r="L306" s="39"/>
      <c r="M306" s="197" t="s">
        <v>1</v>
      </c>
      <c r="N306" s="198" t="s">
        <v>40</v>
      </c>
      <c r="O306" s="71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1" t="s">
        <v>146</v>
      </c>
      <c r="AT306" s="201" t="s">
        <v>141</v>
      </c>
      <c r="AU306" s="201" t="s">
        <v>83</v>
      </c>
      <c r="AY306" s="17" t="s">
        <v>139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7" t="s">
        <v>8</v>
      </c>
      <c r="BK306" s="202">
        <f>ROUND(I306*H306,0)</f>
        <v>0</v>
      </c>
      <c r="BL306" s="17" t="s">
        <v>146</v>
      </c>
      <c r="BM306" s="201" t="s">
        <v>610</v>
      </c>
    </row>
    <row r="307" spans="2:51" s="13" customFormat="1" ht="11.25">
      <c r="B307" s="203"/>
      <c r="C307" s="204"/>
      <c r="D307" s="205" t="s">
        <v>148</v>
      </c>
      <c r="E307" s="206" t="s">
        <v>1</v>
      </c>
      <c r="F307" s="207" t="s">
        <v>514</v>
      </c>
      <c r="G307" s="204"/>
      <c r="H307" s="206" t="s">
        <v>1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148</v>
      </c>
      <c r="AU307" s="213" t="s">
        <v>83</v>
      </c>
      <c r="AV307" s="13" t="s">
        <v>8</v>
      </c>
      <c r="AW307" s="13" t="s">
        <v>31</v>
      </c>
      <c r="AX307" s="13" t="s">
        <v>75</v>
      </c>
      <c r="AY307" s="213" t="s">
        <v>139</v>
      </c>
    </row>
    <row r="308" spans="2:51" s="14" customFormat="1" ht="11.25">
      <c r="B308" s="214"/>
      <c r="C308" s="215"/>
      <c r="D308" s="205" t="s">
        <v>148</v>
      </c>
      <c r="E308" s="216" t="s">
        <v>1</v>
      </c>
      <c r="F308" s="217" t="s">
        <v>546</v>
      </c>
      <c r="G308" s="215"/>
      <c r="H308" s="218">
        <v>31.74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148</v>
      </c>
      <c r="AU308" s="224" t="s">
        <v>83</v>
      </c>
      <c r="AV308" s="14" t="s">
        <v>83</v>
      </c>
      <c r="AW308" s="14" t="s">
        <v>31</v>
      </c>
      <c r="AX308" s="14" t="s">
        <v>75</v>
      </c>
      <c r="AY308" s="224" t="s">
        <v>139</v>
      </c>
    </row>
    <row r="309" spans="2:51" s="15" customFormat="1" ht="11.25">
      <c r="B309" s="225"/>
      <c r="C309" s="226"/>
      <c r="D309" s="205" t="s">
        <v>148</v>
      </c>
      <c r="E309" s="227" t="s">
        <v>1</v>
      </c>
      <c r="F309" s="228" t="s">
        <v>151</v>
      </c>
      <c r="G309" s="226"/>
      <c r="H309" s="229">
        <v>31.74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148</v>
      </c>
      <c r="AU309" s="235" t="s">
        <v>83</v>
      </c>
      <c r="AV309" s="15" t="s">
        <v>146</v>
      </c>
      <c r="AW309" s="15" t="s">
        <v>31</v>
      </c>
      <c r="AX309" s="15" t="s">
        <v>8</v>
      </c>
      <c r="AY309" s="235" t="s">
        <v>139</v>
      </c>
    </row>
    <row r="310" spans="1:65" s="2" customFormat="1" ht="16.5" customHeight="1">
      <c r="A310" s="34"/>
      <c r="B310" s="35"/>
      <c r="C310" s="191" t="s">
        <v>359</v>
      </c>
      <c r="D310" s="191" t="s">
        <v>141</v>
      </c>
      <c r="E310" s="192" t="s">
        <v>603</v>
      </c>
      <c r="F310" s="193" t="s">
        <v>604</v>
      </c>
      <c r="G310" s="194" t="s">
        <v>282</v>
      </c>
      <c r="H310" s="195">
        <v>5.12</v>
      </c>
      <c r="I310" s="196"/>
      <c r="J310" s="195">
        <f>ROUND(I310*H310,0)</f>
        <v>0</v>
      </c>
      <c r="K310" s="193" t="s">
        <v>145</v>
      </c>
      <c r="L310" s="39"/>
      <c r="M310" s="197" t="s">
        <v>1</v>
      </c>
      <c r="N310" s="198" t="s">
        <v>40</v>
      </c>
      <c r="O310" s="71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1" t="s">
        <v>146</v>
      </c>
      <c r="AT310" s="201" t="s">
        <v>141</v>
      </c>
      <c r="AU310" s="201" t="s">
        <v>83</v>
      </c>
      <c r="AY310" s="17" t="s">
        <v>139</v>
      </c>
      <c r="BE310" s="202">
        <f>IF(N310="základní",J310,0)</f>
        <v>0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17" t="s">
        <v>8</v>
      </c>
      <c r="BK310" s="202">
        <f>ROUND(I310*H310,0)</f>
        <v>0</v>
      </c>
      <c r="BL310" s="17" t="s">
        <v>146</v>
      </c>
      <c r="BM310" s="201" t="s">
        <v>611</v>
      </c>
    </row>
    <row r="311" spans="2:51" s="13" customFormat="1" ht="11.25">
      <c r="B311" s="203"/>
      <c r="C311" s="204"/>
      <c r="D311" s="205" t="s">
        <v>148</v>
      </c>
      <c r="E311" s="206" t="s">
        <v>1</v>
      </c>
      <c r="F311" s="207" t="s">
        <v>548</v>
      </c>
      <c r="G311" s="204"/>
      <c r="H311" s="206" t="s">
        <v>1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148</v>
      </c>
      <c r="AU311" s="213" t="s">
        <v>83</v>
      </c>
      <c r="AV311" s="13" t="s">
        <v>8</v>
      </c>
      <c r="AW311" s="13" t="s">
        <v>31</v>
      </c>
      <c r="AX311" s="13" t="s">
        <v>75</v>
      </c>
      <c r="AY311" s="213" t="s">
        <v>139</v>
      </c>
    </row>
    <row r="312" spans="2:51" s="14" customFormat="1" ht="11.25">
      <c r="B312" s="214"/>
      <c r="C312" s="215"/>
      <c r="D312" s="205" t="s">
        <v>148</v>
      </c>
      <c r="E312" s="216" t="s">
        <v>1</v>
      </c>
      <c r="F312" s="217" t="s">
        <v>549</v>
      </c>
      <c r="G312" s="215"/>
      <c r="H312" s="218">
        <v>5.12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148</v>
      </c>
      <c r="AU312" s="224" t="s">
        <v>83</v>
      </c>
      <c r="AV312" s="14" t="s">
        <v>83</v>
      </c>
      <c r="AW312" s="14" t="s">
        <v>31</v>
      </c>
      <c r="AX312" s="14" t="s">
        <v>75</v>
      </c>
      <c r="AY312" s="224" t="s">
        <v>139</v>
      </c>
    </row>
    <row r="313" spans="2:51" s="15" customFormat="1" ht="11.25">
      <c r="B313" s="225"/>
      <c r="C313" s="226"/>
      <c r="D313" s="205" t="s">
        <v>148</v>
      </c>
      <c r="E313" s="227" t="s">
        <v>1</v>
      </c>
      <c r="F313" s="228" t="s">
        <v>151</v>
      </c>
      <c r="G313" s="226"/>
      <c r="H313" s="229">
        <v>5.12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148</v>
      </c>
      <c r="AU313" s="235" t="s">
        <v>83</v>
      </c>
      <c r="AV313" s="15" t="s">
        <v>146</v>
      </c>
      <c r="AW313" s="15" t="s">
        <v>31</v>
      </c>
      <c r="AX313" s="15" t="s">
        <v>8</v>
      </c>
      <c r="AY313" s="235" t="s">
        <v>139</v>
      </c>
    </row>
    <row r="314" spans="1:65" s="2" customFormat="1" ht="24.2" customHeight="1">
      <c r="A314" s="34"/>
      <c r="B314" s="35"/>
      <c r="C314" s="191" t="s">
        <v>366</v>
      </c>
      <c r="D314" s="191" t="s">
        <v>141</v>
      </c>
      <c r="E314" s="192" t="s">
        <v>612</v>
      </c>
      <c r="F314" s="193" t="s">
        <v>613</v>
      </c>
      <c r="G314" s="194" t="s">
        <v>282</v>
      </c>
      <c r="H314" s="195">
        <v>35.48</v>
      </c>
      <c r="I314" s="196"/>
      <c r="J314" s="195">
        <f>ROUND(I314*H314,0)</f>
        <v>0</v>
      </c>
      <c r="K314" s="193" t="s">
        <v>145</v>
      </c>
      <c r="L314" s="39"/>
      <c r="M314" s="197" t="s">
        <v>1</v>
      </c>
      <c r="N314" s="198" t="s">
        <v>40</v>
      </c>
      <c r="O314" s="71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1" t="s">
        <v>146</v>
      </c>
      <c r="AT314" s="201" t="s">
        <v>141</v>
      </c>
      <c r="AU314" s="201" t="s">
        <v>83</v>
      </c>
      <c r="AY314" s="17" t="s">
        <v>139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7" t="s">
        <v>8</v>
      </c>
      <c r="BK314" s="202">
        <f>ROUND(I314*H314,0)</f>
        <v>0</v>
      </c>
      <c r="BL314" s="17" t="s">
        <v>146</v>
      </c>
      <c r="BM314" s="201" t="s">
        <v>614</v>
      </c>
    </row>
    <row r="315" spans="2:51" s="13" customFormat="1" ht="11.25">
      <c r="B315" s="203"/>
      <c r="C315" s="204"/>
      <c r="D315" s="205" t="s">
        <v>148</v>
      </c>
      <c r="E315" s="206" t="s">
        <v>1</v>
      </c>
      <c r="F315" s="207" t="s">
        <v>521</v>
      </c>
      <c r="G315" s="204"/>
      <c r="H315" s="206" t="s">
        <v>1</v>
      </c>
      <c r="I315" s="208"/>
      <c r="J315" s="204"/>
      <c r="K315" s="204"/>
      <c r="L315" s="209"/>
      <c r="M315" s="210"/>
      <c r="N315" s="211"/>
      <c r="O315" s="211"/>
      <c r="P315" s="211"/>
      <c r="Q315" s="211"/>
      <c r="R315" s="211"/>
      <c r="S315" s="211"/>
      <c r="T315" s="212"/>
      <c r="AT315" s="213" t="s">
        <v>148</v>
      </c>
      <c r="AU315" s="213" t="s">
        <v>83</v>
      </c>
      <c r="AV315" s="13" t="s">
        <v>8</v>
      </c>
      <c r="AW315" s="13" t="s">
        <v>31</v>
      </c>
      <c r="AX315" s="13" t="s">
        <v>75</v>
      </c>
      <c r="AY315" s="213" t="s">
        <v>139</v>
      </c>
    </row>
    <row r="316" spans="2:51" s="14" customFormat="1" ht="11.25">
      <c r="B316" s="214"/>
      <c r="C316" s="215"/>
      <c r="D316" s="205" t="s">
        <v>148</v>
      </c>
      <c r="E316" s="216" t="s">
        <v>1</v>
      </c>
      <c r="F316" s="217" t="s">
        <v>615</v>
      </c>
      <c r="G316" s="215"/>
      <c r="H316" s="218">
        <v>35.477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148</v>
      </c>
      <c r="AU316" s="224" t="s">
        <v>83</v>
      </c>
      <c r="AV316" s="14" t="s">
        <v>83</v>
      </c>
      <c r="AW316" s="14" t="s">
        <v>31</v>
      </c>
      <c r="AX316" s="14" t="s">
        <v>75</v>
      </c>
      <c r="AY316" s="224" t="s">
        <v>139</v>
      </c>
    </row>
    <row r="317" spans="2:51" s="15" customFormat="1" ht="11.25">
      <c r="B317" s="225"/>
      <c r="C317" s="226"/>
      <c r="D317" s="205" t="s">
        <v>148</v>
      </c>
      <c r="E317" s="227" t="s">
        <v>1</v>
      </c>
      <c r="F317" s="228" t="s">
        <v>151</v>
      </c>
      <c r="G317" s="226"/>
      <c r="H317" s="229">
        <v>35.477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148</v>
      </c>
      <c r="AU317" s="235" t="s">
        <v>83</v>
      </c>
      <c r="AV317" s="15" t="s">
        <v>146</v>
      </c>
      <c r="AW317" s="15" t="s">
        <v>31</v>
      </c>
      <c r="AX317" s="15" t="s">
        <v>8</v>
      </c>
      <c r="AY317" s="235" t="s">
        <v>139</v>
      </c>
    </row>
    <row r="318" spans="1:65" s="2" customFormat="1" ht="24.2" customHeight="1">
      <c r="A318" s="34"/>
      <c r="B318" s="35"/>
      <c r="C318" s="191" t="s">
        <v>370</v>
      </c>
      <c r="D318" s="191" t="s">
        <v>141</v>
      </c>
      <c r="E318" s="192" t="s">
        <v>612</v>
      </c>
      <c r="F318" s="193" t="s">
        <v>613</v>
      </c>
      <c r="G318" s="194" t="s">
        <v>282</v>
      </c>
      <c r="H318" s="195">
        <v>118.26</v>
      </c>
      <c r="I318" s="196"/>
      <c r="J318" s="195">
        <f>ROUND(I318*H318,0)</f>
        <v>0</v>
      </c>
      <c r="K318" s="193" t="s">
        <v>145</v>
      </c>
      <c r="L318" s="39"/>
      <c r="M318" s="197" t="s">
        <v>1</v>
      </c>
      <c r="N318" s="198" t="s">
        <v>40</v>
      </c>
      <c r="O318" s="71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1" t="s">
        <v>146</v>
      </c>
      <c r="AT318" s="201" t="s">
        <v>141</v>
      </c>
      <c r="AU318" s="201" t="s">
        <v>83</v>
      </c>
      <c r="AY318" s="17" t="s">
        <v>139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7" t="s">
        <v>8</v>
      </c>
      <c r="BK318" s="202">
        <f>ROUND(I318*H318,0)</f>
        <v>0</v>
      </c>
      <c r="BL318" s="17" t="s">
        <v>146</v>
      </c>
      <c r="BM318" s="201" t="s">
        <v>616</v>
      </c>
    </row>
    <row r="319" spans="2:51" s="13" customFormat="1" ht="11.25">
      <c r="B319" s="203"/>
      <c r="C319" s="204"/>
      <c r="D319" s="205" t="s">
        <v>148</v>
      </c>
      <c r="E319" s="206" t="s">
        <v>1</v>
      </c>
      <c r="F319" s="207" t="s">
        <v>514</v>
      </c>
      <c r="G319" s="204"/>
      <c r="H319" s="206" t="s">
        <v>1</v>
      </c>
      <c r="I319" s="208"/>
      <c r="J319" s="204"/>
      <c r="K319" s="204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148</v>
      </c>
      <c r="AU319" s="213" t="s">
        <v>83</v>
      </c>
      <c r="AV319" s="13" t="s">
        <v>8</v>
      </c>
      <c r="AW319" s="13" t="s">
        <v>31</v>
      </c>
      <c r="AX319" s="13" t="s">
        <v>75</v>
      </c>
      <c r="AY319" s="213" t="s">
        <v>139</v>
      </c>
    </row>
    <row r="320" spans="2:51" s="14" customFormat="1" ht="11.25">
      <c r="B320" s="214"/>
      <c r="C320" s="215"/>
      <c r="D320" s="205" t="s">
        <v>148</v>
      </c>
      <c r="E320" s="216" t="s">
        <v>1</v>
      </c>
      <c r="F320" s="217" t="s">
        <v>617</v>
      </c>
      <c r="G320" s="215"/>
      <c r="H320" s="218">
        <v>118.26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148</v>
      </c>
      <c r="AU320" s="224" t="s">
        <v>83</v>
      </c>
      <c r="AV320" s="14" t="s">
        <v>83</v>
      </c>
      <c r="AW320" s="14" t="s">
        <v>31</v>
      </c>
      <c r="AX320" s="14" t="s">
        <v>75</v>
      </c>
      <c r="AY320" s="224" t="s">
        <v>139</v>
      </c>
    </row>
    <row r="321" spans="2:51" s="15" customFormat="1" ht="11.25">
      <c r="B321" s="225"/>
      <c r="C321" s="226"/>
      <c r="D321" s="205" t="s">
        <v>148</v>
      </c>
      <c r="E321" s="227" t="s">
        <v>1</v>
      </c>
      <c r="F321" s="228" t="s">
        <v>151</v>
      </c>
      <c r="G321" s="226"/>
      <c r="H321" s="229">
        <v>118.26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148</v>
      </c>
      <c r="AU321" s="235" t="s">
        <v>83</v>
      </c>
      <c r="AV321" s="15" t="s">
        <v>146</v>
      </c>
      <c r="AW321" s="15" t="s">
        <v>31</v>
      </c>
      <c r="AX321" s="15" t="s">
        <v>8</v>
      </c>
      <c r="AY321" s="235" t="s">
        <v>139</v>
      </c>
    </row>
    <row r="322" spans="1:65" s="2" customFormat="1" ht="24.2" customHeight="1">
      <c r="A322" s="34"/>
      <c r="B322" s="35"/>
      <c r="C322" s="191" t="s">
        <v>376</v>
      </c>
      <c r="D322" s="191" t="s">
        <v>141</v>
      </c>
      <c r="E322" s="192" t="s">
        <v>618</v>
      </c>
      <c r="F322" s="193" t="s">
        <v>619</v>
      </c>
      <c r="G322" s="194" t="s">
        <v>282</v>
      </c>
      <c r="H322" s="195">
        <v>6.65</v>
      </c>
      <c r="I322" s="196"/>
      <c r="J322" s="195">
        <f>ROUND(I322*H322,0)</f>
        <v>0</v>
      </c>
      <c r="K322" s="193" t="s">
        <v>145</v>
      </c>
      <c r="L322" s="39"/>
      <c r="M322" s="197" t="s">
        <v>1</v>
      </c>
      <c r="N322" s="198" t="s">
        <v>40</v>
      </c>
      <c r="O322" s="71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1" t="s">
        <v>146</v>
      </c>
      <c r="AT322" s="201" t="s">
        <v>141</v>
      </c>
      <c r="AU322" s="201" t="s">
        <v>83</v>
      </c>
      <c r="AY322" s="17" t="s">
        <v>139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7" t="s">
        <v>8</v>
      </c>
      <c r="BK322" s="202">
        <f>ROUND(I322*H322,0)</f>
        <v>0</v>
      </c>
      <c r="BL322" s="17" t="s">
        <v>146</v>
      </c>
      <c r="BM322" s="201" t="s">
        <v>620</v>
      </c>
    </row>
    <row r="323" spans="2:51" s="13" customFormat="1" ht="11.25">
      <c r="B323" s="203"/>
      <c r="C323" s="204"/>
      <c r="D323" s="205" t="s">
        <v>148</v>
      </c>
      <c r="E323" s="206" t="s">
        <v>1</v>
      </c>
      <c r="F323" s="207" t="s">
        <v>621</v>
      </c>
      <c r="G323" s="204"/>
      <c r="H323" s="206" t="s">
        <v>1</v>
      </c>
      <c r="I323" s="208"/>
      <c r="J323" s="204"/>
      <c r="K323" s="204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148</v>
      </c>
      <c r="AU323" s="213" t="s">
        <v>83</v>
      </c>
      <c r="AV323" s="13" t="s">
        <v>8</v>
      </c>
      <c r="AW323" s="13" t="s">
        <v>31</v>
      </c>
      <c r="AX323" s="13" t="s">
        <v>75</v>
      </c>
      <c r="AY323" s="213" t="s">
        <v>139</v>
      </c>
    </row>
    <row r="324" spans="2:51" s="14" customFormat="1" ht="11.25">
      <c r="B324" s="214"/>
      <c r="C324" s="215"/>
      <c r="D324" s="205" t="s">
        <v>148</v>
      </c>
      <c r="E324" s="216" t="s">
        <v>1</v>
      </c>
      <c r="F324" s="217" t="s">
        <v>622</v>
      </c>
      <c r="G324" s="215"/>
      <c r="H324" s="218">
        <v>6.65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148</v>
      </c>
      <c r="AU324" s="224" t="s">
        <v>83</v>
      </c>
      <c r="AV324" s="14" t="s">
        <v>83</v>
      </c>
      <c r="AW324" s="14" t="s">
        <v>31</v>
      </c>
      <c r="AX324" s="14" t="s">
        <v>75</v>
      </c>
      <c r="AY324" s="224" t="s">
        <v>139</v>
      </c>
    </row>
    <row r="325" spans="2:51" s="15" customFormat="1" ht="11.25">
      <c r="B325" s="225"/>
      <c r="C325" s="226"/>
      <c r="D325" s="205" t="s">
        <v>148</v>
      </c>
      <c r="E325" s="227" t="s">
        <v>1</v>
      </c>
      <c r="F325" s="228" t="s">
        <v>151</v>
      </c>
      <c r="G325" s="226"/>
      <c r="H325" s="229">
        <v>6.65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148</v>
      </c>
      <c r="AU325" s="235" t="s">
        <v>83</v>
      </c>
      <c r="AV325" s="15" t="s">
        <v>146</v>
      </c>
      <c r="AW325" s="15" t="s">
        <v>31</v>
      </c>
      <c r="AX325" s="15" t="s">
        <v>8</v>
      </c>
      <c r="AY325" s="235" t="s">
        <v>139</v>
      </c>
    </row>
    <row r="326" spans="1:65" s="2" customFormat="1" ht="16.5" customHeight="1">
      <c r="A326" s="34"/>
      <c r="B326" s="35"/>
      <c r="C326" s="241" t="s">
        <v>380</v>
      </c>
      <c r="D326" s="241" t="s">
        <v>560</v>
      </c>
      <c r="E326" s="242" t="s">
        <v>623</v>
      </c>
      <c r="F326" s="243" t="s">
        <v>624</v>
      </c>
      <c r="G326" s="244" t="s">
        <v>362</v>
      </c>
      <c r="H326" s="245">
        <v>13.3</v>
      </c>
      <c r="I326" s="246"/>
      <c r="J326" s="245">
        <f>ROUND(I326*H326,0)</f>
        <v>0</v>
      </c>
      <c r="K326" s="243" t="s">
        <v>145</v>
      </c>
      <c r="L326" s="247"/>
      <c r="M326" s="248" t="s">
        <v>1</v>
      </c>
      <c r="N326" s="249" t="s">
        <v>40</v>
      </c>
      <c r="O326" s="71"/>
      <c r="P326" s="199">
        <f>O326*H326</f>
        <v>0</v>
      </c>
      <c r="Q326" s="199">
        <v>1</v>
      </c>
      <c r="R326" s="199">
        <f>Q326*H326</f>
        <v>13.3</v>
      </c>
      <c r="S326" s="199">
        <v>0</v>
      </c>
      <c r="T326" s="20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1" t="s">
        <v>181</v>
      </c>
      <c r="AT326" s="201" t="s">
        <v>560</v>
      </c>
      <c r="AU326" s="201" t="s">
        <v>83</v>
      </c>
      <c r="AY326" s="17" t="s">
        <v>139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17" t="s">
        <v>8</v>
      </c>
      <c r="BK326" s="202">
        <f>ROUND(I326*H326,0)</f>
        <v>0</v>
      </c>
      <c r="BL326" s="17" t="s">
        <v>146</v>
      </c>
      <c r="BM326" s="201" t="s">
        <v>625</v>
      </c>
    </row>
    <row r="327" spans="2:51" s="13" customFormat="1" ht="11.25">
      <c r="B327" s="203"/>
      <c r="C327" s="204"/>
      <c r="D327" s="205" t="s">
        <v>148</v>
      </c>
      <c r="E327" s="206" t="s">
        <v>1</v>
      </c>
      <c r="F327" s="207" t="s">
        <v>626</v>
      </c>
      <c r="G327" s="204"/>
      <c r="H327" s="206" t="s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148</v>
      </c>
      <c r="AU327" s="213" t="s">
        <v>83</v>
      </c>
      <c r="AV327" s="13" t="s">
        <v>8</v>
      </c>
      <c r="AW327" s="13" t="s">
        <v>31</v>
      </c>
      <c r="AX327" s="13" t="s">
        <v>75</v>
      </c>
      <c r="AY327" s="213" t="s">
        <v>139</v>
      </c>
    </row>
    <row r="328" spans="2:51" s="14" customFormat="1" ht="11.25">
      <c r="B328" s="214"/>
      <c r="C328" s="215"/>
      <c r="D328" s="205" t="s">
        <v>148</v>
      </c>
      <c r="E328" s="216" t="s">
        <v>1</v>
      </c>
      <c r="F328" s="217" t="s">
        <v>627</v>
      </c>
      <c r="G328" s="215"/>
      <c r="H328" s="218">
        <v>13.3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148</v>
      </c>
      <c r="AU328" s="224" t="s">
        <v>83</v>
      </c>
      <c r="AV328" s="14" t="s">
        <v>83</v>
      </c>
      <c r="AW328" s="14" t="s">
        <v>31</v>
      </c>
      <c r="AX328" s="14" t="s">
        <v>75</v>
      </c>
      <c r="AY328" s="224" t="s">
        <v>139</v>
      </c>
    </row>
    <row r="329" spans="2:51" s="15" customFormat="1" ht="11.25">
      <c r="B329" s="225"/>
      <c r="C329" s="226"/>
      <c r="D329" s="205" t="s">
        <v>148</v>
      </c>
      <c r="E329" s="227" t="s">
        <v>1</v>
      </c>
      <c r="F329" s="228" t="s">
        <v>151</v>
      </c>
      <c r="G329" s="226"/>
      <c r="H329" s="229">
        <v>13.3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148</v>
      </c>
      <c r="AU329" s="235" t="s">
        <v>83</v>
      </c>
      <c r="AV329" s="15" t="s">
        <v>146</v>
      </c>
      <c r="AW329" s="15" t="s">
        <v>31</v>
      </c>
      <c r="AX329" s="15" t="s">
        <v>8</v>
      </c>
      <c r="AY329" s="235" t="s">
        <v>139</v>
      </c>
    </row>
    <row r="330" spans="1:65" s="2" customFormat="1" ht="24.2" customHeight="1">
      <c r="A330" s="34"/>
      <c r="B330" s="35"/>
      <c r="C330" s="191" t="s">
        <v>351</v>
      </c>
      <c r="D330" s="191" t="s">
        <v>141</v>
      </c>
      <c r="E330" s="192" t="s">
        <v>618</v>
      </c>
      <c r="F330" s="193" t="s">
        <v>619</v>
      </c>
      <c r="G330" s="194" t="s">
        <v>282</v>
      </c>
      <c r="H330" s="195">
        <v>25.74</v>
      </c>
      <c r="I330" s="196"/>
      <c r="J330" s="195">
        <f>ROUND(I330*H330,0)</f>
        <v>0</v>
      </c>
      <c r="K330" s="193" t="s">
        <v>145</v>
      </c>
      <c r="L330" s="39"/>
      <c r="M330" s="197" t="s">
        <v>1</v>
      </c>
      <c r="N330" s="198" t="s">
        <v>40</v>
      </c>
      <c r="O330" s="71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1" t="s">
        <v>146</v>
      </c>
      <c r="AT330" s="201" t="s">
        <v>141</v>
      </c>
      <c r="AU330" s="201" t="s">
        <v>83</v>
      </c>
      <c r="AY330" s="17" t="s">
        <v>139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17" t="s">
        <v>8</v>
      </c>
      <c r="BK330" s="202">
        <f>ROUND(I330*H330,0)</f>
        <v>0</v>
      </c>
      <c r="BL330" s="17" t="s">
        <v>146</v>
      </c>
      <c r="BM330" s="201" t="s">
        <v>628</v>
      </c>
    </row>
    <row r="331" spans="2:51" s="13" customFormat="1" ht="11.25">
      <c r="B331" s="203"/>
      <c r="C331" s="204"/>
      <c r="D331" s="205" t="s">
        <v>148</v>
      </c>
      <c r="E331" s="206" t="s">
        <v>1</v>
      </c>
      <c r="F331" s="207" t="s">
        <v>514</v>
      </c>
      <c r="G331" s="204"/>
      <c r="H331" s="206" t="s">
        <v>1</v>
      </c>
      <c r="I331" s="208"/>
      <c r="J331" s="204"/>
      <c r="K331" s="204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148</v>
      </c>
      <c r="AU331" s="213" t="s">
        <v>83</v>
      </c>
      <c r="AV331" s="13" t="s">
        <v>8</v>
      </c>
      <c r="AW331" s="13" t="s">
        <v>31</v>
      </c>
      <c r="AX331" s="13" t="s">
        <v>75</v>
      </c>
      <c r="AY331" s="213" t="s">
        <v>139</v>
      </c>
    </row>
    <row r="332" spans="2:51" s="14" customFormat="1" ht="11.25">
      <c r="B332" s="214"/>
      <c r="C332" s="215"/>
      <c r="D332" s="205" t="s">
        <v>148</v>
      </c>
      <c r="E332" s="216" t="s">
        <v>1</v>
      </c>
      <c r="F332" s="217" t="s">
        <v>629</v>
      </c>
      <c r="G332" s="215"/>
      <c r="H332" s="218">
        <v>25.74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148</v>
      </c>
      <c r="AU332" s="224" t="s">
        <v>83</v>
      </c>
      <c r="AV332" s="14" t="s">
        <v>83</v>
      </c>
      <c r="AW332" s="14" t="s">
        <v>31</v>
      </c>
      <c r="AX332" s="14" t="s">
        <v>75</v>
      </c>
      <c r="AY332" s="224" t="s">
        <v>139</v>
      </c>
    </row>
    <row r="333" spans="2:51" s="15" customFormat="1" ht="11.25">
      <c r="B333" s="225"/>
      <c r="C333" s="226"/>
      <c r="D333" s="205" t="s">
        <v>148</v>
      </c>
      <c r="E333" s="227" t="s">
        <v>1</v>
      </c>
      <c r="F333" s="228" t="s">
        <v>151</v>
      </c>
      <c r="G333" s="226"/>
      <c r="H333" s="229">
        <v>25.74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148</v>
      </c>
      <c r="AU333" s="235" t="s">
        <v>83</v>
      </c>
      <c r="AV333" s="15" t="s">
        <v>146</v>
      </c>
      <c r="AW333" s="15" t="s">
        <v>31</v>
      </c>
      <c r="AX333" s="15" t="s">
        <v>8</v>
      </c>
      <c r="AY333" s="235" t="s">
        <v>139</v>
      </c>
    </row>
    <row r="334" spans="1:65" s="2" customFormat="1" ht="16.5" customHeight="1">
      <c r="A334" s="34"/>
      <c r="B334" s="35"/>
      <c r="C334" s="241" t="s">
        <v>391</v>
      </c>
      <c r="D334" s="241" t="s">
        <v>560</v>
      </c>
      <c r="E334" s="242" t="s">
        <v>623</v>
      </c>
      <c r="F334" s="243" t="s">
        <v>624</v>
      </c>
      <c r="G334" s="244" t="s">
        <v>362</v>
      </c>
      <c r="H334" s="245">
        <v>51.48</v>
      </c>
      <c r="I334" s="246"/>
      <c r="J334" s="245">
        <f>ROUND(I334*H334,0)</f>
        <v>0</v>
      </c>
      <c r="K334" s="243" t="s">
        <v>145</v>
      </c>
      <c r="L334" s="247"/>
      <c r="M334" s="248" t="s">
        <v>1</v>
      </c>
      <c r="N334" s="249" t="s">
        <v>40</v>
      </c>
      <c r="O334" s="71"/>
      <c r="P334" s="199">
        <f>O334*H334</f>
        <v>0</v>
      </c>
      <c r="Q334" s="199">
        <v>1</v>
      </c>
      <c r="R334" s="199">
        <f>Q334*H334</f>
        <v>51.48</v>
      </c>
      <c r="S334" s="199">
        <v>0</v>
      </c>
      <c r="T334" s="200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1" t="s">
        <v>181</v>
      </c>
      <c r="AT334" s="201" t="s">
        <v>560</v>
      </c>
      <c r="AU334" s="201" t="s">
        <v>83</v>
      </c>
      <c r="AY334" s="17" t="s">
        <v>139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7" t="s">
        <v>8</v>
      </c>
      <c r="BK334" s="202">
        <f>ROUND(I334*H334,0)</f>
        <v>0</v>
      </c>
      <c r="BL334" s="17" t="s">
        <v>146</v>
      </c>
      <c r="BM334" s="201" t="s">
        <v>630</v>
      </c>
    </row>
    <row r="335" spans="2:51" s="13" customFormat="1" ht="11.25">
      <c r="B335" s="203"/>
      <c r="C335" s="204"/>
      <c r="D335" s="205" t="s">
        <v>148</v>
      </c>
      <c r="E335" s="206" t="s">
        <v>1</v>
      </c>
      <c r="F335" s="207" t="s">
        <v>514</v>
      </c>
      <c r="G335" s="204"/>
      <c r="H335" s="206" t="s">
        <v>1</v>
      </c>
      <c r="I335" s="208"/>
      <c r="J335" s="204"/>
      <c r="K335" s="204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148</v>
      </c>
      <c r="AU335" s="213" t="s">
        <v>83</v>
      </c>
      <c r="AV335" s="13" t="s">
        <v>8</v>
      </c>
      <c r="AW335" s="13" t="s">
        <v>31</v>
      </c>
      <c r="AX335" s="13" t="s">
        <v>75</v>
      </c>
      <c r="AY335" s="213" t="s">
        <v>139</v>
      </c>
    </row>
    <row r="336" spans="2:51" s="14" customFormat="1" ht="11.25">
      <c r="B336" s="214"/>
      <c r="C336" s="215"/>
      <c r="D336" s="205" t="s">
        <v>148</v>
      </c>
      <c r="E336" s="216" t="s">
        <v>1</v>
      </c>
      <c r="F336" s="217" t="s">
        <v>631</v>
      </c>
      <c r="G336" s="215"/>
      <c r="H336" s="218">
        <v>51.48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148</v>
      </c>
      <c r="AU336" s="224" t="s">
        <v>83</v>
      </c>
      <c r="AV336" s="14" t="s">
        <v>83</v>
      </c>
      <c r="AW336" s="14" t="s">
        <v>31</v>
      </c>
      <c r="AX336" s="14" t="s">
        <v>75</v>
      </c>
      <c r="AY336" s="224" t="s">
        <v>139</v>
      </c>
    </row>
    <row r="337" spans="2:51" s="15" customFormat="1" ht="11.25">
      <c r="B337" s="225"/>
      <c r="C337" s="226"/>
      <c r="D337" s="205" t="s">
        <v>148</v>
      </c>
      <c r="E337" s="227" t="s">
        <v>1</v>
      </c>
      <c r="F337" s="228" t="s">
        <v>151</v>
      </c>
      <c r="G337" s="226"/>
      <c r="H337" s="229">
        <v>51.48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148</v>
      </c>
      <c r="AU337" s="235" t="s">
        <v>83</v>
      </c>
      <c r="AV337" s="15" t="s">
        <v>146</v>
      </c>
      <c r="AW337" s="15" t="s">
        <v>31</v>
      </c>
      <c r="AX337" s="15" t="s">
        <v>8</v>
      </c>
      <c r="AY337" s="235" t="s">
        <v>139</v>
      </c>
    </row>
    <row r="338" spans="1:65" s="2" customFormat="1" ht="24.2" customHeight="1">
      <c r="A338" s="34"/>
      <c r="B338" s="35"/>
      <c r="C338" s="191" t="s">
        <v>395</v>
      </c>
      <c r="D338" s="191" t="s">
        <v>141</v>
      </c>
      <c r="E338" s="192" t="s">
        <v>632</v>
      </c>
      <c r="F338" s="193" t="s">
        <v>633</v>
      </c>
      <c r="G338" s="194" t="s">
        <v>166</v>
      </c>
      <c r="H338" s="195">
        <v>244</v>
      </c>
      <c r="I338" s="196"/>
      <c r="J338" s="195">
        <f>ROUND(I338*H338,0)</f>
        <v>0</v>
      </c>
      <c r="K338" s="193" t="s">
        <v>145</v>
      </c>
      <c r="L338" s="39"/>
      <c r="M338" s="197" t="s">
        <v>1</v>
      </c>
      <c r="N338" s="198" t="s">
        <v>40</v>
      </c>
      <c r="O338" s="71"/>
      <c r="P338" s="199">
        <f>O338*H338</f>
        <v>0</v>
      </c>
      <c r="Q338" s="199">
        <v>0</v>
      </c>
      <c r="R338" s="199">
        <f>Q338*H338</f>
        <v>0</v>
      </c>
      <c r="S338" s="199">
        <v>0</v>
      </c>
      <c r="T338" s="20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1" t="s">
        <v>146</v>
      </c>
      <c r="AT338" s="201" t="s">
        <v>141</v>
      </c>
      <c r="AU338" s="201" t="s">
        <v>83</v>
      </c>
      <c r="AY338" s="17" t="s">
        <v>139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17" t="s">
        <v>8</v>
      </c>
      <c r="BK338" s="202">
        <f>ROUND(I338*H338,0)</f>
        <v>0</v>
      </c>
      <c r="BL338" s="17" t="s">
        <v>146</v>
      </c>
      <c r="BM338" s="201" t="s">
        <v>634</v>
      </c>
    </row>
    <row r="339" spans="2:51" s="13" customFormat="1" ht="11.25">
      <c r="B339" s="203"/>
      <c r="C339" s="204"/>
      <c r="D339" s="205" t="s">
        <v>148</v>
      </c>
      <c r="E339" s="206" t="s">
        <v>1</v>
      </c>
      <c r="F339" s="207" t="s">
        <v>635</v>
      </c>
      <c r="G339" s="204"/>
      <c r="H339" s="206" t="s">
        <v>1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148</v>
      </c>
      <c r="AU339" s="213" t="s">
        <v>83</v>
      </c>
      <c r="AV339" s="13" t="s">
        <v>8</v>
      </c>
      <c r="AW339" s="13" t="s">
        <v>31</v>
      </c>
      <c r="AX339" s="13" t="s">
        <v>75</v>
      </c>
      <c r="AY339" s="213" t="s">
        <v>139</v>
      </c>
    </row>
    <row r="340" spans="2:51" s="14" customFormat="1" ht="11.25">
      <c r="B340" s="214"/>
      <c r="C340" s="215"/>
      <c r="D340" s="205" t="s">
        <v>148</v>
      </c>
      <c r="E340" s="216" t="s">
        <v>1</v>
      </c>
      <c r="F340" s="217" t="s">
        <v>636</v>
      </c>
      <c r="G340" s="215"/>
      <c r="H340" s="218">
        <v>244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148</v>
      </c>
      <c r="AU340" s="224" t="s">
        <v>83</v>
      </c>
      <c r="AV340" s="14" t="s">
        <v>83</v>
      </c>
      <c r="AW340" s="14" t="s">
        <v>31</v>
      </c>
      <c r="AX340" s="14" t="s">
        <v>75</v>
      </c>
      <c r="AY340" s="224" t="s">
        <v>139</v>
      </c>
    </row>
    <row r="341" spans="2:51" s="15" customFormat="1" ht="11.25">
      <c r="B341" s="225"/>
      <c r="C341" s="226"/>
      <c r="D341" s="205" t="s">
        <v>148</v>
      </c>
      <c r="E341" s="227" t="s">
        <v>1</v>
      </c>
      <c r="F341" s="228" t="s">
        <v>151</v>
      </c>
      <c r="G341" s="226"/>
      <c r="H341" s="229">
        <v>244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148</v>
      </c>
      <c r="AU341" s="235" t="s">
        <v>83</v>
      </c>
      <c r="AV341" s="15" t="s">
        <v>146</v>
      </c>
      <c r="AW341" s="15" t="s">
        <v>31</v>
      </c>
      <c r="AX341" s="15" t="s">
        <v>8</v>
      </c>
      <c r="AY341" s="235" t="s">
        <v>139</v>
      </c>
    </row>
    <row r="342" spans="1:65" s="2" customFormat="1" ht="16.5" customHeight="1">
      <c r="A342" s="34"/>
      <c r="B342" s="35"/>
      <c r="C342" s="241" t="s">
        <v>397</v>
      </c>
      <c r="D342" s="241" t="s">
        <v>560</v>
      </c>
      <c r="E342" s="242" t="s">
        <v>637</v>
      </c>
      <c r="F342" s="243" t="s">
        <v>638</v>
      </c>
      <c r="G342" s="244" t="s">
        <v>282</v>
      </c>
      <c r="H342" s="245">
        <v>37.65</v>
      </c>
      <c r="I342" s="246"/>
      <c r="J342" s="245">
        <f>ROUND(I342*H342,0)</f>
        <v>0</v>
      </c>
      <c r="K342" s="243" t="s">
        <v>1</v>
      </c>
      <c r="L342" s="247"/>
      <c r="M342" s="248" t="s">
        <v>1</v>
      </c>
      <c r="N342" s="249" t="s">
        <v>40</v>
      </c>
      <c r="O342" s="71"/>
      <c r="P342" s="199">
        <f>O342*H342</f>
        <v>0</v>
      </c>
      <c r="Q342" s="199">
        <v>0</v>
      </c>
      <c r="R342" s="199">
        <f>Q342*H342</f>
        <v>0</v>
      </c>
      <c r="S342" s="199">
        <v>0</v>
      </c>
      <c r="T342" s="20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1" t="s">
        <v>181</v>
      </c>
      <c r="AT342" s="201" t="s">
        <v>560</v>
      </c>
      <c r="AU342" s="201" t="s">
        <v>83</v>
      </c>
      <c r="AY342" s="17" t="s">
        <v>139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17" t="s">
        <v>8</v>
      </c>
      <c r="BK342" s="202">
        <f>ROUND(I342*H342,0)</f>
        <v>0</v>
      </c>
      <c r="BL342" s="17" t="s">
        <v>146</v>
      </c>
      <c r="BM342" s="201" t="s">
        <v>639</v>
      </c>
    </row>
    <row r="343" spans="2:51" s="13" customFormat="1" ht="11.25">
      <c r="B343" s="203"/>
      <c r="C343" s="204"/>
      <c r="D343" s="205" t="s">
        <v>148</v>
      </c>
      <c r="E343" s="206" t="s">
        <v>1</v>
      </c>
      <c r="F343" s="207" t="s">
        <v>640</v>
      </c>
      <c r="G343" s="204"/>
      <c r="H343" s="206" t="s">
        <v>1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148</v>
      </c>
      <c r="AU343" s="213" t="s">
        <v>83</v>
      </c>
      <c r="AV343" s="13" t="s">
        <v>8</v>
      </c>
      <c r="AW343" s="13" t="s">
        <v>31</v>
      </c>
      <c r="AX343" s="13" t="s">
        <v>75</v>
      </c>
      <c r="AY343" s="213" t="s">
        <v>139</v>
      </c>
    </row>
    <row r="344" spans="2:51" s="14" customFormat="1" ht="11.25">
      <c r="B344" s="214"/>
      <c r="C344" s="215"/>
      <c r="D344" s="205" t="s">
        <v>148</v>
      </c>
      <c r="E344" s="216" t="s">
        <v>1</v>
      </c>
      <c r="F344" s="217" t="s">
        <v>533</v>
      </c>
      <c r="G344" s="215"/>
      <c r="H344" s="218">
        <v>37.65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148</v>
      </c>
      <c r="AU344" s="224" t="s">
        <v>83</v>
      </c>
      <c r="AV344" s="14" t="s">
        <v>83</v>
      </c>
      <c r="AW344" s="14" t="s">
        <v>31</v>
      </c>
      <c r="AX344" s="14" t="s">
        <v>75</v>
      </c>
      <c r="AY344" s="224" t="s">
        <v>139</v>
      </c>
    </row>
    <row r="345" spans="2:51" s="15" customFormat="1" ht="11.25">
      <c r="B345" s="225"/>
      <c r="C345" s="226"/>
      <c r="D345" s="205" t="s">
        <v>148</v>
      </c>
      <c r="E345" s="227" t="s">
        <v>1</v>
      </c>
      <c r="F345" s="228" t="s">
        <v>151</v>
      </c>
      <c r="G345" s="226"/>
      <c r="H345" s="229">
        <v>37.65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148</v>
      </c>
      <c r="AU345" s="235" t="s">
        <v>83</v>
      </c>
      <c r="AV345" s="15" t="s">
        <v>146</v>
      </c>
      <c r="AW345" s="15" t="s">
        <v>31</v>
      </c>
      <c r="AX345" s="15" t="s">
        <v>8</v>
      </c>
      <c r="AY345" s="235" t="s">
        <v>139</v>
      </c>
    </row>
    <row r="346" spans="1:65" s="2" customFormat="1" ht="33" customHeight="1">
      <c r="A346" s="34"/>
      <c r="B346" s="35"/>
      <c r="C346" s="191" t="s">
        <v>402</v>
      </c>
      <c r="D346" s="191" t="s">
        <v>141</v>
      </c>
      <c r="E346" s="192" t="s">
        <v>641</v>
      </c>
      <c r="F346" s="193" t="s">
        <v>642</v>
      </c>
      <c r="G346" s="194" t="s">
        <v>166</v>
      </c>
      <c r="H346" s="195">
        <v>136</v>
      </c>
      <c r="I346" s="196"/>
      <c r="J346" s="195">
        <f>ROUND(I346*H346,0)</f>
        <v>0</v>
      </c>
      <c r="K346" s="193" t="s">
        <v>145</v>
      </c>
      <c r="L346" s="39"/>
      <c r="M346" s="197" t="s">
        <v>1</v>
      </c>
      <c r="N346" s="198" t="s">
        <v>40</v>
      </c>
      <c r="O346" s="71"/>
      <c r="P346" s="199">
        <f>O346*H346</f>
        <v>0</v>
      </c>
      <c r="Q346" s="199">
        <v>0</v>
      </c>
      <c r="R346" s="199">
        <f>Q346*H346</f>
        <v>0</v>
      </c>
      <c r="S346" s="199">
        <v>0</v>
      </c>
      <c r="T346" s="20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1" t="s">
        <v>146</v>
      </c>
      <c r="AT346" s="201" t="s">
        <v>141</v>
      </c>
      <c r="AU346" s="201" t="s">
        <v>83</v>
      </c>
      <c r="AY346" s="17" t="s">
        <v>139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17" t="s">
        <v>8</v>
      </c>
      <c r="BK346" s="202">
        <f>ROUND(I346*H346,0)</f>
        <v>0</v>
      </c>
      <c r="BL346" s="17" t="s">
        <v>146</v>
      </c>
      <c r="BM346" s="201" t="s">
        <v>643</v>
      </c>
    </row>
    <row r="347" spans="2:51" s="13" customFormat="1" ht="11.25">
      <c r="B347" s="203"/>
      <c r="C347" s="204"/>
      <c r="D347" s="205" t="s">
        <v>148</v>
      </c>
      <c r="E347" s="206" t="s">
        <v>1</v>
      </c>
      <c r="F347" s="207" t="s">
        <v>635</v>
      </c>
      <c r="G347" s="204"/>
      <c r="H347" s="206" t="s">
        <v>1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148</v>
      </c>
      <c r="AU347" s="213" t="s">
        <v>83</v>
      </c>
      <c r="AV347" s="13" t="s">
        <v>8</v>
      </c>
      <c r="AW347" s="13" t="s">
        <v>31</v>
      </c>
      <c r="AX347" s="13" t="s">
        <v>75</v>
      </c>
      <c r="AY347" s="213" t="s">
        <v>139</v>
      </c>
    </row>
    <row r="348" spans="2:51" s="14" customFormat="1" ht="11.25">
      <c r="B348" s="214"/>
      <c r="C348" s="215"/>
      <c r="D348" s="205" t="s">
        <v>148</v>
      </c>
      <c r="E348" s="216" t="s">
        <v>1</v>
      </c>
      <c r="F348" s="217" t="s">
        <v>644</v>
      </c>
      <c r="G348" s="215"/>
      <c r="H348" s="218">
        <v>136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148</v>
      </c>
      <c r="AU348" s="224" t="s">
        <v>83</v>
      </c>
      <c r="AV348" s="14" t="s">
        <v>83</v>
      </c>
      <c r="AW348" s="14" t="s">
        <v>31</v>
      </c>
      <c r="AX348" s="14" t="s">
        <v>75</v>
      </c>
      <c r="AY348" s="224" t="s">
        <v>139</v>
      </c>
    </row>
    <row r="349" spans="2:51" s="15" customFormat="1" ht="11.25">
      <c r="B349" s="225"/>
      <c r="C349" s="226"/>
      <c r="D349" s="205" t="s">
        <v>148</v>
      </c>
      <c r="E349" s="227" t="s">
        <v>1</v>
      </c>
      <c r="F349" s="228" t="s">
        <v>151</v>
      </c>
      <c r="G349" s="226"/>
      <c r="H349" s="229">
        <v>136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148</v>
      </c>
      <c r="AU349" s="235" t="s">
        <v>83</v>
      </c>
      <c r="AV349" s="15" t="s">
        <v>146</v>
      </c>
      <c r="AW349" s="15" t="s">
        <v>31</v>
      </c>
      <c r="AX349" s="15" t="s">
        <v>8</v>
      </c>
      <c r="AY349" s="235" t="s">
        <v>139</v>
      </c>
    </row>
    <row r="350" spans="1:65" s="2" customFormat="1" ht="24.2" customHeight="1">
      <c r="A350" s="34"/>
      <c r="B350" s="35"/>
      <c r="C350" s="191" t="s">
        <v>408</v>
      </c>
      <c r="D350" s="191" t="s">
        <v>141</v>
      </c>
      <c r="E350" s="192" t="s">
        <v>645</v>
      </c>
      <c r="F350" s="193" t="s">
        <v>646</v>
      </c>
      <c r="G350" s="194" t="s">
        <v>166</v>
      </c>
      <c r="H350" s="195">
        <v>380</v>
      </c>
      <c r="I350" s="196"/>
      <c r="J350" s="195">
        <f>ROUND(I350*H350,0)</f>
        <v>0</v>
      </c>
      <c r="K350" s="193" t="s">
        <v>145</v>
      </c>
      <c r="L350" s="39"/>
      <c r="M350" s="197" t="s">
        <v>1</v>
      </c>
      <c r="N350" s="198" t="s">
        <v>40</v>
      </c>
      <c r="O350" s="71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1" t="s">
        <v>146</v>
      </c>
      <c r="AT350" s="201" t="s">
        <v>141</v>
      </c>
      <c r="AU350" s="201" t="s">
        <v>83</v>
      </c>
      <c r="AY350" s="17" t="s">
        <v>139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17" t="s">
        <v>8</v>
      </c>
      <c r="BK350" s="202">
        <f>ROUND(I350*H350,0)</f>
        <v>0</v>
      </c>
      <c r="BL350" s="17" t="s">
        <v>146</v>
      </c>
      <c r="BM350" s="201" t="s">
        <v>647</v>
      </c>
    </row>
    <row r="351" spans="2:51" s="13" customFormat="1" ht="11.25">
      <c r="B351" s="203"/>
      <c r="C351" s="204"/>
      <c r="D351" s="205" t="s">
        <v>148</v>
      </c>
      <c r="E351" s="206" t="s">
        <v>1</v>
      </c>
      <c r="F351" s="207" t="s">
        <v>635</v>
      </c>
      <c r="G351" s="204"/>
      <c r="H351" s="206" t="s">
        <v>1</v>
      </c>
      <c r="I351" s="208"/>
      <c r="J351" s="204"/>
      <c r="K351" s="204"/>
      <c r="L351" s="209"/>
      <c r="M351" s="210"/>
      <c r="N351" s="211"/>
      <c r="O351" s="211"/>
      <c r="P351" s="211"/>
      <c r="Q351" s="211"/>
      <c r="R351" s="211"/>
      <c r="S351" s="211"/>
      <c r="T351" s="212"/>
      <c r="AT351" s="213" t="s">
        <v>148</v>
      </c>
      <c r="AU351" s="213" t="s">
        <v>83</v>
      </c>
      <c r="AV351" s="13" t="s">
        <v>8</v>
      </c>
      <c r="AW351" s="13" t="s">
        <v>31</v>
      </c>
      <c r="AX351" s="13" t="s">
        <v>75</v>
      </c>
      <c r="AY351" s="213" t="s">
        <v>139</v>
      </c>
    </row>
    <row r="352" spans="2:51" s="14" customFormat="1" ht="11.25">
      <c r="B352" s="214"/>
      <c r="C352" s="215"/>
      <c r="D352" s="205" t="s">
        <v>148</v>
      </c>
      <c r="E352" s="216" t="s">
        <v>1</v>
      </c>
      <c r="F352" s="217" t="s">
        <v>648</v>
      </c>
      <c r="G352" s="215"/>
      <c r="H352" s="218">
        <v>380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148</v>
      </c>
      <c r="AU352" s="224" t="s">
        <v>83</v>
      </c>
      <c r="AV352" s="14" t="s">
        <v>83</v>
      </c>
      <c r="AW352" s="14" t="s">
        <v>31</v>
      </c>
      <c r="AX352" s="14" t="s">
        <v>75</v>
      </c>
      <c r="AY352" s="224" t="s">
        <v>139</v>
      </c>
    </row>
    <row r="353" spans="2:51" s="15" customFormat="1" ht="11.25">
      <c r="B353" s="225"/>
      <c r="C353" s="226"/>
      <c r="D353" s="205" t="s">
        <v>148</v>
      </c>
      <c r="E353" s="227" t="s">
        <v>1</v>
      </c>
      <c r="F353" s="228" t="s">
        <v>151</v>
      </c>
      <c r="G353" s="226"/>
      <c r="H353" s="229">
        <v>380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148</v>
      </c>
      <c r="AU353" s="235" t="s">
        <v>83</v>
      </c>
      <c r="AV353" s="15" t="s">
        <v>146</v>
      </c>
      <c r="AW353" s="15" t="s">
        <v>31</v>
      </c>
      <c r="AX353" s="15" t="s">
        <v>8</v>
      </c>
      <c r="AY353" s="235" t="s">
        <v>139</v>
      </c>
    </row>
    <row r="354" spans="1:65" s="2" customFormat="1" ht="16.5" customHeight="1">
      <c r="A354" s="34"/>
      <c r="B354" s="35"/>
      <c r="C354" s="241" t="s">
        <v>412</v>
      </c>
      <c r="D354" s="241" t="s">
        <v>560</v>
      </c>
      <c r="E354" s="242" t="s">
        <v>649</v>
      </c>
      <c r="F354" s="243" t="s">
        <v>650</v>
      </c>
      <c r="G354" s="244" t="s">
        <v>651</v>
      </c>
      <c r="H354" s="245">
        <v>13.11</v>
      </c>
      <c r="I354" s="246"/>
      <c r="J354" s="245">
        <f>ROUND(I354*H354,0)</f>
        <v>0</v>
      </c>
      <c r="K354" s="243" t="s">
        <v>145</v>
      </c>
      <c r="L354" s="247"/>
      <c r="M354" s="248" t="s">
        <v>1</v>
      </c>
      <c r="N354" s="249" t="s">
        <v>40</v>
      </c>
      <c r="O354" s="71"/>
      <c r="P354" s="199">
        <f>O354*H354</f>
        <v>0</v>
      </c>
      <c r="Q354" s="199">
        <v>0.001</v>
      </c>
      <c r="R354" s="199">
        <f>Q354*H354</f>
        <v>0.01311</v>
      </c>
      <c r="S354" s="199">
        <v>0</v>
      </c>
      <c r="T354" s="20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1" t="s">
        <v>181</v>
      </c>
      <c r="AT354" s="201" t="s">
        <v>560</v>
      </c>
      <c r="AU354" s="201" t="s">
        <v>83</v>
      </c>
      <c r="AY354" s="17" t="s">
        <v>139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17" t="s">
        <v>8</v>
      </c>
      <c r="BK354" s="202">
        <f>ROUND(I354*H354,0)</f>
        <v>0</v>
      </c>
      <c r="BL354" s="17" t="s">
        <v>146</v>
      </c>
      <c r="BM354" s="201" t="s">
        <v>652</v>
      </c>
    </row>
    <row r="355" spans="2:51" s="13" customFormat="1" ht="11.25">
      <c r="B355" s="203"/>
      <c r="C355" s="204"/>
      <c r="D355" s="205" t="s">
        <v>148</v>
      </c>
      <c r="E355" s="206" t="s">
        <v>1</v>
      </c>
      <c r="F355" s="207" t="s">
        <v>653</v>
      </c>
      <c r="G355" s="204"/>
      <c r="H355" s="206" t="s">
        <v>1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148</v>
      </c>
      <c r="AU355" s="213" t="s">
        <v>83</v>
      </c>
      <c r="AV355" s="13" t="s">
        <v>8</v>
      </c>
      <c r="AW355" s="13" t="s">
        <v>31</v>
      </c>
      <c r="AX355" s="13" t="s">
        <v>75</v>
      </c>
      <c r="AY355" s="213" t="s">
        <v>139</v>
      </c>
    </row>
    <row r="356" spans="2:51" s="14" customFormat="1" ht="11.25">
      <c r="B356" s="214"/>
      <c r="C356" s="215"/>
      <c r="D356" s="205" t="s">
        <v>148</v>
      </c>
      <c r="E356" s="216" t="s">
        <v>1</v>
      </c>
      <c r="F356" s="217" t="s">
        <v>654</v>
      </c>
      <c r="G356" s="215"/>
      <c r="H356" s="218">
        <v>13.11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148</v>
      </c>
      <c r="AU356" s="224" t="s">
        <v>83</v>
      </c>
      <c r="AV356" s="14" t="s">
        <v>83</v>
      </c>
      <c r="AW356" s="14" t="s">
        <v>31</v>
      </c>
      <c r="AX356" s="14" t="s">
        <v>75</v>
      </c>
      <c r="AY356" s="224" t="s">
        <v>139</v>
      </c>
    </row>
    <row r="357" spans="2:51" s="15" customFormat="1" ht="11.25">
      <c r="B357" s="225"/>
      <c r="C357" s="226"/>
      <c r="D357" s="205" t="s">
        <v>148</v>
      </c>
      <c r="E357" s="227" t="s">
        <v>1</v>
      </c>
      <c r="F357" s="228" t="s">
        <v>151</v>
      </c>
      <c r="G357" s="226"/>
      <c r="H357" s="229">
        <v>13.11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AT357" s="235" t="s">
        <v>148</v>
      </c>
      <c r="AU357" s="235" t="s">
        <v>83</v>
      </c>
      <c r="AV357" s="15" t="s">
        <v>146</v>
      </c>
      <c r="AW357" s="15" t="s">
        <v>31</v>
      </c>
      <c r="AX357" s="15" t="s">
        <v>8</v>
      </c>
      <c r="AY357" s="235" t="s">
        <v>139</v>
      </c>
    </row>
    <row r="358" spans="1:65" s="2" customFormat="1" ht="24.2" customHeight="1">
      <c r="A358" s="34"/>
      <c r="B358" s="35"/>
      <c r="C358" s="191" t="s">
        <v>417</v>
      </c>
      <c r="D358" s="191" t="s">
        <v>141</v>
      </c>
      <c r="E358" s="192" t="s">
        <v>655</v>
      </c>
      <c r="F358" s="193" t="s">
        <v>656</v>
      </c>
      <c r="G358" s="194" t="s">
        <v>166</v>
      </c>
      <c r="H358" s="195">
        <v>63</v>
      </c>
      <c r="I358" s="196"/>
      <c r="J358" s="195">
        <f>ROUND(I358*H358,0)</f>
        <v>0</v>
      </c>
      <c r="K358" s="193" t="s">
        <v>145</v>
      </c>
      <c r="L358" s="39"/>
      <c r="M358" s="197" t="s">
        <v>1</v>
      </c>
      <c r="N358" s="198" t="s">
        <v>40</v>
      </c>
      <c r="O358" s="71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1" t="s">
        <v>146</v>
      </c>
      <c r="AT358" s="201" t="s">
        <v>141</v>
      </c>
      <c r="AU358" s="201" t="s">
        <v>83</v>
      </c>
      <c r="AY358" s="17" t="s">
        <v>139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7" t="s">
        <v>8</v>
      </c>
      <c r="BK358" s="202">
        <f>ROUND(I358*H358,0)</f>
        <v>0</v>
      </c>
      <c r="BL358" s="17" t="s">
        <v>146</v>
      </c>
      <c r="BM358" s="201" t="s">
        <v>657</v>
      </c>
    </row>
    <row r="359" spans="2:51" s="13" customFormat="1" ht="11.25">
      <c r="B359" s="203"/>
      <c r="C359" s="204"/>
      <c r="D359" s="205" t="s">
        <v>148</v>
      </c>
      <c r="E359" s="206" t="s">
        <v>1</v>
      </c>
      <c r="F359" s="207" t="s">
        <v>635</v>
      </c>
      <c r="G359" s="204"/>
      <c r="H359" s="206" t="s">
        <v>1</v>
      </c>
      <c r="I359" s="208"/>
      <c r="J359" s="204"/>
      <c r="K359" s="204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148</v>
      </c>
      <c r="AU359" s="213" t="s">
        <v>83</v>
      </c>
      <c r="AV359" s="13" t="s">
        <v>8</v>
      </c>
      <c r="AW359" s="13" t="s">
        <v>31</v>
      </c>
      <c r="AX359" s="13" t="s">
        <v>75</v>
      </c>
      <c r="AY359" s="213" t="s">
        <v>139</v>
      </c>
    </row>
    <row r="360" spans="2:51" s="14" customFormat="1" ht="11.25">
      <c r="B360" s="214"/>
      <c r="C360" s="215"/>
      <c r="D360" s="205" t="s">
        <v>148</v>
      </c>
      <c r="E360" s="216" t="s">
        <v>1</v>
      </c>
      <c r="F360" s="217" t="s">
        <v>449</v>
      </c>
      <c r="G360" s="215"/>
      <c r="H360" s="218">
        <v>63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148</v>
      </c>
      <c r="AU360" s="224" t="s">
        <v>83</v>
      </c>
      <c r="AV360" s="14" t="s">
        <v>83</v>
      </c>
      <c r="AW360" s="14" t="s">
        <v>31</v>
      </c>
      <c r="AX360" s="14" t="s">
        <v>75</v>
      </c>
      <c r="AY360" s="224" t="s">
        <v>139</v>
      </c>
    </row>
    <row r="361" spans="2:51" s="15" customFormat="1" ht="11.25">
      <c r="B361" s="225"/>
      <c r="C361" s="226"/>
      <c r="D361" s="205" t="s">
        <v>148</v>
      </c>
      <c r="E361" s="227" t="s">
        <v>1</v>
      </c>
      <c r="F361" s="228" t="s">
        <v>151</v>
      </c>
      <c r="G361" s="226"/>
      <c r="H361" s="229">
        <v>63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148</v>
      </c>
      <c r="AU361" s="235" t="s">
        <v>83</v>
      </c>
      <c r="AV361" s="15" t="s">
        <v>146</v>
      </c>
      <c r="AW361" s="15" t="s">
        <v>31</v>
      </c>
      <c r="AX361" s="15" t="s">
        <v>8</v>
      </c>
      <c r="AY361" s="235" t="s">
        <v>139</v>
      </c>
    </row>
    <row r="362" spans="1:65" s="2" customFormat="1" ht="16.5" customHeight="1">
      <c r="A362" s="34"/>
      <c r="B362" s="35"/>
      <c r="C362" s="241" t="s">
        <v>423</v>
      </c>
      <c r="D362" s="241" t="s">
        <v>560</v>
      </c>
      <c r="E362" s="242" t="s">
        <v>649</v>
      </c>
      <c r="F362" s="243" t="s">
        <v>650</v>
      </c>
      <c r="G362" s="244" t="s">
        <v>651</v>
      </c>
      <c r="H362" s="245">
        <v>2.17</v>
      </c>
      <c r="I362" s="246"/>
      <c r="J362" s="245">
        <f>ROUND(I362*H362,0)</f>
        <v>0</v>
      </c>
      <c r="K362" s="243" t="s">
        <v>145</v>
      </c>
      <c r="L362" s="247"/>
      <c r="M362" s="248" t="s">
        <v>1</v>
      </c>
      <c r="N362" s="249" t="s">
        <v>40</v>
      </c>
      <c r="O362" s="71"/>
      <c r="P362" s="199">
        <f>O362*H362</f>
        <v>0</v>
      </c>
      <c r="Q362" s="199">
        <v>0.001</v>
      </c>
      <c r="R362" s="199">
        <f>Q362*H362</f>
        <v>0.00217</v>
      </c>
      <c r="S362" s="199">
        <v>0</v>
      </c>
      <c r="T362" s="200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1" t="s">
        <v>181</v>
      </c>
      <c r="AT362" s="201" t="s">
        <v>560</v>
      </c>
      <c r="AU362" s="201" t="s">
        <v>83</v>
      </c>
      <c r="AY362" s="17" t="s">
        <v>139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7" t="s">
        <v>8</v>
      </c>
      <c r="BK362" s="202">
        <f>ROUND(I362*H362,0)</f>
        <v>0</v>
      </c>
      <c r="BL362" s="17" t="s">
        <v>146</v>
      </c>
      <c r="BM362" s="201" t="s">
        <v>658</v>
      </c>
    </row>
    <row r="363" spans="2:51" s="13" customFormat="1" ht="11.25">
      <c r="B363" s="203"/>
      <c r="C363" s="204"/>
      <c r="D363" s="205" t="s">
        <v>148</v>
      </c>
      <c r="E363" s="206" t="s">
        <v>1</v>
      </c>
      <c r="F363" s="207" t="s">
        <v>659</v>
      </c>
      <c r="G363" s="204"/>
      <c r="H363" s="206" t="s">
        <v>1</v>
      </c>
      <c r="I363" s="208"/>
      <c r="J363" s="204"/>
      <c r="K363" s="204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148</v>
      </c>
      <c r="AU363" s="213" t="s">
        <v>83</v>
      </c>
      <c r="AV363" s="13" t="s">
        <v>8</v>
      </c>
      <c r="AW363" s="13" t="s">
        <v>31</v>
      </c>
      <c r="AX363" s="13" t="s">
        <v>75</v>
      </c>
      <c r="AY363" s="213" t="s">
        <v>139</v>
      </c>
    </row>
    <row r="364" spans="2:51" s="14" customFormat="1" ht="11.25">
      <c r="B364" s="214"/>
      <c r="C364" s="215"/>
      <c r="D364" s="205" t="s">
        <v>148</v>
      </c>
      <c r="E364" s="216" t="s">
        <v>1</v>
      </c>
      <c r="F364" s="217" t="s">
        <v>660</v>
      </c>
      <c r="G364" s="215"/>
      <c r="H364" s="218">
        <v>2.174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148</v>
      </c>
      <c r="AU364" s="224" t="s">
        <v>83</v>
      </c>
      <c r="AV364" s="14" t="s">
        <v>83</v>
      </c>
      <c r="AW364" s="14" t="s">
        <v>31</v>
      </c>
      <c r="AX364" s="14" t="s">
        <v>75</v>
      </c>
      <c r="AY364" s="224" t="s">
        <v>139</v>
      </c>
    </row>
    <row r="365" spans="2:51" s="15" customFormat="1" ht="11.25">
      <c r="B365" s="225"/>
      <c r="C365" s="226"/>
      <c r="D365" s="205" t="s">
        <v>148</v>
      </c>
      <c r="E365" s="227" t="s">
        <v>1</v>
      </c>
      <c r="F365" s="228" t="s">
        <v>151</v>
      </c>
      <c r="G365" s="226"/>
      <c r="H365" s="229">
        <v>2.174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AT365" s="235" t="s">
        <v>148</v>
      </c>
      <c r="AU365" s="235" t="s">
        <v>83</v>
      </c>
      <c r="AV365" s="15" t="s">
        <v>146</v>
      </c>
      <c r="AW365" s="15" t="s">
        <v>31</v>
      </c>
      <c r="AX365" s="15" t="s">
        <v>8</v>
      </c>
      <c r="AY365" s="235" t="s">
        <v>139</v>
      </c>
    </row>
    <row r="366" spans="1:65" s="2" customFormat="1" ht="24.2" customHeight="1">
      <c r="A366" s="34"/>
      <c r="B366" s="35"/>
      <c r="C366" s="191" t="s">
        <v>429</v>
      </c>
      <c r="D366" s="191" t="s">
        <v>141</v>
      </c>
      <c r="E366" s="192" t="s">
        <v>661</v>
      </c>
      <c r="F366" s="193" t="s">
        <v>662</v>
      </c>
      <c r="G366" s="194" t="s">
        <v>166</v>
      </c>
      <c r="H366" s="195">
        <v>380</v>
      </c>
      <c r="I366" s="196"/>
      <c r="J366" s="195">
        <f>ROUND(I366*H366,0)</f>
        <v>0</v>
      </c>
      <c r="K366" s="193" t="s">
        <v>145</v>
      </c>
      <c r="L366" s="39"/>
      <c r="M366" s="197" t="s">
        <v>1</v>
      </c>
      <c r="N366" s="198" t="s">
        <v>40</v>
      </c>
      <c r="O366" s="71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1" t="s">
        <v>146</v>
      </c>
      <c r="AT366" s="201" t="s">
        <v>141</v>
      </c>
      <c r="AU366" s="201" t="s">
        <v>83</v>
      </c>
      <c r="AY366" s="17" t="s">
        <v>139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7" t="s">
        <v>8</v>
      </c>
      <c r="BK366" s="202">
        <f>ROUND(I366*H366,0)</f>
        <v>0</v>
      </c>
      <c r="BL366" s="17" t="s">
        <v>146</v>
      </c>
      <c r="BM366" s="201" t="s">
        <v>663</v>
      </c>
    </row>
    <row r="367" spans="2:51" s="13" customFormat="1" ht="11.25">
      <c r="B367" s="203"/>
      <c r="C367" s="204"/>
      <c r="D367" s="205" t="s">
        <v>148</v>
      </c>
      <c r="E367" s="206" t="s">
        <v>1</v>
      </c>
      <c r="F367" s="207" t="s">
        <v>664</v>
      </c>
      <c r="G367" s="204"/>
      <c r="H367" s="206" t="s">
        <v>1</v>
      </c>
      <c r="I367" s="208"/>
      <c r="J367" s="204"/>
      <c r="K367" s="204"/>
      <c r="L367" s="209"/>
      <c r="M367" s="210"/>
      <c r="N367" s="211"/>
      <c r="O367" s="211"/>
      <c r="P367" s="211"/>
      <c r="Q367" s="211"/>
      <c r="R367" s="211"/>
      <c r="S367" s="211"/>
      <c r="T367" s="212"/>
      <c r="AT367" s="213" t="s">
        <v>148</v>
      </c>
      <c r="AU367" s="213" t="s">
        <v>83</v>
      </c>
      <c r="AV367" s="13" t="s">
        <v>8</v>
      </c>
      <c r="AW367" s="13" t="s">
        <v>31</v>
      </c>
      <c r="AX367" s="13" t="s">
        <v>75</v>
      </c>
      <c r="AY367" s="213" t="s">
        <v>139</v>
      </c>
    </row>
    <row r="368" spans="2:51" s="14" customFormat="1" ht="11.25">
      <c r="B368" s="214"/>
      <c r="C368" s="215"/>
      <c r="D368" s="205" t="s">
        <v>148</v>
      </c>
      <c r="E368" s="216" t="s">
        <v>1</v>
      </c>
      <c r="F368" s="217" t="s">
        <v>665</v>
      </c>
      <c r="G368" s="215"/>
      <c r="H368" s="218">
        <v>380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148</v>
      </c>
      <c r="AU368" s="224" t="s">
        <v>83</v>
      </c>
      <c r="AV368" s="14" t="s">
        <v>83</v>
      </c>
      <c r="AW368" s="14" t="s">
        <v>31</v>
      </c>
      <c r="AX368" s="14" t="s">
        <v>75</v>
      </c>
      <c r="AY368" s="224" t="s">
        <v>139</v>
      </c>
    </row>
    <row r="369" spans="2:51" s="15" customFormat="1" ht="11.25">
      <c r="B369" s="225"/>
      <c r="C369" s="226"/>
      <c r="D369" s="205" t="s">
        <v>148</v>
      </c>
      <c r="E369" s="227" t="s">
        <v>1</v>
      </c>
      <c r="F369" s="228" t="s">
        <v>151</v>
      </c>
      <c r="G369" s="226"/>
      <c r="H369" s="229">
        <v>380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148</v>
      </c>
      <c r="AU369" s="235" t="s">
        <v>83</v>
      </c>
      <c r="AV369" s="15" t="s">
        <v>146</v>
      </c>
      <c r="AW369" s="15" t="s">
        <v>31</v>
      </c>
      <c r="AX369" s="15" t="s">
        <v>8</v>
      </c>
      <c r="AY369" s="235" t="s">
        <v>139</v>
      </c>
    </row>
    <row r="370" spans="1:65" s="2" customFormat="1" ht="24.2" customHeight="1">
      <c r="A370" s="34"/>
      <c r="B370" s="35"/>
      <c r="C370" s="191" t="s">
        <v>433</v>
      </c>
      <c r="D370" s="191" t="s">
        <v>141</v>
      </c>
      <c r="E370" s="192" t="s">
        <v>666</v>
      </c>
      <c r="F370" s="193" t="s">
        <v>667</v>
      </c>
      <c r="G370" s="194" t="s">
        <v>166</v>
      </c>
      <c r="H370" s="195">
        <v>1571.9</v>
      </c>
      <c r="I370" s="196"/>
      <c r="J370" s="195">
        <f>ROUND(I370*H370,0)</f>
        <v>0</v>
      </c>
      <c r="K370" s="193" t="s">
        <v>145</v>
      </c>
      <c r="L370" s="39"/>
      <c r="M370" s="197" t="s">
        <v>1</v>
      </c>
      <c r="N370" s="198" t="s">
        <v>40</v>
      </c>
      <c r="O370" s="71"/>
      <c r="P370" s="199">
        <f>O370*H370</f>
        <v>0</v>
      </c>
      <c r="Q370" s="199">
        <v>0</v>
      </c>
      <c r="R370" s="199">
        <f>Q370*H370</f>
        <v>0</v>
      </c>
      <c r="S370" s="199">
        <v>0</v>
      </c>
      <c r="T370" s="200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1" t="s">
        <v>146</v>
      </c>
      <c r="AT370" s="201" t="s">
        <v>141</v>
      </c>
      <c r="AU370" s="201" t="s">
        <v>83</v>
      </c>
      <c r="AY370" s="17" t="s">
        <v>139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17" t="s">
        <v>8</v>
      </c>
      <c r="BK370" s="202">
        <f>ROUND(I370*H370,0)</f>
        <v>0</v>
      </c>
      <c r="BL370" s="17" t="s">
        <v>146</v>
      </c>
      <c r="BM370" s="201" t="s">
        <v>668</v>
      </c>
    </row>
    <row r="371" spans="2:51" s="13" customFormat="1" ht="11.25">
      <c r="B371" s="203"/>
      <c r="C371" s="204"/>
      <c r="D371" s="205" t="s">
        <v>148</v>
      </c>
      <c r="E371" s="206" t="s">
        <v>1</v>
      </c>
      <c r="F371" s="207" t="s">
        <v>669</v>
      </c>
      <c r="G371" s="204"/>
      <c r="H371" s="206" t="s">
        <v>1</v>
      </c>
      <c r="I371" s="208"/>
      <c r="J371" s="204"/>
      <c r="K371" s="204"/>
      <c r="L371" s="209"/>
      <c r="M371" s="210"/>
      <c r="N371" s="211"/>
      <c r="O371" s="211"/>
      <c r="P371" s="211"/>
      <c r="Q371" s="211"/>
      <c r="R371" s="211"/>
      <c r="S371" s="211"/>
      <c r="T371" s="212"/>
      <c r="AT371" s="213" t="s">
        <v>148</v>
      </c>
      <c r="AU371" s="213" t="s">
        <v>83</v>
      </c>
      <c r="AV371" s="13" t="s">
        <v>8</v>
      </c>
      <c r="AW371" s="13" t="s">
        <v>31</v>
      </c>
      <c r="AX371" s="13" t="s">
        <v>75</v>
      </c>
      <c r="AY371" s="213" t="s">
        <v>139</v>
      </c>
    </row>
    <row r="372" spans="2:51" s="14" customFormat="1" ht="11.25">
      <c r="B372" s="214"/>
      <c r="C372" s="215"/>
      <c r="D372" s="205" t="s">
        <v>148</v>
      </c>
      <c r="E372" s="216" t="s">
        <v>1</v>
      </c>
      <c r="F372" s="217" t="s">
        <v>670</v>
      </c>
      <c r="G372" s="215"/>
      <c r="H372" s="218">
        <v>1571.9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148</v>
      </c>
      <c r="AU372" s="224" t="s">
        <v>83</v>
      </c>
      <c r="AV372" s="14" t="s">
        <v>83</v>
      </c>
      <c r="AW372" s="14" t="s">
        <v>31</v>
      </c>
      <c r="AX372" s="14" t="s">
        <v>75</v>
      </c>
      <c r="AY372" s="224" t="s">
        <v>139</v>
      </c>
    </row>
    <row r="373" spans="2:51" s="15" customFormat="1" ht="11.25">
      <c r="B373" s="225"/>
      <c r="C373" s="226"/>
      <c r="D373" s="205" t="s">
        <v>148</v>
      </c>
      <c r="E373" s="227" t="s">
        <v>1</v>
      </c>
      <c r="F373" s="228" t="s">
        <v>151</v>
      </c>
      <c r="G373" s="226"/>
      <c r="H373" s="229">
        <v>1571.9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AT373" s="235" t="s">
        <v>148</v>
      </c>
      <c r="AU373" s="235" t="s">
        <v>83</v>
      </c>
      <c r="AV373" s="15" t="s">
        <v>146</v>
      </c>
      <c r="AW373" s="15" t="s">
        <v>31</v>
      </c>
      <c r="AX373" s="15" t="s">
        <v>8</v>
      </c>
      <c r="AY373" s="235" t="s">
        <v>139</v>
      </c>
    </row>
    <row r="374" spans="1:65" s="2" customFormat="1" ht="24.2" customHeight="1">
      <c r="A374" s="34"/>
      <c r="B374" s="35"/>
      <c r="C374" s="191" t="s">
        <v>439</v>
      </c>
      <c r="D374" s="191" t="s">
        <v>141</v>
      </c>
      <c r="E374" s="192" t="s">
        <v>671</v>
      </c>
      <c r="F374" s="193" t="s">
        <v>672</v>
      </c>
      <c r="G374" s="194" t="s">
        <v>166</v>
      </c>
      <c r="H374" s="195">
        <v>63</v>
      </c>
      <c r="I374" s="196"/>
      <c r="J374" s="195">
        <f>ROUND(I374*H374,0)</f>
        <v>0</v>
      </c>
      <c r="K374" s="193" t="s">
        <v>145</v>
      </c>
      <c r="L374" s="39"/>
      <c r="M374" s="197" t="s">
        <v>1</v>
      </c>
      <c r="N374" s="198" t="s">
        <v>40</v>
      </c>
      <c r="O374" s="71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1" t="s">
        <v>146</v>
      </c>
      <c r="AT374" s="201" t="s">
        <v>141</v>
      </c>
      <c r="AU374" s="201" t="s">
        <v>83</v>
      </c>
      <c r="AY374" s="17" t="s">
        <v>139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7" t="s">
        <v>8</v>
      </c>
      <c r="BK374" s="202">
        <f>ROUND(I374*H374,0)</f>
        <v>0</v>
      </c>
      <c r="BL374" s="17" t="s">
        <v>146</v>
      </c>
      <c r="BM374" s="201" t="s">
        <v>673</v>
      </c>
    </row>
    <row r="375" spans="2:51" s="13" customFormat="1" ht="11.25">
      <c r="B375" s="203"/>
      <c r="C375" s="204"/>
      <c r="D375" s="205" t="s">
        <v>148</v>
      </c>
      <c r="E375" s="206" t="s">
        <v>1</v>
      </c>
      <c r="F375" s="207" t="s">
        <v>674</v>
      </c>
      <c r="G375" s="204"/>
      <c r="H375" s="206" t="s">
        <v>1</v>
      </c>
      <c r="I375" s="208"/>
      <c r="J375" s="204"/>
      <c r="K375" s="204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148</v>
      </c>
      <c r="AU375" s="213" t="s">
        <v>83</v>
      </c>
      <c r="AV375" s="13" t="s">
        <v>8</v>
      </c>
      <c r="AW375" s="13" t="s">
        <v>31</v>
      </c>
      <c r="AX375" s="13" t="s">
        <v>75</v>
      </c>
      <c r="AY375" s="213" t="s">
        <v>139</v>
      </c>
    </row>
    <row r="376" spans="2:51" s="14" customFormat="1" ht="11.25">
      <c r="B376" s="214"/>
      <c r="C376" s="215"/>
      <c r="D376" s="205" t="s">
        <v>148</v>
      </c>
      <c r="E376" s="216" t="s">
        <v>1</v>
      </c>
      <c r="F376" s="217" t="s">
        <v>449</v>
      </c>
      <c r="G376" s="215"/>
      <c r="H376" s="218">
        <v>63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148</v>
      </c>
      <c r="AU376" s="224" t="s">
        <v>83</v>
      </c>
      <c r="AV376" s="14" t="s">
        <v>83</v>
      </c>
      <c r="AW376" s="14" t="s">
        <v>31</v>
      </c>
      <c r="AX376" s="14" t="s">
        <v>75</v>
      </c>
      <c r="AY376" s="224" t="s">
        <v>139</v>
      </c>
    </row>
    <row r="377" spans="2:51" s="15" customFormat="1" ht="11.25">
      <c r="B377" s="225"/>
      <c r="C377" s="226"/>
      <c r="D377" s="205" t="s">
        <v>148</v>
      </c>
      <c r="E377" s="227" t="s">
        <v>1</v>
      </c>
      <c r="F377" s="228" t="s">
        <v>151</v>
      </c>
      <c r="G377" s="226"/>
      <c r="H377" s="229">
        <v>63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AT377" s="235" t="s">
        <v>148</v>
      </c>
      <c r="AU377" s="235" t="s">
        <v>83</v>
      </c>
      <c r="AV377" s="15" t="s">
        <v>146</v>
      </c>
      <c r="AW377" s="15" t="s">
        <v>31</v>
      </c>
      <c r="AX377" s="15" t="s">
        <v>8</v>
      </c>
      <c r="AY377" s="235" t="s">
        <v>139</v>
      </c>
    </row>
    <row r="378" spans="1:65" s="2" customFormat="1" ht="24.2" customHeight="1">
      <c r="A378" s="34"/>
      <c r="B378" s="35"/>
      <c r="C378" s="191" t="s">
        <v>443</v>
      </c>
      <c r="D378" s="191" t="s">
        <v>141</v>
      </c>
      <c r="E378" s="192" t="s">
        <v>675</v>
      </c>
      <c r="F378" s="193" t="s">
        <v>676</v>
      </c>
      <c r="G378" s="194" t="s">
        <v>166</v>
      </c>
      <c r="H378" s="195">
        <v>63</v>
      </c>
      <c r="I378" s="196"/>
      <c r="J378" s="195">
        <f>ROUND(I378*H378,0)</f>
        <v>0</v>
      </c>
      <c r="K378" s="193" t="s">
        <v>145</v>
      </c>
      <c r="L378" s="39"/>
      <c r="M378" s="197" t="s">
        <v>1</v>
      </c>
      <c r="N378" s="198" t="s">
        <v>40</v>
      </c>
      <c r="O378" s="71"/>
      <c r="P378" s="199">
        <f>O378*H378</f>
        <v>0</v>
      </c>
      <c r="Q378" s="199">
        <v>0</v>
      </c>
      <c r="R378" s="199">
        <f>Q378*H378</f>
        <v>0</v>
      </c>
      <c r="S378" s="199">
        <v>0</v>
      </c>
      <c r="T378" s="20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1" t="s">
        <v>146</v>
      </c>
      <c r="AT378" s="201" t="s">
        <v>141</v>
      </c>
      <c r="AU378" s="201" t="s">
        <v>83</v>
      </c>
      <c r="AY378" s="17" t="s">
        <v>139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7" t="s">
        <v>8</v>
      </c>
      <c r="BK378" s="202">
        <f>ROUND(I378*H378,0)</f>
        <v>0</v>
      </c>
      <c r="BL378" s="17" t="s">
        <v>146</v>
      </c>
      <c r="BM378" s="201" t="s">
        <v>677</v>
      </c>
    </row>
    <row r="379" spans="2:51" s="13" customFormat="1" ht="11.25">
      <c r="B379" s="203"/>
      <c r="C379" s="204"/>
      <c r="D379" s="205" t="s">
        <v>148</v>
      </c>
      <c r="E379" s="206" t="s">
        <v>1</v>
      </c>
      <c r="F379" s="207" t="s">
        <v>678</v>
      </c>
      <c r="G379" s="204"/>
      <c r="H379" s="206" t="s">
        <v>1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148</v>
      </c>
      <c r="AU379" s="213" t="s">
        <v>83</v>
      </c>
      <c r="AV379" s="13" t="s">
        <v>8</v>
      </c>
      <c r="AW379" s="13" t="s">
        <v>31</v>
      </c>
      <c r="AX379" s="13" t="s">
        <v>75</v>
      </c>
      <c r="AY379" s="213" t="s">
        <v>139</v>
      </c>
    </row>
    <row r="380" spans="2:51" s="14" customFormat="1" ht="11.25">
      <c r="B380" s="214"/>
      <c r="C380" s="215"/>
      <c r="D380" s="205" t="s">
        <v>148</v>
      </c>
      <c r="E380" s="216" t="s">
        <v>1</v>
      </c>
      <c r="F380" s="217" t="s">
        <v>449</v>
      </c>
      <c r="G380" s="215"/>
      <c r="H380" s="218">
        <v>63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148</v>
      </c>
      <c r="AU380" s="224" t="s">
        <v>83</v>
      </c>
      <c r="AV380" s="14" t="s">
        <v>83</v>
      </c>
      <c r="AW380" s="14" t="s">
        <v>31</v>
      </c>
      <c r="AX380" s="14" t="s">
        <v>75</v>
      </c>
      <c r="AY380" s="224" t="s">
        <v>139</v>
      </c>
    </row>
    <row r="381" spans="2:51" s="15" customFormat="1" ht="11.25">
      <c r="B381" s="225"/>
      <c r="C381" s="226"/>
      <c r="D381" s="205" t="s">
        <v>148</v>
      </c>
      <c r="E381" s="227" t="s">
        <v>1</v>
      </c>
      <c r="F381" s="228" t="s">
        <v>151</v>
      </c>
      <c r="G381" s="226"/>
      <c r="H381" s="229">
        <v>63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148</v>
      </c>
      <c r="AU381" s="235" t="s">
        <v>83</v>
      </c>
      <c r="AV381" s="15" t="s">
        <v>146</v>
      </c>
      <c r="AW381" s="15" t="s">
        <v>31</v>
      </c>
      <c r="AX381" s="15" t="s">
        <v>8</v>
      </c>
      <c r="AY381" s="235" t="s">
        <v>139</v>
      </c>
    </row>
    <row r="382" spans="2:63" s="12" customFormat="1" ht="22.9" customHeight="1">
      <c r="B382" s="175"/>
      <c r="C382" s="176"/>
      <c r="D382" s="177" t="s">
        <v>74</v>
      </c>
      <c r="E382" s="189" t="s">
        <v>83</v>
      </c>
      <c r="F382" s="189" t="s">
        <v>679</v>
      </c>
      <c r="G382" s="176"/>
      <c r="H382" s="176"/>
      <c r="I382" s="179"/>
      <c r="J382" s="190">
        <f>BK382</f>
        <v>0</v>
      </c>
      <c r="K382" s="176"/>
      <c r="L382" s="181"/>
      <c r="M382" s="182"/>
      <c r="N382" s="183"/>
      <c r="O382" s="183"/>
      <c r="P382" s="184">
        <f>SUM(P383:P390)</f>
        <v>0</v>
      </c>
      <c r="Q382" s="183"/>
      <c r="R382" s="184">
        <f>SUM(R383:R390)</f>
        <v>12.89649128448</v>
      </c>
      <c r="S382" s="183"/>
      <c r="T382" s="185">
        <f>SUM(T383:T390)</f>
        <v>0</v>
      </c>
      <c r="AR382" s="186" t="s">
        <v>8</v>
      </c>
      <c r="AT382" s="187" t="s">
        <v>74</v>
      </c>
      <c r="AU382" s="187" t="s">
        <v>8</v>
      </c>
      <c r="AY382" s="186" t="s">
        <v>139</v>
      </c>
      <c r="BK382" s="188">
        <f>SUM(BK383:BK390)</f>
        <v>0</v>
      </c>
    </row>
    <row r="383" spans="1:65" s="2" customFormat="1" ht="24.2" customHeight="1">
      <c r="A383" s="34"/>
      <c r="B383" s="35"/>
      <c r="C383" s="191" t="s">
        <v>449</v>
      </c>
      <c r="D383" s="191" t="s">
        <v>141</v>
      </c>
      <c r="E383" s="192" t="s">
        <v>680</v>
      </c>
      <c r="F383" s="193" t="s">
        <v>681</v>
      </c>
      <c r="G383" s="194" t="s">
        <v>144</v>
      </c>
      <c r="H383" s="195">
        <v>40</v>
      </c>
      <c r="I383" s="196"/>
      <c r="J383" s="195">
        <f>ROUND(I383*H383,0)</f>
        <v>0</v>
      </c>
      <c r="K383" s="193" t="s">
        <v>145</v>
      </c>
      <c r="L383" s="39"/>
      <c r="M383" s="197" t="s">
        <v>1</v>
      </c>
      <c r="N383" s="198" t="s">
        <v>40</v>
      </c>
      <c r="O383" s="71"/>
      <c r="P383" s="199">
        <f>O383*H383</f>
        <v>0</v>
      </c>
      <c r="Q383" s="199">
        <v>0.00217264</v>
      </c>
      <c r="R383" s="199">
        <f>Q383*H383</f>
        <v>0.0869056</v>
      </c>
      <c r="S383" s="199">
        <v>0</v>
      </c>
      <c r="T383" s="200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1" t="s">
        <v>146</v>
      </c>
      <c r="AT383" s="201" t="s">
        <v>141</v>
      </c>
      <c r="AU383" s="201" t="s">
        <v>83</v>
      </c>
      <c r="AY383" s="17" t="s">
        <v>139</v>
      </c>
      <c r="BE383" s="202">
        <f>IF(N383="základní",J383,0)</f>
        <v>0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17" t="s">
        <v>8</v>
      </c>
      <c r="BK383" s="202">
        <f>ROUND(I383*H383,0)</f>
        <v>0</v>
      </c>
      <c r="BL383" s="17" t="s">
        <v>146</v>
      </c>
      <c r="BM383" s="201" t="s">
        <v>682</v>
      </c>
    </row>
    <row r="384" spans="2:51" s="13" customFormat="1" ht="11.25">
      <c r="B384" s="203"/>
      <c r="C384" s="204"/>
      <c r="D384" s="205" t="s">
        <v>148</v>
      </c>
      <c r="E384" s="206" t="s">
        <v>1</v>
      </c>
      <c r="F384" s="207" t="s">
        <v>683</v>
      </c>
      <c r="G384" s="204"/>
      <c r="H384" s="206" t="s">
        <v>1</v>
      </c>
      <c r="I384" s="208"/>
      <c r="J384" s="204"/>
      <c r="K384" s="204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148</v>
      </c>
      <c r="AU384" s="213" t="s">
        <v>83</v>
      </c>
      <c r="AV384" s="13" t="s">
        <v>8</v>
      </c>
      <c r="AW384" s="13" t="s">
        <v>31</v>
      </c>
      <c r="AX384" s="13" t="s">
        <v>75</v>
      </c>
      <c r="AY384" s="213" t="s">
        <v>139</v>
      </c>
    </row>
    <row r="385" spans="2:51" s="14" customFormat="1" ht="11.25">
      <c r="B385" s="214"/>
      <c r="C385" s="215"/>
      <c r="D385" s="205" t="s">
        <v>148</v>
      </c>
      <c r="E385" s="216" t="s">
        <v>1</v>
      </c>
      <c r="F385" s="217" t="s">
        <v>684</v>
      </c>
      <c r="G385" s="215"/>
      <c r="H385" s="218">
        <v>40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148</v>
      </c>
      <c r="AU385" s="224" t="s">
        <v>83</v>
      </c>
      <c r="AV385" s="14" t="s">
        <v>83</v>
      </c>
      <c r="AW385" s="14" t="s">
        <v>31</v>
      </c>
      <c r="AX385" s="14" t="s">
        <v>75</v>
      </c>
      <c r="AY385" s="224" t="s">
        <v>139</v>
      </c>
    </row>
    <row r="386" spans="2:51" s="15" customFormat="1" ht="11.25">
      <c r="B386" s="225"/>
      <c r="C386" s="226"/>
      <c r="D386" s="205" t="s">
        <v>148</v>
      </c>
      <c r="E386" s="227" t="s">
        <v>1</v>
      </c>
      <c r="F386" s="228" t="s">
        <v>151</v>
      </c>
      <c r="G386" s="226"/>
      <c r="H386" s="229">
        <v>40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AT386" s="235" t="s">
        <v>148</v>
      </c>
      <c r="AU386" s="235" t="s">
        <v>83</v>
      </c>
      <c r="AV386" s="15" t="s">
        <v>146</v>
      </c>
      <c r="AW386" s="15" t="s">
        <v>31</v>
      </c>
      <c r="AX386" s="15" t="s">
        <v>8</v>
      </c>
      <c r="AY386" s="235" t="s">
        <v>139</v>
      </c>
    </row>
    <row r="387" spans="1:65" s="2" customFormat="1" ht="16.5" customHeight="1">
      <c r="A387" s="34"/>
      <c r="B387" s="35"/>
      <c r="C387" s="191" t="s">
        <v>169</v>
      </c>
      <c r="D387" s="191" t="s">
        <v>141</v>
      </c>
      <c r="E387" s="192" t="s">
        <v>685</v>
      </c>
      <c r="F387" s="193" t="s">
        <v>686</v>
      </c>
      <c r="G387" s="194" t="s">
        <v>282</v>
      </c>
      <c r="H387" s="195">
        <v>5.12</v>
      </c>
      <c r="I387" s="196"/>
      <c r="J387" s="195">
        <f>ROUND(I387*H387,0)</f>
        <v>0</v>
      </c>
      <c r="K387" s="193" t="s">
        <v>145</v>
      </c>
      <c r="L387" s="39"/>
      <c r="M387" s="197" t="s">
        <v>1</v>
      </c>
      <c r="N387" s="198" t="s">
        <v>40</v>
      </c>
      <c r="O387" s="71"/>
      <c r="P387" s="199">
        <f>O387*H387</f>
        <v>0</v>
      </c>
      <c r="Q387" s="199">
        <v>2.501872204</v>
      </c>
      <c r="R387" s="199">
        <f>Q387*H387</f>
        <v>12.80958568448</v>
      </c>
      <c r="S387" s="199">
        <v>0</v>
      </c>
      <c r="T387" s="200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1" t="s">
        <v>146</v>
      </c>
      <c r="AT387" s="201" t="s">
        <v>141</v>
      </c>
      <c r="AU387" s="201" t="s">
        <v>83</v>
      </c>
      <c r="AY387" s="17" t="s">
        <v>139</v>
      </c>
      <c r="BE387" s="202">
        <f>IF(N387="základní",J387,0)</f>
        <v>0</v>
      </c>
      <c r="BF387" s="202">
        <f>IF(N387="snížená",J387,0)</f>
        <v>0</v>
      </c>
      <c r="BG387" s="202">
        <f>IF(N387="zákl. přenesená",J387,0)</f>
        <v>0</v>
      </c>
      <c r="BH387" s="202">
        <f>IF(N387="sníž. přenesená",J387,0)</f>
        <v>0</v>
      </c>
      <c r="BI387" s="202">
        <f>IF(N387="nulová",J387,0)</f>
        <v>0</v>
      </c>
      <c r="BJ387" s="17" t="s">
        <v>8</v>
      </c>
      <c r="BK387" s="202">
        <f>ROUND(I387*H387,0)</f>
        <v>0</v>
      </c>
      <c r="BL387" s="17" t="s">
        <v>146</v>
      </c>
      <c r="BM387" s="201" t="s">
        <v>687</v>
      </c>
    </row>
    <row r="388" spans="2:51" s="13" customFormat="1" ht="11.25">
      <c r="B388" s="203"/>
      <c r="C388" s="204"/>
      <c r="D388" s="205" t="s">
        <v>148</v>
      </c>
      <c r="E388" s="206" t="s">
        <v>1</v>
      </c>
      <c r="F388" s="207" t="s">
        <v>688</v>
      </c>
      <c r="G388" s="204"/>
      <c r="H388" s="206" t="s">
        <v>1</v>
      </c>
      <c r="I388" s="208"/>
      <c r="J388" s="204"/>
      <c r="K388" s="204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148</v>
      </c>
      <c r="AU388" s="213" t="s">
        <v>83</v>
      </c>
      <c r="AV388" s="13" t="s">
        <v>8</v>
      </c>
      <c r="AW388" s="13" t="s">
        <v>31</v>
      </c>
      <c r="AX388" s="13" t="s">
        <v>75</v>
      </c>
      <c r="AY388" s="213" t="s">
        <v>139</v>
      </c>
    </row>
    <row r="389" spans="2:51" s="14" customFormat="1" ht="11.25">
      <c r="B389" s="214"/>
      <c r="C389" s="215"/>
      <c r="D389" s="205" t="s">
        <v>148</v>
      </c>
      <c r="E389" s="216" t="s">
        <v>1</v>
      </c>
      <c r="F389" s="217" t="s">
        <v>689</v>
      </c>
      <c r="G389" s="215"/>
      <c r="H389" s="218">
        <v>5.12</v>
      </c>
      <c r="I389" s="219"/>
      <c r="J389" s="215"/>
      <c r="K389" s="215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148</v>
      </c>
      <c r="AU389" s="224" t="s">
        <v>83</v>
      </c>
      <c r="AV389" s="14" t="s">
        <v>83</v>
      </c>
      <c r="AW389" s="14" t="s">
        <v>31</v>
      </c>
      <c r="AX389" s="14" t="s">
        <v>75</v>
      </c>
      <c r="AY389" s="224" t="s">
        <v>139</v>
      </c>
    </row>
    <row r="390" spans="2:51" s="15" customFormat="1" ht="11.25">
      <c r="B390" s="225"/>
      <c r="C390" s="226"/>
      <c r="D390" s="205" t="s">
        <v>148</v>
      </c>
      <c r="E390" s="227" t="s">
        <v>1</v>
      </c>
      <c r="F390" s="228" t="s">
        <v>151</v>
      </c>
      <c r="G390" s="226"/>
      <c r="H390" s="229">
        <v>5.12</v>
      </c>
      <c r="I390" s="230"/>
      <c r="J390" s="226"/>
      <c r="K390" s="226"/>
      <c r="L390" s="231"/>
      <c r="M390" s="232"/>
      <c r="N390" s="233"/>
      <c r="O390" s="233"/>
      <c r="P390" s="233"/>
      <c r="Q390" s="233"/>
      <c r="R390" s="233"/>
      <c r="S390" s="233"/>
      <c r="T390" s="234"/>
      <c r="AT390" s="235" t="s">
        <v>148</v>
      </c>
      <c r="AU390" s="235" t="s">
        <v>83</v>
      </c>
      <c r="AV390" s="15" t="s">
        <v>146</v>
      </c>
      <c r="AW390" s="15" t="s">
        <v>31</v>
      </c>
      <c r="AX390" s="15" t="s">
        <v>8</v>
      </c>
      <c r="AY390" s="235" t="s">
        <v>139</v>
      </c>
    </row>
    <row r="391" spans="2:63" s="12" customFormat="1" ht="22.9" customHeight="1">
      <c r="B391" s="175"/>
      <c r="C391" s="176"/>
      <c r="D391" s="177" t="s">
        <v>74</v>
      </c>
      <c r="E391" s="189" t="s">
        <v>156</v>
      </c>
      <c r="F391" s="189" t="s">
        <v>690</v>
      </c>
      <c r="G391" s="176"/>
      <c r="H391" s="176"/>
      <c r="I391" s="179"/>
      <c r="J391" s="190">
        <f>BK391</f>
        <v>0</v>
      </c>
      <c r="K391" s="176"/>
      <c r="L391" s="181"/>
      <c r="M391" s="182"/>
      <c r="N391" s="183"/>
      <c r="O391" s="183"/>
      <c r="P391" s="184">
        <f>SUM(P392:P427)</f>
        <v>0</v>
      </c>
      <c r="Q391" s="183"/>
      <c r="R391" s="184">
        <f>SUM(R392:R427)</f>
        <v>7.122569999999999</v>
      </c>
      <c r="S391" s="183"/>
      <c r="T391" s="185">
        <f>SUM(T392:T427)</f>
        <v>0</v>
      </c>
      <c r="AR391" s="186" t="s">
        <v>8</v>
      </c>
      <c r="AT391" s="187" t="s">
        <v>74</v>
      </c>
      <c r="AU391" s="187" t="s">
        <v>8</v>
      </c>
      <c r="AY391" s="186" t="s">
        <v>139</v>
      </c>
      <c r="BK391" s="188">
        <f>SUM(BK392:BK427)</f>
        <v>0</v>
      </c>
    </row>
    <row r="392" spans="1:65" s="2" customFormat="1" ht="24.2" customHeight="1">
      <c r="A392" s="34"/>
      <c r="B392" s="35"/>
      <c r="C392" s="191" t="s">
        <v>458</v>
      </c>
      <c r="D392" s="191" t="s">
        <v>141</v>
      </c>
      <c r="E392" s="192" t="s">
        <v>691</v>
      </c>
      <c r="F392" s="193" t="s">
        <v>692</v>
      </c>
      <c r="G392" s="194" t="s">
        <v>144</v>
      </c>
      <c r="H392" s="195">
        <v>40</v>
      </c>
      <c r="I392" s="196"/>
      <c r="J392" s="195">
        <f>ROUND(I392*H392,0)</f>
        <v>0</v>
      </c>
      <c r="K392" s="193" t="s">
        <v>145</v>
      </c>
      <c r="L392" s="39"/>
      <c r="M392" s="197" t="s">
        <v>1</v>
      </c>
      <c r="N392" s="198" t="s">
        <v>40</v>
      </c>
      <c r="O392" s="71"/>
      <c r="P392" s="199">
        <f>O392*H392</f>
        <v>0</v>
      </c>
      <c r="Q392" s="199">
        <v>0.174888</v>
      </c>
      <c r="R392" s="199">
        <f>Q392*H392</f>
        <v>6.995519999999999</v>
      </c>
      <c r="S392" s="199">
        <v>0</v>
      </c>
      <c r="T392" s="200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1" t="s">
        <v>146</v>
      </c>
      <c r="AT392" s="201" t="s">
        <v>141</v>
      </c>
      <c r="AU392" s="201" t="s">
        <v>83</v>
      </c>
      <c r="AY392" s="17" t="s">
        <v>139</v>
      </c>
      <c r="BE392" s="202">
        <f>IF(N392="základní",J392,0)</f>
        <v>0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17" t="s">
        <v>8</v>
      </c>
      <c r="BK392" s="202">
        <f>ROUND(I392*H392,0)</f>
        <v>0</v>
      </c>
      <c r="BL392" s="17" t="s">
        <v>146</v>
      </c>
      <c r="BM392" s="201" t="s">
        <v>693</v>
      </c>
    </row>
    <row r="393" spans="2:51" s="13" customFormat="1" ht="22.5">
      <c r="B393" s="203"/>
      <c r="C393" s="204"/>
      <c r="D393" s="205" t="s">
        <v>148</v>
      </c>
      <c r="E393" s="206" t="s">
        <v>1</v>
      </c>
      <c r="F393" s="207" t="s">
        <v>694</v>
      </c>
      <c r="G393" s="204"/>
      <c r="H393" s="206" t="s">
        <v>1</v>
      </c>
      <c r="I393" s="208"/>
      <c r="J393" s="204"/>
      <c r="K393" s="204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148</v>
      </c>
      <c r="AU393" s="213" t="s">
        <v>83</v>
      </c>
      <c r="AV393" s="13" t="s">
        <v>8</v>
      </c>
      <c r="AW393" s="13" t="s">
        <v>31</v>
      </c>
      <c r="AX393" s="13" t="s">
        <v>75</v>
      </c>
      <c r="AY393" s="213" t="s">
        <v>139</v>
      </c>
    </row>
    <row r="394" spans="2:51" s="14" customFormat="1" ht="11.25">
      <c r="B394" s="214"/>
      <c r="C394" s="215"/>
      <c r="D394" s="205" t="s">
        <v>148</v>
      </c>
      <c r="E394" s="216" t="s">
        <v>1</v>
      </c>
      <c r="F394" s="217" t="s">
        <v>695</v>
      </c>
      <c r="G394" s="215"/>
      <c r="H394" s="218">
        <v>40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148</v>
      </c>
      <c r="AU394" s="224" t="s">
        <v>83</v>
      </c>
      <c r="AV394" s="14" t="s">
        <v>83</v>
      </c>
      <c r="AW394" s="14" t="s">
        <v>31</v>
      </c>
      <c r="AX394" s="14" t="s">
        <v>75</v>
      </c>
      <c r="AY394" s="224" t="s">
        <v>139</v>
      </c>
    </row>
    <row r="395" spans="2:51" s="15" customFormat="1" ht="11.25">
      <c r="B395" s="225"/>
      <c r="C395" s="226"/>
      <c r="D395" s="205" t="s">
        <v>148</v>
      </c>
      <c r="E395" s="227" t="s">
        <v>1</v>
      </c>
      <c r="F395" s="228" t="s">
        <v>151</v>
      </c>
      <c r="G395" s="226"/>
      <c r="H395" s="229">
        <v>40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AT395" s="235" t="s">
        <v>148</v>
      </c>
      <c r="AU395" s="235" t="s">
        <v>83</v>
      </c>
      <c r="AV395" s="15" t="s">
        <v>146</v>
      </c>
      <c r="AW395" s="15" t="s">
        <v>31</v>
      </c>
      <c r="AX395" s="15" t="s">
        <v>8</v>
      </c>
      <c r="AY395" s="235" t="s">
        <v>139</v>
      </c>
    </row>
    <row r="396" spans="1:65" s="2" customFormat="1" ht="16.5" customHeight="1">
      <c r="A396" s="34"/>
      <c r="B396" s="35"/>
      <c r="C396" s="241" t="s">
        <v>466</v>
      </c>
      <c r="D396" s="241" t="s">
        <v>560</v>
      </c>
      <c r="E396" s="242" t="s">
        <v>696</v>
      </c>
      <c r="F396" s="243" t="s">
        <v>697</v>
      </c>
      <c r="G396" s="244" t="s">
        <v>144</v>
      </c>
      <c r="H396" s="245">
        <v>28</v>
      </c>
      <c r="I396" s="246"/>
      <c r="J396" s="245">
        <f>ROUND(I396*H396,0)</f>
        <v>0</v>
      </c>
      <c r="K396" s="243" t="s">
        <v>1</v>
      </c>
      <c r="L396" s="247"/>
      <c r="M396" s="248" t="s">
        <v>1</v>
      </c>
      <c r="N396" s="249" t="s">
        <v>40</v>
      </c>
      <c r="O396" s="71"/>
      <c r="P396" s="199">
        <f>O396*H396</f>
        <v>0</v>
      </c>
      <c r="Q396" s="199">
        <v>0</v>
      </c>
      <c r="R396" s="199">
        <f>Q396*H396</f>
        <v>0</v>
      </c>
      <c r="S396" s="199">
        <v>0</v>
      </c>
      <c r="T396" s="200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1" t="s">
        <v>181</v>
      </c>
      <c r="AT396" s="201" t="s">
        <v>560</v>
      </c>
      <c r="AU396" s="201" t="s">
        <v>83</v>
      </c>
      <c r="AY396" s="17" t="s">
        <v>139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7" t="s">
        <v>8</v>
      </c>
      <c r="BK396" s="202">
        <f>ROUND(I396*H396,0)</f>
        <v>0</v>
      </c>
      <c r="BL396" s="17" t="s">
        <v>146</v>
      </c>
      <c r="BM396" s="201" t="s">
        <v>698</v>
      </c>
    </row>
    <row r="397" spans="2:51" s="13" customFormat="1" ht="11.25">
      <c r="B397" s="203"/>
      <c r="C397" s="204"/>
      <c r="D397" s="205" t="s">
        <v>148</v>
      </c>
      <c r="E397" s="206" t="s">
        <v>1</v>
      </c>
      <c r="F397" s="207" t="s">
        <v>548</v>
      </c>
      <c r="G397" s="204"/>
      <c r="H397" s="206" t="s">
        <v>1</v>
      </c>
      <c r="I397" s="208"/>
      <c r="J397" s="204"/>
      <c r="K397" s="204"/>
      <c r="L397" s="209"/>
      <c r="M397" s="210"/>
      <c r="N397" s="211"/>
      <c r="O397" s="211"/>
      <c r="P397" s="211"/>
      <c r="Q397" s="211"/>
      <c r="R397" s="211"/>
      <c r="S397" s="211"/>
      <c r="T397" s="212"/>
      <c r="AT397" s="213" t="s">
        <v>148</v>
      </c>
      <c r="AU397" s="213" t="s">
        <v>83</v>
      </c>
      <c r="AV397" s="13" t="s">
        <v>8</v>
      </c>
      <c r="AW397" s="13" t="s">
        <v>31</v>
      </c>
      <c r="AX397" s="13" t="s">
        <v>75</v>
      </c>
      <c r="AY397" s="213" t="s">
        <v>139</v>
      </c>
    </row>
    <row r="398" spans="2:51" s="14" customFormat="1" ht="11.25">
      <c r="B398" s="214"/>
      <c r="C398" s="215"/>
      <c r="D398" s="205" t="s">
        <v>148</v>
      </c>
      <c r="E398" s="216" t="s">
        <v>1</v>
      </c>
      <c r="F398" s="217" t="s">
        <v>699</v>
      </c>
      <c r="G398" s="215"/>
      <c r="H398" s="218">
        <v>28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148</v>
      </c>
      <c r="AU398" s="224" t="s">
        <v>83</v>
      </c>
      <c r="AV398" s="14" t="s">
        <v>83</v>
      </c>
      <c r="AW398" s="14" t="s">
        <v>31</v>
      </c>
      <c r="AX398" s="14" t="s">
        <v>75</v>
      </c>
      <c r="AY398" s="224" t="s">
        <v>139</v>
      </c>
    </row>
    <row r="399" spans="2:51" s="15" customFormat="1" ht="11.25">
      <c r="B399" s="225"/>
      <c r="C399" s="226"/>
      <c r="D399" s="205" t="s">
        <v>148</v>
      </c>
      <c r="E399" s="227" t="s">
        <v>1</v>
      </c>
      <c r="F399" s="228" t="s">
        <v>151</v>
      </c>
      <c r="G399" s="226"/>
      <c r="H399" s="229">
        <v>28</v>
      </c>
      <c r="I399" s="230"/>
      <c r="J399" s="226"/>
      <c r="K399" s="226"/>
      <c r="L399" s="231"/>
      <c r="M399" s="232"/>
      <c r="N399" s="233"/>
      <c r="O399" s="233"/>
      <c r="P399" s="233"/>
      <c r="Q399" s="233"/>
      <c r="R399" s="233"/>
      <c r="S399" s="233"/>
      <c r="T399" s="234"/>
      <c r="AT399" s="235" t="s">
        <v>148</v>
      </c>
      <c r="AU399" s="235" t="s">
        <v>83</v>
      </c>
      <c r="AV399" s="15" t="s">
        <v>146</v>
      </c>
      <c r="AW399" s="15" t="s">
        <v>31</v>
      </c>
      <c r="AX399" s="15" t="s">
        <v>8</v>
      </c>
      <c r="AY399" s="235" t="s">
        <v>139</v>
      </c>
    </row>
    <row r="400" spans="1:65" s="2" customFormat="1" ht="16.5" customHeight="1">
      <c r="A400" s="34"/>
      <c r="B400" s="35"/>
      <c r="C400" s="241" t="s">
        <v>470</v>
      </c>
      <c r="D400" s="241" t="s">
        <v>560</v>
      </c>
      <c r="E400" s="242" t="s">
        <v>700</v>
      </c>
      <c r="F400" s="243" t="s">
        <v>701</v>
      </c>
      <c r="G400" s="244" t="s">
        <v>144</v>
      </c>
      <c r="H400" s="245">
        <v>4</v>
      </c>
      <c r="I400" s="246"/>
      <c r="J400" s="245">
        <f>ROUND(I400*H400,0)</f>
        <v>0</v>
      </c>
      <c r="K400" s="243" t="s">
        <v>1</v>
      </c>
      <c r="L400" s="247"/>
      <c r="M400" s="248" t="s">
        <v>1</v>
      </c>
      <c r="N400" s="249" t="s">
        <v>40</v>
      </c>
      <c r="O400" s="71"/>
      <c r="P400" s="199">
        <f>O400*H400</f>
        <v>0</v>
      </c>
      <c r="Q400" s="199">
        <v>0</v>
      </c>
      <c r="R400" s="199">
        <f>Q400*H400</f>
        <v>0</v>
      </c>
      <c r="S400" s="199">
        <v>0</v>
      </c>
      <c r="T400" s="200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1" t="s">
        <v>181</v>
      </c>
      <c r="AT400" s="201" t="s">
        <v>560</v>
      </c>
      <c r="AU400" s="201" t="s">
        <v>83</v>
      </c>
      <c r="AY400" s="17" t="s">
        <v>139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17" t="s">
        <v>8</v>
      </c>
      <c r="BK400" s="202">
        <f>ROUND(I400*H400,0)</f>
        <v>0</v>
      </c>
      <c r="BL400" s="17" t="s">
        <v>146</v>
      </c>
      <c r="BM400" s="201" t="s">
        <v>702</v>
      </c>
    </row>
    <row r="401" spans="2:51" s="13" customFormat="1" ht="11.25">
      <c r="B401" s="203"/>
      <c r="C401" s="204"/>
      <c r="D401" s="205" t="s">
        <v>148</v>
      </c>
      <c r="E401" s="206" t="s">
        <v>1</v>
      </c>
      <c r="F401" s="207" t="s">
        <v>548</v>
      </c>
      <c r="G401" s="204"/>
      <c r="H401" s="206" t="s">
        <v>1</v>
      </c>
      <c r="I401" s="208"/>
      <c r="J401" s="204"/>
      <c r="K401" s="204"/>
      <c r="L401" s="209"/>
      <c r="M401" s="210"/>
      <c r="N401" s="211"/>
      <c r="O401" s="211"/>
      <c r="P401" s="211"/>
      <c r="Q401" s="211"/>
      <c r="R401" s="211"/>
      <c r="S401" s="211"/>
      <c r="T401" s="212"/>
      <c r="AT401" s="213" t="s">
        <v>148</v>
      </c>
      <c r="AU401" s="213" t="s">
        <v>83</v>
      </c>
      <c r="AV401" s="13" t="s">
        <v>8</v>
      </c>
      <c r="AW401" s="13" t="s">
        <v>31</v>
      </c>
      <c r="AX401" s="13" t="s">
        <v>75</v>
      </c>
      <c r="AY401" s="213" t="s">
        <v>139</v>
      </c>
    </row>
    <row r="402" spans="2:51" s="14" customFormat="1" ht="11.25">
      <c r="B402" s="214"/>
      <c r="C402" s="215"/>
      <c r="D402" s="205" t="s">
        <v>148</v>
      </c>
      <c r="E402" s="216" t="s">
        <v>1</v>
      </c>
      <c r="F402" s="217" t="s">
        <v>703</v>
      </c>
      <c r="G402" s="215"/>
      <c r="H402" s="218">
        <v>4</v>
      </c>
      <c r="I402" s="219"/>
      <c r="J402" s="215"/>
      <c r="K402" s="215"/>
      <c r="L402" s="220"/>
      <c r="M402" s="221"/>
      <c r="N402" s="222"/>
      <c r="O402" s="222"/>
      <c r="P402" s="222"/>
      <c r="Q402" s="222"/>
      <c r="R402" s="222"/>
      <c r="S402" s="222"/>
      <c r="T402" s="223"/>
      <c r="AT402" s="224" t="s">
        <v>148</v>
      </c>
      <c r="AU402" s="224" t="s">
        <v>83</v>
      </c>
      <c r="AV402" s="14" t="s">
        <v>83</v>
      </c>
      <c r="AW402" s="14" t="s">
        <v>31</v>
      </c>
      <c r="AX402" s="14" t="s">
        <v>75</v>
      </c>
      <c r="AY402" s="224" t="s">
        <v>139</v>
      </c>
    </row>
    <row r="403" spans="2:51" s="15" customFormat="1" ht="11.25">
      <c r="B403" s="225"/>
      <c r="C403" s="226"/>
      <c r="D403" s="205" t="s">
        <v>148</v>
      </c>
      <c r="E403" s="227" t="s">
        <v>1</v>
      </c>
      <c r="F403" s="228" t="s">
        <v>151</v>
      </c>
      <c r="G403" s="226"/>
      <c r="H403" s="229">
        <v>4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AT403" s="235" t="s">
        <v>148</v>
      </c>
      <c r="AU403" s="235" t="s">
        <v>83</v>
      </c>
      <c r="AV403" s="15" t="s">
        <v>146</v>
      </c>
      <c r="AW403" s="15" t="s">
        <v>31</v>
      </c>
      <c r="AX403" s="15" t="s">
        <v>8</v>
      </c>
      <c r="AY403" s="235" t="s">
        <v>139</v>
      </c>
    </row>
    <row r="404" spans="1:65" s="2" customFormat="1" ht="16.5" customHeight="1">
      <c r="A404" s="34"/>
      <c r="B404" s="35"/>
      <c r="C404" s="241" t="s">
        <v>704</v>
      </c>
      <c r="D404" s="241" t="s">
        <v>560</v>
      </c>
      <c r="E404" s="242" t="s">
        <v>705</v>
      </c>
      <c r="F404" s="243" t="s">
        <v>706</v>
      </c>
      <c r="G404" s="244" t="s">
        <v>144</v>
      </c>
      <c r="H404" s="245">
        <v>8</v>
      </c>
      <c r="I404" s="246"/>
      <c r="J404" s="245">
        <f>ROUND(I404*H404,0)</f>
        <v>0</v>
      </c>
      <c r="K404" s="243" t="s">
        <v>1</v>
      </c>
      <c r="L404" s="247"/>
      <c r="M404" s="248" t="s">
        <v>1</v>
      </c>
      <c r="N404" s="249" t="s">
        <v>40</v>
      </c>
      <c r="O404" s="71"/>
      <c r="P404" s="199">
        <f>O404*H404</f>
        <v>0</v>
      </c>
      <c r="Q404" s="199">
        <v>0</v>
      </c>
      <c r="R404" s="199">
        <f>Q404*H404</f>
        <v>0</v>
      </c>
      <c r="S404" s="199">
        <v>0</v>
      </c>
      <c r="T404" s="200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1" t="s">
        <v>181</v>
      </c>
      <c r="AT404" s="201" t="s">
        <v>560</v>
      </c>
      <c r="AU404" s="201" t="s">
        <v>83</v>
      </c>
      <c r="AY404" s="17" t="s">
        <v>139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17" t="s">
        <v>8</v>
      </c>
      <c r="BK404" s="202">
        <f>ROUND(I404*H404,0)</f>
        <v>0</v>
      </c>
      <c r="BL404" s="17" t="s">
        <v>146</v>
      </c>
      <c r="BM404" s="201" t="s">
        <v>707</v>
      </c>
    </row>
    <row r="405" spans="2:51" s="13" customFormat="1" ht="11.25">
      <c r="B405" s="203"/>
      <c r="C405" s="204"/>
      <c r="D405" s="205" t="s">
        <v>148</v>
      </c>
      <c r="E405" s="206" t="s">
        <v>1</v>
      </c>
      <c r="F405" s="207" t="s">
        <v>548</v>
      </c>
      <c r="G405" s="204"/>
      <c r="H405" s="206" t="s">
        <v>1</v>
      </c>
      <c r="I405" s="208"/>
      <c r="J405" s="204"/>
      <c r="K405" s="204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148</v>
      </c>
      <c r="AU405" s="213" t="s">
        <v>83</v>
      </c>
      <c r="AV405" s="13" t="s">
        <v>8</v>
      </c>
      <c r="AW405" s="13" t="s">
        <v>31</v>
      </c>
      <c r="AX405" s="13" t="s">
        <v>75</v>
      </c>
      <c r="AY405" s="213" t="s">
        <v>139</v>
      </c>
    </row>
    <row r="406" spans="2:51" s="14" customFormat="1" ht="11.25">
      <c r="B406" s="214"/>
      <c r="C406" s="215"/>
      <c r="D406" s="205" t="s">
        <v>148</v>
      </c>
      <c r="E406" s="216" t="s">
        <v>1</v>
      </c>
      <c r="F406" s="217" t="s">
        <v>708</v>
      </c>
      <c r="G406" s="215"/>
      <c r="H406" s="218">
        <v>8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148</v>
      </c>
      <c r="AU406" s="224" t="s">
        <v>83</v>
      </c>
      <c r="AV406" s="14" t="s">
        <v>83</v>
      </c>
      <c r="AW406" s="14" t="s">
        <v>31</v>
      </c>
      <c r="AX406" s="14" t="s">
        <v>75</v>
      </c>
      <c r="AY406" s="224" t="s">
        <v>139</v>
      </c>
    </row>
    <row r="407" spans="2:51" s="15" customFormat="1" ht="11.25">
      <c r="B407" s="225"/>
      <c r="C407" s="226"/>
      <c r="D407" s="205" t="s">
        <v>148</v>
      </c>
      <c r="E407" s="227" t="s">
        <v>1</v>
      </c>
      <c r="F407" s="228" t="s">
        <v>151</v>
      </c>
      <c r="G407" s="226"/>
      <c r="H407" s="229">
        <v>8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148</v>
      </c>
      <c r="AU407" s="235" t="s">
        <v>83</v>
      </c>
      <c r="AV407" s="15" t="s">
        <v>146</v>
      </c>
      <c r="AW407" s="15" t="s">
        <v>31</v>
      </c>
      <c r="AX407" s="15" t="s">
        <v>8</v>
      </c>
      <c r="AY407" s="235" t="s">
        <v>139</v>
      </c>
    </row>
    <row r="408" spans="1:65" s="2" customFormat="1" ht="24.2" customHeight="1">
      <c r="A408" s="34"/>
      <c r="B408" s="35"/>
      <c r="C408" s="191" t="s">
        <v>709</v>
      </c>
      <c r="D408" s="191" t="s">
        <v>141</v>
      </c>
      <c r="E408" s="192" t="s">
        <v>710</v>
      </c>
      <c r="F408" s="193" t="s">
        <v>711</v>
      </c>
      <c r="G408" s="194" t="s">
        <v>295</v>
      </c>
      <c r="H408" s="195">
        <v>77</v>
      </c>
      <c r="I408" s="196"/>
      <c r="J408" s="195">
        <f>ROUND(I408*H408,0)</f>
        <v>0</v>
      </c>
      <c r="K408" s="193" t="s">
        <v>145</v>
      </c>
      <c r="L408" s="39"/>
      <c r="M408" s="197" t="s">
        <v>1</v>
      </c>
      <c r="N408" s="198" t="s">
        <v>40</v>
      </c>
      <c r="O408" s="71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1" t="s">
        <v>146</v>
      </c>
      <c r="AT408" s="201" t="s">
        <v>141</v>
      </c>
      <c r="AU408" s="201" t="s">
        <v>83</v>
      </c>
      <c r="AY408" s="17" t="s">
        <v>139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17" t="s">
        <v>8</v>
      </c>
      <c r="BK408" s="202">
        <f>ROUND(I408*H408,0)</f>
        <v>0</v>
      </c>
      <c r="BL408" s="17" t="s">
        <v>146</v>
      </c>
      <c r="BM408" s="201" t="s">
        <v>712</v>
      </c>
    </row>
    <row r="409" spans="2:51" s="13" customFormat="1" ht="22.5">
      <c r="B409" s="203"/>
      <c r="C409" s="204"/>
      <c r="D409" s="205" t="s">
        <v>148</v>
      </c>
      <c r="E409" s="206" t="s">
        <v>1</v>
      </c>
      <c r="F409" s="207" t="s">
        <v>713</v>
      </c>
      <c r="G409" s="204"/>
      <c r="H409" s="206" t="s">
        <v>1</v>
      </c>
      <c r="I409" s="208"/>
      <c r="J409" s="204"/>
      <c r="K409" s="204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148</v>
      </c>
      <c r="AU409" s="213" t="s">
        <v>83</v>
      </c>
      <c r="AV409" s="13" t="s">
        <v>8</v>
      </c>
      <c r="AW409" s="13" t="s">
        <v>31</v>
      </c>
      <c r="AX409" s="13" t="s">
        <v>75</v>
      </c>
      <c r="AY409" s="213" t="s">
        <v>139</v>
      </c>
    </row>
    <row r="410" spans="2:51" s="14" customFormat="1" ht="11.25">
      <c r="B410" s="214"/>
      <c r="C410" s="215"/>
      <c r="D410" s="205" t="s">
        <v>148</v>
      </c>
      <c r="E410" s="216" t="s">
        <v>1</v>
      </c>
      <c r="F410" s="217" t="s">
        <v>714</v>
      </c>
      <c r="G410" s="215"/>
      <c r="H410" s="218">
        <v>77</v>
      </c>
      <c r="I410" s="219"/>
      <c r="J410" s="215"/>
      <c r="K410" s="215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148</v>
      </c>
      <c r="AU410" s="224" t="s">
        <v>83</v>
      </c>
      <c r="AV410" s="14" t="s">
        <v>83</v>
      </c>
      <c r="AW410" s="14" t="s">
        <v>31</v>
      </c>
      <c r="AX410" s="14" t="s">
        <v>75</v>
      </c>
      <c r="AY410" s="224" t="s">
        <v>139</v>
      </c>
    </row>
    <row r="411" spans="2:51" s="15" customFormat="1" ht="11.25">
      <c r="B411" s="225"/>
      <c r="C411" s="226"/>
      <c r="D411" s="205" t="s">
        <v>148</v>
      </c>
      <c r="E411" s="227" t="s">
        <v>1</v>
      </c>
      <c r="F411" s="228" t="s">
        <v>151</v>
      </c>
      <c r="G411" s="226"/>
      <c r="H411" s="229">
        <v>77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AT411" s="235" t="s">
        <v>148</v>
      </c>
      <c r="AU411" s="235" t="s">
        <v>83</v>
      </c>
      <c r="AV411" s="15" t="s">
        <v>146</v>
      </c>
      <c r="AW411" s="15" t="s">
        <v>31</v>
      </c>
      <c r="AX411" s="15" t="s">
        <v>8</v>
      </c>
      <c r="AY411" s="235" t="s">
        <v>139</v>
      </c>
    </row>
    <row r="412" spans="1:65" s="2" customFormat="1" ht="24.2" customHeight="1">
      <c r="A412" s="34"/>
      <c r="B412" s="35"/>
      <c r="C412" s="241" t="s">
        <v>715</v>
      </c>
      <c r="D412" s="241" t="s">
        <v>560</v>
      </c>
      <c r="E412" s="242" t="s">
        <v>716</v>
      </c>
      <c r="F412" s="243" t="s">
        <v>717</v>
      </c>
      <c r="G412" s="244" t="s">
        <v>295</v>
      </c>
      <c r="H412" s="245">
        <v>77</v>
      </c>
      <c r="I412" s="246"/>
      <c r="J412" s="245">
        <f>ROUND(I412*H412,0)</f>
        <v>0</v>
      </c>
      <c r="K412" s="243" t="s">
        <v>145</v>
      </c>
      <c r="L412" s="247"/>
      <c r="M412" s="248" t="s">
        <v>1</v>
      </c>
      <c r="N412" s="249" t="s">
        <v>40</v>
      </c>
      <c r="O412" s="71"/>
      <c r="P412" s="199">
        <f>O412*H412</f>
        <v>0</v>
      </c>
      <c r="Q412" s="199">
        <v>0.0015</v>
      </c>
      <c r="R412" s="199">
        <f>Q412*H412</f>
        <v>0.1155</v>
      </c>
      <c r="S412" s="199">
        <v>0</v>
      </c>
      <c r="T412" s="200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1" t="s">
        <v>181</v>
      </c>
      <c r="AT412" s="201" t="s">
        <v>560</v>
      </c>
      <c r="AU412" s="201" t="s">
        <v>83</v>
      </c>
      <c r="AY412" s="17" t="s">
        <v>139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17" t="s">
        <v>8</v>
      </c>
      <c r="BK412" s="202">
        <f>ROUND(I412*H412,0)</f>
        <v>0</v>
      </c>
      <c r="BL412" s="17" t="s">
        <v>146</v>
      </c>
      <c r="BM412" s="201" t="s">
        <v>718</v>
      </c>
    </row>
    <row r="413" spans="2:51" s="13" customFormat="1" ht="11.25">
      <c r="B413" s="203"/>
      <c r="C413" s="204"/>
      <c r="D413" s="205" t="s">
        <v>148</v>
      </c>
      <c r="E413" s="206" t="s">
        <v>1</v>
      </c>
      <c r="F413" s="207" t="s">
        <v>548</v>
      </c>
      <c r="G413" s="204"/>
      <c r="H413" s="206" t="s">
        <v>1</v>
      </c>
      <c r="I413" s="208"/>
      <c r="J413" s="204"/>
      <c r="K413" s="204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148</v>
      </c>
      <c r="AU413" s="213" t="s">
        <v>83</v>
      </c>
      <c r="AV413" s="13" t="s">
        <v>8</v>
      </c>
      <c r="AW413" s="13" t="s">
        <v>31</v>
      </c>
      <c r="AX413" s="13" t="s">
        <v>75</v>
      </c>
      <c r="AY413" s="213" t="s">
        <v>139</v>
      </c>
    </row>
    <row r="414" spans="2:51" s="14" customFormat="1" ht="11.25">
      <c r="B414" s="214"/>
      <c r="C414" s="215"/>
      <c r="D414" s="205" t="s">
        <v>148</v>
      </c>
      <c r="E414" s="216" t="s">
        <v>1</v>
      </c>
      <c r="F414" s="217" t="s">
        <v>714</v>
      </c>
      <c r="G414" s="215"/>
      <c r="H414" s="218">
        <v>77</v>
      </c>
      <c r="I414" s="219"/>
      <c r="J414" s="215"/>
      <c r="K414" s="215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148</v>
      </c>
      <c r="AU414" s="224" t="s">
        <v>83</v>
      </c>
      <c r="AV414" s="14" t="s">
        <v>83</v>
      </c>
      <c r="AW414" s="14" t="s">
        <v>31</v>
      </c>
      <c r="AX414" s="14" t="s">
        <v>75</v>
      </c>
      <c r="AY414" s="224" t="s">
        <v>139</v>
      </c>
    </row>
    <row r="415" spans="2:51" s="15" customFormat="1" ht="11.25">
      <c r="B415" s="225"/>
      <c r="C415" s="226"/>
      <c r="D415" s="205" t="s">
        <v>148</v>
      </c>
      <c r="E415" s="227" t="s">
        <v>1</v>
      </c>
      <c r="F415" s="228" t="s">
        <v>151</v>
      </c>
      <c r="G415" s="226"/>
      <c r="H415" s="229">
        <v>77</v>
      </c>
      <c r="I415" s="230"/>
      <c r="J415" s="226"/>
      <c r="K415" s="226"/>
      <c r="L415" s="231"/>
      <c r="M415" s="232"/>
      <c r="N415" s="233"/>
      <c r="O415" s="233"/>
      <c r="P415" s="233"/>
      <c r="Q415" s="233"/>
      <c r="R415" s="233"/>
      <c r="S415" s="233"/>
      <c r="T415" s="234"/>
      <c r="AT415" s="235" t="s">
        <v>148</v>
      </c>
      <c r="AU415" s="235" t="s">
        <v>83</v>
      </c>
      <c r="AV415" s="15" t="s">
        <v>146</v>
      </c>
      <c r="AW415" s="15" t="s">
        <v>31</v>
      </c>
      <c r="AX415" s="15" t="s">
        <v>8</v>
      </c>
      <c r="AY415" s="235" t="s">
        <v>139</v>
      </c>
    </row>
    <row r="416" spans="1:65" s="2" customFormat="1" ht="24.2" customHeight="1">
      <c r="A416" s="34"/>
      <c r="B416" s="35"/>
      <c r="C416" s="191" t="s">
        <v>719</v>
      </c>
      <c r="D416" s="191" t="s">
        <v>141</v>
      </c>
      <c r="E416" s="192" t="s">
        <v>720</v>
      </c>
      <c r="F416" s="193" t="s">
        <v>721</v>
      </c>
      <c r="G416" s="194" t="s">
        <v>295</v>
      </c>
      <c r="H416" s="195">
        <v>231</v>
      </c>
      <c r="I416" s="196"/>
      <c r="J416" s="195">
        <f>ROUND(I416*H416,0)</f>
        <v>0</v>
      </c>
      <c r="K416" s="193" t="s">
        <v>145</v>
      </c>
      <c r="L416" s="39"/>
      <c r="M416" s="197" t="s">
        <v>1</v>
      </c>
      <c r="N416" s="198" t="s">
        <v>40</v>
      </c>
      <c r="O416" s="71"/>
      <c r="P416" s="199">
        <f>O416*H416</f>
        <v>0</v>
      </c>
      <c r="Q416" s="199">
        <v>0</v>
      </c>
      <c r="R416" s="199">
        <f>Q416*H416</f>
        <v>0</v>
      </c>
      <c r="S416" s="199">
        <v>0</v>
      </c>
      <c r="T416" s="200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1" t="s">
        <v>146</v>
      </c>
      <c r="AT416" s="201" t="s">
        <v>141</v>
      </c>
      <c r="AU416" s="201" t="s">
        <v>83</v>
      </c>
      <c r="AY416" s="17" t="s">
        <v>139</v>
      </c>
      <c r="BE416" s="202">
        <f>IF(N416="základní",J416,0)</f>
        <v>0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17" t="s">
        <v>8</v>
      </c>
      <c r="BK416" s="202">
        <f>ROUND(I416*H416,0)</f>
        <v>0</v>
      </c>
      <c r="BL416" s="17" t="s">
        <v>146</v>
      </c>
      <c r="BM416" s="201" t="s">
        <v>722</v>
      </c>
    </row>
    <row r="417" spans="2:51" s="13" customFormat="1" ht="11.25">
      <c r="B417" s="203"/>
      <c r="C417" s="204"/>
      <c r="D417" s="205" t="s">
        <v>148</v>
      </c>
      <c r="E417" s="206" t="s">
        <v>1</v>
      </c>
      <c r="F417" s="207" t="s">
        <v>723</v>
      </c>
      <c r="G417" s="204"/>
      <c r="H417" s="206" t="s">
        <v>1</v>
      </c>
      <c r="I417" s="208"/>
      <c r="J417" s="204"/>
      <c r="K417" s="204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148</v>
      </c>
      <c r="AU417" s="213" t="s">
        <v>83</v>
      </c>
      <c r="AV417" s="13" t="s">
        <v>8</v>
      </c>
      <c r="AW417" s="13" t="s">
        <v>31</v>
      </c>
      <c r="AX417" s="13" t="s">
        <v>75</v>
      </c>
      <c r="AY417" s="213" t="s">
        <v>139</v>
      </c>
    </row>
    <row r="418" spans="2:51" s="14" customFormat="1" ht="11.25">
      <c r="B418" s="214"/>
      <c r="C418" s="215"/>
      <c r="D418" s="205" t="s">
        <v>148</v>
      </c>
      <c r="E418" s="216" t="s">
        <v>1</v>
      </c>
      <c r="F418" s="217" t="s">
        <v>724</v>
      </c>
      <c r="G418" s="215"/>
      <c r="H418" s="218">
        <v>231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148</v>
      </c>
      <c r="AU418" s="224" t="s">
        <v>83</v>
      </c>
      <c r="AV418" s="14" t="s">
        <v>83</v>
      </c>
      <c r="AW418" s="14" t="s">
        <v>31</v>
      </c>
      <c r="AX418" s="14" t="s">
        <v>75</v>
      </c>
      <c r="AY418" s="224" t="s">
        <v>139</v>
      </c>
    </row>
    <row r="419" spans="2:51" s="15" customFormat="1" ht="11.25">
      <c r="B419" s="225"/>
      <c r="C419" s="226"/>
      <c r="D419" s="205" t="s">
        <v>148</v>
      </c>
      <c r="E419" s="227" t="s">
        <v>1</v>
      </c>
      <c r="F419" s="228" t="s">
        <v>151</v>
      </c>
      <c r="G419" s="226"/>
      <c r="H419" s="229">
        <v>231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AT419" s="235" t="s">
        <v>148</v>
      </c>
      <c r="AU419" s="235" t="s">
        <v>83</v>
      </c>
      <c r="AV419" s="15" t="s">
        <v>146</v>
      </c>
      <c r="AW419" s="15" t="s">
        <v>31</v>
      </c>
      <c r="AX419" s="15" t="s">
        <v>8</v>
      </c>
      <c r="AY419" s="235" t="s">
        <v>139</v>
      </c>
    </row>
    <row r="420" spans="1:65" s="2" customFormat="1" ht="16.5" customHeight="1">
      <c r="A420" s="34"/>
      <c r="B420" s="35"/>
      <c r="C420" s="241" t="s">
        <v>725</v>
      </c>
      <c r="D420" s="241" t="s">
        <v>560</v>
      </c>
      <c r="E420" s="242" t="s">
        <v>726</v>
      </c>
      <c r="F420" s="243" t="s">
        <v>727</v>
      </c>
      <c r="G420" s="244" t="s">
        <v>295</v>
      </c>
      <c r="H420" s="245">
        <v>231</v>
      </c>
      <c r="I420" s="246"/>
      <c r="J420" s="245">
        <f>ROUND(I420*H420,0)</f>
        <v>0</v>
      </c>
      <c r="K420" s="243" t="s">
        <v>145</v>
      </c>
      <c r="L420" s="247"/>
      <c r="M420" s="248" t="s">
        <v>1</v>
      </c>
      <c r="N420" s="249" t="s">
        <v>40</v>
      </c>
      <c r="O420" s="71"/>
      <c r="P420" s="199">
        <f>O420*H420</f>
        <v>0</v>
      </c>
      <c r="Q420" s="199">
        <v>5E-05</v>
      </c>
      <c r="R420" s="199">
        <f>Q420*H420</f>
        <v>0.011550000000000001</v>
      </c>
      <c r="S420" s="199">
        <v>0</v>
      </c>
      <c r="T420" s="200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01" t="s">
        <v>181</v>
      </c>
      <c r="AT420" s="201" t="s">
        <v>560</v>
      </c>
      <c r="AU420" s="201" t="s">
        <v>83</v>
      </c>
      <c r="AY420" s="17" t="s">
        <v>139</v>
      </c>
      <c r="BE420" s="202">
        <f>IF(N420="základní",J420,0)</f>
        <v>0</v>
      </c>
      <c r="BF420" s="202">
        <f>IF(N420="snížená",J420,0)</f>
        <v>0</v>
      </c>
      <c r="BG420" s="202">
        <f>IF(N420="zákl. přenesená",J420,0)</f>
        <v>0</v>
      </c>
      <c r="BH420" s="202">
        <f>IF(N420="sníž. přenesená",J420,0)</f>
        <v>0</v>
      </c>
      <c r="BI420" s="202">
        <f>IF(N420="nulová",J420,0)</f>
        <v>0</v>
      </c>
      <c r="BJ420" s="17" t="s">
        <v>8</v>
      </c>
      <c r="BK420" s="202">
        <f>ROUND(I420*H420,0)</f>
        <v>0</v>
      </c>
      <c r="BL420" s="17" t="s">
        <v>146</v>
      </c>
      <c r="BM420" s="201" t="s">
        <v>728</v>
      </c>
    </row>
    <row r="421" spans="2:51" s="13" customFormat="1" ht="11.25">
      <c r="B421" s="203"/>
      <c r="C421" s="204"/>
      <c r="D421" s="205" t="s">
        <v>148</v>
      </c>
      <c r="E421" s="206" t="s">
        <v>1</v>
      </c>
      <c r="F421" s="207" t="s">
        <v>548</v>
      </c>
      <c r="G421" s="204"/>
      <c r="H421" s="206" t="s">
        <v>1</v>
      </c>
      <c r="I421" s="208"/>
      <c r="J421" s="204"/>
      <c r="K421" s="204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148</v>
      </c>
      <c r="AU421" s="213" t="s">
        <v>83</v>
      </c>
      <c r="AV421" s="13" t="s">
        <v>8</v>
      </c>
      <c r="AW421" s="13" t="s">
        <v>31</v>
      </c>
      <c r="AX421" s="13" t="s">
        <v>75</v>
      </c>
      <c r="AY421" s="213" t="s">
        <v>139</v>
      </c>
    </row>
    <row r="422" spans="2:51" s="14" customFormat="1" ht="11.25">
      <c r="B422" s="214"/>
      <c r="C422" s="215"/>
      <c r="D422" s="205" t="s">
        <v>148</v>
      </c>
      <c r="E422" s="216" t="s">
        <v>1</v>
      </c>
      <c r="F422" s="217" t="s">
        <v>724</v>
      </c>
      <c r="G422" s="215"/>
      <c r="H422" s="218">
        <v>231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148</v>
      </c>
      <c r="AU422" s="224" t="s">
        <v>83</v>
      </c>
      <c r="AV422" s="14" t="s">
        <v>83</v>
      </c>
      <c r="AW422" s="14" t="s">
        <v>31</v>
      </c>
      <c r="AX422" s="14" t="s">
        <v>75</v>
      </c>
      <c r="AY422" s="224" t="s">
        <v>139</v>
      </c>
    </row>
    <row r="423" spans="2:51" s="15" customFormat="1" ht="11.25">
      <c r="B423" s="225"/>
      <c r="C423" s="226"/>
      <c r="D423" s="205" t="s">
        <v>148</v>
      </c>
      <c r="E423" s="227" t="s">
        <v>1</v>
      </c>
      <c r="F423" s="228" t="s">
        <v>151</v>
      </c>
      <c r="G423" s="226"/>
      <c r="H423" s="229">
        <v>231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148</v>
      </c>
      <c r="AU423" s="235" t="s">
        <v>83</v>
      </c>
      <c r="AV423" s="15" t="s">
        <v>146</v>
      </c>
      <c r="AW423" s="15" t="s">
        <v>31</v>
      </c>
      <c r="AX423" s="15" t="s">
        <v>8</v>
      </c>
      <c r="AY423" s="235" t="s">
        <v>139</v>
      </c>
    </row>
    <row r="424" spans="1:65" s="2" customFormat="1" ht="24.2" customHeight="1">
      <c r="A424" s="34"/>
      <c r="B424" s="35"/>
      <c r="C424" s="191" t="s">
        <v>729</v>
      </c>
      <c r="D424" s="191" t="s">
        <v>141</v>
      </c>
      <c r="E424" s="192" t="s">
        <v>730</v>
      </c>
      <c r="F424" s="193" t="s">
        <v>731</v>
      </c>
      <c r="G424" s="194" t="s">
        <v>295</v>
      </c>
      <c r="H424" s="195">
        <v>231</v>
      </c>
      <c r="I424" s="196"/>
      <c r="J424" s="195">
        <f>ROUND(I424*H424,0)</f>
        <v>0</v>
      </c>
      <c r="K424" s="193" t="s">
        <v>145</v>
      </c>
      <c r="L424" s="39"/>
      <c r="M424" s="197" t="s">
        <v>1</v>
      </c>
      <c r="N424" s="198" t="s">
        <v>40</v>
      </c>
      <c r="O424" s="71"/>
      <c r="P424" s="199">
        <f>O424*H424</f>
        <v>0</v>
      </c>
      <c r="Q424" s="199">
        <v>0</v>
      </c>
      <c r="R424" s="199">
        <f>Q424*H424</f>
        <v>0</v>
      </c>
      <c r="S424" s="199">
        <v>0</v>
      </c>
      <c r="T424" s="200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1" t="s">
        <v>146</v>
      </c>
      <c r="AT424" s="201" t="s">
        <v>141</v>
      </c>
      <c r="AU424" s="201" t="s">
        <v>83</v>
      </c>
      <c r="AY424" s="17" t="s">
        <v>139</v>
      </c>
      <c r="BE424" s="202">
        <f>IF(N424="základní",J424,0)</f>
        <v>0</v>
      </c>
      <c r="BF424" s="202">
        <f>IF(N424="snížená",J424,0)</f>
        <v>0</v>
      </c>
      <c r="BG424" s="202">
        <f>IF(N424="zákl. přenesená",J424,0)</f>
        <v>0</v>
      </c>
      <c r="BH424" s="202">
        <f>IF(N424="sníž. přenesená",J424,0)</f>
        <v>0</v>
      </c>
      <c r="BI424" s="202">
        <f>IF(N424="nulová",J424,0)</f>
        <v>0</v>
      </c>
      <c r="BJ424" s="17" t="s">
        <v>8</v>
      </c>
      <c r="BK424" s="202">
        <f>ROUND(I424*H424,0)</f>
        <v>0</v>
      </c>
      <c r="BL424" s="17" t="s">
        <v>146</v>
      </c>
      <c r="BM424" s="201" t="s">
        <v>732</v>
      </c>
    </row>
    <row r="425" spans="2:51" s="13" customFormat="1" ht="11.25">
      <c r="B425" s="203"/>
      <c r="C425" s="204"/>
      <c r="D425" s="205" t="s">
        <v>148</v>
      </c>
      <c r="E425" s="206" t="s">
        <v>1</v>
      </c>
      <c r="F425" s="207" t="s">
        <v>733</v>
      </c>
      <c r="G425" s="204"/>
      <c r="H425" s="206" t="s">
        <v>1</v>
      </c>
      <c r="I425" s="208"/>
      <c r="J425" s="204"/>
      <c r="K425" s="204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148</v>
      </c>
      <c r="AU425" s="213" t="s">
        <v>83</v>
      </c>
      <c r="AV425" s="13" t="s">
        <v>8</v>
      </c>
      <c r="AW425" s="13" t="s">
        <v>31</v>
      </c>
      <c r="AX425" s="13" t="s">
        <v>75</v>
      </c>
      <c r="AY425" s="213" t="s">
        <v>139</v>
      </c>
    </row>
    <row r="426" spans="2:51" s="14" customFormat="1" ht="11.25">
      <c r="B426" s="214"/>
      <c r="C426" s="215"/>
      <c r="D426" s="205" t="s">
        <v>148</v>
      </c>
      <c r="E426" s="216" t="s">
        <v>1</v>
      </c>
      <c r="F426" s="217" t="s">
        <v>724</v>
      </c>
      <c r="G426" s="215"/>
      <c r="H426" s="218">
        <v>231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148</v>
      </c>
      <c r="AU426" s="224" t="s">
        <v>83</v>
      </c>
      <c r="AV426" s="14" t="s">
        <v>83</v>
      </c>
      <c r="AW426" s="14" t="s">
        <v>31</v>
      </c>
      <c r="AX426" s="14" t="s">
        <v>75</v>
      </c>
      <c r="AY426" s="224" t="s">
        <v>139</v>
      </c>
    </row>
    <row r="427" spans="2:51" s="15" customFormat="1" ht="11.25">
      <c r="B427" s="225"/>
      <c r="C427" s="226"/>
      <c r="D427" s="205" t="s">
        <v>148</v>
      </c>
      <c r="E427" s="227" t="s">
        <v>1</v>
      </c>
      <c r="F427" s="228" t="s">
        <v>151</v>
      </c>
      <c r="G427" s="226"/>
      <c r="H427" s="229">
        <v>231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4"/>
      <c r="AT427" s="235" t="s">
        <v>148</v>
      </c>
      <c r="AU427" s="235" t="s">
        <v>83</v>
      </c>
      <c r="AV427" s="15" t="s">
        <v>146</v>
      </c>
      <c r="AW427" s="15" t="s">
        <v>31</v>
      </c>
      <c r="AX427" s="15" t="s">
        <v>8</v>
      </c>
      <c r="AY427" s="235" t="s">
        <v>139</v>
      </c>
    </row>
    <row r="428" spans="2:63" s="12" customFormat="1" ht="22.9" customHeight="1">
      <c r="B428" s="175"/>
      <c r="C428" s="176"/>
      <c r="D428" s="177" t="s">
        <v>74</v>
      </c>
      <c r="E428" s="189" t="s">
        <v>146</v>
      </c>
      <c r="F428" s="189" t="s">
        <v>734</v>
      </c>
      <c r="G428" s="176"/>
      <c r="H428" s="176"/>
      <c r="I428" s="179"/>
      <c r="J428" s="190">
        <f>BK428</f>
        <v>0</v>
      </c>
      <c r="K428" s="176"/>
      <c r="L428" s="181"/>
      <c r="M428" s="182"/>
      <c r="N428" s="183"/>
      <c r="O428" s="183"/>
      <c r="P428" s="184">
        <f>SUM(P429:P436)</f>
        <v>0</v>
      </c>
      <c r="Q428" s="183"/>
      <c r="R428" s="184">
        <f>SUM(R429:R436)</f>
        <v>3.94575078</v>
      </c>
      <c r="S428" s="183"/>
      <c r="T428" s="185">
        <f>SUM(T429:T436)</f>
        <v>0</v>
      </c>
      <c r="AR428" s="186" t="s">
        <v>8</v>
      </c>
      <c r="AT428" s="187" t="s">
        <v>74</v>
      </c>
      <c r="AU428" s="187" t="s">
        <v>8</v>
      </c>
      <c r="AY428" s="186" t="s">
        <v>139</v>
      </c>
      <c r="BK428" s="188">
        <f>SUM(BK429:BK436)</f>
        <v>0</v>
      </c>
    </row>
    <row r="429" spans="1:65" s="2" customFormat="1" ht="24.2" customHeight="1">
      <c r="A429" s="34"/>
      <c r="B429" s="35"/>
      <c r="C429" s="191" t="s">
        <v>735</v>
      </c>
      <c r="D429" s="191" t="s">
        <v>141</v>
      </c>
      <c r="E429" s="192" t="s">
        <v>736</v>
      </c>
      <c r="F429" s="193" t="s">
        <v>737</v>
      </c>
      <c r="G429" s="194" t="s">
        <v>282</v>
      </c>
      <c r="H429" s="195">
        <v>1.9</v>
      </c>
      <c r="I429" s="196"/>
      <c r="J429" s="195">
        <f>ROUND(I429*H429,0)</f>
        <v>0</v>
      </c>
      <c r="K429" s="193" t="s">
        <v>145</v>
      </c>
      <c r="L429" s="39"/>
      <c r="M429" s="197" t="s">
        <v>1</v>
      </c>
      <c r="N429" s="198" t="s">
        <v>40</v>
      </c>
      <c r="O429" s="71"/>
      <c r="P429" s="199">
        <f>O429*H429</f>
        <v>0</v>
      </c>
      <c r="Q429" s="199">
        <v>1.89077</v>
      </c>
      <c r="R429" s="199">
        <f>Q429*H429</f>
        <v>3.592463</v>
      </c>
      <c r="S429" s="199">
        <v>0</v>
      </c>
      <c r="T429" s="200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1" t="s">
        <v>146</v>
      </c>
      <c r="AT429" s="201" t="s">
        <v>141</v>
      </c>
      <c r="AU429" s="201" t="s">
        <v>83</v>
      </c>
      <c r="AY429" s="17" t="s">
        <v>139</v>
      </c>
      <c r="BE429" s="202">
        <f>IF(N429="základní",J429,0)</f>
        <v>0</v>
      </c>
      <c r="BF429" s="202">
        <f>IF(N429="snížená",J429,0)</f>
        <v>0</v>
      </c>
      <c r="BG429" s="202">
        <f>IF(N429="zákl. přenesená",J429,0)</f>
        <v>0</v>
      </c>
      <c r="BH429" s="202">
        <f>IF(N429="sníž. přenesená",J429,0)</f>
        <v>0</v>
      </c>
      <c r="BI429" s="202">
        <f>IF(N429="nulová",J429,0)</f>
        <v>0</v>
      </c>
      <c r="BJ429" s="17" t="s">
        <v>8</v>
      </c>
      <c r="BK429" s="202">
        <f>ROUND(I429*H429,0)</f>
        <v>0</v>
      </c>
      <c r="BL429" s="17" t="s">
        <v>146</v>
      </c>
      <c r="BM429" s="201" t="s">
        <v>738</v>
      </c>
    </row>
    <row r="430" spans="2:51" s="13" customFormat="1" ht="11.25">
      <c r="B430" s="203"/>
      <c r="C430" s="204"/>
      <c r="D430" s="205" t="s">
        <v>148</v>
      </c>
      <c r="E430" s="206" t="s">
        <v>1</v>
      </c>
      <c r="F430" s="207" t="s">
        <v>739</v>
      </c>
      <c r="G430" s="204"/>
      <c r="H430" s="206" t="s">
        <v>1</v>
      </c>
      <c r="I430" s="208"/>
      <c r="J430" s="204"/>
      <c r="K430" s="204"/>
      <c r="L430" s="209"/>
      <c r="M430" s="210"/>
      <c r="N430" s="211"/>
      <c r="O430" s="211"/>
      <c r="P430" s="211"/>
      <c r="Q430" s="211"/>
      <c r="R430" s="211"/>
      <c r="S430" s="211"/>
      <c r="T430" s="212"/>
      <c r="AT430" s="213" t="s">
        <v>148</v>
      </c>
      <c r="AU430" s="213" t="s">
        <v>83</v>
      </c>
      <c r="AV430" s="13" t="s">
        <v>8</v>
      </c>
      <c r="AW430" s="13" t="s">
        <v>31</v>
      </c>
      <c r="AX430" s="13" t="s">
        <v>75</v>
      </c>
      <c r="AY430" s="213" t="s">
        <v>139</v>
      </c>
    </row>
    <row r="431" spans="2:51" s="14" customFormat="1" ht="11.25">
      <c r="B431" s="214"/>
      <c r="C431" s="215"/>
      <c r="D431" s="205" t="s">
        <v>148</v>
      </c>
      <c r="E431" s="216" t="s">
        <v>1</v>
      </c>
      <c r="F431" s="217" t="s">
        <v>740</v>
      </c>
      <c r="G431" s="215"/>
      <c r="H431" s="218">
        <v>1.9</v>
      </c>
      <c r="I431" s="219"/>
      <c r="J431" s="215"/>
      <c r="K431" s="215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148</v>
      </c>
      <c r="AU431" s="224" t="s">
        <v>83</v>
      </c>
      <c r="AV431" s="14" t="s">
        <v>83</v>
      </c>
      <c r="AW431" s="14" t="s">
        <v>31</v>
      </c>
      <c r="AX431" s="14" t="s">
        <v>75</v>
      </c>
      <c r="AY431" s="224" t="s">
        <v>139</v>
      </c>
    </row>
    <row r="432" spans="2:51" s="15" customFormat="1" ht="11.25">
      <c r="B432" s="225"/>
      <c r="C432" s="226"/>
      <c r="D432" s="205" t="s">
        <v>148</v>
      </c>
      <c r="E432" s="227" t="s">
        <v>1</v>
      </c>
      <c r="F432" s="228" t="s">
        <v>151</v>
      </c>
      <c r="G432" s="226"/>
      <c r="H432" s="229">
        <v>1.9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AT432" s="235" t="s">
        <v>148</v>
      </c>
      <c r="AU432" s="235" t="s">
        <v>83</v>
      </c>
      <c r="AV432" s="15" t="s">
        <v>146</v>
      </c>
      <c r="AW432" s="15" t="s">
        <v>31</v>
      </c>
      <c r="AX432" s="15" t="s">
        <v>8</v>
      </c>
      <c r="AY432" s="235" t="s">
        <v>139</v>
      </c>
    </row>
    <row r="433" spans="1:65" s="2" customFormat="1" ht="24.2" customHeight="1">
      <c r="A433" s="34"/>
      <c r="B433" s="35"/>
      <c r="C433" s="191" t="s">
        <v>741</v>
      </c>
      <c r="D433" s="191" t="s">
        <v>141</v>
      </c>
      <c r="E433" s="192" t="s">
        <v>742</v>
      </c>
      <c r="F433" s="193" t="s">
        <v>743</v>
      </c>
      <c r="G433" s="194" t="s">
        <v>144</v>
      </c>
      <c r="H433" s="195">
        <v>4</v>
      </c>
      <c r="I433" s="196"/>
      <c r="J433" s="195">
        <f>ROUND(I433*H433,0)</f>
        <v>0</v>
      </c>
      <c r="K433" s="193" t="s">
        <v>145</v>
      </c>
      <c r="L433" s="39"/>
      <c r="M433" s="197" t="s">
        <v>1</v>
      </c>
      <c r="N433" s="198" t="s">
        <v>40</v>
      </c>
      <c r="O433" s="71"/>
      <c r="P433" s="199">
        <f>O433*H433</f>
        <v>0</v>
      </c>
      <c r="Q433" s="199">
        <v>0.088321945</v>
      </c>
      <c r="R433" s="199">
        <f>Q433*H433</f>
        <v>0.35328778</v>
      </c>
      <c r="S433" s="199">
        <v>0</v>
      </c>
      <c r="T433" s="200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01" t="s">
        <v>146</v>
      </c>
      <c r="AT433" s="201" t="s">
        <v>141</v>
      </c>
      <c r="AU433" s="201" t="s">
        <v>83</v>
      </c>
      <c r="AY433" s="17" t="s">
        <v>139</v>
      </c>
      <c r="BE433" s="202">
        <f>IF(N433="základní",J433,0)</f>
        <v>0</v>
      </c>
      <c r="BF433" s="202">
        <f>IF(N433="snížená",J433,0)</f>
        <v>0</v>
      </c>
      <c r="BG433" s="202">
        <f>IF(N433="zákl. přenesená",J433,0)</f>
        <v>0</v>
      </c>
      <c r="BH433" s="202">
        <f>IF(N433="sníž. přenesená",J433,0)</f>
        <v>0</v>
      </c>
      <c r="BI433" s="202">
        <f>IF(N433="nulová",J433,0)</f>
        <v>0</v>
      </c>
      <c r="BJ433" s="17" t="s">
        <v>8</v>
      </c>
      <c r="BK433" s="202">
        <f>ROUND(I433*H433,0)</f>
        <v>0</v>
      </c>
      <c r="BL433" s="17" t="s">
        <v>146</v>
      </c>
      <c r="BM433" s="201" t="s">
        <v>744</v>
      </c>
    </row>
    <row r="434" spans="2:51" s="13" customFormat="1" ht="11.25">
      <c r="B434" s="203"/>
      <c r="C434" s="204"/>
      <c r="D434" s="205" t="s">
        <v>148</v>
      </c>
      <c r="E434" s="206" t="s">
        <v>1</v>
      </c>
      <c r="F434" s="207" t="s">
        <v>745</v>
      </c>
      <c r="G434" s="204"/>
      <c r="H434" s="206" t="s">
        <v>1</v>
      </c>
      <c r="I434" s="208"/>
      <c r="J434" s="204"/>
      <c r="K434" s="204"/>
      <c r="L434" s="209"/>
      <c r="M434" s="210"/>
      <c r="N434" s="211"/>
      <c r="O434" s="211"/>
      <c r="P434" s="211"/>
      <c r="Q434" s="211"/>
      <c r="R434" s="211"/>
      <c r="S434" s="211"/>
      <c r="T434" s="212"/>
      <c r="AT434" s="213" t="s">
        <v>148</v>
      </c>
      <c r="AU434" s="213" t="s">
        <v>83</v>
      </c>
      <c r="AV434" s="13" t="s">
        <v>8</v>
      </c>
      <c r="AW434" s="13" t="s">
        <v>31</v>
      </c>
      <c r="AX434" s="13" t="s">
        <v>75</v>
      </c>
      <c r="AY434" s="213" t="s">
        <v>139</v>
      </c>
    </row>
    <row r="435" spans="2:51" s="14" customFormat="1" ht="11.25">
      <c r="B435" s="214"/>
      <c r="C435" s="215"/>
      <c r="D435" s="205" t="s">
        <v>148</v>
      </c>
      <c r="E435" s="216" t="s">
        <v>1</v>
      </c>
      <c r="F435" s="217" t="s">
        <v>146</v>
      </c>
      <c r="G435" s="215"/>
      <c r="H435" s="218">
        <v>4</v>
      </c>
      <c r="I435" s="219"/>
      <c r="J435" s="215"/>
      <c r="K435" s="215"/>
      <c r="L435" s="220"/>
      <c r="M435" s="221"/>
      <c r="N435" s="222"/>
      <c r="O435" s="222"/>
      <c r="P435" s="222"/>
      <c r="Q435" s="222"/>
      <c r="R435" s="222"/>
      <c r="S435" s="222"/>
      <c r="T435" s="223"/>
      <c r="AT435" s="224" t="s">
        <v>148</v>
      </c>
      <c r="AU435" s="224" t="s">
        <v>83</v>
      </c>
      <c r="AV435" s="14" t="s">
        <v>83</v>
      </c>
      <c r="AW435" s="14" t="s">
        <v>31</v>
      </c>
      <c r="AX435" s="14" t="s">
        <v>75</v>
      </c>
      <c r="AY435" s="224" t="s">
        <v>139</v>
      </c>
    </row>
    <row r="436" spans="2:51" s="15" customFormat="1" ht="11.25">
      <c r="B436" s="225"/>
      <c r="C436" s="226"/>
      <c r="D436" s="205" t="s">
        <v>148</v>
      </c>
      <c r="E436" s="227" t="s">
        <v>1</v>
      </c>
      <c r="F436" s="228" t="s">
        <v>151</v>
      </c>
      <c r="G436" s="226"/>
      <c r="H436" s="229">
        <v>4</v>
      </c>
      <c r="I436" s="230"/>
      <c r="J436" s="226"/>
      <c r="K436" s="226"/>
      <c r="L436" s="231"/>
      <c r="M436" s="232"/>
      <c r="N436" s="233"/>
      <c r="O436" s="233"/>
      <c r="P436" s="233"/>
      <c r="Q436" s="233"/>
      <c r="R436" s="233"/>
      <c r="S436" s="233"/>
      <c r="T436" s="234"/>
      <c r="AT436" s="235" t="s">
        <v>148</v>
      </c>
      <c r="AU436" s="235" t="s">
        <v>83</v>
      </c>
      <c r="AV436" s="15" t="s">
        <v>146</v>
      </c>
      <c r="AW436" s="15" t="s">
        <v>31</v>
      </c>
      <c r="AX436" s="15" t="s">
        <v>8</v>
      </c>
      <c r="AY436" s="235" t="s">
        <v>139</v>
      </c>
    </row>
    <row r="437" spans="2:63" s="12" customFormat="1" ht="22.9" customHeight="1">
      <c r="B437" s="175"/>
      <c r="C437" s="176"/>
      <c r="D437" s="177" t="s">
        <v>74</v>
      </c>
      <c r="E437" s="189" t="s">
        <v>163</v>
      </c>
      <c r="F437" s="189" t="s">
        <v>746</v>
      </c>
      <c r="G437" s="176"/>
      <c r="H437" s="176"/>
      <c r="I437" s="179"/>
      <c r="J437" s="190">
        <f>BK437</f>
        <v>0</v>
      </c>
      <c r="K437" s="176"/>
      <c r="L437" s="181"/>
      <c r="M437" s="182"/>
      <c r="N437" s="183"/>
      <c r="O437" s="183"/>
      <c r="P437" s="184">
        <f>SUM(P438:P569)</f>
        <v>0</v>
      </c>
      <c r="Q437" s="183"/>
      <c r="R437" s="184">
        <f>SUM(R438:R569)</f>
        <v>3247.7317932299993</v>
      </c>
      <c r="S437" s="183"/>
      <c r="T437" s="185">
        <f>SUM(T438:T569)</f>
        <v>0</v>
      </c>
      <c r="AR437" s="186" t="s">
        <v>8</v>
      </c>
      <c r="AT437" s="187" t="s">
        <v>74</v>
      </c>
      <c r="AU437" s="187" t="s">
        <v>8</v>
      </c>
      <c r="AY437" s="186" t="s">
        <v>139</v>
      </c>
      <c r="BK437" s="188">
        <f>SUM(BK438:BK569)</f>
        <v>0</v>
      </c>
    </row>
    <row r="438" spans="1:65" s="2" customFormat="1" ht="24.2" customHeight="1">
      <c r="A438" s="34"/>
      <c r="B438" s="35"/>
      <c r="C438" s="191" t="s">
        <v>747</v>
      </c>
      <c r="D438" s="191" t="s">
        <v>141</v>
      </c>
      <c r="E438" s="192" t="s">
        <v>748</v>
      </c>
      <c r="F438" s="193" t="s">
        <v>749</v>
      </c>
      <c r="G438" s="194" t="s">
        <v>166</v>
      </c>
      <c r="H438" s="195">
        <v>80</v>
      </c>
      <c r="I438" s="196"/>
      <c r="J438" s="195">
        <f>ROUND(I438*H438,0)</f>
        <v>0</v>
      </c>
      <c r="K438" s="193" t="s">
        <v>145</v>
      </c>
      <c r="L438" s="39"/>
      <c r="M438" s="197" t="s">
        <v>1</v>
      </c>
      <c r="N438" s="198" t="s">
        <v>40</v>
      </c>
      <c r="O438" s="71"/>
      <c r="P438" s="199">
        <f>O438*H438</f>
        <v>0</v>
      </c>
      <c r="Q438" s="199">
        <v>0.387</v>
      </c>
      <c r="R438" s="199">
        <f>Q438*H438</f>
        <v>30.96</v>
      </c>
      <c r="S438" s="199">
        <v>0</v>
      </c>
      <c r="T438" s="200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1" t="s">
        <v>146</v>
      </c>
      <c r="AT438" s="201" t="s">
        <v>141</v>
      </c>
      <c r="AU438" s="201" t="s">
        <v>83</v>
      </c>
      <c r="AY438" s="17" t="s">
        <v>139</v>
      </c>
      <c r="BE438" s="202">
        <f>IF(N438="základní",J438,0)</f>
        <v>0</v>
      </c>
      <c r="BF438" s="202">
        <f>IF(N438="snížená",J438,0)</f>
        <v>0</v>
      </c>
      <c r="BG438" s="202">
        <f>IF(N438="zákl. přenesená",J438,0)</f>
        <v>0</v>
      </c>
      <c r="BH438" s="202">
        <f>IF(N438="sníž. přenesená",J438,0)</f>
        <v>0</v>
      </c>
      <c r="BI438" s="202">
        <f>IF(N438="nulová",J438,0)</f>
        <v>0</v>
      </c>
      <c r="BJ438" s="17" t="s">
        <v>8</v>
      </c>
      <c r="BK438" s="202">
        <f>ROUND(I438*H438,0)</f>
        <v>0</v>
      </c>
      <c r="BL438" s="17" t="s">
        <v>146</v>
      </c>
      <c r="BM438" s="201" t="s">
        <v>750</v>
      </c>
    </row>
    <row r="439" spans="2:51" s="13" customFormat="1" ht="22.5">
      <c r="B439" s="203"/>
      <c r="C439" s="204"/>
      <c r="D439" s="205" t="s">
        <v>148</v>
      </c>
      <c r="E439" s="206" t="s">
        <v>1</v>
      </c>
      <c r="F439" s="207" t="s">
        <v>751</v>
      </c>
      <c r="G439" s="204"/>
      <c r="H439" s="206" t="s">
        <v>1</v>
      </c>
      <c r="I439" s="208"/>
      <c r="J439" s="204"/>
      <c r="K439" s="204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148</v>
      </c>
      <c r="AU439" s="213" t="s">
        <v>83</v>
      </c>
      <c r="AV439" s="13" t="s">
        <v>8</v>
      </c>
      <c r="AW439" s="13" t="s">
        <v>31</v>
      </c>
      <c r="AX439" s="13" t="s">
        <v>75</v>
      </c>
      <c r="AY439" s="213" t="s">
        <v>139</v>
      </c>
    </row>
    <row r="440" spans="2:51" s="14" customFormat="1" ht="11.25">
      <c r="B440" s="214"/>
      <c r="C440" s="215"/>
      <c r="D440" s="205" t="s">
        <v>148</v>
      </c>
      <c r="E440" s="216" t="s">
        <v>1</v>
      </c>
      <c r="F440" s="217" t="s">
        <v>752</v>
      </c>
      <c r="G440" s="215"/>
      <c r="H440" s="218">
        <v>80</v>
      </c>
      <c r="I440" s="219"/>
      <c r="J440" s="215"/>
      <c r="K440" s="215"/>
      <c r="L440" s="220"/>
      <c r="M440" s="221"/>
      <c r="N440" s="222"/>
      <c r="O440" s="222"/>
      <c r="P440" s="222"/>
      <c r="Q440" s="222"/>
      <c r="R440" s="222"/>
      <c r="S440" s="222"/>
      <c r="T440" s="223"/>
      <c r="AT440" s="224" t="s">
        <v>148</v>
      </c>
      <c r="AU440" s="224" t="s">
        <v>83</v>
      </c>
      <c r="AV440" s="14" t="s">
        <v>83</v>
      </c>
      <c r="AW440" s="14" t="s">
        <v>31</v>
      </c>
      <c r="AX440" s="14" t="s">
        <v>75</v>
      </c>
      <c r="AY440" s="224" t="s">
        <v>139</v>
      </c>
    </row>
    <row r="441" spans="2:51" s="15" customFormat="1" ht="11.25">
      <c r="B441" s="225"/>
      <c r="C441" s="226"/>
      <c r="D441" s="205" t="s">
        <v>148</v>
      </c>
      <c r="E441" s="227" t="s">
        <v>1</v>
      </c>
      <c r="F441" s="228" t="s">
        <v>151</v>
      </c>
      <c r="G441" s="226"/>
      <c r="H441" s="229">
        <v>80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AT441" s="235" t="s">
        <v>148</v>
      </c>
      <c r="AU441" s="235" t="s">
        <v>83</v>
      </c>
      <c r="AV441" s="15" t="s">
        <v>146</v>
      </c>
      <c r="AW441" s="15" t="s">
        <v>31</v>
      </c>
      <c r="AX441" s="15" t="s">
        <v>8</v>
      </c>
      <c r="AY441" s="235" t="s">
        <v>139</v>
      </c>
    </row>
    <row r="442" spans="1:65" s="2" customFormat="1" ht="21.75" customHeight="1">
      <c r="A442" s="34"/>
      <c r="B442" s="35"/>
      <c r="C442" s="191" t="s">
        <v>753</v>
      </c>
      <c r="D442" s="191" t="s">
        <v>141</v>
      </c>
      <c r="E442" s="192" t="s">
        <v>754</v>
      </c>
      <c r="F442" s="193" t="s">
        <v>755</v>
      </c>
      <c r="G442" s="194" t="s">
        <v>166</v>
      </c>
      <c r="H442" s="195">
        <v>38</v>
      </c>
      <c r="I442" s="196"/>
      <c r="J442" s="195">
        <f>ROUND(I442*H442,0)</f>
        <v>0</v>
      </c>
      <c r="K442" s="193" t="s">
        <v>145</v>
      </c>
      <c r="L442" s="39"/>
      <c r="M442" s="197" t="s">
        <v>1</v>
      </c>
      <c r="N442" s="198" t="s">
        <v>40</v>
      </c>
      <c r="O442" s="71"/>
      <c r="P442" s="199">
        <f>O442*H442</f>
        <v>0</v>
      </c>
      <c r="Q442" s="199">
        <v>0.345</v>
      </c>
      <c r="R442" s="199">
        <f>Q442*H442</f>
        <v>13.11</v>
      </c>
      <c r="S442" s="199">
        <v>0</v>
      </c>
      <c r="T442" s="200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1" t="s">
        <v>146</v>
      </c>
      <c r="AT442" s="201" t="s">
        <v>141</v>
      </c>
      <c r="AU442" s="201" t="s">
        <v>83</v>
      </c>
      <c r="AY442" s="17" t="s">
        <v>139</v>
      </c>
      <c r="BE442" s="202">
        <f>IF(N442="základní",J442,0)</f>
        <v>0</v>
      </c>
      <c r="BF442" s="202">
        <f>IF(N442="snížená",J442,0)</f>
        <v>0</v>
      </c>
      <c r="BG442" s="202">
        <f>IF(N442="zákl. přenesená",J442,0)</f>
        <v>0</v>
      </c>
      <c r="BH442" s="202">
        <f>IF(N442="sníž. přenesená",J442,0)</f>
        <v>0</v>
      </c>
      <c r="BI442" s="202">
        <f>IF(N442="nulová",J442,0)</f>
        <v>0</v>
      </c>
      <c r="BJ442" s="17" t="s">
        <v>8</v>
      </c>
      <c r="BK442" s="202">
        <f>ROUND(I442*H442,0)</f>
        <v>0</v>
      </c>
      <c r="BL442" s="17" t="s">
        <v>146</v>
      </c>
      <c r="BM442" s="201" t="s">
        <v>756</v>
      </c>
    </row>
    <row r="443" spans="2:51" s="13" customFormat="1" ht="11.25">
      <c r="B443" s="203"/>
      <c r="C443" s="204"/>
      <c r="D443" s="205" t="s">
        <v>148</v>
      </c>
      <c r="E443" s="206" t="s">
        <v>1</v>
      </c>
      <c r="F443" s="207" t="s">
        <v>757</v>
      </c>
      <c r="G443" s="204"/>
      <c r="H443" s="206" t="s">
        <v>1</v>
      </c>
      <c r="I443" s="208"/>
      <c r="J443" s="204"/>
      <c r="K443" s="204"/>
      <c r="L443" s="209"/>
      <c r="M443" s="210"/>
      <c r="N443" s="211"/>
      <c r="O443" s="211"/>
      <c r="P443" s="211"/>
      <c r="Q443" s="211"/>
      <c r="R443" s="211"/>
      <c r="S443" s="211"/>
      <c r="T443" s="212"/>
      <c r="AT443" s="213" t="s">
        <v>148</v>
      </c>
      <c r="AU443" s="213" t="s">
        <v>83</v>
      </c>
      <c r="AV443" s="13" t="s">
        <v>8</v>
      </c>
      <c r="AW443" s="13" t="s">
        <v>31</v>
      </c>
      <c r="AX443" s="13" t="s">
        <v>75</v>
      </c>
      <c r="AY443" s="213" t="s">
        <v>139</v>
      </c>
    </row>
    <row r="444" spans="2:51" s="14" customFormat="1" ht="11.25">
      <c r="B444" s="214"/>
      <c r="C444" s="215"/>
      <c r="D444" s="205" t="s">
        <v>148</v>
      </c>
      <c r="E444" s="216" t="s">
        <v>1</v>
      </c>
      <c r="F444" s="217" t="s">
        <v>758</v>
      </c>
      <c r="G444" s="215"/>
      <c r="H444" s="218">
        <v>38</v>
      </c>
      <c r="I444" s="219"/>
      <c r="J444" s="215"/>
      <c r="K444" s="215"/>
      <c r="L444" s="220"/>
      <c r="M444" s="221"/>
      <c r="N444" s="222"/>
      <c r="O444" s="222"/>
      <c r="P444" s="222"/>
      <c r="Q444" s="222"/>
      <c r="R444" s="222"/>
      <c r="S444" s="222"/>
      <c r="T444" s="223"/>
      <c r="AT444" s="224" t="s">
        <v>148</v>
      </c>
      <c r="AU444" s="224" t="s">
        <v>83</v>
      </c>
      <c r="AV444" s="14" t="s">
        <v>83</v>
      </c>
      <c r="AW444" s="14" t="s">
        <v>31</v>
      </c>
      <c r="AX444" s="14" t="s">
        <v>75</v>
      </c>
      <c r="AY444" s="224" t="s">
        <v>139</v>
      </c>
    </row>
    <row r="445" spans="2:51" s="15" customFormat="1" ht="11.25">
      <c r="B445" s="225"/>
      <c r="C445" s="226"/>
      <c r="D445" s="205" t="s">
        <v>148</v>
      </c>
      <c r="E445" s="227" t="s">
        <v>1</v>
      </c>
      <c r="F445" s="228" t="s">
        <v>151</v>
      </c>
      <c r="G445" s="226"/>
      <c r="H445" s="229">
        <v>38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AT445" s="235" t="s">
        <v>148</v>
      </c>
      <c r="AU445" s="235" t="s">
        <v>83</v>
      </c>
      <c r="AV445" s="15" t="s">
        <v>146</v>
      </c>
      <c r="AW445" s="15" t="s">
        <v>31</v>
      </c>
      <c r="AX445" s="15" t="s">
        <v>8</v>
      </c>
      <c r="AY445" s="235" t="s">
        <v>139</v>
      </c>
    </row>
    <row r="446" spans="1:65" s="2" customFormat="1" ht="21.75" customHeight="1">
      <c r="A446" s="34"/>
      <c r="B446" s="35"/>
      <c r="C446" s="191" t="s">
        <v>759</v>
      </c>
      <c r="D446" s="191" t="s">
        <v>141</v>
      </c>
      <c r="E446" s="192" t="s">
        <v>754</v>
      </c>
      <c r="F446" s="193" t="s">
        <v>755</v>
      </c>
      <c r="G446" s="194" t="s">
        <v>166</v>
      </c>
      <c r="H446" s="195">
        <v>10</v>
      </c>
      <c r="I446" s="196"/>
      <c r="J446" s="195">
        <f>ROUND(I446*H446,0)</f>
        <v>0</v>
      </c>
      <c r="K446" s="193" t="s">
        <v>145</v>
      </c>
      <c r="L446" s="39"/>
      <c r="M446" s="197" t="s">
        <v>1</v>
      </c>
      <c r="N446" s="198" t="s">
        <v>40</v>
      </c>
      <c r="O446" s="71"/>
      <c r="P446" s="199">
        <f>O446*H446</f>
        <v>0</v>
      </c>
      <c r="Q446" s="199">
        <v>0.345</v>
      </c>
      <c r="R446" s="199">
        <f>Q446*H446</f>
        <v>3.4499999999999997</v>
      </c>
      <c r="S446" s="199">
        <v>0</v>
      </c>
      <c r="T446" s="200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1" t="s">
        <v>146</v>
      </c>
      <c r="AT446" s="201" t="s">
        <v>141</v>
      </c>
      <c r="AU446" s="201" t="s">
        <v>83</v>
      </c>
      <c r="AY446" s="17" t="s">
        <v>139</v>
      </c>
      <c r="BE446" s="202">
        <f>IF(N446="základní",J446,0)</f>
        <v>0</v>
      </c>
      <c r="BF446" s="202">
        <f>IF(N446="snížená",J446,0)</f>
        <v>0</v>
      </c>
      <c r="BG446" s="202">
        <f>IF(N446="zákl. přenesená",J446,0)</f>
        <v>0</v>
      </c>
      <c r="BH446" s="202">
        <f>IF(N446="sníž. přenesená",J446,0)</f>
        <v>0</v>
      </c>
      <c r="BI446" s="202">
        <f>IF(N446="nulová",J446,0)</f>
        <v>0</v>
      </c>
      <c r="BJ446" s="17" t="s">
        <v>8</v>
      </c>
      <c r="BK446" s="202">
        <f>ROUND(I446*H446,0)</f>
        <v>0</v>
      </c>
      <c r="BL446" s="17" t="s">
        <v>146</v>
      </c>
      <c r="BM446" s="201" t="s">
        <v>760</v>
      </c>
    </row>
    <row r="447" spans="2:51" s="13" customFormat="1" ht="22.5">
      <c r="B447" s="203"/>
      <c r="C447" s="204"/>
      <c r="D447" s="205" t="s">
        <v>148</v>
      </c>
      <c r="E447" s="206" t="s">
        <v>1</v>
      </c>
      <c r="F447" s="207" t="s">
        <v>761</v>
      </c>
      <c r="G447" s="204"/>
      <c r="H447" s="206" t="s">
        <v>1</v>
      </c>
      <c r="I447" s="208"/>
      <c r="J447" s="204"/>
      <c r="K447" s="204"/>
      <c r="L447" s="209"/>
      <c r="M447" s="210"/>
      <c r="N447" s="211"/>
      <c r="O447" s="211"/>
      <c r="P447" s="211"/>
      <c r="Q447" s="211"/>
      <c r="R447" s="211"/>
      <c r="S447" s="211"/>
      <c r="T447" s="212"/>
      <c r="AT447" s="213" t="s">
        <v>148</v>
      </c>
      <c r="AU447" s="213" t="s">
        <v>83</v>
      </c>
      <c r="AV447" s="13" t="s">
        <v>8</v>
      </c>
      <c r="AW447" s="13" t="s">
        <v>31</v>
      </c>
      <c r="AX447" s="13" t="s">
        <v>75</v>
      </c>
      <c r="AY447" s="213" t="s">
        <v>139</v>
      </c>
    </row>
    <row r="448" spans="2:51" s="14" customFormat="1" ht="11.25">
      <c r="B448" s="214"/>
      <c r="C448" s="215"/>
      <c r="D448" s="205" t="s">
        <v>148</v>
      </c>
      <c r="E448" s="216" t="s">
        <v>1</v>
      </c>
      <c r="F448" s="217" t="s">
        <v>189</v>
      </c>
      <c r="G448" s="215"/>
      <c r="H448" s="218">
        <v>10</v>
      </c>
      <c r="I448" s="219"/>
      <c r="J448" s="215"/>
      <c r="K448" s="215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148</v>
      </c>
      <c r="AU448" s="224" t="s">
        <v>83</v>
      </c>
      <c r="AV448" s="14" t="s">
        <v>83</v>
      </c>
      <c r="AW448" s="14" t="s">
        <v>31</v>
      </c>
      <c r="AX448" s="14" t="s">
        <v>75</v>
      </c>
      <c r="AY448" s="224" t="s">
        <v>139</v>
      </c>
    </row>
    <row r="449" spans="2:51" s="15" customFormat="1" ht="11.25">
      <c r="B449" s="225"/>
      <c r="C449" s="226"/>
      <c r="D449" s="205" t="s">
        <v>148</v>
      </c>
      <c r="E449" s="227" t="s">
        <v>1</v>
      </c>
      <c r="F449" s="228" t="s">
        <v>151</v>
      </c>
      <c r="G449" s="226"/>
      <c r="H449" s="229">
        <v>10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AT449" s="235" t="s">
        <v>148</v>
      </c>
      <c r="AU449" s="235" t="s">
        <v>83</v>
      </c>
      <c r="AV449" s="15" t="s">
        <v>146</v>
      </c>
      <c r="AW449" s="15" t="s">
        <v>31</v>
      </c>
      <c r="AX449" s="15" t="s">
        <v>8</v>
      </c>
      <c r="AY449" s="235" t="s">
        <v>139</v>
      </c>
    </row>
    <row r="450" spans="1:65" s="2" customFormat="1" ht="24.2" customHeight="1">
      <c r="A450" s="34"/>
      <c r="B450" s="35"/>
      <c r="C450" s="191" t="s">
        <v>762</v>
      </c>
      <c r="D450" s="191" t="s">
        <v>141</v>
      </c>
      <c r="E450" s="192" t="s">
        <v>763</v>
      </c>
      <c r="F450" s="193" t="s">
        <v>764</v>
      </c>
      <c r="G450" s="194" t="s">
        <v>166</v>
      </c>
      <c r="H450" s="195">
        <v>185</v>
      </c>
      <c r="I450" s="196"/>
      <c r="J450" s="195">
        <f>ROUND(I450*H450,0)</f>
        <v>0</v>
      </c>
      <c r="K450" s="193" t="s">
        <v>145</v>
      </c>
      <c r="L450" s="39"/>
      <c r="M450" s="197" t="s">
        <v>1</v>
      </c>
      <c r="N450" s="198" t="s">
        <v>40</v>
      </c>
      <c r="O450" s="71"/>
      <c r="P450" s="199">
        <f>O450*H450</f>
        <v>0</v>
      </c>
      <c r="Q450" s="199">
        <v>0.345</v>
      </c>
      <c r="R450" s="199">
        <f>Q450*H450</f>
        <v>63.824999999999996</v>
      </c>
      <c r="S450" s="199">
        <v>0</v>
      </c>
      <c r="T450" s="200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1" t="s">
        <v>146</v>
      </c>
      <c r="AT450" s="201" t="s">
        <v>141</v>
      </c>
      <c r="AU450" s="201" t="s">
        <v>83</v>
      </c>
      <c r="AY450" s="17" t="s">
        <v>139</v>
      </c>
      <c r="BE450" s="202">
        <f>IF(N450="základní",J450,0)</f>
        <v>0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17" t="s">
        <v>8</v>
      </c>
      <c r="BK450" s="202">
        <f>ROUND(I450*H450,0)</f>
        <v>0</v>
      </c>
      <c r="BL450" s="17" t="s">
        <v>146</v>
      </c>
      <c r="BM450" s="201" t="s">
        <v>765</v>
      </c>
    </row>
    <row r="451" spans="2:51" s="13" customFormat="1" ht="11.25">
      <c r="B451" s="203"/>
      <c r="C451" s="204"/>
      <c r="D451" s="205" t="s">
        <v>148</v>
      </c>
      <c r="E451" s="206" t="s">
        <v>1</v>
      </c>
      <c r="F451" s="207" t="s">
        <v>766</v>
      </c>
      <c r="G451" s="204"/>
      <c r="H451" s="206" t="s">
        <v>1</v>
      </c>
      <c r="I451" s="208"/>
      <c r="J451" s="204"/>
      <c r="K451" s="204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148</v>
      </c>
      <c r="AU451" s="213" t="s">
        <v>83</v>
      </c>
      <c r="AV451" s="13" t="s">
        <v>8</v>
      </c>
      <c r="AW451" s="13" t="s">
        <v>31</v>
      </c>
      <c r="AX451" s="13" t="s">
        <v>75</v>
      </c>
      <c r="AY451" s="213" t="s">
        <v>139</v>
      </c>
    </row>
    <row r="452" spans="2:51" s="14" customFormat="1" ht="11.25">
      <c r="B452" s="214"/>
      <c r="C452" s="215"/>
      <c r="D452" s="205" t="s">
        <v>148</v>
      </c>
      <c r="E452" s="216" t="s">
        <v>1</v>
      </c>
      <c r="F452" s="217" t="s">
        <v>767</v>
      </c>
      <c r="G452" s="215"/>
      <c r="H452" s="218">
        <v>185</v>
      </c>
      <c r="I452" s="219"/>
      <c r="J452" s="215"/>
      <c r="K452" s="215"/>
      <c r="L452" s="220"/>
      <c r="M452" s="221"/>
      <c r="N452" s="222"/>
      <c r="O452" s="222"/>
      <c r="P452" s="222"/>
      <c r="Q452" s="222"/>
      <c r="R452" s="222"/>
      <c r="S452" s="222"/>
      <c r="T452" s="223"/>
      <c r="AT452" s="224" t="s">
        <v>148</v>
      </c>
      <c r="AU452" s="224" t="s">
        <v>83</v>
      </c>
      <c r="AV452" s="14" t="s">
        <v>83</v>
      </c>
      <c r="AW452" s="14" t="s">
        <v>31</v>
      </c>
      <c r="AX452" s="14" t="s">
        <v>75</v>
      </c>
      <c r="AY452" s="224" t="s">
        <v>139</v>
      </c>
    </row>
    <row r="453" spans="2:51" s="15" customFormat="1" ht="11.25">
      <c r="B453" s="225"/>
      <c r="C453" s="226"/>
      <c r="D453" s="205" t="s">
        <v>148</v>
      </c>
      <c r="E453" s="227" t="s">
        <v>1</v>
      </c>
      <c r="F453" s="228" t="s">
        <v>151</v>
      </c>
      <c r="G453" s="226"/>
      <c r="H453" s="229">
        <v>185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AT453" s="235" t="s">
        <v>148</v>
      </c>
      <c r="AU453" s="235" t="s">
        <v>83</v>
      </c>
      <c r="AV453" s="15" t="s">
        <v>146</v>
      </c>
      <c r="AW453" s="15" t="s">
        <v>31</v>
      </c>
      <c r="AX453" s="15" t="s">
        <v>8</v>
      </c>
      <c r="AY453" s="235" t="s">
        <v>139</v>
      </c>
    </row>
    <row r="454" spans="1:65" s="2" customFormat="1" ht="24.2" customHeight="1">
      <c r="A454" s="34"/>
      <c r="B454" s="35"/>
      <c r="C454" s="191" t="s">
        <v>768</v>
      </c>
      <c r="D454" s="191" t="s">
        <v>141</v>
      </c>
      <c r="E454" s="192" t="s">
        <v>763</v>
      </c>
      <c r="F454" s="193" t="s">
        <v>764</v>
      </c>
      <c r="G454" s="194" t="s">
        <v>166</v>
      </c>
      <c r="H454" s="195">
        <v>142</v>
      </c>
      <c r="I454" s="196"/>
      <c r="J454" s="195">
        <f>ROUND(I454*H454,0)</f>
        <v>0</v>
      </c>
      <c r="K454" s="193" t="s">
        <v>145</v>
      </c>
      <c r="L454" s="39"/>
      <c r="M454" s="197" t="s">
        <v>1</v>
      </c>
      <c r="N454" s="198" t="s">
        <v>40</v>
      </c>
      <c r="O454" s="71"/>
      <c r="P454" s="199">
        <f>O454*H454</f>
        <v>0</v>
      </c>
      <c r="Q454" s="199">
        <v>0.345</v>
      </c>
      <c r="R454" s="199">
        <f>Q454*H454</f>
        <v>48.989999999999995</v>
      </c>
      <c r="S454" s="199">
        <v>0</v>
      </c>
      <c r="T454" s="200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1" t="s">
        <v>146</v>
      </c>
      <c r="AT454" s="201" t="s">
        <v>141</v>
      </c>
      <c r="AU454" s="201" t="s">
        <v>83</v>
      </c>
      <c r="AY454" s="17" t="s">
        <v>139</v>
      </c>
      <c r="BE454" s="202">
        <f>IF(N454="základní",J454,0)</f>
        <v>0</v>
      </c>
      <c r="BF454" s="202">
        <f>IF(N454="snížená",J454,0)</f>
        <v>0</v>
      </c>
      <c r="BG454" s="202">
        <f>IF(N454="zákl. přenesená",J454,0)</f>
        <v>0</v>
      </c>
      <c r="BH454" s="202">
        <f>IF(N454="sníž. přenesená",J454,0)</f>
        <v>0</v>
      </c>
      <c r="BI454" s="202">
        <f>IF(N454="nulová",J454,0)</f>
        <v>0</v>
      </c>
      <c r="BJ454" s="17" t="s">
        <v>8</v>
      </c>
      <c r="BK454" s="202">
        <f>ROUND(I454*H454,0)</f>
        <v>0</v>
      </c>
      <c r="BL454" s="17" t="s">
        <v>146</v>
      </c>
      <c r="BM454" s="201" t="s">
        <v>769</v>
      </c>
    </row>
    <row r="455" spans="2:51" s="13" customFormat="1" ht="11.25">
      <c r="B455" s="203"/>
      <c r="C455" s="204"/>
      <c r="D455" s="205" t="s">
        <v>148</v>
      </c>
      <c r="E455" s="206" t="s">
        <v>1</v>
      </c>
      <c r="F455" s="207" t="s">
        <v>770</v>
      </c>
      <c r="G455" s="204"/>
      <c r="H455" s="206" t="s">
        <v>1</v>
      </c>
      <c r="I455" s="208"/>
      <c r="J455" s="204"/>
      <c r="K455" s="204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148</v>
      </c>
      <c r="AU455" s="213" t="s">
        <v>83</v>
      </c>
      <c r="AV455" s="13" t="s">
        <v>8</v>
      </c>
      <c r="AW455" s="13" t="s">
        <v>31</v>
      </c>
      <c r="AX455" s="13" t="s">
        <v>75</v>
      </c>
      <c r="AY455" s="213" t="s">
        <v>139</v>
      </c>
    </row>
    <row r="456" spans="2:51" s="14" customFormat="1" ht="11.25">
      <c r="B456" s="214"/>
      <c r="C456" s="215"/>
      <c r="D456" s="205" t="s">
        <v>148</v>
      </c>
      <c r="E456" s="216" t="s">
        <v>1</v>
      </c>
      <c r="F456" s="217" t="s">
        <v>771</v>
      </c>
      <c r="G456" s="215"/>
      <c r="H456" s="218">
        <v>142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148</v>
      </c>
      <c r="AU456" s="224" t="s">
        <v>83</v>
      </c>
      <c r="AV456" s="14" t="s">
        <v>83</v>
      </c>
      <c r="AW456" s="14" t="s">
        <v>31</v>
      </c>
      <c r="AX456" s="14" t="s">
        <v>75</v>
      </c>
      <c r="AY456" s="224" t="s">
        <v>139</v>
      </c>
    </row>
    <row r="457" spans="2:51" s="15" customFormat="1" ht="11.25">
      <c r="B457" s="225"/>
      <c r="C457" s="226"/>
      <c r="D457" s="205" t="s">
        <v>148</v>
      </c>
      <c r="E457" s="227" t="s">
        <v>1</v>
      </c>
      <c r="F457" s="228" t="s">
        <v>151</v>
      </c>
      <c r="G457" s="226"/>
      <c r="H457" s="229">
        <v>142</v>
      </c>
      <c r="I457" s="230"/>
      <c r="J457" s="226"/>
      <c r="K457" s="226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148</v>
      </c>
      <c r="AU457" s="235" t="s">
        <v>83</v>
      </c>
      <c r="AV457" s="15" t="s">
        <v>146</v>
      </c>
      <c r="AW457" s="15" t="s">
        <v>31</v>
      </c>
      <c r="AX457" s="15" t="s">
        <v>8</v>
      </c>
      <c r="AY457" s="235" t="s">
        <v>139</v>
      </c>
    </row>
    <row r="458" spans="1:65" s="2" customFormat="1" ht="24.2" customHeight="1">
      <c r="A458" s="34"/>
      <c r="B458" s="35"/>
      <c r="C458" s="191" t="s">
        <v>772</v>
      </c>
      <c r="D458" s="191" t="s">
        <v>141</v>
      </c>
      <c r="E458" s="192" t="s">
        <v>763</v>
      </c>
      <c r="F458" s="193" t="s">
        <v>764</v>
      </c>
      <c r="G458" s="194" t="s">
        <v>166</v>
      </c>
      <c r="H458" s="195">
        <v>202</v>
      </c>
      <c r="I458" s="196"/>
      <c r="J458" s="195">
        <f>ROUND(I458*H458,0)</f>
        <v>0</v>
      </c>
      <c r="K458" s="193" t="s">
        <v>145</v>
      </c>
      <c r="L458" s="39"/>
      <c r="M458" s="197" t="s">
        <v>1</v>
      </c>
      <c r="N458" s="198" t="s">
        <v>40</v>
      </c>
      <c r="O458" s="71"/>
      <c r="P458" s="199">
        <f>O458*H458</f>
        <v>0</v>
      </c>
      <c r="Q458" s="199">
        <v>0.345</v>
      </c>
      <c r="R458" s="199">
        <f>Q458*H458</f>
        <v>69.69</v>
      </c>
      <c r="S458" s="199">
        <v>0</v>
      </c>
      <c r="T458" s="200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1" t="s">
        <v>146</v>
      </c>
      <c r="AT458" s="201" t="s">
        <v>141</v>
      </c>
      <c r="AU458" s="201" t="s">
        <v>83</v>
      </c>
      <c r="AY458" s="17" t="s">
        <v>139</v>
      </c>
      <c r="BE458" s="202">
        <f>IF(N458="základní",J458,0)</f>
        <v>0</v>
      </c>
      <c r="BF458" s="202">
        <f>IF(N458="snížená",J458,0)</f>
        <v>0</v>
      </c>
      <c r="BG458" s="202">
        <f>IF(N458="zákl. přenesená",J458,0)</f>
        <v>0</v>
      </c>
      <c r="BH458" s="202">
        <f>IF(N458="sníž. přenesená",J458,0)</f>
        <v>0</v>
      </c>
      <c r="BI458" s="202">
        <f>IF(N458="nulová",J458,0)</f>
        <v>0</v>
      </c>
      <c r="BJ458" s="17" t="s">
        <v>8</v>
      </c>
      <c r="BK458" s="202">
        <f>ROUND(I458*H458,0)</f>
        <v>0</v>
      </c>
      <c r="BL458" s="17" t="s">
        <v>146</v>
      </c>
      <c r="BM458" s="201" t="s">
        <v>773</v>
      </c>
    </row>
    <row r="459" spans="2:51" s="13" customFormat="1" ht="22.5">
      <c r="B459" s="203"/>
      <c r="C459" s="204"/>
      <c r="D459" s="205" t="s">
        <v>148</v>
      </c>
      <c r="E459" s="206" t="s">
        <v>1</v>
      </c>
      <c r="F459" s="207" t="s">
        <v>774</v>
      </c>
      <c r="G459" s="204"/>
      <c r="H459" s="206" t="s">
        <v>1</v>
      </c>
      <c r="I459" s="208"/>
      <c r="J459" s="204"/>
      <c r="K459" s="204"/>
      <c r="L459" s="209"/>
      <c r="M459" s="210"/>
      <c r="N459" s="211"/>
      <c r="O459" s="211"/>
      <c r="P459" s="211"/>
      <c r="Q459" s="211"/>
      <c r="R459" s="211"/>
      <c r="S459" s="211"/>
      <c r="T459" s="212"/>
      <c r="AT459" s="213" t="s">
        <v>148</v>
      </c>
      <c r="AU459" s="213" t="s">
        <v>83</v>
      </c>
      <c r="AV459" s="13" t="s">
        <v>8</v>
      </c>
      <c r="AW459" s="13" t="s">
        <v>31</v>
      </c>
      <c r="AX459" s="13" t="s">
        <v>75</v>
      </c>
      <c r="AY459" s="213" t="s">
        <v>139</v>
      </c>
    </row>
    <row r="460" spans="2:51" s="14" customFormat="1" ht="11.25">
      <c r="B460" s="214"/>
      <c r="C460" s="215"/>
      <c r="D460" s="205" t="s">
        <v>148</v>
      </c>
      <c r="E460" s="216" t="s">
        <v>1</v>
      </c>
      <c r="F460" s="217" t="s">
        <v>775</v>
      </c>
      <c r="G460" s="215"/>
      <c r="H460" s="218">
        <v>202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148</v>
      </c>
      <c r="AU460" s="224" t="s">
        <v>83</v>
      </c>
      <c r="AV460" s="14" t="s">
        <v>83</v>
      </c>
      <c r="AW460" s="14" t="s">
        <v>31</v>
      </c>
      <c r="AX460" s="14" t="s">
        <v>75</v>
      </c>
      <c r="AY460" s="224" t="s">
        <v>139</v>
      </c>
    </row>
    <row r="461" spans="2:51" s="15" customFormat="1" ht="11.25">
      <c r="B461" s="225"/>
      <c r="C461" s="226"/>
      <c r="D461" s="205" t="s">
        <v>148</v>
      </c>
      <c r="E461" s="227" t="s">
        <v>1</v>
      </c>
      <c r="F461" s="228" t="s">
        <v>151</v>
      </c>
      <c r="G461" s="226"/>
      <c r="H461" s="229">
        <v>202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AT461" s="235" t="s">
        <v>148</v>
      </c>
      <c r="AU461" s="235" t="s">
        <v>83</v>
      </c>
      <c r="AV461" s="15" t="s">
        <v>146</v>
      </c>
      <c r="AW461" s="15" t="s">
        <v>31</v>
      </c>
      <c r="AX461" s="15" t="s">
        <v>8</v>
      </c>
      <c r="AY461" s="235" t="s">
        <v>139</v>
      </c>
    </row>
    <row r="462" spans="1:65" s="2" customFormat="1" ht="24.2" customHeight="1">
      <c r="A462" s="34"/>
      <c r="B462" s="35"/>
      <c r="C462" s="191" t="s">
        <v>330</v>
      </c>
      <c r="D462" s="191" t="s">
        <v>141</v>
      </c>
      <c r="E462" s="192" t="s">
        <v>776</v>
      </c>
      <c r="F462" s="193" t="s">
        <v>777</v>
      </c>
      <c r="G462" s="194" t="s">
        <v>166</v>
      </c>
      <c r="H462" s="195">
        <v>1174.9</v>
      </c>
      <c r="I462" s="196"/>
      <c r="J462" s="195">
        <f>ROUND(I462*H462,0)</f>
        <v>0</v>
      </c>
      <c r="K462" s="193" t="s">
        <v>145</v>
      </c>
      <c r="L462" s="39"/>
      <c r="M462" s="197" t="s">
        <v>1</v>
      </c>
      <c r="N462" s="198" t="s">
        <v>40</v>
      </c>
      <c r="O462" s="71"/>
      <c r="P462" s="199">
        <f>O462*H462</f>
        <v>0</v>
      </c>
      <c r="Q462" s="199">
        <v>0.46</v>
      </c>
      <c r="R462" s="199">
        <f>Q462*H462</f>
        <v>540.4540000000001</v>
      </c>
      <c r="S462" s="199">
        <v>0</v>
      </c>
      <c r="T462" s="200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1" t="s">
        <v>146</v>
      </c>
      <c r="AT462" s="201" t="s">
        <v>141</v>
      </c>
      <c r="AU462" s="201" t="s">
        <v>83</v>
      </c>
      <c r="AY462" s="17" t="s">
        <v>139</v>
      </c>
      <c r="BE462" s="202">
        <f>IF(N462="základní",J462,0)</f>
        <v>0</v>
      </c>
      <c r="BF462" s="202">
        <f>IF(N462="snížená",J462,0)</f>
        <v>0</v>
      </c>
      <c r="BG462" s="202">
        <f>IF(N462="zákl. přenesená",J462,0)</f>
        <v>0</v>
      </c>
      <c r="BH462" s="202">
        <f>IF(N462="sníž. přenesená",J462,0)</f>
        <v>0</v>
      </c>
      <c r="BI462" s="202">
        <f>IF(N462="nulová",J462,0)</f>
        <v>0</v>
      </c>
      <c r="BJ462" s="17" t="s">
        <v>8</v>
      </c>
      <c r="BK462" s="202">
        <f>ROUND(I462*H462,0)</f>
        <v>0</v>
      </c>
      <c r="BL462" s="17" t="s">
        <v>146</v>
      </c>
      <c r="BM462" s="201" t="s">
        <v>778</v>
      </c>
    </row>
    <row r="463" spans="2:51" s="13" customFormat="1" ht="22.5">
      <c r="B463" s="203"/>
      <c r="C463" s="204"/>
      <c r="D463" s="205" t="s">
        <v>148</v>
      </c>
      <c r="E463" s="206" t="s">
        <v>1</v>
      </c>
      <c r="F463" s="207" t="s">
        <v>779</v>
      </c>
      <c r="G463" s="204"/>
      <c r="H463" s="206" t="s">
        <v>1</v>
      </c>
      <c r="I463" s="208"/>
      <c r="J463" s="204"/>
      <c r="K463" s="204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148</v>
      </c>
      <c r="AU463" s="213" t="s">
        <v>83</v>
      </c>
      <c r="AV463" s="13" t="s">
        <v>8</v>
      </c>
      <c r="AW463" s="13" t="s">
        <v>31</v>
      </c>
      <c r="AX463" s="13" t="s">
        <v>75</v>
      </c>
      <c r="AY463" s="213" t="s">
        <v>139</v>
      </c>
    </row>
    <row r="464" spans="2:51" s="14" customFormat="1" ht="11.25">
      <c r="B464" s="214"/>
      <c r="C464" s="215"/>
      <c r="D464" s="205" t="s">
        <v>148</v>
      </c>
      <c r="E464" s="216" t="s">
        <v>1</v>
      </c>
      <c r="F464" s="217" t="s">
        <v>780</v>
      </c>
      <c r="G464" s="215"/>
      <c r="H464" s="218">
        <v>1174.9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148</v>
      </c>
      <c r="AU464" s="224" t="s">
        <v>83</v>
      </c>
      <c r="AV464" s="14" t="s">
        <v>83</v>
      </c>
      <c r="AW464" s="14" t="s">
        <v>31</v>
      </c>
      <c r="AX464" s="14" t="s">
        <v>75</v>
      </c>
      <c r="AY464" s="224" t="s">
        <v>139</v>
      </c>
    </row>
    <row r="465" spans="2:51" s="15" customFormat="1" ht="11.25">
      <c r="B465" s="225"/>
      <c r="C465" s="226"/>
      <c r="D465" s="205" t="s">
        <v>148</v>
      </c>
      <c r="E465" s="227" t="s">
        <v>1</v>
      </c>
      <c r="F465" s="228" t="s">
        <v>151</v>
      </c>
      <c r="G465" s="226"/>
      <c r="H465" s="229">
        <v>1174.9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148</v>
      </c>
      <c r="AU465" s="235" t="s">
        <v>83</v>
      </c>
      <c r="AV465" s="15" t="s">
        <v>146</v>
      </c>
      <c r="AW465" s="15" t="s">
        <v>31</v>
      </c>
      <c r="AX465" s="15" t="s">
        <v>8</v>
      </c>
      <c r="AY465" s="235" t="s">
        <v>139</v>
      </c>
    </row>
    <row r="466" spans="1:65" s="2" customFormat="1" ht="24.2" customHeight="1">
      <c r="A466" s="34"/>
      <c r="B466" s="35"/>
      <c r="C466" s="191" t="s">
        <v>781</v>
      </c>
      <c r="D466" s="191" t="s">
        <v>141</v>
      </c>
      <c r="E466" s="192" t="s">
        <v>776</v>
      </c>
      <c r="F466" s="193" t="s">
        <v>777</v>
      </c>
      <c r="G466" s="194" t="s">
        <v>166</v>
      </c>
      <c r="H466" s="195">
        <v>202</v>
      </c>
      <c r="I466" s="196"/>
      <c r="J466" s="195">
        <f>ROUND(I466*H466,0)</f>
        <v>0</v>
      </c>
      <c r="K466" s="193" t="s">
        <v>145</v>
      </c>
      <c r="L466" s="39"/>
      <c r="M466" s="197" t="s">
        <v>1</v>
      </c>
      <c r="N466" s="198" t="s">
        <v>40</v>
      </c>
      <c r="O466" s="71"/>
      <c r="P466" s="199">
        <f>O466*H466</f>
        <v>0</v>
      </c>
      <c r="Q466" s="199">
        <v>0.46</v>
      </c>
      <c r="R466" s="199">
        <f>Q466*H466</f>
        <v>92.92</v>
      </c>
      <c r="S466" s="199">
        <v>0</v>
      </c>
      <c r="T466" s="200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1" t="s">
        <v>146</v>
      </c>
      <c r="AT466" s="201" t="s">
        <v>141</v>
      </c>
      <c r="AU466" s="201" t="s">
        <v>83</v>
      </c>
      <c r="AY466" s="17" t="s">
        <v>139</v>
      </c>
      <c r="BE466" s="202">
        <f>IF(N466="základní",J466,0)</f>
        <v>0</v>
      </c>
      <c r="BF466" s="202">
        <f>IF(N466="snížená",J466,0)</f>
        <v>0</v>
      </c>
      <c r="BG466" s="202">
        <f>IF(N466="zákl. přenesená",J466,0)</f>
        <v>0</v>
      </c>
      <c r="BH466" s="202">
        <f>IF(N466="sníž. přenesená",J466,0)</f>
        <v>0</v>
      </c>
      <c r="BI466" s="202">
        <f>IF(N466="nulová",J466,0)</f>
        <v>0</v>
      </c>
      <c r="BJ466" s="17" t="s">
        <v>8</v>
      </c>
      <c r="BK466" s="202">
        <f>ROUND(I466*H466,0)</f>
        <v>0</v>
      </c>
      <c r="BL466" s="17" t="s">
        <v>146</v>
      </c>
      <c r="BM466" s="201" t="s">
        <v>782</v>
      </c>
    </row>
    <row r="467" spans="2:51" s="13" customFormat="1" ht="22.5">
      <c r="B467" s="203"/>
      <c r="C467" s="204"/>
      <c r="D467" s="205" t="s">
        <v>148</v>
      </c>
      <c r="E467" s="206" t="s">
        <v>1</v>
      </c>
      <c r="F467" s="207" t="s">
        <v>783</v>
      </c>
      <c r="G467" s="204"/>
      <c r="H467" s="206" t="s">
        <v>1</v>
      </c>
      <c r="I467" s="208"/>
      <c r="J467" s="204"/>
      <c r="K467" s="204"/>
      <c r="L467" s="209"/>
      <c r="M467" s="210"/>
      <c r="N467" s="211"/>
      <c r="O467" s="211"/>
      <c r="P467" s="211"/>
      <c r="Q467" s="211"/>
      <c r="R467" s="211"/>
      <c r="S467" s="211"/>
      <c r="T467" s="212"/>
      <c r="AT467" s="213" t="s">
        <v>148</v>
      </c>
      <c r="AU467" s="213" t="s">
        <v>83</v>
      </c>
      <c r="AV467" s="13" t="s">
        <v>8</v>
      </c>
      <c r="AW467" s="13" t="s">
        <v>31</v>
      </c>
      <c r="AX467" s="13" t="s">
        <v>75</v>
      </c>
      <c r="AY467" s="213" t="s">
        <v>139</v>
      </c>
    </row>
    <row r="468" spans="2:51" s="14" customFormat="1" ht="11.25">
      <c r="B468" s="214"/>
      <c r="C468" s="215"/>
      <c r="D468" s="205" t="s">
        <v>148</v>
      </c>
      <c r="E468" s="216" t="s">
        <v>1</v>
      </c>
      <c r="F468" s="217" t="s">
        <v>775</v>
      </c>
      <c r="G468" s="215"/>
      <c r="H468" s="218">
        <v>202</v>
      </c>
      <c r="I468" s="219"/>
      <c r="J468" s="215"/>
      <c r="K468" s="215"/>
      <c r="L468" s="220"/>
      <c r="M468" s="221"/>
      <c r="N468" s="222"/>
      <c r="O468" s="222"/>
      <c r="P468" s="222"/>
      <c r="Q468" s="222"/>
      <c r="R468" s="222"/>
      <c r="S468" s="222"/>
      <c r="T468" s="223"/>
      <c r="AT468" s="224" t="s">
        <v>148</v>
      </c>
      <c r="AU468" s="224" t="s">
        <v>83</v>
      </c>
      <c r="AV468" s="14" t="s">
        <v>83</v>
      </c>
      <c r="AW468" s="14" t="s">
        <v>31</v>
      </c>
      <c r="AX468" s="14" t="s">
        <v>75</v>
      </c>
      <c r="AY468" s="224" t="s">
        <v>139</v>
      </c>
    </row>
    <row r="469" spans="2:51" s="15" customFormat="1" ht="11.25">
      <c r="B469" s="225"/>
      <c r="C469" s="226"/>
      <c r="D469" s="205" t="s">
        <v>148</v>
      </c>
      <c r="E469" s="227" t="s">
        <v>1</v>
      </c>
      <c r="F469" s="228" t="s">
        <v>151</v>
      </c>
      <c r="G469" s="226"/>
      <c r="H469" s="229">
        <v>202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AT469" s="235" t="s">
        <v>148</v>
      </c>
      <c r="AU469" s="235" t="s">
        <v>83</v>
      </c>
      <c r="AV469" s="15" t="s">
        <v>146</v>
      </c>
      <c r="AW469" s="15" t="s">
        <v>31</v>
      </c>
      <c r="AX469" s="15" t="s">
        <v>8</v>
      </c>
      <c r="AY469" s="235" t="s">
        <v>139</v>
      </c>
    </row>
    <row r="470" spans="1:65" s="2" customFormat="1" ht="21.75" customHeight="1">
      <c r="A470" s="34"/>
      <c r="B470" s="35"/>
      <c r="C470" s="191" t="s">
        <v>784</v>
      </c>
      <c r="D470" s="191" t="s">
        <v>141</v>
      </c>
      <c r="E470" s="192" t="s">
        <v>785</v>
      </c>
      <c r="F470" s="193" t="s">
        <v>786</v>
      </c>
      <c r="G470" s="194" t="s">
        <v>166</v>
      </c>
      <c r="H470" s="195">
        <v>22</v>
      </c>
      <c r="I470" s="196"/>
      <c r="J470" s="195">
        <f>ROUND(I470*H470,0)</f>
        <v>0</v>
      </c>
      <c r="K470" s="193" t="s">
        <v>145</v>
      </c>
      <c r="L470" s="39"/>
      <c r="M470" s="197" t="s">
        <v>1</v>
      </c>
      <c r="N470" s="198" t="s">
        <v>40</v>
      </c>
      <c r="O470" s="71"/>
      <c r="P470" s="199">
        <f>O470*H470</f>
        <v>0</v>
      </c>
      <c r="Q470" s="199">
        <v>0.575</v>
      </c>
      <c r="R470" s="199">
        <f>Q470*H470</f>
        <v>12.649999999999999</v>
      </c>
      <c r="S470" s="199">
        <v>0</v>
      </c>
      <c r="T470" s="200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01" t="s">
        <v>146</v>
      </c>
      <c r="AT470" s="201" t="s">
        <v>141</v>
      </c>
      <c r="AU470" s="201" t="s">
        <v>83</v>
      </c>
      <c r="AY470" s="17" t="s">
        <v>139</v>
      </c>
      <c r="BE470" s="202">
        <f>IF(N470="základní",J470,0)</f>
        <v>0</v>
      </c>
      <c r="BF470" s="202">
        <f>IF(N470="snížená",J470,0)</f>
        <v>0</v>
      </c>
      <c r="BG470" s="202">
        <f>IF(N470="zákl. přenesená",J470,0)</f>
        <v>0</v>
      </c>
      <c r="BH470" s="202">
        <f>IF(N470="sníž. přenesená",J470,0)</f>
        <v>0</v>
      </c>
      <c r="BI470" s="202">
        <f>IF(N470="nulová",J470,0)</f>
        <v>0</v>
      </c>
      <c r="BJ470" s="17" t="s">
        <v>8</v>
      </c>
      <c r="BK470" s="202">
        <f>ROUND(I470*H470,0)</f>
        <v>0</v>
      </c>
      <c r="BL470" s="17" t="s">
        <v>146</v>
      </c>
      <c r="BM470" s="201" t="s">
        <v>787</v>
      </c>
    </row>
    <row r="471" spans="2:51" s="13" customFormat="1" ht="11.25">
      <c r="B471" s="203"/>
      <c r="C471" s="204"/>
      <c r="D471" s="205" t="s">
        <v>148</v>
      </c>
      <c r="E471" s="206" t="s">
        <v>1</v>
      </c>
      <c r="F471" s="207" t="s">
        <v>788</v>
      </c>
      <c r="G471" s="204"/>
      <c r="H471" s="206" t="s">
        <v>1</v>
      </c>
      <c r="I471" s="208"/>
      <c r="J471" s="204"/>
      <c r="K471" s="204"/>
      <c r="L471" s="209"/>
      <c r="M471" s="210"/>
      <c r="N471" s="211"/>
      <c r="O471" s="211"/>
      <c r="P471" s="211"/>
      <c r="Q471" s="211"/>
      <c r="R471" s="211"/>
      <c r="S471" s="211"/>
      <c r="T471" s="212"/>
      <c r="AT471" s="213" t="s">
        <v>148</v>
      </c>
      <c r="AU471" s="213" t="s">
        <v>83</v>
      </c>
      <c r="AV471" s="13" t="s">
        <v>8</v>
      </c>
      <c r="AW471" s="13" t="s">
        <v>31</v>
      </c>
      <c r="AX471" s="13" t="s">
        <v>75</v>
      </c>
      <c r="AY471" s="213" t="s">
        <v>139</v>
      </c>
    </row>
    <row r="472" spans="2:51" s="14" customFormat="1" ht="11.25">
      <c r="B472" s="214"/>
      <c r="C472" s="215"/>
      <c r="D472" s="205" t="s">
        <v>148</v>
      </c>
      <c r="E472" s="216" t="s">
        <v>1</v>
      </c>
      <c r="F472" s="217" t="s">
        <v>789</v>
      </c>
      <c r="G472" s="215"/>
      <c r="H472" s="218">
        <v>22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148</v>
      </c>
      <c r="AU472" s="224" t="s">
        <v>83</v>
      </c>
      <c r="AV472" s="14" t="s">
        <v>83</v>
      </c>
      <c r="AW472" s="14" t="s">
        <v>31</v>
      </c>
      <c r="AX472" s="14" t="s">
        <v>75</v>
      </c>
      <c r="AY472" s="224" t="s">
        <v>139</v>
      </c>
    </row>
    <row r="473" spans="2:51" s="15" customFormat="1" ht="11.25">
      <c r="B473" s="225"/>
      <c r="C473" s="226"/>
      <c r="D473" s="205" t="s">
        <v>148</v>
      </c>
      <c r="E473" s="227" t="s">
        <v>1</v>
      </c>
      <c r="F473" s="228" t="s">
        <v>151</v>
      </c>
      <c r="G473" s="226"/>
      <c r="H473" s="229">
        <v>22</v>
      </c>
      <c r="I473" s="230"/>
      <c r="J473" s="226"/>
      <c r="K473" s="226"/>
      <c r="L473" s="231"/>
      <c r="M473" s="232"/>
      <c r="N473" s="233"/>
      <c r="O473" s="233"/>
      <c r="P473" s="233"/>
      <c r="Q473" s="233"/>
      <c r="R473" s="233"/>
      <c r="S473" s="233"/>
      <c r="T473" s="234"/>
      <c r="AT473" s="235" t="s">
        <v>148</v>
      </c>
      <c r="AU473" s="235" t="s">
        <v>83</v>
      </c>
      <c r="AV473" s="15" t="s">
        <v>146</v>
      </c>
      <c r="AW473" s="15" t="s">
        <v>31</v>
      </c>
      <c r="AX473" s="15" t="s">
        <v>8</v>
      </c>
      <c r="AY473" s="235" t="s">
        <v>139</v>
      </c>
    </row>
    <row r="474" spans="1:65" s="2" customFormat="1" ht="24.2" customHeight="1">
      <c r="A474" s="34"/>
      <c r="B474" s="35"/>
      <c r="C474" s="191" t="s">
        <v>790</v>
      </c>
      <c r="D474" s="191" t="s">
        <v>141</v>
      </c>
      <c r="E474" s="192" t="s">
        <v>791</v>
      </c>
      <c r="F474" s="193" t="s">
        <v>792</v>
      </c>
      <c r="G474" s="194" t="s">
        <v>166</v>
      </c>
      <c r="H474" s="195">
        <v>2336</v>
      </c>
      <c r="I474" s="196"/>
      <c r="J474" s="195">
        <f>ROUND(I474*H474,0)</f>
        <v>0</v>
      </c>
      <c r="K474" s="193" t="s">
        <v>145</v>
      </c>
      <c r="L474" s="39"/>
      <c r="M474" s="197" t="s">
        <v>1</v>
      </c>
      <c r="N474" s="198" t="s">
        <v>40</v>
      </c>
      <c r="O474" s="71"/>
      <c r="P474" s="199">
        <f>O474*H474</f>
        <v>0</v>
      </c>
      <c r="Q474" s="199">
        <v>0.575</v>
      </c>
      <c r="R474" s="199">
        <f>Q474*H474</f>
        <v>1343.1999999999998</v>
      </c>
      <c r="S474" s="199">
        <v>0</v>
      </c>
      <c r="T474" s="200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1" t="s">
        <v>146</v>
      </c>
      <c r="AT474" s="201" t="s">
        <v>141</v>
      </c>
      <c r="AU474" s="201" t="s">
        <v>83</v>
      </c>
      <c r="AY474" s="17" t="s">
        <v>139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7" t="s">
        <v>8</v>
      </c>
      <c r="BK474" s="202">
        <f>ROUND(I474*H474,0)</f>
        <v>0</v>
      </c>
      <c r="BL474" s="17" t="s">
        <v>146</v>
      </c>
      <c r="BM474" s="201" t="s">
        <v>793</v>
      </c>
    </row>
    <row r="475" spans="2:51" s="13" customFormat="1" ht="33.75">
      <c r="B475" s="203"/>
      <c r="C475" s="204"/>
      <c r="D475" s="205" t="s">
        <v>148</v>
      </c>
      <c r="E475" s="206" t="s">
        <v>1</v>
      </c>
      <c r="F475" s="207" t="s">
        <v>794</v>
      </c>
      <c r="G475" s="204"/>
      <c r="H475" s="206" t="s">
        <v>1</v>
      </c>
      <c r="I475" s="208"/>
      <c r="J475" s="204"/>
      <c r="K475" s="204"/>
      <c r="L475" s="209"/>
      <c r="M475" s="210"/>
      <c r="N475" s="211"/>
      <c r="O475" s="211"/>
      <c r="P475" s="211"/>
      <c r="Q475" s="211"/>
      <c r="R475" s="211"/>
      <c r="S475" s="211"/>
      <c r="T475" s="212"/>
      <c r="AT475" s="213" t="s">
        <v>148</v>
      </c>
      <c r="AU475" s="213" t="s">
        <v>83</v>
      </c>
      <c r="AV475" s="13" t="s">
        <v>8</v>
      </c>
      <c r="AW475" s="13" t="s">
        <v>31</v>
      </c>
      <c r="AX475" s="13" t="s">
        <v>75</v>
      </c>
      <c r="AY475" s="213" t="s">
        <v>139</v>
      </c>
    </row>
    <row r="476" spans="2:51" s="14" customFormat="1" ht="11.25">
      <c r="B476" s="214"/>
      <c r="C476" s="215"/>
      <c r="D476" s="205" t="s">
        <v>148</v>
      </c>
      <c r="E476" s="216" t="s">
        <v>1</v>
      </c>
      <c r="F476" s="217" t="s">
        <v>795</v>
      </c>
      <c r="G476" s="215"/>
      <c r="H476" s="218">
        <v>2336</v>
      </c>
      <c r="I476" s="219"/>
      <c r="J476" s="215"/>
      <c r="K476" s="215"/>
      <c r="L476" s="220"/>
      <c r="M476" s="221"/>
      <c r="N476" s="222"/>
      <c r="O476" s="222"/>
      <c r="P476" s="222"/>
      <c r="Q476" s="222"/>
      <c r="R476" s="222"/>
      <c r="S476" s="222"/>
      <c r="T476" s="223"/>
      <c r="AT476" s="224" t="s">
        <v>148</v>
      </c>
      <c r="AU476" s="224" t="s">
        <v>83</v>
      </c>
      <c r="AV476" s="14" t="s">
        <v>83</v>
      </c>
      <c r="AW476" s="14" t="s">
        <v>31</v>
      </c>
      <c r="AX476" s="14" t="s">
        <v>75</v>
      </c>
      <c r="AY476" s="224" t="s">
        <v>139</v>
      </c>
    </row>
    <row r="477" spans="2:51" s="15" customFormat="1" ht="11.25">
      <c r="B477" s="225"/>
      <c r="C477" s="226"/>
      <c r="D477" s="205" t="s">
        <v>148</v>
      </c>
      <c r="E477" s="227" t="s">
        <v>1</v>
      </c>
      <c r="F477" s="228" t="s">
        <v>151</v>
      </c>
      <c r="G477" s="226"/>
      <c r="H477" s="229">
        <v>2336</v>
      </c>
      <c r="I477" s="230"/>
      <c r="J477" s="226"/>
      <c r="K477" s="226"/>
      <c r="L477" s="231"/>
      <c r="M477" s="232"/>
      <c r="N477" s="233"/>
      <c r="O477" s="233"/>
      <c r="P477" s="233"/>
      <c r="Q477" s="233"/>
      <c r="R477" s="233"/>
      <c r="S477" s="233"/>
      <c r="T477" s="234"/>
      <c r="AT477" s="235" t="s">
        <v>148</v>
      </c>
      <c r="AU477" s="235" t="s">
        <v>83</v>
      </c>
      <c r="AV477" s="15" t="s">
        <v>146</v>
      </c>
      <c r="AW477" s="15" t="s">
        <v>31</v>
      </c>
      <c r="AX477" s="15" t="s">
        <v>8</v>
      </c>
      <c r="AY477" s="235" t="s">
        <v>139</v>
      </c>
    </row>
    <row r="478" spans="1:65" s="2" customFormat="1" ht="24.2" customHeight="1">
      <c r="A478" s="34"/>
      <c r="B478" s="35"/>
      <c r="C478" s="191" t="s">
        <v>796</v>
      </c>
      <c r="D478" s="191" t="s">
        <v>141</v>
      </c>
      <c r="E478" s="192" t="s">
        <v>791</v>
      </c>
      <c r="F478" s="193" t="s">
        <v>792</v>
      </c>
      <c r="G478" s="194" t="s">
        <v>166</v>
      </c>
      <c r="H478" s="195">
        <v>101</v>
      </c>
      <c r="I478" s="196"/>
      <c r="J478" s="195">
        <f>ROUND(I478*H478,0)</f>
        <v>0</v>
      </c>
      <c r="K478" s="193" t="s">
        <v>145</v>
      </c>
      <c r="L478" s="39"/>
      <c r="M478" s="197" t="s">
        <v>1</v>
      </c>
      <c r="N478" s="198" t="s">
        <v>40</v>
      </c>
      <c r="O478" s="71"/>
      <c r="P478" s="199">
        <f>O478*H478</f>
        <v>0</v>
      </c>
      <c r="Q478" s="199">
        <v>0.575</v>
      </c>
      <c r="R478" s="199">
        <f>Q478*H478</f>
        <v>58.074999999999996</v>
      </c>
      <c r="S478" s="199">
        <v>0</v>
      </c>
      <c r="T478" s="200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01" t="s">
        <v>146</v>
      </c>
      <c r="AT478" s="201" t="s">
        <v>141</v>
      </c>
      <c r="AU478" s="201" t="s">
        <v>83</v>
      </c>
      <c r="AY478" s="17" t="s">
        <v>139</v>
      </c>
      <c r="BE478" s="202">
        <f>IF(N478="základní",J478,0)</f>
        <v>0</v>
      </c>
      <c r="BF478" s="202">
        <f>IF(N478="snížená",J478,0)</f>
        <v>0</v>
      </c>
      <c r="BG478" s="202">
        <f>IF(N478="zákl. přenesená",J478,0)</f>
        <v>0</v>
      </c>
      <c r="BH478" s="202">
        <f>IF(N478="sníž. přenesená",J478,0)</f>
        <v>0</v>
      </c>
      <c r="BI478" s="202">
        <f>IF(N478="nulová",J478,0)</f>
        <v>0</v>
      </c>
      <c r="BJ478" s="17" t="s">
        <v>8</v>
      </c>
      <c r="BK478" s="202">
        <f>ROUND(I478*H478,0)</f>
        <v>0</v>
      </c>
      <c r="BL478" s="17" t="s">
        <v>146</v>
      </c>
      <c r="BM478" s="201" t="s">
        <v>797</v>
      </c>
    </row>
    <row r="479" spans="2:51" s="13" customFormat="1" ht="22.5">
      <c r="B479" s="203"/>
      <c r="C479" s="204"/>
      <c r="D479" s="205" t="s">
        <v>148</v>
      </c>
      <c r="E479" s="206" t="s">
        <v>1</v>
      </c>
      <c r="F479" s="207" t="s">
        <v>798</v>
      </c>
      <c r="G479" s="204"/>
      <c r="H479" s="206" t="s">
        <v>1</v>
      </c>
      <c r="I479" s="208"/>
      <c r="J479" s="204"/>
      <c r="K479" s="204"/>
      <c r="L479" s="209"/>
      <c r="M479" s="210"/>
      <c r="N479" s="211"/>
      <c r="O479" s="211"/>
      <c r="P479" s="211"/>
      <c r="Q479" s="211"/>
      <c r="R479" s="211"/>
      <c r="S479" s="211"/>
      <c r="T479" s="212"/>
      <c r="AT479" s="213" t="s">
        <v>148</v>
      </c>
      <c r="AU479" s="213" t="s">
        <v>83</v>
      </c>
      <c r="AV479" s="13" t="s">
        <v>8</v>
      </c>
      <c r="AW479" s="13" t="s">
        <v>31</v>
      </c>
      <c r="AX479" s="13" t="s">
        <v>75</v>
      </c>
      <c r="AY479" s="213" t="s">
        <v>139</v>
      </c>
    </row>
    <row r="480" spans="2:51" s="14" customFormat="1" ht="11.25">
      <c r="B480" s="214"/>
      <c r="C480" s="215"/>
      <c r="D480" s="205" t="s">
        <v>148</v>
      </c>
      <c r="E480" s="216" t="s">
        <v>1</v>
      </c>
      <c r="F480" s="217" t="s">
        <v>799</v>
      </c>
      <c r="G480" s="215"/>
      <c r="H480" s="218">
        <v>101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148</v>
      </c>
      <c r="AU480" s="224" t="s">
        <v>83</v>
      </c>
      <c r="AV480" s="14" t="s">
        <v>83</v>
      </c>
      <c r="AW480" s="14" t="s">
        <v>31</v>
      </c>
      <c r="AX480" s="14" t="s">
        <v>75</v>
      </c>
      <c r="AY480" s="224" t="s">
        <v>139</v>
      </c>
    </row>
    <row r="481" spans="2:51" s="15" customFormat="1" ht="11.25">
      <c r="B481" s="225"/>
      <c r="C481" s="226"/>
      <c r="D481" s="205" t="s">
        <v>148</v>
      </c>
      <c r="E481" s="227" t="s">
        <v>1</v>
      </c>
      <c r="F481" s="228" t="s">
        <v>151</v>
      </c>
      <c r="G481" s="226"/>
      <c r="H481" s="229">
        <v>101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AT481" s="235" t="s">
        <v>148</v>
      </c>
      <c r="AU481" s="235" t="s">
        <v>83</v>
      </c>
      <c r="AV481" s="15" t="s">
        <v>146</v>
      </c>
      <c r="AW481" s="15" t="s">
        <v>31</v>
      </c>
      <c r="AX481" s="15" t="s">
        <v>8</v>
      </c>
      <c r="AY481" s="235" t="s">
        <v>139</v>
      </c>
    </row>
    <row r="482" spans="1:65" s="2" customFormat="1" ht="21.75" customHeight="1">
      <c r="A482" s="34"/>
      <c r="B482" s="35"/>
      <c r="C482" s="191" t="s">
        <v>800</v>
      </c>
      <c r="D482" s="191" t="s">
        <v>141</v>
      </c>
      <c r="E482" s="192" t="s">
        <v>801</v>
      </c>
      <c r="F482" s="193" t="s">
        <v>802</v>
      </c>
      <c r="G482" s="194" t="s">
        <v>166</v>
      </c>
      <c r="H482" s="195">
        <v>101</v>
      </c>
      <c r="I482" s="196"/>
      <c r="J482" s="195">
        <f>ROUND(I482*H482,0)</f>
        <v>0</v>
      </c>
      <c r="K482" s="193" t="s">
        <v>145</v>
      </c>
      <c r="L482" s="39"/>
      <c r="M482" s="197" t="s">
        <v>1</v>
      </c>
      <c r="N482" s="198" t="s">
        <v>40</v>
      </c>
      <c r="O482" s="71"/>
      <c r="P482" s="199">
        <f>O482*H482</f>
        <v>0</v>
      </c>
      <c r="Q482" s="199">
        <v>0.12</v>
      </c>
      <c r="R482" s="199">
        <f>Q482*H482</f>
        <v>12.12</v>
      </c>
      <c r="S482" s="199">
        <v>0</v>
      </c>
      <c r="T482" s="200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01" t="s">
        <v>146</v>
      </c>
      <c r="AT482" s="201" t="s">
        <v>141</v>
      </c>
      <c r="AU482" s="201" t="s">
        <v>83</v>
      </c>
      <c r="AY482" s="17" t="s">
        <v>139</v>
      </c>
      <c r="BE482" s="202">
        <f>IF(N482="základní",J482,0)</f>
        <v>0</v>
      </c>
      <c r="BF482" s="202">
        <f>IF(N482="snížená",J482,0)</f>
        <v>0</v>
      </c>
      <c r="BG482" s="202">
        <f>IF(N482="zákl. přenesená",J482,0)</f>
        <v>0</v>
      </c>
      <c r="BH482" s="202">
        <f>IF(N482="sníž. přenesená",J482,0)</f>
        <v>0</v>
      </c>
      <c r="BI482" s="202">
        <f>IF(N482="nulová",J482,0)</f>
        <v>0</v>
      </c>
      <c r="BJ482" s="17" t="s">
        <v>8</v>
      </c>
      <c r="BK482" s="202">
        <f>ROUND(I482*H482,0)</f>
        <v>0</v>
      </c>
      <c r="BL482" s="17" t="s">
        <v>146</v>
      </c>
      <c r="BM482" s="201" t="s">
        <v>803</v>
      </c>
    </row>
    <row r="483" spans="2:51" s="13" customFormat="1" ht="22.5">
      <c r="B483" s="203"/>
      <c r="C483" s="204"/>
      <c r="D483" s="205" t="s">
        <v>148</v>
      </c>
      <c r="E483" s="206" t="s">
        <v>1</v>
      </c>
      <c r="F483" s="207" t="s">
        <v>804</v>
      </c>
      <c r="G483" s="204"/>
      <c r="H483" s="206" t="s">
        <v>1</v>
      </c>
      <c r="I483" s="208"/>
      <c r="J483" s="204"/>
      <c r="K483" s="204"/>
      <c r="L483" s="209"/>
      <c r="M483" s="210"/>
      <c r="N483" s="211"/>
      <c r="O483" s="211"/>
      <c r="P483" s="211"/>
      <c r="Q483" s="211"/>
      <c r="R483" s="211"/>
      <c r="S483" s="211"/>
      <c r="T483" s="212"/>
      <c r="AT483" s="213" t="s">
        <v>148</v>
      </c>
      <c r="AU483" s="213" t="s">
        <v>83</v>
      </c>
      <c r="AV483" s="13" t="s">
        <v>8</v>
      </c>
      <c r="AW483" s="13" t="s">
        <v>31</v>
      </c>
      <c r="AX483" s="13" t="s">
        <v>75</v>
      </c>
      <c r="AY483" s="213" t="s">
        <v>139</v>
      </c>
    </row>
    <row r="484" spans="2:51" s="14" customFormat="1" ht="11.25">
      <c r="B484" s="214"/>
      <c r="C484" s="215"/>
      <c r="D484" s="205" t="s">
        <v>148</v>
      </c>
      <c r="E484" s="216" t="s">
        <v>1</v>
      </c>
      <c r="F484" s="217" t="s">
        <v>799</v>
      </c>
      <c r="G484" s="215"/>
      <c r="H484" s="218">
        <v>101</v>
      </c>
      <c r="I484" s="219"/>
      <c r="J484" s="215"/>
      <c r="K484" s="215"/>
      <c r="L484" s="220"/>
      <c r="M484" s="221"/>
      <c r="N484" s="222"/>
      <c r="O484" s="222"/>
      <c r="P484" s="222"/>
      <c r="Q484" s="222"/>
      <c r="R484" s="222"/>
      <c r="S484" s="222"/>
      <c r="T484" s="223"/>
      <c r="AT484" s="224" t="s">
        <v>148</v>
      </c>
      <c r="AU484" s="224" t="s">
        <v>83</v>
      </c>
      <c r="AV484" s="14" t="s">
        <v>83</v>
      </c>
      <c r="AW484" s="14" t="s">
        <v>31</v>
      </c>
      <c r="AX484" s="14" t="s">
        <v>75</v>
      </c>
      <c r="AY484" s="224" t="s">
        <v>139</v>
      </c>
    </row>
    <row r="485" spans="2:51" s="15" customFormat="1" ht="11.25">
      <c r="B485" s="225"/>
      <c r="C485" s="226"/>
      <c r="D485" s="205" t="s">
        <v>148</v>
      </c>
      <c r="E485" s="227" t="s">
        <v>1</v>
      </c>
      <c r="F485" s="228" t="s">
        <v>151</v>
      </c>
      <c r="G485" s="226"/>
      <c r="H485" s="229">
        <v>101</v>
      </c>
      <c r="I485" s="230"/>
      <c r="J485" s="226"/>
      <c r="K485" s="226"/>
      <c r="L485" s="231"/>
      <c r="M485" s="232"/>
      <c r="N485" s="233"/>
      <c r="O485" s="233"/>
      <c r="P485" s="233"/>
      <c r="Q485" s="233"/>
      <c r="R485" s="233"/>
      <c r="S485" s="233"/>
      <c r="T485" s="234"/>
      <c r="AT485" s="235" t="s">
        <v>148</v>
      </c>
      <c r="AU485" s="235" t="s">
        <v>83</v>
      </c>
      <c r="AV485" s="15" t="s">
        <v>146</v>
      </c>
      <c r="AW485" s="15" t="s">
        <v>31</v>
      </c>
      <c r="AX485" s="15" t="s">
        <v>8</v>
      </c>
      <c r="AY485" s="235" t="s">
        <v>139</v>
      </c>
    </row>
    <row r="486" spans="1:65" s="2" customFormat="1" ht="33" customHeight="1">
      <c r="A486" s="34"/>
      <c r="B486" s="35"/>
      <c r="C486" s="191" t="s">
        <v>805</v>
      </c>
      <c r="D486" s="191" t="s">
        <v>141</v>
      </c>
      <c r="E486" s="192" t="s">
        <v>806</v>
      </c>
      <c r="F486" s="193" t="s">
        <v>807</v>
      </c>
      <c r="G486" s="194" t="s">
        <v>166</v>
      </c>
      <c r="H486" s="195">
        <v>973</v>
      </c>
      <c r="I486" s="196"/>
      <c r="J486" s="195">
        <f>ROUND(I486*H486,0)</f>
        <v>0</v>
      </c>
      <c r="K486" s="193" t="s">
        <v>145</v>
      </c>
      <c r="L486" s="39"/>
      <c r="M486" s="197" t="s">
        <v>1</v>
      </c>
      <c r="N486" s="198" t="s">
        <v>40</v>
      </c>
      <c r="O486" s="71"/>
      <c r="P486" s="199">
        <f>O486*H486</f>
        <v>0</v>
      </c>
      <c r="Q486" s="199">
        <v>0.15826</v>
      </c>
      <c r="R486" s="199">
        <f>Q486*H486</f>
        <v>153.98698000000002</v>
      </c>
      <c r="S486" s="199">
        <v>0</v>
      </c>
      <c r="T486" s="200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1" t="s">
        <v>146</v>
      </c>
      <c r="AT486" s="201" t="s">
        <v>141</v>
      </c>
      <c r="AU486" s="201" t="s">
        <v>83</v>
      </c>
      <c r="AY486" s="17" t="s">
        <v>139</v>
      </c>
      <c r="BE486" s="202">
        <f>IF(N486="základní",J486,0)</f>
        <v>0</v>
      </c>
      <c r="BF486" s="202">
        <f>IF(N486="snížená",J486,0)</f>
        <v>0</v>
      </c>
      <c r="BG486" s="202">
        <f>IF(N486="zákl. přenesená",J486,0)</f>
        <v>0</v>
      </c>
      <c r="BH486" s="202">
        <f>IF(N486="sníž. přenesená",J486,0)</f>
        <v>0</v>
      </c>
      <c r="BI486" s="202">
        <f>IF(N486="nulová",J486,0)</f>
        <v>0</v>
      </c>
      <c r="BJ486" s="17" t="s">
        <v>8</v>
      </c>
      <c r="BK486" s="202">
        <f>ROUND(I486*H486,0)</f>
        <v>0</v>
      </c>
      <c r="BL486" s="17" t="s">
        <v>146</v>
      </c>
      <c r="BM486" s="201" t="s">
        <v>808</v>
      </c>
    </row>
    <row r="487" spans="2:51" s="13" customFormat="1" ht="11.25">
      <c r="B487" s="203"/>
      <c r="C487" s="204"/>
      <c r="D487" s="205" t="s">
        <v>148</v>
      </c>
      <c r="E487" s="206" t="s">
        <v>1</v>
      </c>
      <c r="F487" s="207" t="s">
        <v>809</v>
      </c>
      <c r="G487" s="204"/>
      <c r="H487" s="206" t="s">
        <v>1</v>
      </c>
      <c r="I487" s="208"/>
      <c r="J487" s="204"/>
      <c r="K487" s="204"/>
      <c r="L487" s="209"/>
      <c r="M487" s="210"/>
      <c r="N487" s="211"/>
      <c r="O487" s="211"/>
      <c r="P487" s="211"/>
      <c r="Q487" s="211"/>
      <c r="R487" s="211"/>
      <c r="S487" s="211"/>
      <c r="T487" s="212"/>
      <c r="AT487" s="213" t="s">
        <v>148</v>
      </c>
      <c r="AU487" s="213" t="s">
        <v>83</v>
      </c>
      <c r="AV487" s="13" t="s">
        <v>8</v>
      </c>
      <c r="AW487" s="13" t="s">
        <v>31</v>
      </c>
      <c r="AX487" s="13" t="s">
        <v>75</v>
      </c>
      <c r="AY487" s="213" t="s">
        <v>139</v>
      </c>
    </row>
    <row r="488" spans="2:51" s="14" customFormat="1" ht="11.25">
      <c r="B488" s="214"/>
      <c r="C488" s="215"/>
      <c r="D488" s="205" t="s">
        <v>148</v>
      </c>
      <c r="E488" s="216" t="s">
        <v>1</v>
      </c>
      <c r="F488" s="217" t="s">
        <v>810</v>
      </c>
      <c r="G488" s="215"/>
      <c r="H488" s="218">
        <v>973</v>
      </c>
      <c r="I488" s="219"/>
      <c r="J488" s="215"/>
      <c r="K488" s="215"/>
      <c r="L488" s="220"/>
      <c r="M488" s="221"/>
      <c r="N488" s="222"/>
      <c r="O488" s="222"/>
      <c r="P488" s="222"/>
      <c r="Q488" s="222"/>
      <c r="R488" s="222"/>
      <c r="S488" s="222"/>
      <c r="T488" s="223"/>
      <c r="AT488" s="224" t="s">
        <v>148</v>
      </c>
      <c r="AU488" s="224" t="s">
        <v>83</v>
      </c>
      <c r="AV488" s="14" t="s">
        <v>83</v>
      </c>
      <c r="AW488" s="14" t="s">
        <v>31</v>
      </c>
      <c r="AX488" s="14" t="s">
        <v>75</v>
      </c>
      <c r="AY488" s="224" t="s">
        <v>139</v>
      </c>
    </row>
    <row r="489" spans="2:51" s="15" customFormat="1" ht="11.25">
      <c r="B489" s="225"/>
      <c r="C489" s="226"/>
      <c r="D489" s="205" t="s">
        <v>148</v>
      </c>
      <c r="E489" s="227" t="s">
        <v>1</v>
      </c>
      <c r="F489" s="228" t="s">
        <v>151</v>
      </c>
      <c r="G489" s="226"/>
      <c r="H489" s="229">
        <v>973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AT489" s="235" t="s">
        <v>148</v>
      </c>
      <c r="AU489" s="235" t="s">
        <v>83</v>
      </c>
      <c r="AV489" s="15" t="s">
        <v>146</v>
      </c>
      <c r="AW489" s="15" t="s">
        <v>31</v>
      </c>
      <c r="AX489" s="15" t="s">
        <v>8</v>
      </c>
      <c r="AY489" s="235" t="s">
        <v>139</v>
      </c>
    </row>
    <row r="490" spans="1:65" s="2" customFormat="1" ht="24.2" customHeight="1">
      <c r="A490" s="34"/>
      <c r="B490" s="35"/>
      <c r="C490" s="191" t="s">
        <v>811</v>
      </c>
      <c r="D490" s="191" t="s">
        <v>141</v>
      </c>
      <c r="E490" s="192" t="s">
        <v>812</v>
      </c>
      <c r="F490" s="193" t="s">
        <v>813</v>
      </c>
      <c r="G490" s="194" t="s">
        <v>166</v>
      </c>
      <c r="H490" s="195">
        <v>1174.9</v>
      </c>
      <c r="I490" s="196"/>
      <c r="J490" s="195">
        <f>ROUND(I490*H490,0)</f>
        <v>0</v>
      </c>
      <c r="K490" s="193" t="s">
        <v>145</v>
      </c>
      <c r="L490" s="39"/>
      <c r="M490" s="197" t="s">
        <v>1</v>
      </c>
      <c r="N490" s="198" t="s">
        <v>40</v>
      </c>
      <c r="O490" s="71"/>
      <c r="P490" s="199">
        <f>O490*H490</f>
        <v>0</v>
      </c>
      <c r="Q490" s="199">
        <v>0.3320577</v>
      </c>
      <c r="R490" s="199">
        <f>Q490*H490</f>
        <v>390.13459173000007</v>
      </c>
      <c r="S490" s="199">
        <v>0</v>
      </c>
      <c r="T490" s="200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201" t="s">
        <v>146</v>
      </c>
      <c r="AT490" s="201" t="s">
        <v>141</v>
      </c>
      <c r="AU490" s="201" t="s">
        <v>83</v>
      </c>
      <c r="AY490" s="17" t="s">
        <v>139</v>
      </c>
      <c r="BE490" s="202">
        <f>IF(N490="základní",J490,0)</f>
        <v>0</v>
      </c>
      <c r="BF490" s="202">
        <f>IF(N490="snížená",J490,0)</f>
        <v>0</v>
      </c>
      <c r="BG490" s="202">
        <f>IF(N490="zákl. přenesená",J490,0)</f>
        <v>0</v>
      </c>
      <c r="BH490" s="202">
        <f>IF(N490="sníž. přenesená",J490,0)</f>
        <v>0</v>
      </c>
      <c r="BI490" s="202">
        <f>IF(N490="nulová",J490,0)</f>
        <v>0</v>
      </c>
      <c r="BJ490" s="17" t="s">
        <v>8</v>
      </c>
      <c r="BK490" s="202">
        <f>ROUND(I490*H490,0)</f>
        <v>0</v>
      </c>
      <c r="BL490" s="17" t="s">
        <v>146</v>
      </c>
      <c r="BM490" s="201" t="s">
        <v>814</v>
      </c>
    </row>
    <row r="491" spans="2:51" s="13" customFormat="1" ht="11.25">
      <c r="B491" s="203"/>
      <c r="C491" s="204"/>
      <c r="D491" s="205" t="s">
        <v>148</v>
      </c>
      <c r="E491" s="206" t="s">
        <v>1</v>
      </c>
      <c r="F491" s="207" t="s">
        <v>809</v>
      </c>
      <c r="G491" s="204"/>
      <c r="H491" s="206" t="s">
        <v>1</v>
      </c>
      <c r="I491" s="208"/>
      <c r="J491" s="204"/>
      <c r="K491" s="204"/>
      <c r="L491" s="209"/>
      <c r="M491" s="210"/>
      <c r="N491" s="211"/>
      <c r="O491" s="211"/>
      <c r="P491" s="211"/>
      <c r="Q491" s="211"/>
      <c r="R491" s="211"/>
      <c r="S491" s="211"/>
      <c r="T491" s="212"/>
      <c r="AT491" s="213" t="s">
        <v>148</v>
      </c>
      <c r="AU491" s="213" t="s">
        <v>83</v>
      </c>
      <c r="AV491" s="13" t="s">
        <v>8</v>
      </c>
      <c r="AW491" s="13" t="s">
        <v>31</v>
      </c>
      <c r="AX491" s="13" t="s">
        <v>75</v>
      </c>
      <c r="AY491" s="213" t="s">
        <v>139</v>
      </c>
    </row>
    <row r="492" spans="2:51" s="14" customFormat="1" ht="11.25">
      <c r="B492" s="214"/>
      <c r="C492" s="215"/>
      <c r="D492" s="205" t="s">
        <v>148</v>
      </c>
      <c r="E492" s="216" t="s">
        <v>1</v>
      </c>
      <c r="F492" s="217" t="s">
        <v>780</v>
      </c>
      <c r="G492" s="215"/>
      <c r="H492" s="218">
        <v>1174.9</v>
      </c>
      <c r="I492" s="219"/>
      <c r="J492" s="215"/>
      <c r="K492" s="215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148</v>
      </c>
      <c r="AU492" s="224" t="s">
        <v>83</v>
      </c>
      <c r="AV492" s="14" t="s">
        <v>83</v>
      </c>
      <c r="AW492" s="14" t="s">
        <v>31</v>
      </c>
      <c r="AX492" s="14" t="s">
        <v>75</v>
      </c>
      <c r="AY492" s="224" t="s">
        <v>139</v>
      </c>
    </row>
    <row r="493" spans="2:51" s="15" customFormat="1" ht="11.25">
      <c r="B493" s="225"/>
      <c r="C493" s="226"/>
      <c r="D493" s="205" t="s">
        <v>148</v>
      </c>
      <c r="E493" s="227" t="s">
        <v>1</v>
      </c>
      <c r="F493" s="228" t="s">
        <v>151</v>
      </c>
      <c r="G493" s="226"/>
      <c r="H493" s="229">
        <v>1174.9</v>
      </c>
      <c r="I493" s="230"/>
      <c r="J493" s="226"/>
      <c r="K493" s="226"/>
      <c r="L493" s="231"/>
      <c r="M493" s="232"/>
      <c r="N493" s="233"/>
      <c r="O493" s="233"/>
      <c r="P493" s="233"/>
      <c r="Q493" s="233"/>
      <c r="R493" s="233"/>
      <c r="S493" s="233"/>
      <c r="T493" s="234"/>
      <c r="AT493" s="235" t="s">
        <v>148</v>
      </c>
      <c r="AU493" s="235" t="s">
        <v>83</v>
      </c>
      <c r="AV493" s="15" t="s">
        <v>146</v>
      </c>
      <c r="AW493" s="15" t="s">
        <v>31</v>
      </c>
      <c r="AX493" s="15" t="s">
        <v>8</v>
      </c>
      <c r="AY493" s="235" t="s">
        <v>139</v>
      </c>
    </row>
    <row r="494" spans="1:65" s="2" customFormat="1" ht="24.2" customHeight="1">
      <c r="A494" s="34"/>
      <c r="B494" s="35"/>
      <c r="C494" s="191" t="s">
        <v>815</v>
      </c>
      <c r="D494" s="191" t="s">
        <v>141</v>
      </c>
      <c r="E494" s="192" t="s">
        <v>816</v>
      </c>
      <c r="F494" s="193" t="s">
        <v>817</v>
      </c>
      <c r="G494" s="194" t="s">
        <v>166</v>
      </c>
      <c r="H494" s="195">
        <v>10</v>
      </c>
      <c r="I494" s="196"/>
      <c r="J494" s="195">
        <f>ROUND(I494*H494,0)</f>
        <v>0</v>
      </c>
      <c r="K494" s="193" t="s">
        <v>145</v>
      </c>
      <c r="L494" s="39"/>
      <c r="M494" s="197" t="s">
        <v>1</v>
      </c>
      <c r="N494" s="198" t="s">
        <v>40</v>
      </c>
      <c r="O494" s="71"/>
      <c r="P494" s="199">
        <f>O494*H494</f>
        <v>0</v>
      </c>
      <c r="Q494" s="199">
        <v>0.3831435</v>
      </c>
      <c r="R494" s="199">
        <f>Q494*H494</f>
        <v>3.8314350000000004</v>
      </c>
      <c r="S494" s="199">
        <v>0</v>
      </c>
      <c r="T494" s="200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1" t="s">
        <v>146</v>
      </c>
      <c r="AT494" s="201" t="s">
        <v>141</v>
      </c>
      <c r="AU494" s="201" t="s">
        <v>83</v>
      </c>
      <c r="AY494" s="17" t="s">
        <v>139</v>
      </c>
      <c r="BE494" s="202">
        <f>IF(N494="základní",J494,0)</f>
        <v>0</v>
      </c>
      <c r="BF494" s="202">
        <f>IF(N494="snížená",J494,0)</f>
        <v>0</v>
      </c>
      <c r="BG494" s="202">
        <f>IF(N494="zákl. přenesená",J494,0)</f>
        <v>0</v>
      </c>
      <c r="BH494" s="202">
        <f>IF(N494="sníž. přenesená",J494,0)</f>
        <v>0</v>
      </c>
      <c r="BI494" s="202">
        <f>IF(N494="nulová",J494,0)</f>
        <v>0</v>
      </c>
      <c r="BJ494" s="17" t="s">
        <v>8</v>
      </c>
      <c r="BK494" s="202">
        <f>ROUND(I494*H494,0)</f>
        <v>0</v>
      </c>
      <c r="BL494" s="17" t="s">
        <v>146</v>
      </c>
      <c r="BM494" s="201" t="s">
        <v>818</v>
      </c>
    </row>
    <row r="495" spans="2:51" s="13" customFormat="1" ht="22.5">
      <c r="B495" s="203"/>
      <c r="C495" s="204"/>
      <c r="D495" s="205" t="s">
        <v>148</v>
      </c>
      <c r="E495" s="206" t="s">
        <v>1</v>
      </c>
      <c r="F495" s="207" t="s">
        <v>819</v>
      </c>
      <c r="G495" s="204"/>
      <c r="H495" s="206" t="s">
        <v>1</v>
      </c>
      <c r="I495" s="208"/>
      <c r="J495" s="204"/>
      <c r="K495" s="204"/>
      <c r="L495" s="209"/>
      <c r="M495" s="210"/>
      <c r="N495" s="211"/>
      <c r="O495" s="211"/>
      <c r="P495" s="211"/>
      <c r="Q495" s="211"/>
      <c r="R495" s="211"/>
      <c r="S495" s="211"/>
      <c r="T495" s="212"/>
      <c r="AT495" s="213" t="s">
        <v>148</v>
      </c>
      <c r="AU495" s="213" t="s">
        <v>83</v>
      </c>
      <c r="AV495" s="13" t="s">
        <v>8</v>
      </c>
      <c r="AW495" s="13" t="s">
        <v>31</v>
      </c>
      <c r="AX495" s="13" t="s">
        <v>75</v>
      </c>
      <c r="AY495" s="213" t="s">
        <v>139</v>
      </c>
    </row>
    <row r="496" spans="2:51" s="14" customFormat="1" ht="11.25">
      <c r="B496" s="214"/>
      <c r="C496" s="215"/>
      <c r="D496" s="205" t="s">
        <v>148</v>
      </c>
      <c r="E496" s="216" t="s">
        <v>1</v>
      </c>
      <c r="F496" s="217" t="s">
        <v>189</v>
      </c>
      <c r="G496" s="215"/>
      <c r="H496" s="218">
        <v>10</v>
      </c>
      <c r="I496" s="219"/>
      <c r="J496" s="215"/>
      <c r="K496" s="215"/>
      <c r="L496" s="220"/>
      <c r="M496" s="221"/>
      <c r="N496" s="222"/>
      <c r="O496" s="222"/>
      <c r="P496" s="222"/>
      <c r="Q496" s="222"/>
      <c r="R496" s="222"/>
      <c r="S496" s="222"/>
      <c r="T496" s="223"/>
      <c r="AT496" s="224" t="s">
        <v>148</v>
      </c>
      <c r="AU496" s="224" t="s">
        <v>83</v>
      </c>
      <c r="AV496" s="14" t="s">
        <v>83</v>
      </c>
      <c r="AW496" s="14" t="s">
        <v>31</v>
      </c>
      <c r="AX496" s="14" t="s">
        <v>75</v>
      </c>
      <c r="AY496" s="224" t="s">
        <v>139</v>
      </c>
    </row>
    <row r="497" spans="2:51" s="15" customFormat="1" ht="11.25">
      <c r="B497" s="225"/>
      <c r="C497" s="226"/>
      <c r="D497" s="205" t="s">
        <v>148</v>
      </c>
      <c r="E497" s="227" t="s">
        <v>1</v>
      </c>
      <c r="F497" s="228" t="s">
        <v>151</v>
      </c>
      <c r="G497" s="226"/>
      <c r="H497" s="229">
        <v>10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AT497" s="235" t="s">
        <v>148</v>
      </c>
      <c r="AU497" s="235" t="s">
        <v>83</v>
      </c>
      <c r="AV497" s="15" t="s">
        <v>146</v>
      </c>
      <c r="AW497" s="15" t="s">
        <v>31</v>
      </c>
      <c r="AX497" s="15" t="s">
        <v>8</v>
      </c>
      <c r="AY497" s="235" t="s">
        <v>139</v>
      </c>
    </row>
    <row r="498" spans="1:65" s="2" customFormat="1" ht="24.2" customHeight="1">
      <c r="A498" s="34"/>
      <c r="B498" s="35"/>
      <c r="C498" s="191" t="s">
        <v>820</v>
      </c>
      <c r="D498" s="191" t="s">
        <v>141</v>
      </c>
      <c r="E498" s="192" t="s">
        <v>816</v>
      </c>
      <c r="F498" s="193" t="s">
        <v>817</v>
      </c>
      <c r="G498" s="194" t="s">
        <v>166</v>
      </c>
      <c r="H498" s="195">
        <v>185</v>
      </c>
      <c r="I498" s="196"/>
      <c r="J498" s="195">
        <f>ROUND(I498*H498,0)</f>
        <v>0</v>
      </c>
      <c r="K498" s="193" t="s">
        <v>145</v>
      </c>
      <c r="L498" s="39"/>
      <c r="M498" s="197" t="s">
        <v>1</v>
      </c>
      <c r="N498" s="198" t="s">
        <v>40</v>
      </c>
      <c r="O498" s="71"/>
      <c r="P498" s="199">
        <f>O498*H498</f>
        <v>0</v>
      </c>
      <c r="Q498" s="199">
        <v>0.3831435</v>
      </c>
      <c r="R498" s="199">
        <f>Q498*H498</f>
        <v>70.88154750000001</v>
      </c>
      <c r="S498" s="199">
        <v>0</v>
      </c>
      <c r="T498" s="200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01" t="s">
        <v>146</v>
      </c>
      <c r="AT498" s="201" t="s">
        <v>141</v>
      </c>
      <c r="AU498" s="201" t="s">
        <v>83</v>
      </c>
      <c r="AY498" s="17" t="s">
        <v>139</v>
      </c>
      <c r="BE498" s="202">
        <f>IF(N498="základní",J498,0)</f>
        <v>0</v>
      </c>
      <c r="BF498" s="202">
        <f>IF(N498="snížená",J498,0)</f>
        <v>0</v>
      </c>
      <c r="BG498" s="202">
        <f>IF(N498="zákl. přenesená",J498,0)</f>
        <v>0</v>
      </c>
      <c r="BH498" s="202">
        <f>IF(N498="sníž. přenesená",J498,0)</f>
        <v>0</v>
      </c>
      <c r="BI498" s="202">
        <f>IF(N498="nulová",J498,0)</f>
        <v>0</v>
      </c>
      <c r="BJ498" s="17" t="s">
        <v>8</v>
      </c>
      <c r="BK498" s="202">
        <f>ROUND(I498*H498,0)</f>
        <v>0</v>
      </c>
      <c r="BL498" s="17" t="s">
        <v>146</v>
      </c>
      <c r="BM498" s="201" t="s">
        <v>821</v>
      </c>
    </row>
    <row r="499" spans="2:51" s="13" customFormat="1" ht="11.25">
      <c r="B499" s="203"/>
      <c r="C499" s="204"/>
      <c r="D499" s="205" t="s">
        <v>148</v>
      </c>
      <c r="E499" s="206" t="s">
        <v>1</v>
      </c>
      <c r="F499" s="207" t="s">
        <v>822</v>
      </c>
      <c r="G499" s="204"/>
      <c r="H499" s="206" t="s">
        <v>1</v>
      </c>
      <c r="I499" s="208"/>
      <c r="J499" s="204"/>
      <c r="K499" s="204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148</v>
      </c>
      <c r="AU499" s="213" t="s">
        <v>83</v>
      </c>
      <c r="AV499" s="13" t="s">
        <v>8</v>
      </c>
      <c r="AW499" s="13" t="s">
        <v>31</v>
      </c>
      <c r="AX499" s="13" t="s">
        <v>75</v>
      </c>
      <c r="AY499" s="213" t="s">
        <v>139</v>
      </c>
    </row>
    <row r="500" spans="2:51" s="14" customFormat="1" ht="11.25">
      <c r="B500" s="214"/>
      <c r="C500" s="215"/>
      <c r="D500" s="205" t="s">
        <v>148</v>
      </c>
      <c r="E500" s="216" t="s">
        <v>1</v>
      </c>
      <c r="F500" s="217" t="s">
        <v>767</v>
      </c>
      <c r="G500" s="215"/>
      <c r="H500" s="218">
        <v>185</v>
      </c>
      <c r="I500" s="219"/>
      <c r="J500" s="215"/>
      <c r="K500" s="215"/>
      <c r="L500" s="220"/>
      <c r="M500" s="221"/>
      <c r="N500" s="222"/>
      <c r="O500" s="222"/>
      <c r="P500" s="222"/>
      <c r="Q500" s="222"/>
      <c r="R500" s="222"/>
      <c r="S500" s="222"/>
      <c r="T500" s="223"/>
      <c r="AT500" s="224" t="s">
        <v>148</v>
      </c>
      <c r="AU500" s="224" t="s">
        <v>83</v>
      </c>
      <c r="AV500" s="14" t="s">
        <v>83</v>
      </c>
      <c r="AW500" s="14" t="s">
        <v>31</v>
      </c>
      <c r="AX500" s="14" t="s">
        <v>75</v>
      </c>
      <c r="AY500" s="224" t="s">
        <v>139</v>
      </c>
    </row>
    <row r="501" spans="2:51" s="15" customFormat="1" ht="11.25">
      <c r="B501" s="225"/>
      <c r="C501" s="226"/>
      <c r="D501" s="205" t="s">
        <v>148</v>
      </c>
      <c r="E501" s="227" t="s">
        <v>1</v>
      </c>
      <c r="F501" s="228" t="s">
        <v>151</v>
      </c>
      <c r="G501" s="226"/>
      <c r="H501" s="229">
        <v>185</v>
      </c>
      <c r="I501" s="230"/>
      <c r="J501" s="226"/>
      <c r="K501" s="226"/>
      <c r="L501" s="231"/>
      <c r="M501" s="232"/>
      <c r="N501" s="233"/>
      <c r="O501" s="233"/>
      <c r="P501" s="233"/>
      <c r="Q501" s="233"/>
      <c r="R501" s="233"/>
      <c r="S501" s="233"/>
      <c r="T501" s="234"/>
      <c r="AT501" s="235" t="s">
        <v>148</v>
      </c>
      <c r="AU501" s="235" t="s">
        <v>83</v>
      </c>
      <c r="AV501" s="15" t="s">
        <v>146</v>
      </c>
      <c r="AW501" s="15" t="s">
        <v>31</v>
      </c>
      <c r="AX501" s="15" t="s">
        <v>8</v>
      </c>
      <c r="AY501" s="235" t="s">
        <v>139</v>
      </c>
    </row>
    <row r="502" spans="1:65" s="2" customFormat="1" ht="24.2" customHeight="1">
      <c r="A502" s="34"/>
      <c r="B502" s="35"/>
      <c r="C502" s="191" t="s">
        <v>823</v>
      </c>
      <c r="D502" s="191" t="s">
        <v>141</v>
      </c>
      <c r="E502" s="192" t="s">
        <v>816</v>
      </c>
      <c r="F502" s="193" t="s">
        <v>817</v>
      </c>
      <c r="G502" s="194" t="s">
        <v>166</v>
      </c>
      <c r="H502" s="195">
        <v>142</v>
      </c>
      <c r="I502" s="196"/>
      <c r="J502" s="195">
        <f>ROUND(I502*H502,0)</f>
        <v>0</v>
      </c>
      <c r="K502" s="193" t="s">
        <v>145</v>
      </c>
      <c r="L502" s="39"/>
      <c r="M502" s="197" t="s">
        <v>1</v>
      </c>
      <c r="N502" s="198" t="s">
        <v>40</v>
      </c>
      <c r="O502" s="71"/>
      <c r="P502" s="199">
        <f>O502*H502</f>
        <v>0</v>
      </c>
      <c r="Q502" s="199">
        <v>0.3831435</v>
      </c>
      <c r="R502" s="199">
        <f>Q502*H502</f>
        <v>54.406377000000006</v>
      </c>
      <c r="S502" s="199">
        <v>0</v>
      </c>
      <c r="T502" s="200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01" t="s">
        <v>146</v>
      </c>
      <c r="AT502" s="201" t="s">
        <v>141</v>
      </c>
      <c r="AU502" s="201" t="s">
        <v>83</v>
      </c>
      <c r="AY502" s="17" t="s">
        <v>139</v>
      </c>
      <c r="BE502" s="202">
        <f>IF(N502="základní",J502,0)</f>
        <v>0</v>
      </c>
      <c r="BF502" s="202">
        <f>IF(N502="snížená",J502,0)</f>
        <v>0</v>
      </c>
      <c r="BG502" s="202">
        <f>IF(N502="zákl. přenesená",J502,0)</f>
        <v>0</v>
      </c>
      <c r="BH502" s="202">
        <f>IF(N502="sníž. přenesená",J502,0)</f>
        <v>0</v>
      </c>
      <c r="BI502" s="202">
        <f>IF(N502="nulová",J502,0)</f>
        <v>0</v>
      </c>
      <c r="BJ502" s="17" t="s">
        <v>8</v>
      </c>
      <c r="BK502" s="202">
        <f>ROUND(I502*H502,0)</f>
        <v>0</v>
      </c>
      <c r="BL502" s="17" t="s">
        <v>146</v>
      </c>
      <c r="BM502" s="201" t="s">
        <v>824</v>
      </c>
    </row>
    <row r="503" spans="2:51" s="13" customFormat="1" ht="11.25">
      <c r="B503" s="203"/>
      <c r="C503" s="204"/>
      <c r="D503" s="205" t="s">
        <v>148</v>
      </c>
      <c r="E503" s="206" t="s">
        <v>1</v>
      </c>
      <c r="F503" s="207" t="s">
        <v>825</v>
      </c>
      <c r="G503" s="204"/>
      <c r="H503" s="206" t="s">
        <v>1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148</v>
      </c>
      <c r="AU503" s="213" t="s">
        <v>83</v>
      </c>
      <c r="AV503" s="13" t="s">
        <v>8</v>
      </c>
      <c r="AW503" s="13" t="s">
        <v>31</v>
      </c>
      <c r="AX503" s="13" t="s">
        <v>75</v>
      </c>
      <c r="AY503" s="213" t="s">
        <v>139</v>
      </c>
    </row>
    <row r="504" spans="2:51" s="14" customFormat="1" ht="11.25">
      <c r="B504" s="214"/>
      <c r="C504" s="215"/>
      <c r="D504" s="205" t="s">
        <v>148</v>
      </c>
      <c r="E504" s="216" t="s">
        <v>1</v>
      </c>
      <c r="F504" s="217" t="s">
        <v>771</v>
      </c>
      <c r="G504" s="215"/>
      <c r="H504" s="218">
        <v>142</v>
      </c>
      <c r="I504" s="219"/>
      <c r="J504" s="215"/>
      <c r="K504" s="215"/>
      <c r="L504" s="220"/>
      <c r="M504" s="221"/>
      <c r="N504" s="222"/>
      <c r="O504" s="222"/>
      <c r="P504" s="222"/>
      <c r="Q504" s="222"/>
      <c r="R504" s="222"/>
      <c r="S504" s="222"/>
      <c r="T504" s="223"/>
      <c r="AT504" s="224" t="s">
        <v>148</v>
      </c>
      <c r="AU504" s="224" t="s">
        <v>83</v>
      </c>
      <c r="AV504" s="14" t="s">
        <v>83</v>
      </c>
      <c r="AW504" s="14" t="s">
        <v>31</v>
      </c>
      <c r="AX504" s="14" t="s">
        <v>75</v>
      </c>
      <c r="AY504" s="224" t="s">
        <v>139</v>
      </c>
    </row>
    <row r="505" spans="2:51" s="15" customFormat="1" ht="11.25">
      <c r="B505" s="225"/>
      <c r="C505" s="226"/>
      <c r="D505" s="205" t="s">
        <v>148</v>
      </c>
      <c r="E505" s="227" t="s">
        <v>1</v>
      </c>
      <c r="F505" s="228" t="s">
        <v>151</v>
      </c>
      <c r="G505" s="226"/>
      <c r="H505" s="229">
        <v>142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AT505" s="235" t="s">
        <v>148</v>
      </c>
      <c r="AU505" s="235" t="s">
        <v>83</v>
      </c>
      <c r="AV505" s="15" t="s">
        <v>146</v>
      </c>
      <c r="AW505" s="15" t="s">
        <v>31</v>
      </c>
      <c r="AX505" s="15" t="s">
        <v>8</v>
      </c>
      <c r="AY505" s="235" t="s">
        <v>139</v>
      </c>
    </row>
    <row r="506" spans="1:65" s="2" customFormat="1" ht="24.2" customHeight="1">
      <c r="A506" s="34"/>
      <c r="B506" s="35"/>
      <c r="C506" s="191" t="s">
        <v>826</v>
      </c>
      <c r="D506" s="191" t="s">
        <v>141</v>
      </c>
      <c r="E506" s="192" t="s">
        <v>816</v>
      </c>
      <c r="F506" s="193" t="s">
        <v>817</v>
      </c>
      <c r="G506" s="194" t="s">
        <v>166</v>
      </c>
      <c r="H506" s="195">
        <v>38</v>
      </c>
      <c r="I506" s="196"/>
      <c r="J506" s="195">
        <f>ROUND(I506*H506,0)</f>
        <v>0</v>
      </c>
      <c r="K506" s="193" t="s">
        <v>145</v>
      </c>
      <c r="L506" s="39"/>
      <c r="M506" s="197" t="s">
        <v>1</v>
      </c>
      <c r="N506" s="198" t="s">
        <v>40</v>
      </c>
      <c r="O506" s="71"/>
      <c r="P506" s="199">
        <f>O506*H506</f>
        <v>0</v>
      </c>
      <c r="Q506" s="199">
        <v>0.3831435</v>
      </c>
      <c r="R506" s="199">
        <f>Q506*H506</f>
        <v>14.559453000000001</v>
      </c>
      <c r="S506" s="199">
        <v>0</v>
      </c>
      <c r="T506" s="200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201" t="s">
        <v>146</v>
      </c>
      <c r="AT506" s="201" t="s">
        <v>141</v>
      </c>
      <c r="AU506" s="201" t="s">
        <v>83</v>
      </c>
      <c r="AY506" s="17" t="s">
        <v>139</v>
      </c>
      <c r="BE506" s="202">
        <f>IF(N506="základní",J506,0)</f>
        <v>0</v>
      </c>
      <c r="BF506" s="202">
        <f>IF(N506="snížená",J506,0)</f>
        <v>0</v>
      </c>
      <c r="BG506" s="202">
        <f>IF(N506="zákl. přenesená",J506,0)</f>
        <v>0</v>
      </c>
      <c r="BH506" s="202">
        <f>IF(N506="sníž. přenesená",J506,0)</f>
        <v>0</v>
      </c>
      <c r="BI506" s="202">
        <f>IF(N506="nulová",J506,0)</f>
        <v>0</v>
      </c>
      <c r="BJ506" s="17" t="s">
        <v>8</v>
      </c>
      <c r="BK506" s="202">
        <f>ROUND(I506*H506,0)</f>
        <v>0</v>
      </c>
      <c r="BL506" s="17" t="s">
        <v>146</v>
      </c>
      <c r="BM506" s="201" t="s">
        <v>827</v>
      </c>
    </row>
    <row r="507" spans="2:51" s="13" customFormat="1" ht="11.25">
      <c r="B507" s="203"/>
      <c r="C507" s="204"/>
      <c r="D507" s="205" t="s">
        <v>148</v>
      </c>
      <c r="E507" s="206" t="s">
        <v>1</v>
      </c>
      <c r="F507" s="207" t="s">
        <v>828</v>
      </c>
      <c r="G507" s="204"/>
      <c r="H507" s="206" t="s">
        <v>1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148</v>
      </c>
      <c r="AU507" s="213" t="s">
        <v>83</v>
      </c>
      <c r="AV507" s="13" t="s">
        <v>8</v>
      </c>
      <c r="AW507" s="13" t="s">
        <v>31</v>
      </c>
      <c r="AX507" s="13" t="s">
        <v>75</v>
      </c>
      <c r="AY507" s="213" t="s">
        <v>139</v>
      </c>
    </row>
    <row r="508" spans="2:51" s="14" customFormat="1" ht="11.25">
      <c r="B508" s="214"/>
      <c r="C508" s="215"/>
      <c r="D508" s="205" t="s">
        <v>148</v>
      </c>
      <c r="E508" s="216" t="s">
        <v>1</v>
      </c>
      <c r="F508" s="217" t="s">
        <v>758</v>
      </c>
      <c r="G508" s="215"/>
      <c r="H508" s="218">
        <v>38</v>
      </c>
      <c r="I508" s="219"/>
      <c r="J508" s="215"/>
      <c r="K508" s="215"/>
      <c r="L508" s="220"/>
      <c r="M508" s="221"/>
      <c r="N508" s="222"/>
      <c r="O508" s="222"/>
      <c r="P508" s="222"/>
      <c r="Q508" s="222"/>
      <c r="R508" s="222"/>
      <c r="S508" s="222"/>
      <c r="T508" s="223"/>
      <c r="AT508" s="224" t="s">
        <v>148</v>
      </c>
      <c r="AU508" s="224" t="s">
        <v>83</v>
      </c>
      <c r="AV508" s="14" t="s">
        <v>83</v>
      </c>
      <c r="AW508" s="14" t="s">
        <v>31</v>
      </c>
      <c r="AX508" s="14" t="s">
        <v>75</v>
      </c>
      <c r="AY508" s="224" t="s">
        <v>139</v>
      </c>
    </row>
    <row r="509" spans="2:51" s="15" customFormat="1" ht="11.25">
      <c r="B509" s="225"/>
      <c r="C509" s="226"/>
      <c r="D509" s="205" t="s">
        <v>148</v>
      </c>
      <c r="E509" s="227" t="s">
        <v>1</v>
      </c>
      <c r="F509" s="228" t="s">
        <v>151</v>
      </c>
      <c r="G509" s="226"/>
      <c r="H509" s="229">
        <v>38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148</v>
      </c>
      <c r="AU509" s="235" t="s">
        <v>83</v>
      </c>
      <c r="AV509" s="15" t="s">
        <v>146</v>
      </c>
      <c r="AW509" s="15" t="s">
        <v>31</v>
      </c>
      <c r="AX509" s="15" t="s">
        <v>8</v>
      </c>
      <c r="AY509" s="235" t="s">
        <v>139</v>
      </c>
    </row>
    <row r="510" spans="1:65" s="2" customFormat="1" ht="24.2" customHeight="1">
      <c r="A510" s="34"/>
      <c r="B510" s="35"/>
      <c r="C510" s="191" t="s">
        <v>829</v>
      </c>
      <c r="D510" s="191" t="s">
        <v>141</v>
      </c>
      <c r="E510" s="192" t="s">
        <v>830</v>
      </c>
      <c r="F510" s="193" t="s">
        <v>831</v>
      </c>
      <c r="G510" s="194" t="s">
        <v>166</v>
      </c>
      <c r="H510" s="195">
        <v>1174.9</v>
      </c>
      <c r="I510" s="196"/>
      <c r="J510" s="195">
        <f>ROUND(I510*H510,0)</f>
        <v>0</v>
      </c>
      <c r="K510" s="193" t="s">
        <v>145</v>
      </c>
      <c r="L510" s="39"/>
      <c r="M510" s="197" t="s">
        <v>1</v>
      </c>
      <c r="N510" s="198" t="s">
        <v>40</v>
      </c>
      <c r="O510" s="71"/>
      <c r="P510" s="199">
        <f>O510*H510</f>
        <v>0</v>
      </c>
      <c r="Q510" s="199">
        <v>0.00601</v>
      </c>
      <c r="R510" s="199">
        <f>Q510*H510</f>
        <v>7.061149</v>
      </c>
      <c r="S510" s="199">
        <v>0</v>
      </c>
      <c r="T510" s="200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01" t="s">
        <v>146</v>
      </c>
      <c r="AT510" s="201" t="s">
        <v>141</v>
      </c>
      <c r="AU510" s="201" t="s">
        <v>83</v>
      </c>
      <c r="AY510" s="17" t="s">
        <v>139</v>
      </c>
      <c r="BE510" s="202">
        <f>IF(N510="základní",J510,0)</f>
        <v>0</v>
      </c>
      <c r="BF510" s="202">
        <f>IF(N510="snížená",J510,0)</f>
        <v>0</v>
      </c>
      <c r="BG510" s="202">
        <f>IF(N510="zákl. přenesená",J510,0)</f>
        <v>0</v>
      </c>
      <c r="BH510" s="202">
        <f>IF(N510="sníž. přenesená",J510,0)</f>
        <v>0</v>
      </c>
      <c r="BI510" s="202">
        <f>IF(N510="nulová",J510,0)</f>
        <v>0</v>
      </c>
      <c r="BJ510" s="17" t="s">
        <v>8</v>
      </c>
      <c r="BK510" s="202">
        <f>ROUND(I510*H510,0)</f>
        <v>0</v>
      </c>
      <c r="BL510" s="17" t="s">
        <v>146</v>
      </c>
      <c r="BM510" s="201" t="s">
        <v>832</v>
      </c>
    </row>
    <row r="511" spans="2:51" s="13" customFormat="1" ht="11.25">
      <c r="B511" s="203"/>
      <c r="C511" s="204"/>
      <c r="D511" s="205" t="s">
        <v>148</v>
      </c>
      <c r="E511" s="206" t="s">
        <v>1</v>
      </c>
      <c r="F511" s="207" t="s">
        <v>809</v>
      </c>
      <c r="G511" s="204"/>
      <c r="H511" s="206" t="s">
        <v>1</v>
      </c>
      <c r="I511" s="208"/>
      <c r="J511" s="204"/>
      <c r="K511" s="204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148</v>
      </c>
      <c r="AU511" s="213" t="s">
        <v>83</v>
      </c>
      <c r="AV511" s="13" t="s">
        <v>8</v>
      </c>
      <c r="AW511" s="13" t="s">
        <v>31</v>
      </c>
      <c r="AX511" s="13" t="s">
        <v>75</v>
      </c>
      <c r="AY511" s="213" t="s">
        <v>139</v>
      </c>
    </row>
    <row r="512" spans="2:51" s="14" customFormat="1" ht="11.25">
      <c r="B512" s="214"/>
      <c r="C512" s="215"/>
      <c r="D512" s="205" t="s">
        <v>148</v>
      </c>
      <c r="E512" s="216" t="s">
        <v>1</v>
      </c>
      <c r="F512" s="217" t="s">
        <v>780</v>
      </c>
      <c r="G512" s="215"/>
      <c r="H512" s="218">
        <v>1174.9</v>
      </c>
      <c r="I512" s="219"/>
      <c r="J512" s="215"/>
      <c r="K512" s="215"/>
      <c r="L512" s="220"/>
      <c r="M512" s="221"/>
      <c r="N512" s="222"/>
      <c r="O512" s="222"/>
      <c r="P512" s="222"/>
      <c r="Q512" s="222"/>
      <c r="R512" s="222"/>
      <c r="S512" s="222"/>
      <c r="T512" s="223"/>
      <c r="AT512" s="224" t="s">
        <v>148</v>
      </c>
      <c r="AU512" s="224" t="s">
        <v>83</v>
      </c>
      <c r="AV512" s="14" t="s">
        <v>83</v>
      </c>
      <c r="AW512" s="14" t="s">
        <v>31</v>
      </c>
      <c r="AX512" s="14" t="s">
        <v>75</v>
      </c>
      <c r="AY512" s="224" t="s">
        <v>139</v>
      </c>
    </row>
    <row r="513" spans="2:51" s="15" customFormat="1" ht="11.25">
      <c r="B513" s="225"/>
      <c r="C513" s="226"/>
      <c r="D513" s="205" t="s">
        <v>148</v>
      </c>
      <c r="E513" s="227" t="s">
        <v>1</v>
      </c>
      <c r="F513" s="228" t="s">
        <v>151</v>
      </c>
      <c r="G513" s="226"/>
      <c r="H513" s="229">
        <v>1174.9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AT513" s="235" t="s">
        <v>148</v>
      </c>
      <c r="AU513" s="235" t="s">
        <v>83</v>
      </c>
      <c r="AV513" s="15" t="s">
        <v>146</v>
      </c>
      <c r="AW513" s="15" t="s">
        <v>31</v>
      </c>
      <c r="AX513" s="15" t="s">
        <v>8</v>
      </c>
      <c r="AY513" s="235" t="s">
        <v>139</v>
      </c>
    </row>
    <row r="514" spans="1:65" s="2" customFormat="1" ht="21.75" customHeight="1">
      <c r="A514" s="34"/>
      <c r="B514" s="35"/>
      <c r="C514" s="191" t="s">
        <v>833</v>
      </c>
      <c r="D514" s="191" t="s">
        <v>141</v>
      </c>
      <c r="E514" s="192" t="s">
        <v>834</v>
      </c>
      <c r="F514" s="193" t="s">
        <v>835</v>
      </c>
      <c r="G514" s="194" t="s">
        <v>166</v>
      </c>
      <c r="H514" s="195">
        <v>973</v>
      </c>
      <c r="I514" s="196"/>
      <c r="J514" s="195">
        <f>ROUND(I514*H514,0)</f>
        <v>0</v>
      </c>
      <c r="K514" s="193" t="s">
        <v>145</v>
      </c>
      <c r="L514" s="39"/>
      <c r="M514" s="197" t="s">
        <v>1</v>
      </c>
      <c r="N514" s="198" t="s">
        <v>40</v>
      </c>
      <c r="O514" s="71"/>
      <c r="P514" s="199">
        <f>O514*H514</f>
        <v>0</v>
      </c>
      <c r="Q514" s="199">
        <v>0.00051</v>
      </c>
      <c r="R514" s="199">
        <f>Q514*H514</f>
        <v>0.49623000000000006</v>
      </c>
      <c r="S514" s="199">
        <v>0</v>
      </c>
      <c r="T514" s="200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01" t="s">
        <v>146</v>
      </c>
      <c r="AT514" s="201" t="s">
        <v>141</v>
      </c>
      <c r="AU514" s="201" t="s">
        <v>83</v>
      </c>
      <c r="AY514" s="17" t="s">
        <v>139</v>
      </c>
      <c r="BE514" s="202">
        <f>IF(N514="základní",J514,0)</f>
        <v>0</v>
      </c>
      <c r="BF514" s="202">
        <f>IF(N514="snížená",J514,0)</f>
        <v>0</v>
      </c>
      <c r="BG514" s="202">
        <f>IF(N514="zákl. přenesená",J514,0)</f>
        <v>0</v>
      </c>
      <c r="BH514" s="202">
        <f>IF(N514="sníž. přenesená",J514,0)</f>
        <v>0</v>
      </c>
      <c r="BI514" s="202">
        <f>IF(N514="nulová",J514,0)</f>
        <v>0</v>
      </c>
      <c r="BJ514" s="17" t="s">
        <v>8</v>
      </c>
      <c r="BK514" s="202">
        <f>ROUND(I514*H514,0)</f>
        <v>0</v>
      </c>
      <c r="BL514" s="17" t="s">
        <v>146</v>
      </c>
      <c r="BM514" s="201" t="s">
        <v>836</v>
      </c>
    </row>
    <row r="515" spans="2:51" s="13" customFormat="1" ht="11.25">
      <c r="B515" s="203"/>
      <c r="C515" s="204"/>
      <c r="D515" s="205" t="s">
        <v>148</v>
      </c>
      <c r="E515" s="206" t="s">
        <v>1</v>
      </c>
      <c r="F515" s="207" t="s">
        <v>809</v>
      </c>
      <c r="G515" s="204"/>
      <c r="H515" s="206" t="s">
        <v>1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148</v>
      </c>
      <c r="AU515" s="213" t="s">
        <v>83</v>
      </c>
      <c r="AV515" s="13" t="s">
        <v>8</v>
      </c>
      <c r="AW515" s="13" t="s">
        <v>31</v>
      </c>
      <c r="AX515" s="13" t="s">
        <v>75</v>
      </c>
      <c r="AY515" s="213" t="s">
        <v>139</v>
      </c>
    </row>
    <row r="516" spans="2:51" s="14" customFormat="1" ht="11.25">
      <c r="B516" s="214"/>
      <c r="C516" s="215"/>
      <c r="D516" s="205" t="s">
        <v>148</v>
      </c>
      <c r="E516" s="216" t="s">
        <v>1</v>
      </c>
      <c r="F516" s="217" t="s">
        <v>810</v>
      </c>
      <c r="G516" s="215"/>
      <c r="H516" s="218">
        <v>973</v>
      </c>
      <c r="I516" s="219"/>
      <c r="J516" s="215"/>
      <c r="K516" s="215"/>
      <c r="L516" s="220"/>
      <c r="M516" s="221"/>
      <c r="N516" s="222"/>
      <c r="O516" s="222"/>
      <c r="P516" s="222"/>
      <c r="Q516" s="222"/>
      <c r="R516" s="222"/>
      <c r="S516" s="222"/>
      <c r="T516" s="223"/>
      <c r="AT516" s="224" t="s">
        <v>148</v>
      </c>
      <c r="AU516" s="224" t="s">
        <v>83</v>
      </c>
      <c r="AV516" s="14" t="s">
        <v>83</v>
      </c>
      <c r="AW516" s="14" t="s">
        <v>31</v>
      </c>
      <c r="AX516" s="14" t="s">
        <v>75</v>
      </c>
      <c r="AY516" s="224" t="s">
        <v>139</v>
      </c>
    </row>
    <row r="517" spans="2:51" s="15" customFormat="1" ht="11.25">
      <c r="B517" s="225"/>
      <c r="C517" s="226"/>
      <c r="D517" s="205" t="s">
        <v>148</v>
      </c>
      <c r="E517" s="227" t="s">
        <v>1</v>
      </c>
      <c r="F517" s="228" t="s">
        <v>151</v>
      </c>
      <c r="G517" s="226"/>
      <c r="H517" s="229">
        <v>973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AT517" s="235" t="s">
        <v>148</v>
      </c>
      <c r="AU517" s="235" t="s">
        <v>83</v>
      </c>
      <c r="AV517" s="15" t="s">
        <v>146</v>
      </c>
      <c r="AW517" s="15" t="s">
        <v>31</v>
      </c>
      <c r="AX517" s="15" t="s">
        <v>8</v>
      </c>
      <c r="AY517" s="235" t="s">
        <v>139</v>
      </c>
    </row>
    <row r="518" spans="1:65" s="2" customFormat="1" ht="21.75" customHeight="1">
      <c r="A518" s="34"/>
      <c r="B518" s="35"/>
      <c r="C518" s="191" t="s">
        <v>837</v>
      </c>
      <c r="D518" s="191" t="s">
        <v>141</v>
      </c>
      <c r="E518" s="192" t="s">
        <v>834</v>
      </c>
      <c r="F518" s="193" t="s">
        <v>835</v>
      </c>
      <c r="G518" s="194" t="s">
        <v>166</v>
      </c>
      <c r="H518" s="195">
        <v>18</v>
      </c>
      <c r="I518" s="196"/>
      <c r="J518" s="195">
        <f>ROUND(I518*H518,0)</f>
        <v>0</v>
      </c>
      <c r="K518" s="193" t="s">
        <v>145</v>
      </c>
      <c r="L518" s="39"/>
      <c r="M518" s="197" t="s">
        <v>1</v>
      </c>
      <c r="N518" s="198" t="s">
        <v>40</v>
      </c>
      <c r="O518" s="71"/>
      <c r="P518" s="199">
        <f>O518*H518</f>
        <v>0</v>
      </c>
      <c r="Q518" s="199">
        <v>0.00051</v>
      </c>
      <c r="R518" s="199">
        <f>Q518*H518</f>
        <v>0.00918</v>
      </c>
      <c r="S518" s="199">
        <v>0</v>
      </c>
      <c r="T518" s="200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01" t="s">
        <v>146</v>
      </c>
      <c r="AT518" s="201" t="s">
        <v>141</v>
      </c>
      <c r="AU518" s="201" t="s">
        <v>83</v>
      </c>
      <c r="AY518" s="17" t="s">
        <v>139</v>
      </c>
      <c r="BE518" s="202">
        <f>IF(N518="základní",J518,0)</f>
        <v>0</v>
      </c>
      <c r="BF518" s="202">
        <f>IF(N518="snížená",J518,0)</f>
        <v>0</v>
      </c>
      <c r="BG518" s="202">
        <f>IF(N518="zákl. přenesená",J518,0)</f>
        <v>0</v>
      </c>
      <c r="BH518" s="202">
        <f>IF(N518="sníž. přenesená",J518,0)</f>
        <v>0</v>
      </c>
      <c r="BI518" s="202">
        <f>IF(N518="nulová",J518,0)</f>
        <v>0</v>
      </c>
      <c r="BJ518" s="17" t="s">
        <v>8</v>
      </c>
      <c r="BK518" s="202">
        <f>ROUND(I518*H518,0)</f>
        <v>0</v>
      </c>
      <c r="BL518" s="17" t="s">
        <v>146</v>
      </c>
      <c r="BM518" s="201" t="s">
        <v>838</v>
      </c>
    </row>
    <row r="519" spans="2:51" s="13" customFormat="1" ht="11.25">
      <c r="B519" s="203"/>
      <c r="C519" s="204"/>
      <c r="D519" s="205" t="s">
        <v>148</v>
      </c>
      <c r="E519" s="206" t="s">
        <v>1</v>
      </c>
      <c r="F519" s="207" t="s">
        <v>839</v>
      </c>
      <c r="G519" s="204"/>
      <c r="H519" s="206" t="s">
        <v>1</v>
      </c>
      <c r="I519" s="208"/>
      <c r="J519" s="204"/>
      <c r="K519" s="204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148</v>
      </c>
      <c r="AU519" s="213" t="s">
        <v>83</v>
      </c>
      <c r="AV519" s="13" t="s">
        <v>8</v>
      </c>
      <c r="AW519" s="13" t="s">
        <v>31</v>
      </c>
      <c r="AX519" s="13" t="s">
        <v>75</v>
      </c>
      <c r="AY519" s="213" t="s">
        <v>139</v>
      </c>
    </row>
    <row r="520" spans="2:51" s="14" customFormat="1" ht="11.25">
      <c r="B520" s="214"/>
      <c r="C520" s="215"/>
      <c r="D520" s="205" t="s">
        <v>148</v>
      </c>
      <c r="E520" s="216" t="s">
        <v>1</v>
      </c>
      <c r="F520" s="217" t="s">
        <v>214</v>
      </c>
      <c r="G520" s="215"/>
      <c r="H520" s="218">
        <v>18</v>
      </c>
      <c r="I520" s="219"/>
      <c r="J520" s="215"/>
      <c r="K520" s="215"/>
      <c r="L520" s="220"/>
      <c r="M520" s="221"/>
      <c r="N520" s="222"/>
      <c r="O520" s="222"/>
      <c r="P520" s="222"/>
      <c r="Q520" s="222"/>
      <c r="R520" s="222"/>
      <c r="S520" s="222"/>
      <c r="T520" s="223"/>
      <c r="AT520" s="224" t="s">
        <v>148</v>
      </c>
      <c r="AU520" s="224" t="s">
        <v>83</v>
      </c>
      <c r="AV520" s="14" t="s">
        <v>83</v>
      </c>
      <c r="AW520" s="14" t="s">
        <v>31</v>
      </c>
      <c r="AX520" s="14" t="s">
        <v>75</v>
      </c>
      <c r="AY520" s="224" t="s">
        <v>139</v>
      </c>
    </row>
    <row r="521" spans="2:51" s="15" customFormat="1" ht="11.25">
      <c r="B521" s="225"/>
      <c r="C521" s="226"/>
      <c r="D521" s="205" t="s">
        <v>148</v>
      </c>
      <c r="E521" s="227" t="s">
        <v>1</v>
      </c>
      <c r="F521" s="228" t="s">
        <v>151</v>
      </c>
      <c r="G521" s="226"/>
      <c r="H521" s="229">
        <v>18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AT521" s="235" t="s">
        <v>148</v>
      </c>
      <c r="AU521" s="235" t="s">
        <v>83</v>
      </c>
      <c r="AV521" s="15" t="s">
        <v>146</v>
      </c>
      <c r="AW521" s="15" t="s">
        <v>31</v>
      </c>
      <c r="AX521" s="15" t="s">
        <v>8</v>
      </c>
      <c r="AY521" s="235" t="s">
        <v>139</v>
      </c>
    </row>
    <row r="522" spans="1:65" s="2" customFormat="1" ht="33" customHeight="1">
      <c r="A522" s="34"/>
      <c r="B522" s="35"/>
      <c r="C522" s="191" t="s">
        <v>188</v>
      </c>
      <c r="D522" s="191" t="s">
        <v>141</v>
      </c>
      <c r="E522" s="192" t="s">
        <v>840</v>
      </c>
      <c r="F522" s="193" t="s">
        <v>841</v>
      </c>
      <c r="G522" s="194" t="s">
        <v>166</v>
      </c>
      <c r="H522" s="195">
        <v>18</v>
      </c>
      <c r="I522" s="196"/>
      <c r="J522" s="195">
        <f>ROUND(I522*H522,0)</f>
        <v>0</v>
      </c>
      <c r="K522" s="193" t="s">
        <v>145</v>
      </c>
      <c r="L522" s="39"/>
      <c r="M522" s="197" t="s">
        <v>1</v>
      </c>
      <c r="N522" s="198" t="s">
        <v>40</v>
      </c>
      <c r="O522" s="71"/>
      <c r="P522" s="199">
        <f>O522*H522</f>
        <v>0</v>
      </c>
      <c r="Q522" s="199">
        <v>0.10373</v>
      </c>
      <c r="R522" s="199">
        <f>Q522*H522</f>
        <v>1.86714</v>
      </c>
      <c r="S522" s="199">
        <v>0</v>
      </c>
      <c r="T522" s="200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01" t="s">
        <v>146</v>
      </c>
      <c r="AT522" s="201" t="s">
        <v>141</v>
      </c>
      <c r="AU522" s="201" t="s">
        <v>83</v>
      </c>
      <c r="AY522" s="17" t="s">
        <v>139</v>
      </c>
      <c r="BE522" s="202">
        <f>IF(N522="základní",J522,0)</f>
        <v>0</v>
      </c>
      <c r="BF522" s="202">
        <f>IF(N522="snížená",J522,0)</f>
        <v>0</v>
      </c>
      <c r="BG522" s="202">
        <f>IF(N522="zákl. přenesená",J522,0)</f>
        <v>0</v>
      </c>
      <c r="BH522" s="202">
        <f>IF(N522="sníž. přenesená",J522,0)</f>
        <v>0</v>
      </c>
      <c r="BI522" s="202">
        <f>IF(N522="nulová",J522,0)</f>
        <v>0</v>
      </c>
      <c r="BJ522" s="17" t="s">
        <v>8</v>
      </c>
      <c r="BK522" s="202">
        <f>ROUND(I522*H522,0)</f>
        <v>0</v>
      </c>
      <c r="BL522" s="17" t="s">
        <v>146</v>
      </c>
      <c r="BM522" s="201" t="s">
        <v>842</v>
      </c>
    </row>
    <row r="523" spans="2:51" s="13" customFormat="1" ht="11.25">
      <c r="B523" s="203"/>
      <c r="C523" s="204"/>
      <c r="D523" s="205" t="s">
        <v>148</v>
      </c>
      <c r="E523" s="206" t="s">
        <v>1</v>
      </c>
      <c r="F523" s="207" t="s">
        <v>843</v>
      </c>
      <c r="G523" s="204"/>
      <c r="H523" s="206" t="s">
        <v>1</v>
      </c>
      <c r="I523" s="208"/>
      <c r="J523" s="204"/>
      <c r="K523" s="204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148</v>
      </c>
      <c r="AU523" s="213" t="s">
        <v>83</v>
      </c>
      <c r="AV523" s="13" t="s">
        <v>8</v>
      </c>
      <c r="AW523" s="13" t="s">
        <v>31</v>
      </c>
      <c r="AX523" s="13" t="s">
        <v>75</v>
      </c>
      <c r="AY523" s="213" t="s">
        <v>139</v>
      </c>
    </row>
    <row r="524" spans="2:51" s="14" customFormat="1" ht="11.25">
      <c r="B524" s="214"/>
      <c r="C524" s="215"/>
      <c r="D524" s="205" t="s">
        <v>148</v>
      </c>
      <c r="E524" s="216" t="s">
        <v>1</v>
      </c>
      <c r="F524" s="217" t="s">
        <v>214</v>
      </c>
      <c r="G524" s="215"/>
      <c r="H524" s="218">
        <v>18</v>
      </c>
      <c r="I524" s="219"/>
      <c r="J524" s="215"/>
      <c r="K524" s="215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148</v>
      </c>
      <c r="AU524" s="224" t="s">
        <v>83</v>
      </c>
      <c r="AV524" s="14" t="s">
        <v>83</v>
      </c>
      <c r="AW524" s="14" t="s">
        <v>31</v>
      </c>
      <c r="AX524" s="14" t="s">
        <v>75</v>
      </c>
      <c r="AY524" s="224" t="s">
        <v>139</v>
      </c>
    </row>
    <row r="525" spans="2:51" s="15" customFormat="1" ht="11.25">
      <c r="B525" s="225"/>
      <c r="C525" s="226"/>
      <c r="D525" s="205" t="s">
        <v>148</v>
      </c>
      <c r="E525" s="227" t="s">
        <v>1</v>
      </c>
      <c r="F525" s="228" t="s">
        <v>151</v>
      </c>
      <c r="G525" s="226"/>
      <c r="H525" s="229">
        <v>18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AT525" s="235" t="s">
        <v>148</v>
      </c>
      <c r="AU525" s="235" t="s">
        <v>83</v>
      </c>
      <c r="AV525" s="15" t="s">
        <v>146</v>
      </c>
      <c r="AW525" s="15" t="s">
        <v>31</v>
      </c>
      <c r="AX525" s="15" t="s">
        <v>8</v>
      </c>
      <c r="AY525" s="235" t="s">
        <v>139</v>
      </c>
    </row>
    <row r="526" spans="1:65" s="2" customFormat="1" ht="33" customHeight="1">
      <c r="A526" s="34"/>
      <c r="B526" s="35"/>
      <c r="C526" s="191" t="s">
        <v>844</v>
      </c>
      <c r="D526" s="191" t="s">
        <v>141</v>
      </c>
      <c r="E526" s="192" t="s">
        <v>845</v>
      </c>
      <c r="F526" s="193" t="s">
        <v>846</v>
      </c>
      <c r="G526" s="194" t="s">
        <v>166</v>
      </c>
      <c r="H526" s="195">
        <v>973</v>
      </c>
      <c r="I526" s="196"/>
      <c r="J526" s="195">
        <f>ROUND(I526*H526,0)</f>
        <v>0</v>
      </c>
      <c r="K526" s="193" t="s">
        <v>145</v>
      </c>
      <c r="L526" s="39"/>
      <c r="M526" s="197" t="s">
        <v>1</v>
      </c>
      <c r="N526" s="198" t="s">
        <v>40</v>
      </c>
      <c r="O526" s="71"/>
      <c r="P526" s="199">
        <f>O526*H526</f>
        <v>0</v>
      </c>
      <c r="Q526" s="199">
        <v>0.10373</v>
      </c>
      <c r="R526" s="199">
        <f>Q526*H526</f>
        <v>100.92929000000001</v>
      </c>
      <c r="S526" s="199">
        <v>0</v>
      </c>
      <c r="T526" s="200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01" t="s">
        <v>146</v>
      </c>
      <c r="AT526" s="201" t="s">
        <v>141</v>
      </c>
      <c r="AU526" s="201" t="s">
        <v>83</v>
      </c>
      <c r="AY526" s="17" t="s">
        <v>139</v>
      </c>
      <c r="BE526" s="202">
        <f>IF(N526="základní",J526,0)</f>
        <v>0</v>
      </c>
      <c r="BF526" s="202">
        <f>IF(N526="snížená",J526,0)</f>
        <v>0</v>
      </c>
      <c r="BG526" s="202">
        <f>IF(N526="zákl. přenesená",J526,0)</f>
        <v>0</v>
      </c>
      <c r="BH526" s="202">
        <f>IF(N526="sníž. přenesená",J526,0)</f>
        <v>0</v>
      </c>
      <c r="BI526" s="202">
        <f>IF(N526="nulová",J526,0)</f>
        <v>0</v>
      </c>
      <c r="BJ526" s="17" t="s">
        <v>8</v>
      </c>
      <c r="BK526" s="202">
        <f>ROUND(I526*H526,0)</f>
        <v>0</v>
      </c>
      <c r="BL526" s="17" t="s">
        <v>146</v>
      </c>
      <c r="BM526" s="201" t="s">
        <v>847</v>
      </c>
    </row>
    <row r="527" spans="2:51" s="13" customFormat="1" ht="11.25">
      <c r="B527" s="203"/>
      <c r="C527" s="204"/>
      <c r="D527" s="205" t="s">
        <v>148</v>
      </c>
      <c r="E527" s="206" t="s">
        <v>1</v>
      </c>
      <c r="F527" s="207" t="s">
        <v>809</v>
      </c>
      <c r="G527" s="204"/>
      <c r="H527" s="206" t="s">
        <v>1</v>
      </c>
      <c r="I527" s="208"/>
      <c r="J527" s="204"/>
      <c r="K527" s="204"/>
      <c r="L527" s="209"/>
      <c r="M527" s="210"/>
      <c r="N527" s="211"/>
      <c r="O527" s="211"/>
      <c r="P527" s="211"/>
      <c r="Q527" s="211"/>
      <c r="R527" s="211"/>
      <c r="S527" s="211"/>
      <c r="T527" s="212"/>
      <c r="AT527" s="213" t="s">
        <v>148</v>
      </c>
      <c r="AU527" s="213" t="s">
        <v>83</v>
      </c>
      <c r="AV527" s="13" t="s">
        <v>8</v>
      </c>
      <c r="AW527" s="13" t="s">
        <v>31</v>
      </c>
      <c r="AX527" s="13" t="s">
        <v>75</v>
      </c>
      <c r="AY527" s="213" t="s">
        <v>139</v>
      </c>
    </row>
    <row r="528" spans="2:51" s="14" customFormat="1" ht="11.25">
      <c r="B528" s="214"/>
      <c r="C528" s="215"/>
      <c r="D528" s="205" t="s">
        <v>148</v>
      </c>
      <c r="E528" s="216" t="s">
        <v>1</v>
      </c>
      <c r="F528" s="217" t="s">
        <v>810</v>
      </c>
      <c r="G528" s="215"/>
      <c r="H528" s="218">
        <v>973</v>
      </c>
      <c r="I528" s="219"/>
      <c r="J528" s="215"/>
      <c r="K528" s="215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148</v>
      </c>
      <c r="AU528" s="224" t="s">
        <v>83</v>
      </c>
      <c r="AV528" s="14" t="s">
        <v>83</v>
      </c>
      <c r="AW528" s="14" t="s">
        <v>31</v>
      </c>
      <c r="AX528" s="14" t="s">
        <v>75</v>
      </c>
      <c r="AY528" s="224" t="s">
        <v>139</v>
      </c>
    </row>
    <row r="529" spans="2:51" s="15" customFormat="1" ht="11.25">
      <c r="B529" s="225"/>
      <c r="C529" s="226"/>
      <c r="D529" s="205" t="s">
        <v>148</v>
      </c>
      <c r="E529" s="227" t="s">
        <v>1</v>
      </c>
      <c r="F529" s="228" t="s">
        <v>151</v>
      </c>
      <c r="G529" s="226"/>
      <c r="H529" s="229">
        <v>973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AT529" s="235" t="s">
        <v>148</v>
      </c>
      <c r="AU529" s="235" t="s">
        <v>83</v>
      </c>
      <c r="AV529" s="15" t="s">
        <v>146</v>
      </c>
      <c r="AW529" s="15" t="s">
        <v>31</v>
      </c>
      <c r="AX529" s="15" t="s">
        <v>8</v>
      </c>
      <c r="AY529" s="235" t="s">
        <v>139</v>
      </c>
    </row>
    <row r="530" spans="1:65" s="2" customFormat="1" ht="24.2" customHeight="1">
      <c r="A530" s="34"/>
      <c r="B530" s="35"/>
      <c r="C530" s="191" t="s">
        <v>848</v>
      </c>
      <c r="D530" s="191" t="s">
        <v>141</v>
      </c>
      <c r="E530" s="192" t="s">
        <v>849</v>
      </c>
      <c r="F530" s="193" t="s">
        <v>850</v>
      </c>
      <c r="G530" s="194" t="s">
        <v>166</v>
      </c>
      <c r="H530" s="195">
        <v>10</v>
      </c>
      <c r="I530" s="196"/>
      <c r="J530" s="195">
        <f>ROUND(I530*H530,0)</f>
        <v>0</v>
      </c>
      <c r="K530" s="193" t="s">
        <v>145</v>
      </c>
      <c r="L530" s="39"/>
      <c r="M530" s="197" t="s">
        <v>1</v>
      </c>
      <c r="N530" s="198" t="s">
        <v>40</v>
      </c>
      <c r="O530" s="71"/>
      <c r="P530" s="199">
        <f>O530*H530</f>
        <v>0</v>
      </c>
      <c r="Q530" s="199">
        <v>0.1837</v>
      </c>
      <c r="R530" s="199">
        <f>Q530*H530</f>
        <v>1.837</v>
      </c>
      <c r="S530" s="199">
        <v>0</v>
      </c>
      <c r="T530" s="200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01" t="s">
        <v>146</v>
      </c>
      <c r="AT530" s="201" t="s">
        <v>141</v>
      </c>
      <c r="AU530" s="201" t="s">
        <v>83</v>
      </c>
      <c r="AY530" s="17" t="s">
        <v>139</v>
      </c>
      <c r="BE530" s="202">
        <f>IF(N530="základní",J530,0)</f>
        <v>0</v>
      </c>
      <c r="BF530" s="202">
        <f>IF(N530="snížená",J530,0)</f>
        <v>0</v>
      </c>
      <c r="BG530" s="202">
        <f>IF(N530="zákl. přenesená",J530,0)</f>
        <v>0</v>
      </c>
      <c r="BH530" s="202">
        <f>IF(N530="sníž. přenesená",J530,0)</f>
        <v>0</v>
      </c>
      <c r="BI530" s="202">
        <f>IF(N530="nulová",J530,0)</f>
        <v>0</v>
      </c>
      <c r="BJ530" s="17" t="s">
        <v>8</v>
      </c>
      <c r="BK530" s="202">
        <f>ROUND(I530*H530,0)</f>
        <v>0</v>
      </c>
      <c r="BL530" s="17" t="s">
        <v>146</v>
      </c>
      <c r="BM530" s="201" t="s">
        <v>851</v>
      </c>
    </row>
    <row r="531" spans="2:51" s="13" customFormat="1" ht="22.5">
      <c r="B531" s="203"/>
      <c r="C531" s="204"/>
      <c r="D531" s="205" t="s">
        <v>148</v>
      </c>
      <c r="E531" s="206" t="s">
        <v>1</v>
      </c>
      <c r="F531" s="207" t="s">
        <v>852</v>
      </c>
      <c r="G531" s="204"/>
      <c r="H531" s="206" t="s">
        <v>1</v>
      </c>
      <c r="I531" s="208"/>
      <c r="J531" s="204"/>
      <c r="K531" s="204"/>
      <c r="L531" s="209"/>
      <c r="M531" s="210"/>
      <c r="N531" s="211"/>
      <c r="O531" s="211"/>
      <c r="P531" s="211"/>
      <c r="Q531" s="211"/>
      <c r="R531" s="211"/>
      <c r="S531" s="211"/>
      <c r="T531" s="212"/>
      <c r="AT531" s="213" t="s">
        <v>148</v>
      </c>
      <c r="AU531" s="213" t="s">
        <v>83</v>
      </c>
      <c r="AV531" s="13" t="s">
        <v>8</v>
      </c>
      <c r="AW531" s="13" t="s">
        <v>31</v>
      </c>
      <c r="AX531" s="13" t="s">
        <v>75</v>
      </c>
      <c r="AY531" s="213" t="s">
        <v>139</v>
      </c>
    </row>
    <row r="532" spans="2:51" s="14" customFormat="1" ht="11.25">
      <c r="B532" s="214"/>
      <c r="C532" s="215"/>
      <c r="D532" s="205" t="s">
        <v>148</v>
      </c>
      <c r="E532" s="216" t="s">
        <v>1</v>
      </c>
      <c r="F532" s="217" t="s">
        <v>189</v>
      </c>
      <c r="G532" s="215"/>
      <c r="H532" s="218">
        <v>10</v>
      </c>
      <c r="I532" s="219"/>
      <c r="J532" s="215"/>
      <c r="K532" s="215"/>
      <c r="L532" s="220"/>
      <c r="M532" s="221"/>
      <c r="N532" s="222"/>
      <c r="O532" s="222"/>
      <c r="P532" s="222"/>
      <c r="Q532" s="222"/>
      <c r="R532" s="222"/>
      <c r="S532" s="222"/>
      <c r="T532" s="223"/>
      <c r="AT532" s="224" t="s">
        <v>148</v>
      </c>
      <c r="AU532" s="224" t="s">
        <v>83</v>
      </c>
      <c r="AV532" s="14" t="s">
        <v>83</v>
      </c>
      <c r="AW532" s="14" t="s">
        <v>31</v>
      </c>
      <c r="AX532" s="14" t="s">
        <v>75</v>
      </c>
      <c r="AY532" s="224" t="s">
        <v>139</v>
      </c>
    </row>
    <row r="533" spans="2:51" s="15" customFormat="1" ht="11.25">
      <c r="B533" s="225"/>
      <c r="C533" s="226"/>
      <c r="D533" s="205" t="s">
        <v>148</v>
      </c>
      <c r="E533" s="227" t="s">
        <v>1</v>
      </c>
      <c r="F533" s="228" t="s">
        <v>151</v>
      </c>
      <c r="G533" s="226"/>
      <c r="H533" s="229">
        <v>10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AT533" s="235" t="s">
        <v>148</v>
      </c>
      <c r="AU533" s="235" t="s">
        <v>83</v>
      </c>
      <c r="AV533" s="15" t="s">
        <v>146</v>
      </c>
      <c r="AW533" s="15" t="s">
        <v>31</v>
      </c>
      <c r="AX533" s="15" t="s">
        <v>8</v>
      </c>
      <c r="AY533" s="235" t="s">
        <v>139</v>
      </c>
    </row>
    <row r="534" spans="1:65" s="2" customFormat="1" ht="16.5" customHeight="1">
      <c r="A534" s="34"/>
      <c r="B534" s="35"/>
      <c r="C534" s="241" t="s">
        <v>853</v>
      </c>
      <c r="D534" s="241" t="s">
        <v>560</v>
      </c>
      <c r="E534" s="242" t="s">
        <v>854</v>
      </c>
      <c r="F534" s="243" t="s">
        <v>855</v>
      </c>
      <c r="G534" s="244" t="s">
        <v>166</v>
      </c>
      <c r="H534" s="245">
        <v>10.2</v>
      </c>
      <c r="I534" s="246"/>
      <c r="J534" s="245">
        <f>ROUND(I534*H534,0)</f>
        <v>0</v>
      </c>
      <c r="K534" s="243" t="s">
        <v>145</v>
      </c>
      <c r="L534" s="247"/>
      <c r="M534" s="248" t="s">
        <v>1</v>
      </c>
      <c r="N534" s="249" t="s">
        <v>40</v>
      </c>
      <c r="O534" s="71"/>
      <c r="P534" s="199">
        <f>O534*H534</f>
        <v>0</v>
      </c>
      <c r="Q534" s="199">
        <v>0.222</v>
      </c>
      <c r="R534" s="199">
        <f>Q534*H534</f>
        <v>2.2643999999999997</v>
      </c>
      <c r="S534" s="199">
        <v>0</v>
      </c>
      <c r="T534" s="200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201" t="s">
        <v>181</v>
      </c>
      <c r="AT534" s="201" t="s">
        <v>560</v>
      </c>
      <c r="AU534" s="201" t="s">
        <v>83</v>
      </c>
      <c r="AY534" s="17" t="s">
        <v>139</v>
      </c>
      <c r="BE534" s="202">
        <f>IF(N534="základní",J534,0)</f>
        <v>0</v>
      </c>
      <c r="BF534" s="202">
        <f>IF(N534="snížená",J534,0)</f>
        <v>0</v>
      </c>
      <c r="BG534" s="202">
        <f>IF(N534="zákl. přenesená",J534,0)</f>
        <v>0</v>
      </c>
      <c r="BH534" s="202">
        <f>IF(N534="sníž. přenesená",J534,0)</f>
        <v>0</v>
      </c>
      <c r="BI534" s="202">
        <f>IF(N534="nulová",J534,0)</f>
        <v>0</v>
      </c>
      <c r="BJ534" s="17" t="s">
        <v>8</v>
      </c>
      <c r="BK534" s="202">
        <f>ROUND(I534*H534,0)</f>
        <v>0</v>
      </c>
      <c r="BL534" s="17" t="s">
        <v>146</v>
      </c>
      <c r="BM534" s="201" t="s">
        <v>856</v>
      </c>
    </row>
    <row r="535" spans="2:51" s="13" customFormat="1" ht="22.5">
      <c r="B535" s="203"/>
      <c r="C535" s="204"/>
      <c r="D535" s="205" t="s">
        <v>148</v>
      </c>
      <c r="E535" s="206" t="s">
        <v>1</v>
      </c>
      <c r="F535" s="207" t="s">
        <v>857</v>
      </c>
      <c r="G535" s="204"/>
      <c r="H535" s="206" t="s">
        <v>1</v>
      </c>
      <c r="I535" s="208"/>
      <c r="J535" s="204"/>
      <c r="K535" s="204"/>
      <c r="L535" s="209"/>
      <c r="M535" s="210"/>
      <c r="N535" s="211"/>
      <c r="O535" s="211"/>
      <c r="P535" s="211"/>
      <c r="Q535" s="211"/>
      <c r="R535" s="211"/>
      <c r="S535" s="211"/>
      <c r="T535" s="212"/>
      <c r="AT535" s="213" t="s">
        <v>148</v>
      </c>
      <c r="AU535" s="213" t="s">
        <v>83</v>
      </c>
      <c r="AV535" s="13" t="s">
        <v>8</v>
      </c>
      <c r="AW535" s="13" t="s">
        <v>31</v>
      </c>
      <c r="AX535" s="13" t="s">
        <v>75</v>
      </c>
      <c r="AY535" s="213" t="s">
        <v>139</v>
      </c>
    </row>
    <row r="536" spans="2:51" s="14" customFormat="1" ht="11.25">
      <c r="B536" s="214"/>
      <c r="C536" s="215"/>
      <c r="D536" s="205" t="s">
        <v>148</v>
      </c>
      <c r="E536" s="216" t="s">
        <v>1</v>
      </c>
      <c r="F536" s="217" t="s">
        <v>858</v>
      </c>
      <c r="G536" s="215"/>
      <c r="H536" s="218">
        <v>10.2</v>
      </c>
      <c r="I536" s="219"/>
      <c r="J536" s="215"/>
      <c r="K536" s="215"/>
      <c r="L536" s="220"/>
      <c r="M536" s="221"/>
      <c r="N536" s="222"/>
      <c r="O536" s="222"/>
      <c r="P536" s="222"/>
      <c r="Q536" s="222"/>
      <c r="R536" s="222"/>
      <c r="S536" s="222"/>
      <c r="T536" s="223"/>
      <c r="AT536" s="224" t="s">
        <v>148</v>
      </c>
      <c r="AU536" s="224" t="s">
        <v>83</v>
      </c>
      <c r="AV536" s="14" t="s">
        <v>83</v>
      </c>
      <c r="AW536" s="14" t="s">
        <v>31</v>
      </c>
      <c r="AX536" s="14" t="s">
        <v>75</v>
      </c>
      <c r="AY536" s="224" t="s">
        <v>139</v>
      </c>
    </row>
    <row r="537" spans="2:51" s="15" customFormat="1" ht="11.25">
      <c r="B537" s="225"/>
      <c r="C537" s="226"/>
      <c r="D537" s="205" t="s">
        <v>148</v>
      </c>
      <c r="E537" s="227" t="s">
        <v>1</v>
      </c>
      <c r="F537" s="228" t="s">
        <v>151</v>
      </c>
      <c r="G537" s="226"/>
      <c r="H537" s="229">
        <v>10.2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AT537" s="235" t="s">
        <v>148</v>
      </c>
      <c r="AU537" s="235" t="s">
        <v>83</v>
      </c>
      <c r="AV537" s="15" t="s">
        <v>146</v>
      </c>
      <c r="AW537" s="15" t="s">
        <v>31</v>
      </c>
      <c r="AX537" s="15" t="s">
        <v>8</v>
      </c>
      <c r="AY537" s="235" t="s">
        <v>139</v>
      </c>
    </row>
    <row r="538" spans="1:65" s="2" customFormat="1" ht="24.2" customHeight="1">
      <c r="A538" s="34"/>
      <c r="B538" s="35"/>
      <c r="C538" s="191" t="s">
        <v>859</v>
      </c>
      <c r="D538" s="191" t="s">
        <v>141</v>
      </c>
      <c r="E538" s="192" t="s">
        <v>849</v>
      </c>
      <c r="F538" s="193" t="s">
        <v>850</v>
      </c>
      <c r="G538" s="194" t="s">
        <v>166</v>
      </c>
      <c r="H538" s="195">
        <v>185</v>
      </c>
      <c r="I538" s="196"/>
      <c r="J538" s="195">
        <f>ROUND(I538*H538,0)</f>
        <v>0</v>
      </c>
      <c r="K538" s="193" t="s">
        <v>145</v>
      </c>
      <c r="L538" s="39"/>
      <c r="M538" s="197" t="s">
        <v>1</v>
      </c>
      <c r="N538" s="198" t="s">
        <v>40</v>
      </c>
      <c r="O538" s="71"/>
      <c r="P538" s="199">
        <f>O538*H538</f>
        <v>0</v>
      </c>
      <c r="Q538" s="199">
        <v>0.1837</v>
      </c>
      <c r="R538" s="199">
        <f>Q538*H538</f>
        <v>33.9845</v>
      </c>
      <c r="S538" s="199">
        <v>0</v>
      </c>
      <c r="T538" s="200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01" t="s">
        <v>146</v>
      </c>
      <c r="AT538" s="201" t="s">
        <v>141</v>
      </c>
      <c r="AU538" s="201" t="s">
        <v>83</v>
      </c>
      <c r="AY538" s="17" t="s">
        <v>139</v>
      </c>
      <c r="BE538" s="202">
        <f>IF(N538="základní",J538,0)</f>
        <v>0</v>
      </c>
      <c r="BF538" s="202">
        <f>IF(N538="snížená",J538,0)</f>
        <v>0</v>
      </c>
      <c r="BG538" s="202">
        <f>IF(N538="zákl. přenesená",J538,0)</f>
        <v>0</v>
      </c>
      <c r="BH538" s="202">
        <f>IF(N538="sníž. přenesená",J538,0)</f>
        <v>0</v>
      </c>
      <c r="BI538" s="202">
        <f>IF(N538="nulová",J538,0)</f>
        <v>0</v>
      </c>
      <c r="BJ538" s="17" t="s">
        <v>8</v>
      </c>
      <c r="BK538" s="202">
        <f>ROUND(I538*H538,0)</f>
        <v>0</v>
      </c>
      <c r="BL538" s="17" t="s">
        <v>146</v>
      </c>
      <c r="BM538" s="201" t="s">
        <v>860</v>
      </c>
    </row>
    <row r="539" spans="2:51" s="13" customFormat="1" ht="11.25">
      <c r="B539" s="203"/>
      <c r="C539" s="204"/>
      <c r="D539" s="205" t="s">
        <v>148</v>
      </c>
      <c r="E539" s="206" t="s">
        <v>1</v>
      </c>
      <c r="F539" s="207" t="s">
        <v>861</v>
      </c>
      <c r="G539" s="204"/>
      <c r="H539" s="206" t="s">
        <v>1</v>
      </c>
      <c r="I539" s="208"/>
      <c r="J539" s="204"/>
      <c r="K539" s="204"/>
      <c r="L539" s="209"/>
      <c r="M539" s="210"/>
      <c r="N539" s="211"/>
      <c r="O539" s="211"/>
      <c r="P539" s="211"/>
      <c r="Q539" s="211"/>
      <c r="R539" s="211"/>
      <c r="S539" s="211"/>
      <c r="T539" s="212"/>
      <c r="AT539" s="213" t="s">
        <v>148</v>
      </c>
      <c r="AU539" s="213" t="s">
        <v>83</v>
      </c>
      <c r="AV539" s="13" t="s">
        <v>8</v>
      </c>
      <c r="AW539" s="13" t="s">
        <v>31</v>
      </c>
      <c r="AX539" s="13" t="s">
        <v>75</v>
      </c>
      <c r="AY539" s="213" t="s">
        <v>139</v>
      </c>
    </row>
    <row r="540" spans="2:51" s="14" customFormat="1" ht="11.25">
      <c r="B540" s="214"/>
      <c r="C540" s="215"/>
      <c r="D540" s="205" t="s">
        <v>148</v>
      </c>
      <c r="E540" s="216" t="s">
        <v>1</v>
      </c>
      <c r="F540" s="217" t="s">
        <v>767</v>
      </c>
      <c r="G540" s="215"/>
      <c r="H540" s="218">
        <v>185</v>
      </c>
      <c r="I540" s="219"/>
      <c r="J540" s="215"/>
      <c r="K540" s="215"/>
      <c r="L540" s="220"/>
      <c r="M540" s="221"/>
      <c r="N540" s="222"/>
      <c r="O540" s="222"/>
      <c r="P540" s="222"/>
      <c r="Q540" s="222"/>
      <c r="R540" s="222"/>
      <c r="S540" s="222"/>
      <c r="T540" s="223"/>
      <c r="AT540" s="224" t="s">
        <v>148</v>
      </c>
      <c r="AU540" s="224" t="s">
        <v>83</v>
      </c>
      <c r="AV540" s="14" t="s">
        <v>83</v>
      </c>
      <c r="AW540" s="14" t="s">
        <v>31</v>
      </c>
      <c r="AX540" s="14" t="s">
        <v>75</v>
      </c>
      <c r="AY540" s="224" t="s">
        <v>139</v>
      </c>
    </row>
    <row r="541" spans="2:51" s="15" customFormat="1" ht="11.25">
      <c r="B541" s="225"/>
      <c r="C541" s="226"/>
      <c r="D541" s="205" t="s">
        <v>148</v>
      </c>
      <c r="E541" s="227" t="s">
        <v>1</v>
      </c>
      <c r="F541" s="228" t="s">
        <v>151</v>
      </c>
      <c r="G541" s="226"/>
      <c r="H541" s="229">
        <v>185</v>
      </c>
      <c r="I541" s="230"/>
      <c r="J541" s="226"/>
      <c r="K541" s="226"/>
      <c r="L541" s="231"/>
      <c r="M541" s="232"/>
      <c r="N541" s="233"/>
      <c r="O541" s="233"/>
      <c r="P541" s="233"/>
      <c r="Q541" s="233"/>
      <c r="R541" s="233"/>
      <c r="S541" s="233"/>
      <c r="T541" s="234"/>
      <c r="AT541" s="235" t="s">
        <v>148</v>
      </c>
      <c r="AU541" s="235" t="s">
        <v>83</v>
      </c>
      <c r="AV541" s="15" t="s">
        <v>146</v>
      </c>
      <c r="AW541" s="15" t="s">
        <v>31</v>
      </c>
      <c r="AX541" s="15" t="s">
        <v>8</v>
      </c>
      <c r="AY541" s="235" t="s">
        <v>139</v>
      </c>
    </row>
    <row r="542" spans="1:65" s="2" customFormat="1" ht="16.5" customHeight="1">
      <c r="A542" s="34"/>
      <c r="B542" s="35"/>
      <c r="C542" s="241" t="s">
        <v>862</v>
      </c>
      <c r="D542" s="241" t="s">
        <v>560</v>
      </c>
      <c r="E542" s="242" t="s">
        <v>854</v>
      </c>
      <c r="F542" s="243" t="s">
        <v>855</v>
      </c>
      <c r="G542" s="244" t="s">
        <v>166</v>
      </c>
      <c r="H542" s="245">
        <v>188.7</v>
      </c>
      <c r="I542" s="246"/>
      <c r="J542" s="245">
        <f>ROUND(I542*H542,0)</f>
        <v>0</v>
      </c>
      <c r="K542" s="243" t="s">
        <v>145</v>
      </c>
      <c r="L542" s="247"/>
      <c r="M542" s="248" t="s">
        <v>1</v>
      </c>
      <c r="N542" s="249" t="s">
        <v>40</v>
      </c>
      <c r="O542" s="71"/>
      <c r="P542" s="199">
        <f>O542*H542</f>
        <v>0</v>
      </c>
      <c r="Q542" s="199">
        <v>0.222</v>
      </c>
      <c r="R542" s="199">
        <f>Q542*H542</f>
        <v>41.8914</v>
      </c>
      <c r="S542" s="199">
        <v>0</v>
      </c>
      <c r="T542" s="200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01" t="s">
        <v>181</v>
      </c>
      <c r="AT542" s="201" t="s">
        <v>560</v>
      </c>
      <c r="AU542" s="201" t="s">
        <v>83</v>
      </c>
      <c r="AY542" s="17" t="s">
        <v>139</v>
      </c>
      <c r="BE542" s="202">
        <f>IF(N542="základní",J542,0)</f>
        <v>0</v>
      </c>
      <c r="BF542" s="202">
        <f>IF(N542="snížená",J542,0)</f>
        <v>0</v>
      </c>
      <c r="BG542" s="202">
        <f>IF(N542="zákl. přenesená",J542,0)</f>
        <v>0</v>
      </c>
      <c r="BH542" s="202">
        <f>IF(N542="sníž. přenesená",J542,0)</f>
        <v>0</v>
      </c>
      <c r="BI542" s="202">
        <f>IF(N542="nulová",J542,0)</f>
        <v>0</v>
      </c>
      <c r="BJ542" s="17" t="s">
        <v>8</v>
      </c>
      <c r="BK542" s="202">
        <f>ROUND(I542*H542,0)</f>
        <v>0</v>
      </c>
      <c r="BL542" s="17" t="s">
        <v>146</v>
      </c>
      <c r="BM542" s="201" t="s">
        <v>863</v>
      </c>
    </row>
    <row r="543" spans="2:51" s="13" customFormat="1" ht="11.25">
      <c r="B543" s="203"/>
      <c r="C543" s="204"/>
      <c r="D543" s="205" t="s">
        <v>148</v>
      </c>
      <c r="E543" s="206" t="s">
        <v>1</v>
      </c>
      <c r="F543" s="207" t="s">
        <v>864</v>
      </c>
      <c r="G543" s="204"/>
      <c r="H543" s="206" t="s">
        <v>1</v>
      </c>
      <c r="I543" s="208"/>
      <c r="J543" s="204"/>
      <c r="K543" s="204"/>
      <c r="L543" s="209"/>
      <c r="M543" s="210"/>
      <c r="N543" s="211"/>
      <c r="O543" s="211"/>
      <c r="P543" s="211"/>
      <c r="Q543" s="211"/>
      <c r="R543" s="211"/>
      <c r="S543" s="211"/>
      <c r="T543" s="212"/>
      <c r="AT543" s="213" t="s">
        <v>148</v>
      </c>
      <c r="AU543" s="213" t="s">
        <v>83</v>
      </c>
      <c r="AV543" s="13" t="s">
        <v>8</v>
      </c>
      <c r="AW543" s="13" t="s">
        <v>31</v>
      </c>
      <c r="AX543" s="13" t="s">
        <v>75</v>
      </c>
      <c r="AY543" s="213" t="s">
        <v>139</v>
      </c>
    </row>
    <row r="544" spans="2:51" s="14" customFormat="1" ht="11.25">
      <c r="B544" s="214"/>
      <c r="C544" s="215"/>
      <c r="D544" s="205" t="s">
        <v>148</v>
      </c>
      <c r="E544" s="216" t="s">
        <v>1</v>
      </c>
      <c r="F544" s="217" t="s">
        <v>865</v>
      </c>
      <c r="G544" s="215"/>
      <c r="H544" s="218">
        <v>188.7</v>
      </c>
      <c r="I544" s="219"/>
      <c r="J544" s="215"/>
      <c r="K544" s="215"/>
      <c r="L544" s="220"/>
      <c r="M544" s="221"/>
      <c r="N544" s="222"/>
      <c r="O544" s="222"/>
      <c r="P544" s="222"/>
      <c r="Q544" s="222"/>
      <c r="R544" s="222"/>
      <c r="S544" s="222"/>
      <c r="T544" s="223"/>
      <c r="AT544" s="224" t="s">
        <v>148</v>
      </c>
      <c r="AU544" s="224" t="s">
        <v>83</v>
      </c>
      <c r="AV544" s="14" t="s">
        <v>83</v>
      </c>
      <c r="AW544" s="14" t="s">
        <v>31</v>
      </c>
      <c r="AX544" s="14" t="s">
        <v>75</v>
      </c>
      <c r="AY544" s="224" t="s">
        <v>139</v>
      </c>
    </row>
    <row r="545" spans="2:51" s="15" customFormat="1" ht="11.25">
      <c r="B545" s="225"/>
      <c r="C545" s="226"/>
      <c r="D545" s="205" t="s">
        <v>148</v>
      </c>
      <c r="E545" s="227" t="s">
        <v>1</v>
      </c>
      <c r="F545" s="228" t="s">
        <v>151</v>
      </c>
      <c r="G545" s="226"/>
      <c r="H545" s="229">
        <v>188.7</v>
      </c>
      <c r="I545" s="230"/>
      <c r="J545" s="226"/>
      <c r="K545" s="226"/>
      <c r="L545" s="231"/>
      <c r="M545" s="232"/>
      <c r="N545" s="233"/>
      <c r="O545" s="233"/>
      <c r="P545" s="233"/>
      <c r="Q545" s="233"/>
      <c r="R545" s="233"/>
      <c r="S545" s="233"/>
      <c r="T545" s="234"/>
      <c r="AT545" s="235" t="s">
        <v>148</v>
      </c>
      <c r="AU545" s="235" t="s">
        <v>83</v>
      </c>
      <c r="AV545" s="15" t="s">
        <v>146</v>
      </c>
      <c r="AW545" s="15" t="s">
        <v>31</v>
      </c>
      <c r="AX545" s="15" t="s">
        <v>8</v>
      </c>
      <c r="AY545" s="235" t="s">
        <v>139</v>
      </c>
    </row>
    <row r="546" spans="1:65" s="2" customFormat="1" ht="24.2" customHeight="1">
      <c r="A546" s="34"/>
      <c r="B546" s="35"/>
      <c r="C546" s="191" t="s">
        <v>866</v>
      </c>
      <c r="D546" s="191" t="s">
        <v>141</v>
      </c>
      <c r="E546" s="192" t="s">
        <v>849</v>
      </c>
      <c r="F546" s="193" t="s">
        <v>850</v>
      </c>
      <c r="G546" s="194" t="s">
        <v>166</v>
      </c>
      <c r="H546" s="195">
        <v>142</v>
      </c>
      <c r="I546" s="196"/>
      <c r="J546" s="195">
        <f>ROUND(I546*H546,0)</f>
        <v>0</v>
      </c>
      <c r="K546" s="193" t="s">
        <v>145</v>
      </c>
      <c r="L546" s="39"/>
      <c r="M546" s="197" t="s">
        <v>1</v>
      </c>
      <c r="N546" s="198" t="s">
        <v>40</v>
      </c>
      <c r="O546" s="71"/>
      <c r="P546" s="199">
        <f>O546*H546</f>
        <v>0</v>
      </c>
      <c r="Q546" s="199">
        <v>0.1837</v>
      </c>
      <c r="R546" s="199">
        <f>Q546*H546</f>
        <v>26.0854</v>
      </c>
      <c r="S546" s="199">
        <v>0</v>
      </c>
      <c r="T546" s="200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01" t="s">
        <v>146</v>
      </c>
      <c r="AT546" s="201" t="s">
        <v>141</v>
      </c>
      <c r="AU546" s="201" t="s">
        <v>83</v>
      </c>
      <c r="AY546" s="17" t="s">
        <v>139</v>
      </c>
      <c r="BE546" s="202">
        <f>IF(N546="základní",J546,0)</f>
        <v>0</v>
      </c>
      <c r="BF546" s="202">
        <f>IF(N546="snížená",J546,0)</f>
        <v>0</v>
      </c>
      <c r="BG546" s="202">
        <f>IF(N546="zákl. přenesená",J546,0)</f>
        <v>0</v>
      </c>
      <c r="BH546" s="202">
        <f>IF(N546="sníž. přenesená",J546,0)</f>
        <v>0</v>
      </c>
      <c r="BI546" s="202">
        <f>IF(N546="nulová",J546,0)</f>
        <v>0</v>
      </c>
      <c r="BJ546" s="17" t="s">
        <v>8</v>
      </c>
      <c r="BK546" s="202">
        <f>ROUND(I546*H546,0)</f>
        <v>0</v>
      </c>
      <c r="BL546" s="17" t="s">
        <v>146</v>
      </c>
      <c r="BM546" s="201" t="s">
        <v>867</v>
      </c>
    </row>
    <row r="547" spans="2:51" s="13" customFormat="1" ht="11.25">
      <c r="B547" s="203"/>
      <c r="C547" s="204"/>
      <c r="D547" s="205" t="s">
        <v>148</v>
      </c>
      <c r="E547" s="206" t="s">
        <v>1</v>
      </c>
      <c r="F547" s="207" t="s">
        <v>825</v>
      </c>
      <c r="G547" s="204"/>
      <c r="H547" s="206" t="s">
        <v>1</v>
      </c>
      <c r="I547" s="208"/>
      <c r="J547" s="204"/>
      <c r="K547" s="204"/>
      <c r="L547" s="209"/>
      <c r="M547" s="210"/>
      <c r="N547" s="211"/>
      <c r="O547" s="211"/>
      <c r="P547" s="211"/>
      <c r="Q547" s="211"/>
      <c r="R547" s="211"/>
      <c r="S547" s="211"/>
      <c r="T547" s="212"/>
      <c r="AT547" s="213" t="s">
        <v>148</v>
      </c>
      <c r="AU547" s="213" t="s">
        <v>83</v>
      </c>
      <c r="AV547" s="13" t="s">
        <v>8</v>
      </c>
      <c r="AW547" s="13" t="s">
        <v>31</v>
      </c>
      <c r="AX547" s="13" t="s">
        <v>75</v>
      </c>
      <c r="AY547" s="213" t="s">
        <v>139</v>
      </c>
    </row>
    <row r="548" spans="2:51" s="14" customFormat="1" ht="11.25">
      <c r="B548" s="214"/>
      <c r="C548" s="215"/>
      <c r="D548" s="205" t="s">
        <v>148</v>
      </c>
      <c r="E548" s="216" t="s">
        <v>1</v>
      </c>
      <c r="F548" s="217" t="s">
        <v>771</v>
      </c>
      <c r="G548" s="215"/>
      <c r="H548" s="218">
        <v>142</v>
      </c>
      <c r="I548" s="219"/>
      <c r="J548" s="215"/>
      <c r="K548" s="215"/>
      <c r="L548" s="220"/>
      <c r="M548" s="221"/>
      <c r="N548" s="222"/>
      <c r="O548" s="222"/>
      <c r="P548" s="222"/>
      <c r="Q548" s="222"/>
      <c r="R548" s="222"/>
      <c r="S548" s="222"/>
      <c r="T548" s="223"/>
      <c r="AT548" s="224" t="s">
        <v>148</v>
      </c>
      <c r="AU548" s="224" t="s">
        <v>83</v>
      </c>
      <c r="AV548" s="14" t="s">
        <v>83</v>
      </c>
      <c r="AW548" s="14" t="s">
        <v>31</v>
      </c>
      <c r="AX548" s="14" t="s">
        <v>75</v>
      </c>
      <c r="AY548" s="224" t="s">
        <v>139</v>
      </c>
    </row>
    <row r="549" spans="2:51" s="15" customFormat="1" ht="11.25">
      <c r="B549" s="225"/>
      <c r="C549" s="226"/>
      <c r="D549" s="205" t="s">
        <v>148</v>
      </c>
      <c r="E549" s="227" t="s">
        <v>1</v>
      </c>
      <c r="F549" s="228" t="s">
        <v>151</v>
      </c>
      <c r="G549" s="226"/>
      <c r="H549" s="229">
        <v>142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AT549" s="235" t="s">
        <v>148</v>
      </c>
      <c r="AU549" s="235" t="s">
        <v>83</v>
      </c>
      <c r="AV549" s="15" t="s">
        <v>146</v>
      </c>
      <c r="AW549" s="15" t="s">
        <v>31</v>
      </c>
      <c r="AX549" s="15" t="s">
        <v>8</v>
      </c>
      <c r="AY549" s="235" t="s">
        <v>139</v>
      </c>
    </row>
    <row r="550" spans="1:65" s="2" customFormat="1" ht="16.5" customHeight="1">
      <c r="A550" s="34"/>
      <c r="B550" s="35"/>
      <c r="C550" s="241" t="s">
        <v>868</v>
      </c>
      <c r="D550" s="241" t="s">
        <v>560</v>
      </c>
      <c r="E550" s="242" t="s">
        <v>854</v>
      </c>
      <c r="F550" s="243" t="s">
        <v>855</v>
      </c>
      <c r="G550" s="244" t="s">
        <v>166</v>
      </c>
      <c r="H550" s="245">
        <v>144.84</v>
      </c>
      <c r="I550" s="246"/>
      <c r="J550" s="245">
        <f>ROUND(I550*H550,0)</f>
        <v>0</v>
      </c>
      <c r="K550" s="243" t="s">
        <v>145</v>
      </c>
      <c r="L550" s="247"/>
      <c r="M550" s="248" t="s">
        <v>1</v>
      </c>
      <c r="N550" s="249" t="s">
        <v>40</v>
      </c>
      <c r="O550" s="71"/>
      <c r="P550" s="199">
        <f>O550*H550</f>
        <v>0</v>
      </c>
      <c r="Q550" s="199">
        <v>0.222</v>
      </c>
      <c r="R550" s="199">
        <f>Q550*H550</f>
        <v>32.15448</v>
      </c>
      <c r="S550" s="199">
        <v>0</v>
      </c>
      <c r="T550" s="200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01" t="s">
        <v>181</v>
      </c>
      <c r="AT550" s="201" t="s">
        <v>560</v>
      </c>
      <c r="AU550" s="201" t="s">
        <v>83</v>
      </c>
      <c r="AY550" s="17" t="s">
        <v>139</v>
      </c>
      <c r="BE550" s="202">
        <f>IF(N550="základní",J550,0)</f>
        <v>0</v>
      </c>
      <c r="BF550" s="202">
        <f>IF(N550="snížená",J550,0)</f>
        <v>0</v>
      </c>
      <c r="BG550" s="202">
        <f>IF(N550="zákl. přenesená",J550,0)</f>
        <v>0</v>
      </c>
      <c r="BH550" s="202">
        <f>IF(N550="sníž. přenesená",J550,0)</f>
        <v>0</v>
      </c>
      <c r="BI550" s="202">
        <f>IF(N550="nulová",J550,0)</f>
        <v>0</v>
      </c>
      <c r="BJ550" s="17" t="s">
        <v>8</v>
      </c>
      <c r="BK550" s="202">
        <f>ROUND(I550*H550,0)</f>
        <v>0</v>
      </c>
      <c r="BL550" s="17" t="s">
        <v>146</v>
      </c>
      <c r="BM550" s="201" t="s">
        <v>869</v>
      </c>
    </row>
    <row r="551" spans="2:51" s="13" customFormat="1" ht="11.25">
      <c r="B551" s="203"/>
      <c r="C551" s="204"/>
      <c r="D551" s="205" t="s">
        <v>148</v>
      </c>
      <c r="E551" s="206" t="s">
        <v>1</v>
      </c>
      <c r="F551" s="207" t="s">
        <v>870</v>
      </c>
      <c r="G551" s="204"/>
      <c r="H551" s="206" t="s">
        <v>1</v>
      </c>
      <c r="I551" s="208"/>
      <c r="J551" s="204"/>
      <c r="K551" s="204"/>
      <c r="L551" s="209"/>
      <c r="M551" s="210"/>
      <c r="N551" s="211"/>
      <c r="O551" s="211"/>
      <c r="P551" s="211"/>
      <c r="Q551" s="211"/>
      <c r="R551" s="211"/>
      <c r="S551" s="211"/>
      <c r="T551" s="212"/>
      <c r="AT551" s="213" t="s">
        <v>148</v>
      </c>
      <c r="AU551" s="213" t="s">
        <v>83</v>
      </c>
      <c r="AV551" s="13" t="s">
        <v>8</v>
      </c>
      <c r="AW551" s="13" t="s">
        <v>31</v>
      </c>
      <c r="AX551" s="13" t="s">
        <v>75</v>
      </c>
      <c r="AY551" s="213" t="s">
        <v>139</v>
      </c>
    </row>
    <row r="552" spans="2:51" s="14" customFormat="1" ht="11.25">
      <c r="B552" s="214"/>
      <c r="C552" s="215"/>
      <c r="D552" s="205" t="s">
        <v>148</v>
      </c>
      <c r="E552" s="216" t="s">
        <v>1</v>
      </c>
      <c r="F552" s="217" t="s">
        <v>871</v>
      </c>
      <c r="G552" s="215"/>
      <c r="H552" s="218">
        <v>144.84</v>
      </c>
      <c r="I552" s="219"/>
      <c r="J552" s="215"/>
      <c r="K552" s="215"/>
      <c r="L552" s="220"/>
      <c r="M552" s="221"/>
      <c r="N552" s="222"/>
      <c r="O552" s="222"/>
      <c r="P552" s="222"/>
      <c r="Q552" s="222"/>
      <c r="R552" s="222"/>
      <c r="S552" s="222"/>
      <c r="T552" s="223"/>
      <c r="AT552" s="224" t="s">
        <v>148</v>
      </c>
      <c r="AU552" s="224" t="s">
        <v>83</v>
      </c>
      <c r="AV552" s="14" t="s">
        <v>83</v>
      </c>
      <c r="AW552" s="14" t="s">
        <v>31</v>
      </c>
      <c r="AX552" s="14" t="s">
        <v>75</v>
      </c>
      <c r="AY552" s="224" t="s">
        <v>139</v>
      </c>
    </row>
    <row r="553" spans="2:51" s="15" customFormat="1" ht="11.25">
      <c r="B553" s="225"/>
      <c r="C553" s="226"/>
      <c r="D553" s="205" t="s">
        <v>148</v>
      </c>
      <c r="E553" s="227" t="s">
        <v>1</v>
      </c>
      <c r="F553" s="228" t="s">
        <v>151</v>
      </c>
      <c r="G553" s="226"/>
      <c r="H553" s="229">
        <v>144.84</v>
      </c>
      <c r="I553" s="230"/>
      <c r="J553" s="226"/>
      <c r="K553" s="226"/>
      <c r="L553" s="231"/>
      <c r="M553" s="232"/>
      <c r="N553" s="233"/>
      <c r="O553" s="233"/>
      <c r="P553" s="233"/>
      <c r="Q553" s="233"/>
      <c r="R553" s="233"/>
      <c r="S553" s="233"/>
      <c r="T553" s="234"/>
      <c r="AT553" s="235" t="s">
        <v>148</v>
      </c>
      <c r="AU553" s="235" t="s">
        <v>83</v>
      </c>
      <c r="AV553" s="15" t="s">
        <v>146</v>
      </c>
      <c r="AW553" s="15" t="s">
        <v>31</v>
      </c>
      <c r="AX553" s="15" t="s">
        <v>8</v>
      </c>
      <c r="AY553" s="235" t="s">
        <v>139</v>
      </c>
    </row>
    <row r="554" spans="1:65" s="2" customFormat="1" ht="24.2" customHeight="1">
      <c r="A554" s="34"/>
      <c r="B554" s="35"/>
      <c r="C554" s="191" t="s">
        <v>872</v>
      </c>
      <c r="D554" s="191" t="s">
        <v>141</v>
      </c>
      <c r="E554" s="192" t="s">
        <v>849</v>
      </c>
      <c r="F554" s="193" t="s">
        <v>850</v>
      </c>
      <c r="G554" s="194" t="s">
        <v>166</v>
      </c>
      <c r="H554" s="195">
        <v>38</v>
      </c>
      <c r="I554" s="196"/>
      <c r="J554" s="195">
        <f>ROUND(I554*H554,0)</f>
        <v>0</v>
      </c>
      <c r="K554" s="193" t="s">
        <v>145</v>
      </c>
      <c r="L554" s="39"/>
      <c r="M554" s="197" t="s">
        <v>1</v>
      </c>
      <c r="N554" s="198" t="s">
        <v>40</v>
      </c>
      <c r="O554" s="71"/>
      <c r="P554" s="199">
        <f>O554*H554</f>
        <v>0</v>
      </c>
      <c r="Q554" s="199">
        <v>0.1837</v>
      </c>
      <c r="R554" s="199">
        <f>Q554*H554</f>
        <v>6.9806</v>
      </c>
      <c r="S554" s="199">
        <v>0</v>
      </c>
      <c r="T554" s="200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01" t="s">
        <v>146</v>
      </c>
      <c r="AT554" s="201" t="s">
        <v>141</v>
      </c>
      <c r="AU554" s="201" t="s">
        <v>83</v>
      </c>
      <c r="AY554" s="17" t="s">
        <v>139</v>
      </c>
      <c r="BE554" s="202">
        <f>IF(N554="základní",J554,0)</f>
        <v>0</v>
      </c>
      <c r="BF554" s="202">
        <f>IF(N554="snížená",J554,0)</f>
        <v>0</v>
      </c>
      <c r="BG554" s="202">
        <f>IF(N554="zákl. přenesená",J554,0)</f>
        <v>0</v>
      </c>
      <c r="BH554" s="202">
        <f>IF(N554="sníž. přenesená",J554,0)</f>
        <v>0</v>
      </c>
      <c r="BI554" s="202">
        <f>IF(N554="nulová",J554,0)</f>
        <v>0</v>
      </c>
      <c r="BJ554" s="17" t="s">
        <v>8</v>
      </c>
      <c r="BK554" s="202">
        <f>ROUND(I554*H554,0)</f>
        <v>0</v>
      </c>
      <c r="BL554" s="17" t="s">
        <v>146</v>
      </c>
      <c r="BM554" s="201" t="s">
        <v>873</v>
      </c>
    </row>
    <row r="555" spans="2:51" s="13" customFormat="1" ht="11.25">
      <c r="B555" s="203"/>
      <c r="C555" s="204"/>
      <c r="D555" s="205" t="s">
        <v>148</v>
      </c>
      <c r="E555" s="206" t="s">
        <v>1</v>
      </c>
      <c r="F555" s="207" t="s">
        <v>828</v>
      </c>
      <c r="G555" s="204"/>
      <c r="H555" s="206" t="s">
        <v>1</v>
      </c>
      <c r="I555" s="208"/>
      <c r="J555" s="204"/>
      <c r="K555" s="204"/>
      <c r="L555" s="209"/>
      <c r="M555" s="210"/>
      <c r="N555" s="211"/>
      <c r="O555" s="211"/>
      <c r="P555" s="211"/>
      <c r="Q555" s="211"/>
      <c r="R555" s="211"/>
      <c r="S555" s="211"/>
      <c r="T555" s="212"/>
      <c r="AT555" s="213" t="s">
        <v>148</v>
      </c>
      <c r="AU555" s="213" t="s">
        <v>83</v>
      </c>
      <c r="AV555" s="13" t="s">
        <v>8</v>
      </c>
      <c r="AW555" s="13" t="s">
        <v>31</v>
      </c>
      <c r="AX555" s="13" t="s">
        <v>75</v>
      </c>
      <c r="AY555" s="213" t="s">
        <v>139</v>
      </c>
    </row>
    <row r="556" spans="2:51" s="14" customFormat="1" ht="11.25">
      <c r="B556" s="214"/>
      <c r="C556" s="215"/>
      <c r="D556" s="205" t="s">
        <v>148</v>
      </c>
      <c r="E556" s="216" t="s">
        <v>1</v>
      </c>
      <c r="F556" s="217" t="s">
        <v>758</v>
      </c>
      <c r="G556" s="215"/>
      <c r="H556" s="218">
        <v>38</v>
      </c>
      <c r="I556" s="219"/>
      <c r="J556" s="215"/>
      <c r="K556" s="215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148</v>
      </c>
      <c r="AU556" s="224" t="s">
        <v>83</v>
      </c>
      <c r="AV556" s="14" t="s">
        <v>83</v>
      </c>
      <c r="AW556" s="14" t="s">
        <v>31</v>
      </c>
      <c r="AX556" s="14" t="s">
        <v>75</v>
      </c>
      <c r="AY556" s="224" t="s">
        <v>139</v>
      </c>
    </row>
    <row r="557" spans="2:51" s="15" customFormat="1" ht="11.25">
      <c r="B557" s="225"/>
      <c r="C557" s="226"/>
      <c r="D557" s="205" t="s">
        <v>148</v>
      </c>
      <c r="E557" s="227" t="s">
        <v>1</v>
      </c>
      <c r="F557" s="228" t="s">
        <v>151</v>
      </c>
      <c r="G557" s="226"/>
      <c r="H557" s="229">
        <v>38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AT557" s="235" t="s">
        <v>148</v>
      </c>
      <c r="AU557" s="235" t="s">
        <v>83</v>
      </c>
      <c r="AV557" s="15" t="s">
        <v>146</v>
      </c>
      <c r="AW557" s="15" t="s">
        <v>31</v>
      </c>
      <c r="AX557" s="15" t="s">
        <v>8</v>
      </c>
      <c r="AY557" s="235" t="s">
        <v>139</v>
      </c>
    </row>
    <row r="558" spans="1:65" s="2" customFormat="1" ht="16.5" customHeight="1">
      <c r="A558" s="34"/>
      <c r="B558" s="35"/>
      <c r="C558" s="241" t="s">
        <v>874</v>
      </c>
      <c r="D558" s="241" t="s">
        <v>560</v>
      </c>
      <c r="E558" s="242" t="s">
        <v>854</v>
      </c>
      <c r="F558" s="243" t="s">
        <v>855</v>
      </c>
      <c r="G558" s="244" t="s">
        <v>166</v>
      </c>
      <c r="H558" s="245">
        <v>38.76</v>
      </c>
      <c r="I558" s="246"/>
      <c r="J558" s="245">
        <f>ROUND(I558*H558,0)</f>
        <v>0</v>
      </c>
      <c r="K558" s="243" t="s">
        <v>145</v>
      </c>
      <c r="L558" s="247"/>
      <c r="M558" s="248" t="s">
        <v>1</v>
      </c>
      <c r="N558" s="249" t="s">
        <v>40</v>
      </c>
      <c r="O558" s="71"/>
      <c r="P558" s="199">
        <f>O558*H558</f>
        <v>0</v>
      </c>
      <c r="Q558" s="199">
        <v>0.222</v>
      </c>
      <c r="R558" s="199">
        <f>Q558*H558</f>
        <v>8.60472</v>
      </c>
      <c r="S558" s="199">
        <v>0</v>
      </c>
      <c r="T558" s="200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201" t="s">
        <v>181</v>
      </c>
      <c r="AT558" s="201" t="s">
        <v>560</v>
      </c>
      <c r="AU558" s="201" t="s">
        <v>83</v>
      </c>
      <c r="AY558" s="17" t="s">
        <v>139</v>
      </c>
      <c r="BE558" s="202">
        <f>IF(N558="základní",J558,0)</f>
        <v>0</v>
      </c>
      <c r="BF558" s="202">
        <f>IF(N558="snížená",J558,0)</f>
        <v>0</v>
      </c>
      <c r="BG558" s="202">
        <f>IF(N558="zákl. přenesená",J558,0)</f>
        <v>0</v>
      </c>
      <c r="BH558" s="202">
        <f>IF(N558="sníž. přenesená",J558,0)</f>
        <v>0</v>
      </c>
      <c r="BI558" s="202">
        <f>IF(N558="nulová",J558,0)</f>
        <v>0</v>
      </c>
      <c r="BJ558" s="17" t="s">
        <v>8</v>
      </c>
      <c r="BK558" s="202">
        <f>ROUND(I558*H558,0)</f>
        <v>0</v>
      </c>
      <c r="BL558" s="17" t="s">
        <v>146</v>
      </c>
      <c r="BM558" s="201" t="s">
        <v>875</v>
      </c>
    </row>
    <row r="559" spans="2:51" s="13" customFormat="1" ht="11.25">
      <c r="B559" s="203"/>
      <c r="C559" s="204"/>
      <c r="D559" s="205" t="s">
        <v>148</v>
      </c>
      <c r="E559" s="206" t="s">
        <v>1</v>
      </c>
      <c r="F559" s="207" t="s">
        <v>876</v>
      </c>
      <c r="G559" s="204"/>
      <c r="H559" s="206" t="s">
        <v>1</v>
      </c>
      <c r="I559" s="208"/>
      <c r="J559" s="204"/>
      <c r="K559" s="204"/>
      <c r="L559" s="209"/>
      <c r="M559" s="210"/>
      <c r="N559" s="211"/>
      <c r="O559" s="211"/>
      <c r="P559" s="211"/>
      <c r="Q559" s="211"/>
      <c r="R559" s="211"/>
      <c r="S559" s="211"/>
      <c r="T559" s="212"/>
      <c r="AT559" s="213" t="s">
        <v>148</v>
      </c>
      <c r="AU559" s="213" t="s">
        <v>83</v>
      </c>
      <c r="AV559" s="13" t="s">
        <v>8</v>
      </c>
      <c r="AW559" s="13" t="s">
        <v>31</v>
      </c>
      <c r="AX559" s="13" t="s">
        <v>75</v>
      </c>
      <c r="AY559" s="213" t="s">
        <v>139</v>
      </c>
    </row>
    <row r="560" spans="2:51" s="14" customFormat="1" ht="11.25">
      <c r="B560" s="214"/>
      <c r="C560" s="215"/>
      <c r="D560" s="205" t="s">
        <v>148</v>
      </c>
      <c r="E560" s="216" t="s">
        <v>1</v>
      </c>
      <c r="F560" s="217" t="s">
        <v>877</v>
      </c>
      <c r="G560" s="215"/>
      <c r="H560" s="218">
        <v>38.76</v>
      </c>
      <c r="I560" s="219"/>
      <c r="J560" s="215"/>
      <c r="K560" s="215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148</v>
      </c>
      <c r="AU560" s="224" t="s">
        <v>83</v>
      </c>
      <c r="AV560" s="14" t="s">
        <v>83</v>
      </c>
      <c r="AW560" s="14" t="s">
        <v>31</v>
      </c>
      <c r="AX560" s="14" t="s">
        <v>75</v>
      </c>
      <c r="AY560" s="224" t="s">
        <v>139</v>
      </c>
    </row>
    <row r="561" spans="2:51" s="15" customFormat="1" ht="11.25">
      <c r="B561" s="225"/>
      <c r="C561" s="226"/>
      <c r="D561" s="205" t="s">
        <v>148</v>
      </c>
      <c r="E561" s="227" t="s">
        <v>1</v>
      </c>
      <c r="F561" s="228" t="s">
        <v>151</v>
      </c>
      <c r="G561" s="226"/>
      <c r="H561" s="229">
        <v>38.76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AT561" s="235" t="s">
        <v>148</v>
      </c>
      <c r="AU561" s="235" t="s">
        <v>83</v>
      </c>
      <c r="AV561" s="15" t="s">
        <v>146</v>
      </c>
      <c r="AW561" s="15" t="s">
        <v>31</v>
      </c>
      <c r="AX561" s="15" t="s">
        <v>8</v>
      </c>
      <c r="AY561" s="235" t="s">
        <v>139</v>
      </c>
    </row>
    <row r="562" spans="1:65" s="2" customFormat="1" ht="24.2" customHeight="1">
      <c r="A562" s="34"/>
      <c r="B562" s="35"/>
      <c r="C562" s="191" t="s">
        <v>878</v>
      </c>
      <c r="D562" s="191" t="s">
        <v>141</v>
      </c>
      <c r="E562" s="192" t="s">
        <v>879</v>
      </c>
      <c r="F562" s="193" t="s">
        <v>880</v>
      </c>
      <c r="G562" s="194" t="s">
        <v>166</v>
      </c>
      <c r="H562" s="195">
        <v>22</v>
      </c>
      <c r="I562" s="196"/>
      <c r="J562" s="195">
        <f>ROUND(I562*H562,0)</f>
        <v>0</v>
      </c>
      <c r="K562" s="193" t="s">
        <v>145</v>
      </c>
      <c r="L562" s="39"/>
      <c r="M562" s="197" t="s">
        <v>1</v>
      </c>
      <c r="N562" s="198" t="s">
        <v>40</v>
      </c>
      <c r="O562" s="71"/>
      <c r="P562" s="199">
        <f>O562*H562</f>
        <v>0</v>
      </c>
      <c r="Q562" s="199">
        <v>0.167</v>
      </c>
      <c r="R562" s="199">
        <f>Q562*H562</f>
        <v>3.6740000000000004</v>
      </c>
      <c r="S562" s="199">
        <v>0</v>
      </c>
      <c r="T562" s="200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01" t="s">
        <v>146</v>
      </c>
      <c r="AT562" s="201" t="s">
        <v>141</v>
      </c>
      <c r="AU562" s="201" t="s">
        <v>83</v>
      </c>
      <c r="AY562" s="17" t="s">
        <v>139</v>
      </c>
      <c r="BE562" s="202">
        <f>IF(N562="základní",J562,0)</f>
        <v>0</v>
      </c>
      <c r="BF562" s="202">
        <f>IF(N562="snížená",J562,0)</f>
        <v>0</v>
      </c>
      <c r="BG562" s="202">
        <f>IF(N562="zákl. přenesená",J562,0)</f>
        <v>0</v>
      </c>
      <c r="BH562" s="202">
        <f>IF(N562="sníž. přenesená",J562,0)</f>
        <v>0</v>
      </c>
      <c r="BI562" s="202">
        <f>IF(N562="nulová",J562,0)</f>
        <v>0</v>
      </c>
      <c r="BJ562" s="17" t="s">
        <v>8</v>
      </c>
      <c r="BK562" s="202">
        <f>ROUND(I562*H562,0)</f>
        <v>0</v>
      </c>
      <c r="BL562" s="17" t="s">
        <v>146</v>
      </c>
      <c r="BM562" s="201" t="s">
        <v>881</v>
      </c>
    </row>
    <row r="563" spans="2:51" s="13" customFormat="1" ht="11.25">
      <c r="B563" s="203"/>
      <c r="C563" s="204"/>
      <c r="D563" s="205" t="s">
        <v>148</v>
      </c>
      <c r="E563" s="206" t="s">
        <v>1</v>
      </c>
      <c r="F563" s="207" t="s">
        <v>882</v>
      </c>
      <c r="G563" s="204"/>
      <c r="H563" s="206" t="s">
        <v>1</v>
      </c>
      <c r="I563" s="208"/>
      <c r="J563" s="204"/>
      <c r="K563" s="204"/>
      <c r="L563" s="209"/>
      <c r="M563" s="210"/>
      <c r="N563" s="211"/>
      <c r="O563" s="211"/>
      <c r="P563" s="211"/>
      <c r="Q563" s="211"/>
      <c r="R563" s="211"/>
      <c r="S563" s="211"/>
      <c r="T563" s="212"/>
      <c r="AT563" s="213" t="s">
        <v>148</v>
      </c>
      <c r="AU563" s="213" t="s">
        <v>83</v>
      </c>
      <c r="AV563" s="13" t="s">
        <v>8</v>
      </c>
      <c r="AW563" s="13" t="s">
        <v>31</v>
      </c>
      <c r="AX563" s="13" t="s">
        <v>75</v>
      </c>
      <c r="AY563" s="213" t="s">
        <v>139</v>
      </c>
    </row>
    <row r="564" spans="2:51" s="14" customFormat="1" ht="11.25">
      <c r="B564" s="214"/>
      <c r="C564" s="215"/>
      <c r="D564" s="205" t="s">
        <v>148</v>
      </c>
      <c r="E564" s="216" t="s">
        <v>1</v>
      </c>
      <c r="F564" s="217" t="s">
        <v>789</v>
      </c>
      <c r="G564" s="215"/>
      <c r="H564" s="218">
        <v>22</v>
      </c>
      <c r="I564" s="219"/>
      <c r="J564" s="215"/>
      <c r="K564" s="215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148</v>
      </c>
      <c r="AU564" s="224" t="s">
        <v>83</v>
      </c>
      <c r="AV564" s="14" t="s">
        <v>83</v>
      </c>
      <c r="AW564" s="14" t="s">
        <v>31</v>
      </c>
      <c r="AX564" s="14" t="s">
        <v>75</v>
      </c>
      <c r="AY564" s="224" t="s">
        <v>139</v>
      </c>
    </row>
    <row r="565" spans="2:51" s="15" customFormat="1" ht="11.25">
      <c r="B565" s="225"/>
      <c r="C565" s="226"/>
      <c r="D565" s="205" t="s">
        <v>148</v>
      </c>
      <c r="E565" s="227" t="s">
        <v>1</v>
      </c>
      <c r="F565" s="228" t="s">
        <v>151</v>
      </c>
      <c r="G565" s="226"/>
      <c r="H565" s="229">
        <v>22</v>
      </c>
      <c r="I565" s="230"/>
      <c r="J565" s="226"/>
      <c r="K565" s="226"/>
      <c r="L565" s="231"/>
      <c r="M565" s="232"/>
      <c r="N565" s="233"/>
      <c r="O565" s="233"/>
      <c r="P565" s="233"/>
      <c r="Q565" s="233"/>
      <c r="R565" s="233"/>
      <c r="S565" s="233"/>
      <c r="T565" s="234"/>
      <c r="AT565" s="235" t="s">
        <v>148</v>
      </c>
      <c r="AU565" s="235" t="s">
        <v>83</v>
      </c>
      <c r="AV565" s="15" t="s">
        <v>146</v>
      </c>
      <c r="AW565" s="15" t="s">
        <v>31</v>
      </c>
      <c r="AX565" s="15" t="s">
        <v>8</v>
      </c>
      <c r="AY565" s="235" t="s">
        <v>139</v>
      </c>
    </row>
    <row r="566" spans="1:65" s="2" customFormat="1" ht="16.5" customHeight="1">
      <c r="A566" s="34"/>
      <c r="B566" s="35"/>
      <c r="C566" s="241" t="s">
        <v>883</v>
      </c>
      <c r="D566" s="241" t="s">
        <v>560</v>
      </c>
      <c r="E566" s="242" t="s">
        <v>884</v>
      </c>
      <c r="F566" s="243" t="s">
        <v>885</v>
      </c>
      <c r="G566" s="244" t="s">
        <v>166</v>
      </c>
      <c r="H566" s="245">
        <v>22.44</v>
      </c>
      <c r="I566" s="246"/>
      <c r="J566" s="245">
        <f>ROUND(I566*H566,0)</f>
        <v>0</v>
      </c>
      <c r="K566" s="243" t="s">
        <v>145</v>
      </c>
      <c r="L566" s="247"/>
      <c r="M566" s="248" t="s">
        <v>1</v>
      </c>
      <c r="N566" s="249" t="s">
        <v>40</v>
      </c>
      <c r="O566" s="71"/>
      <c r="P566" s="199">
        <f>O566*H566</f>
        <v>0</v>
      </c>
      <c r="Q566" s="199">
        <v>0.118</v>
      </c>
      <c r="R566" s="199">
        <f>Q566*H566</f>
        <v>2.64792</v>
      </c>
      <c r="S566" s="199">
        <v>0</v>
      </c>
      <c r="T566" s="200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01" t="s">
        <v>181</v>
      </c>
      <c r="AT566" s="201" t="s">
        <v>560</v>
      </c>
      <c r="AU566" s="201" t="s">
        <v>83</v>
      </c>
      <c r="AY566" s="17" t="s">
        <v>139</v>
      </c>
      <c r="BE566" s="202">
        <f>IF(N566="základní",J566,0)</f>
        <v>0</v>
      </c>
      <c r="BF566" s="202">
        <f>IF(N566="snížená",J566,0)</f>
        <v>0</v>
      </c>
      <c r="BG566" s="202">
        <f>IF(N566="zákl. přenesená",J566,0)</f>
        <v>0</v>
      </c>
      <c r="BH566" s="202">
        <f>IF(N566="sníž. přenesená",J566,0)</f>
        <v>0</v>
      </c>
      <c r="BI566" s="202">
        <f>IF(N566="nulová",J566,0)</f>
        <v>0</v>
      </c>
      <c r="BJ566" s="17" t="s">
        <v>8</v>
      </c>
      <c r="BK566" s="202">
        <f>ROUND(I566*H566,0)</f>
        <v>0</v>
      </c>
      <c r="BL566" s="17" t="s">
        <v>146</v>
      </c>
      <c r="BM566" s="201" t="s">
        <v>886</v>
      </c>
    </row>
    <row r="567" spans="2:51" s="13" customFormat="1" ht="11.25">
      <c r="B567" s="203"/>
      <c r="C567" s="204"/>
      <c r="D567" s="205" t="s">
        <v>148</v>
      </c>
      <c r="E567" s="206" t="s">
        <v>1</v>
      </c>
      <c r="F567" s="207" t="s">
        <v>887</v>
      </c>
      <c r="G567" s="204"/>
      <c r="H567" s="206" t="s">
        <v>1</v>
      </c>
      <c r="I567" s="208"/>
      <c r="J567" s="204"/>
      <c r="K567" s="204"/>
      <c r="L567" s="209"/>
      <c r="M567" s="210"/>
      <c r="N567" s="211"/>
      <c r="O567" s="211"/>
      <c r="P567" s="211"/>
      <c r="Q567" s="211"/>
      <c r="R567" s="211"/>
      <c r="S567" s="211"/>
      <c r="T567" s="212"/>
      <c r="AT567" s="213" t="s">
        <v>148</v>
      </c>
      <c r="AU567" s="213" t="s">
        <v>83</v>
      </c>
      <c r="AV567" s="13" t="s">
        <v>8</v>
      </c>
      <c r="AW567" s="13" t="s">
        <v>31</v>
      </c>
      <c r="AX567" s="13" t="s">
        <v>75</v>
      </c>
      <c r="AY567" s="213" t="s">
        <v>139</v>
      </c>
    </row>
    <row r="568" spans="2:51" s="14" customFormat="1" ht="11.25">
      <c r="B568" s="214"/>
      <c r="C568" s="215"/>
      <c r="D568" s="205" t="s">
        <v>148</v>
      </c>
      <c r="E568" s="216" t="s">
        <v>1</v>
      </c>
      <c r="F568" s="217" t="s">
        <v>888</v>
      </c>
      <c r="G568" s="215"/>
      <c r="H568" s="218">
        <v>22.44</v>
      </c>
      <c r="I568" s="219"/>
      <c r="J568" s="215"/>
      <c r="K568" s="215"/>
      <c r="L568" s="220"/>
      <c r="M568" s="221"/>
      <c r="N568" s="222"/>
      <c r="O568" s="222"/>
      <c r="P568" s="222"/>
      <c r="Q568" s="222"/>
      <c r="R568" s="222"/>
      <c r="S568" s="222"/>
      <c r="T568" s="223"/>
      <c r="AT568" s="224" t="s">
        <v>148</v>
      </c>
      <c r="AU568" s="224" t="s">
        <v>83</v>
      </c>
      <c r="AV568" s="14" t="s">
        <v>83</v>
      </c>
      <c r="AW568" s="14" t="s">
        <v>31</v>
      </c>
      <c r="AX568" s="14" t="s">
        <v>75</v>
      </c>
      <c r="AY568" s="224" t="s">
        <v>139</v>
      </c>
    </row>
    <row r="569" spans="2:51" s="15" customFormat="1" ht="11.25">
      <c r="B569" s="225"/>
      <c r="C569" s="226"/>
      <c r="D569" s="205" t="s">
        <v>148</v>
      </c>
      <c r="E569" s="227" t="s">
        <v>1</v>
      </c>
      <c r="F569" s="228" t="s">
        <v>151</v>
      </c>
      <c r="G569" s="226"/>
      <c r="H569" s="229">
        <v>22.44</v>
      </c>
      <c r="I569" s="230"/>
      <c r="J569" s="226"/>
      <c r="K569" s="226"/>
      <c r="L569" s="231"/>
      <c r="M569" s="232"/>
      <c r="N569" s="233"/>
      <c r="O569" s="233"/>
      <c r="P569" s="233"/>
      <c r="Q569" s="233"/>
      <c r="R569" s="233"/>
      <c r="S569" s="233"/>
      <c r="T569" s="234"/>
      <c r="AT569" s="235" t="s">
        <v>148</v>
      </c>
      <c r="AU569" s="235" t="s">
        <v>83</v>
      </c>
      <c r="AV569" s="15" t="s">
        <v>146</v>
      </c>
      <c r="AW569" s="15" t="s">
        <v>31</v>
      </c>
      <c r="AX569" s="15" t="s">
        <v>8</v>
      </c>
      <c r="AY569" s="235" t="s">
        <v>139</v>
      </c>
    </row>
    <row r="570" spans="2:63" s="12" customFormat="1" ht="22.9" customHeight="1">
      <c r="B570" s="175"/>
      <c r="C570" s="176"/>
      <c r="D570" s="177" t="s">
        <v>74</v>
      </c>
      <c r="E570" s="189" t="s">
        <v>181</v>
      </c>
      <c r="F570" s="189" t="s">
        <v>889</v>
      </c>
      <c r="G570" s="176"/>
      <c r="H570" s="176"/>
      <c r="I570" s="179"/>
      <c r="J570" s="190">
        <f>BK570</f>
        <v>0</v>
      </c>
      <c r="K570" s="176"/>
      <c r="L570" s="181"/>
      <c r="M570" s="182"/>
      <c r="N570" s="183"/>
      <c r="O570" s="183"/>
      <c r="P570" s="184">
        <f>SUM(P571:P617)</f>
        <v>0</v>
      </c>
      <c r="Q570" s="183"/>
      <c r="R570" s="184">
        <f>SUM(R571:R617)</f>
        <v>12.3487993</v>
      </c>
      <c r="S570" s="183"/>
      <c r="T570" s="185">
        <f>SUM(T571:T617)</f>
        <v>0</v>
      </c>
      <c r="AR570" s="186" t="s">
        <v>8</v>
      </c>
      <c r="AT570" s="187" t="s">
        <v>74</v>
      </c>
      <c r="AU570" s="187" t="s">
        <v>8</v>
      </c>
      <c r="AY570" s="186" t="s">
        <v>139</v>
      </c>
      <c r="BK570" s="188">
        <f>SUM(BK571:BK617)</f>
        <v>0</v>
      </c>
    </row>
    <row r="571" spans="1:65" s="2" customFormat="1" ht="33" customHeight="1">
      <c r="A571" s="34"/>
      <c r="B571" s="35"/>
      <c r="C571" s="191" t="s">
        <v>890</v>
      </c>
      <c r="D571" s="191" t="s">
        <v>141</v>
      </c>
      <c r="E571" s="192" t="s">
        <v>891</v>
      </c>
      <c r="F571" s="193" t="s">
        <v>892</v>
      </c>
      <c r="G571" s="194" t="s">
        <v>295</v>
      </c>
      <c r="H571" s="195">
        <v>19</v>
      </c>
      <c r="I571" s="196"/>
      <c r="J571" s="195">
        <f>ROUND(I571*H571,0)</f>
        <v>0</v>
      </c>
      <c r="K571" s="193" t="s">
        <v>145</v>
      </c>
      <c r="L571" s="39"/>
      <c r="M571" s="197" t="s">
        <v>1</v>
      </c>
      <c r="N571" s="198" t="s">
        <v>40</v>
      </c>
      <c r="O571" s="71"/>
      <c r="P571" s="199">
        <f>O571*H571</f>
        <v>0</v>
      </c>
      <c r="Q571" s="199">
        <v>1.1E-05</v>
      </c>
      <c r="R571" s="199">
        <f>Q571*H571</f>
        <v>0.00020899999999999998</v>
      </c>
      <c r="S571" s="199">
        <v>0</v>
      </c>
      <c r="T571" s="200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1" t="s">
        <v>146</v>
      </c>
      <c r="AT571" s="201" t="s">
        <v>141</v>
      </c>
      <c r="AU571" s="201" t="s">
        <v>83</v>
      </c>
      <c r="AY571" s="17" t="s">
        <v>139</v>
      </c>
      <c r="BE571" s="202">
        <f>IF(N571="základní",J571,0)</f>
        <v>0</v>
      </c>
      <c r="BF571" s="202">
        <f>IF(N571="snížená",J571,0)</f>
        <v>0</v>
      </c>
      <c r="BG571" s="202">
        <f>IF(N571="zákl. přenesená",J571,0)</f>
        <v>0</v>
      </c>
      <c r="BH571" s="202">
        <f>IF(N571="sníž. přenesená",J571,0)</f>
        <v>0</v>
      </c>
      <c r="BI571" s="202">
        <f>IF(N571="nulová",J571,0)</f>
        <v>0</v>
      </c>
      <c r="BJ571" s="17" t="s">
        <v>8</v>
      </c>
      <c r="BK571" s="202">
        <f>ROUND(I571*H571,0)</f>
        <v>0</v>
      </c>
      <c r="BL571" s="17" t="s">
        <v>146</v>
      </c>
      <c r="BM571" s="201" t="s">
        <v>893</v>
      </c>
    </row>
    <row r="572" spans="2:51" s="13" customFormat="1" ht="11.25">
      <c r="B572" s="203"/>
      <c r="C572" s="204"/>
      <c r="D572" s="205" t="s">
        <v>148</v>
      </c>
      <c r="E572" s="206" t="s">
        <v>1</v>
      </c>
      <c r="F572" s="207" t="s">
        <v>626</v>
      </c>
      <c r="G572" s="204"/>
      <c r="H572" s="206" t="s">
        <v>1</v>
      </c>
      <c r="I572" s="208"/>
      <c r="J572" s="204"/>
      <c r="K572" s="204"/>
      <c r="L572" s="209"/>
      <c r="M572" s="210"/>
      <c r="N572" s="211"/>
      <c r="O572" s="211"/>
      <c r="P572" s="211"/>
      <c r="Q572" s="211"/>
      <c r="R572" s="211"/>
      <c r="S572" s="211"/>
      <c r="T572" s="212"/>
      <c r="AT572" s="213" t="s">
        <v>148</v>
      </c>
      <c r="AU572" s="213" t="s">
        <v>83</v>
      </c>
      <c r="AV572" s="13" t="s">
        <v>8</v>
      </c>
      <c r="AW572" s="13" t="s">
        <v>31</v>
      </c>
      <c r="AX572" s="13" t="s">
        <v>75</v>
      </c>
      <c r="AY572" s="213" t="s">
        <v>139</v>
      </c>
    </row>
    <row r="573" spans="2:51" s="14" customFormat="1" ht="11.25">
      <c r="B573" s="214"/>
      <c r="C573" s="215"/>
      <c r="D573" s="205" t="s">
        <v>148</v>
      </c>
      <c r="E573" s="216" t="s">
        <v>1</v>
      </c>
      <c r="F573" s="217" t="s">
        <v>894</v>
      </c>
      <c r="G573" s="215"/>
      <c r="H573" s="218">
        <v>19</v>
      </c>
      <c r="I573" s="219"/>
      <c r="J573" s="215"/>
      <c r="K573" s="215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148</v>
      </c>
      <c r="AU573" s="224" t="s">
        <v>83</v>
      </c>
      <c r="AV573" s="14" t="s">
        <v>83</v>
      </c>
      <c r="AW573" s="14" t="s">
        <v>31</v>
      </c>
      <c r="AX573" s="14" t="s">
        <v>75</v>
      </c>
      <c r="AY573" s="224" t="s">
        <v>139</v>
      </c>
    </row>
    <row r="574" spans="2:51" s="15" customFormat="1" ht="11.25">
      <c r="B574" s="225"/>
      <c r="C574" s="226"/>
      <c r="D574" s="205" t="s">
        <v>148</v>
      </c>
      <c r="E574" s="227" t="s">
        <v>1</v>
      </c>
      <c r="F574" s="228" t="s">
        <v>151</v>
      </c>
      <c r="G574" s="226"/>
      <c r="H574" s="229">
        <v>19</v>
      </c>
      <c r="I574" s="230"/>
      <c r="J574" s="226"/>
      <c r="K574" s="226"/>
      <c r="L574" s="231"/>
      <c r="M574" s="232"/>
      <c r="N574" s="233"/>
      <c r="O574" s="233"/>
      <c r="P574" s="233"/>
      <c r="Q574" s="233"/>
      <c r="R574" s="233"/>
      <c r="S574" s="233"/>
      <c r="T574" s="234"/>
      <c r="AT574" s="235" t="s">
        <v>148</v>
      </c>
      <c r="AU574" s="235" t="s">
        <v>83</v>
      </c>
      <c r="AV574" s="15" t="s">
        <v>146</v>
      </c>
      <c r="AW574" s="15" t="s">
        <v>31</v>
      </c>
      <c r="AX574" s="15" t="s">
        <v>8</v>
      </c>
      <c r="AY574" s="235" t="s">
        <v>139</v>
      </c>
    </row>
    <row r="575" spans="1:65" s="2" customFormat="1" ht="16.5" customHeight="1">
      <c r="A575" s="34"/>
      <c r="B575" s="35"/>
      <c r="C575" s="241" t="s">
        <v>895</v>
      </c>
      <c r="D575" s="241" t="s">
        <v>560</v>
      </c>
      <c r="E575" s="242" t="s">
        <v>896</v>
      </c>
      <c r="F575" s="243" t="s">
        <v>897</v>
      </c>
      <c r="G575" s="244" t="s">
        <v>295</v>
      </c>
      <c r="H575" s="245">
        <v>19.57</v>
      </c>
      <c r="I575" s="246"/>
      <c r="J575" s="245">
        <f>ROUND(I575*H575,0)</f>
        <v>0</v>
      </c>
      <c r="K575" s="243" t="s">
        <v>145</v>
      </c>
      <c r="L575" s="247"/>
      <c r="M575" s="248" t="s">
        <v>1</v>
      </c>
      <c r="N575" s="249" t="s">
        <v>40</v>
      </c>
      <c r="O575" s="71"/>
      <c r="P575" s="199">
        <f>O575*H575</f>
        <v>0</v>
      </c>
      <c r="Q575" s="199">
        <v>0.00259</v>
      </c>
      <c r="R575" s="199">
        <f>Q575*H575</f>
        <v>0.0506863</v>
      </c>
      <c r="S575" s="199">
        <v>0</v>
      </c>
      <c r="T575" s="200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01" t="s">
        <v>181</v>
      </c>
      <c r="AT575" s="201" t="s">
        <v>560</v>
      </c>
      <c r="AU575" s="201" t="s">
        <v>83</v>
      </c>
      <c r="AY575" s="17" t="s">
        <v>139</v>
      </c>
      <c r="BE575" s="202">
        <f>IF(N575="základní",J575,0)</f>
        <v>0</v>
      </c>
      <c r="BF575" s="202">
        <f>IF(N575="snížená",J575,0)</f>
        <v>0</v>
      </c>
      <c r="BG575" s="202">
        <f>IF(N575="zákl. přenesená",J575,0)</f>
        <v>0</v>
      </c>
      <c r="BH575" s="202">
        <f>IF(N575="sníž. přenesená",J575,0)</f>
        <v>0</v>
      </c>
      <c r="BI575" s="202">
        <f>IF(N575="nulová",J575,0)</f>
        <v>0</v>
      </c>
      <c r="BJ575" s="17" t="s">
        <v>8</v>
      </c>
      <c r="BK575" s="202">
        <f>ROUND(I575*H575,0)</f>
        <v>0</v>
      </c>
      <c r="BL575" s="17" t="s">
        <v>146</v>
      </c>
      <c r="BM575" s="201" t="s">
        <v>898</v>
      </c>
    </row>
    <row r="576" spans="2:51" s="13" customFormat="1" ht="11.25">
      <c r="B576" s="203"/>
      <c r="C576" s="204"/>
      <c r="D576" s="205" t="s">
        <v>148</v>
      </c>
      <c r="E576" s="206" t="s">
        <v>1</v>
      </c>
      <c r="F576" s="207" t="s">
        <v>899</v>
      </c>
      <c r="G576" s="204"/>
      <c r="H576" s="206" t="s">
        <v>1</v>
      </c>
      <c r="I576" s="208"/>
      <c r="J576" s="204"/>
      <c r="K576" s="204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148</v>
      </c>
      <c r="AU576" s="213" t="s">
        <v>83</v>
      </c>
      <c r="AV576" s="13" t="s">
        <v>8</v>
      </c>
      <c r="AW576" s="13" t="s">
        <v>31</v>
      </c>
      <c r="AX576" s="13" t="s">
        <v>75</v>
      </c>
      <c r="AY576" s="213" t="s">
        <v>139</v>
      </c>
    </row>
    <row r="577" spans="2:51" s="14" customFormat="1" ht="11.25">
      <c r="B577" s="214"/>
      <c r="C577" s="215"/>
      <c r="D577" s="205" t="s">
        <v>148</v>
      </c>
      <c r="E577" s="216" t="s">
        <v>1</v>
      </c>
      <c r="F577" s="217" t="s">
        <v>900</v>
      </c>
      <c r="G577" s="215"/>
      <c r="H577" s="218">
        <v>19.57</v>
      </c>
      <c r="I577" s="219"/>
      <c r="J577" s="215"/>
      <c r="K577" s="215"/>
      <c r="L577" s="220"/>
      <c r="M577" s="221"/>
      <c r="N577" s="222"/>
      <c r="O577" s="222"/>
      <c r="P577" s="222"/>
      <c r="Q577" s="222"/>
      <c r="R577" s="222"/>
      <c r="S577" s="222"/>
      <c r="T577" s="223"/>
      <c r="AT577" s="224" t="s">
        <v>148</v>
      </c>
      <c r="AU577" s="224" t="s">
        <v>83</v>
      </c>
      <c r="AV577" s="14" t="s">
        <v>83</v>
      </c>
      <c r="AW577" s="14" t="s">
        <v>31</v>
      </c>
      <c r="AX577" s="14" t="s">
        <v>75</v>
      </c>
      <c r="AY577" s="224" t="s">
        <v>139</v>
      </c>
    </row>
    <row r="578" spans="2:51" s="15" customFormat="1" ht="11.25">
      <c r="B578" s="225"/>
      <c r="C578" s="226"/>
      <c r="D578" s="205" t="s">
        <v>148</v>
      </c>
      <c r="E578" s="227" t="s">
        <v>1</v>
      </c>
      <c r="F578" s="228" t="s">
        <v>151</v>
      </c>
      <c r="G578" s="226"/>
      <c r="H578" s="229">
        <v>19.57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AT578" s="235" t="s">
        <v>148</v>
      </c>
      <c r="AU578" s="235" t="s">
        <v>83</v>
      </c>
      <c r="AV578" s="15" t="s">
        <v>146</v>
      </c>
      <c r="AW578" s="15" t="s">
        <v>31</v>
      </c>
      <c r="AX578" s="15" t="s">
        <v>8</v>
      </c>
      <c r="AY578" s="235" t="s">
        <v>139</v>
      </c>
    </row>
    <row r="579" spans="1:65" s="2" customFormat="1" ht="24.2" customHeight="1">
      <c r="A579" s="34"/>
      <c r="B579" s="35"/>
      <c r="C579" s="191" t="s">
        <v>901</v>
      </c>
      <c r="D579" s="191" t="s">
        <v>141</v>
      </c>
      <c r="E579" s="192" t="s">
        <v>902</v>
      </c>
      <c r="F579" s="193" t="s">
        <v>903</v>
      </c>
      <c r="G579" s="194" t="s">
        <v>144</v>
      </c>
      <c r="H579" s="195">
        <v>4</v>
      </c>
      <c r="I579" s="196"/>
      <c r="J579" s="195">
        <f>ROUND(I579*H579,0)</f>
        <v>0</v>
      </c>
      <c r="K579" s="193" t="s">
        <v>145</v>
      </c>
      <c r="L579" s="39"/>
      <c r="M579" s="197" t="s">
        <v>1</v>
      </c>
      <c r="N579" s="198" t="s">
        <v>40</v>
      </c>
      <c r="O579" s="71"/>
      <c r="P579" s="199">
        <f>O579*H579</f>
        <v>0</v>
      </c>
      <c r="Q579" s="199">
        <v>0.125258</v>
      </c>
      <c r="R579" s="199">
        <f>Q579*H579</f>
        <v>0.501032</v>
      </c>
      <c r="S579" s="199">
        <v>0</v>
      </c>
      <c r="T579" s="200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201" t="s">
        <v>146</v>
      </c>
      <c r="AT579" s="201" t="s">
        <v>141</v>
      </c>
      <c r="AU579" s="201" t="s">
        <v>83</v>
      </c>
      <c r="AY579" s="17" t="s">
        <v>139</v>
      </c>
      <c r="BE579" s="202">
        <f>IF(N579="základní",J579,0)</f>
        <v>0</v>
      </c>
      <c r="BF579" s="202">
        <f>IF(N579="snížená",J579,0)</f>
        <v>0</v>
      </c>
      <c r="BG579" s="202">
        <f>IF(N579="zákl. přenesená",J579,0)</f>
        <v>0</v>
      </c>
      <c r="BH579" s="202">
        <f>IF(N579="sníž. přenesená",J579,0)</f>
        <v>0</v>
      </c>
      <c r="BI579" s="202">
        <f>IF(N579="nulová",J579,0)</f>
        <v>0</v>
      </c>
      <c r="BJ579" s="17" t="s">
        <v>8</v>
      </c>
      <c r="BK579" s="202">
        <f>ROUND(I579*H579,0)</f>
        <v>0</v>
      </c>
      <c r="BL579" s="17" t="s">
        <v>146</v>
      </c>
      <c r="BM579" s="201" t="s">
        <v>904</v>
      </c>
    </row>
    <row r="580" spans="2:51" s="13" customFormat="1" ht="11.25">
      <c r="B580" s="203"/>
      <c r="C580" s="204"/>
      <c r="D580" s="205" t="s">
        <v>148</v>
      </c>
      <c r="E580" s="206" t="s">
        <v>1</v>
      </c>
      <c r="F580" s="207" t="s">
        <v>745</v>
      </c>
      <c r="G580" s="204"/>
      <c r="H580" s="206" t="s">
        <v>1</v>
      </c>
      <c r="I580" s="208"/>
      <c r="J580" s="204"/>
      <c r="K580" s="204"/>
      <c r="L580" s="209"/>
      <c r="M580" s="210"/>
      <c r="N580" s="211"/>
      <c r="O580" s="211"/>
      <c r="P580" s="211"/>
      <c r="Q580" s="211"/>
      <c r="R580" s="211"/>
      <c r="S580" s="211"/>
      <c r="T580" s="212"/>
      <c r="AT580" s="213" t="s">
        <v>148</v>
      </c>
      <c r="AU580" s="213" t="s">
        <v>83</v>
      </c>
      <c r="AV580" s="13" t="s">
        <v>8</v>
      </c>
      <c r="AW580" s="13" t="s">
        <v>31</v>
      </c>
      <c r="AX580" s="13" t="s">
        <v>75</v>
      </c>
      <c r="AY580" s="213" t="s">
        <v>139</v>
      </c>
    </row>
    <row r="581" spans="2:51" s="14" customFormat="1" ht="11.25">
      <c r="B581" s="214"/>
      <c r="C581" s="215"/>
      <c r="D581" s="205" t="s">
        <v>148</v>
      </c>
      <c r="E581" s="216" t="s">
        <v>1</v>
      </c>
      <c r="F581" s="217" t="s">
        <v>146</v>
      </c>
      <c r="G581" s="215"/>
      <c r="H581" s="218">
        <v>4</v>
      </c>
      <c r="I581" s="219"/>
      <c r="J581" s="215"/>
      <c r="K581" s="215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148</v>
      </c>
      <c r="AU581" s="224" t="s">
        <v>83</v>
      </c>
      <c r="AV581" s="14" t="s">
        <v>83</v>
      </c>
      <c r="AW581" s="14" t="s">
        <v>31</v>
      </c>
      <c r="AX581" s="14" t="s">
        <v>75</v>
      </c>
      <c r="AY581" s="224" t="s">
        <v>139</v>
      </c>
    </row>
    <row r="582" spans="2:51" s="15" customFormat="1" ht="11.25">
      <c r="B582" s="225"/>
      <c r="C582" s="226"/>
      <c r="D582" s="205" t="s">
        <v>148</v>
      </c>
      <c r="E582" s="227" t="s">
        <v>1</v>
      </c>
      <c r="F582" s="228" t="s">
        <v>151</v>
      </c>
      <c r="G582" s="226"/>
      <c r="H582" s="229">
        <v>4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AT582" s="235" t="s">
        <v>148</v>
      </c>
      <c r="AU582" s="235" t="s">
        <v>83</v>
      </c>
      <c r="AV582" s="15" t="s">
        <v>146</v>
      </c>
      <c r="AW582" s="15" t="s">
        <v>31</v>
      </c>
      <c r="AX582" s="15" t="s">
        <v>8</v>
      </c>
      <c r="AY582" s="235" t="s">
        <v>139</v>
      </c>
    </row>
    <row r="583" spans="1:65" s="2" customFormat="1" ht="24.2" customHeight="1">
      <c r="A583" s="34"/>
      <c r="B583" s="35"/>
      <c r="C583" s="241" t="s">
        <v>905</v>
      </c>
      <c r="D583" s="241" t="s">
        <v>560</v>
      </c>
      <c r="E583" s="242" t="s">
        <v>906</v>
      </c>
      <c r="F583" s="243" t="s">
        <v>907</v>
      </c>
      <c r="G583" s="244" t="s">
        <v>144</v>
      </c>
      <c r="H583" s="245">
        <v>4</v>
      </c>
      <c r="I583" s="246"/>
      <c r="J583" s="245">
        <f>ROUND(I583*H583,0)</f>
        <v>0</v>
      </c>
      <c r="K583" s="243" t="s">
        <v>145</v>
      </c>
      <c r="L583" s="247"/>
      <c r="M583" s="248" t="s">
        <v>1</v>
      </c>
      <c r="N583" s="249" t="s">
        <v>40</v>
      </c>
      <c r="O583" s="71"/>
      <c r="P583" s="199">
        <f>O583*H583</f>
        <v>0</v>
      </c>
      <c r="Q583" s="199">
        <v>0.072</v>
      </c>
      <c r="R583" s="199">
        <f>Q583*H583</f>
        <v>0.288</v>
      </c>
      <c r="S583" s="199">
        <v>0</v>
      </c>
      <c r="T583" s="200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01" t="s">
        <v>181</v>
      </c>
      <c r="AT583" s="201" t="s">
        <v>560</v>
      </c>
      <c r="AU583" s="201" t="s">
        <v>83</v>
      </c>
      <c r="AY583" s="17" t="s">
        <v>139</v>
      </c>
      <c r="BE583" s="202">
        <f>IF(N583="základní",J583,0)</f>
        <v>0</v>
      </c>
      <c r="BF583" s="202">
        <f>IF(N583="snížená",J583,0)</f>
        <v>0</v>
      </c>
      <c r="BG583" s="202">
        <f>IF(N583="zákl. přenesená",J583,0)</f>
        <v>0</v>
      </c>
      <c r="BH583" s="202">
        <f>IF(N583="sníž. přenesená",J583,0)</f>
        <v>0</v>
      </c>
      <c r="BI583" s="202">
        <f>IF(N583="nulová",J583,0)</f>
        <v>0</v>
      </c>
      <c r="BJ583" s="17" t="s">
        <v>8</v>
      </c>
      <c r="BK583" s="202">
        <f>ROUND(I583*H583,0)</f>
        <v>0</v>
      </c>
      <c r="BL583" s="17" t="s">
        <v>146</v>
      </c>
      <c r="BM583" s="201" t="s">
        <v>908</v>
      </c>
    </row>
    <row r="584" spans="2:51" s="13" customFormat="1" ht="11.25">
      <c r="B584" s="203"/>
      <c r="C584" s="204"/>
      <c r="D584" s="205" t="s">
        <v>148</v>
      </c>
      <c r="E584" s="206" t="s">
        <v>1</v>
      </c>
      <c r="F584" s="207" t="s">
        <v>745</v>
      </c>
      <c r="G584" s="204"/>
      <c r="H584" s="206" t="s">
        <v>1</v>
      </c>
      <c r="I584" s="208"/>
      <c r="J584" s="204"/>
      <c r="K584" s="204"/>
      <c r="L584" s="209"/>
      <c r="M584" s="210"/>
      <c r="N584" s="211"/>
      <c r="O584" s="211"/>
      <c r="P584" s="211"/>
      <c r="Q584" s="211"/>
      <c r="R584" s="211"/>
      <c r="S584" s="211"/>
      <c r="T584" s="212"/>
      <c r="AT584" s="213" t="s">
        <v>148</v>
      </c>
      <c r="AU584" s="213" t="s">
        <v>83</v>
      </c>
      <c r="AV584" s="13" t="s">
        <v>8</v>
      </c>
      <c r="AW584" s="13" t="s">
        <v>31</v>
      </c>
      <c r="AX584" s="13" t="s">
        <v>75</v>
      </c>
      <c r="AY584" s="213" t="s">
        <v>139</v>
      </c>
    </row>
    <row r="585" spans="2:51" s="14" customFormat="1" ht="11.25">
      <c r="B585" s="214"/>
      <c r="C585" s="215"/>
      <c r="D585" s="205" t="s">
        <v>148</v>
      </c>
      <c r="E585" s="216" t="s">
        <v>1</v>
      </c>
      <c r="F585" s="217" t="s">
        <v>146</v>
      </c>
      <c r="G585" s="215"/>
      <c r="H585" s="218">
        <v>4</v>
      </c>
      <c r="I585" s="219"/>
      <c r="J585" s="215"/>
      <c r="K585" s="215"/>
      <c r="L585" s="220"/>
      <c r="M585" s="221"/>
      <c r="N585" s="222"/>
      <c r="O585" s="222"/>
      <c r="P585" s="222"/>
      <c r="Q585" s="222"/>
      <c r="R585" s="222"/>
      <c r="S585" s="222"/>
      <c r="T585" s="223"/>
      <c r="AT585" s="224" t="s">
        <v>148</v>
      </c>
      <c r="AU585" s="224" t="s">
        <v>83</v>
      </c>
      <c r="AV585" s="14" t="s">
        <v>83</v>
      </c>
      <c r="AW585" s="14" t="s">
        <v>31</v>
      </c>
      <c r="AX585" s="14" t="s">
        <v>75</v>
      </c>
      <c r="AY585" s="224" t="s">
        <v>139</v>
      </c>
    </row>
    <row r="586" spans="2:51" s="15" customFormat="1" ht="11.25">
      <c r="B586" s="225"/>
      <c r="C586" s="226"/>
      <c r="D586" s="205" t="s">
        <v>148</v>
      </c>
      <c r="E586" s="227" t="s">
        <v>1</v>
      </c>
      <c r="F586" s="228" t="s">
        <v>151</v>
      </c>
      <c r="G586" s="226"/>
      <c r="H586" s="229">
        <v>4</v>
      </c>
      <c r="I586" s="230"/>
      <c r="J586" s="226"/>
      <c r="K586" s="226"/>
      <c r="L586" s="231"/>
      <c r="M586" s="232"/>
      <c r="N586" s="233"/>
      <c r="O586" s="233"/>
      <c r="P586" s="233"/>
      <c r="Q586" s="233"/>
      <c r="R586" s="233"/>
      <c r="S586" s="233"/>
      <c r="T586" s="234"/>
      <c r="AT586" s="235" t="s">
        <v>148</v>
      </c>
      <c r="AU586" s="235" t="s">
        <v>83</v>
      </c>
      <c r="AV586" s="15" t="s">
        <v>146</v>
      </c>
      <c r="AW586" s="15" t="s">
        <v>31</v>
      </c>
      <c r="AX586" s="15" t="s">
        <v>8</v>
      </c>
      <c r="AY586" s="235" t="s">
        <v>139</v>
      </c>
    </row>
    <row r="587" spans="1:65" s="2" customFormat="1" ht="21.75" customHeight="1">
      <c r="A587" s="34"/>
      <c r="B587" s="35"/>
      <c r="C587" s="241" t="s">
        <v>909</v>
      </c>
      <c r="D587" s="241" t="s">
        <v>560</v>
      </c>
      <c r="E587" s="242" t="s">
        <v>910</v>
      </c>
      <c r="F587" s="243" t="s">
        <v>911</v>
      </c>
      <c r="G587" s="244" t="s">
        <v>144</v>
      </c>
      <c r="H587" s="245">
        <v>4</v>
      </c>
      <c r="I587" s="246"/>
      <c r="J587" s="245">
        <f>ROUND(I587*H587,0)</f>
        <v>0</v>
      </c>
      <c r="K587" s="243" t="s">
        <v>145</v>
      </c>
      <c r="L587" s="247"/>
      <c r="M587" s="248" t="s">
        <v>1</v>
      </c>
      <c r="N587" s="249" t="s">
        <v>40</v>
      </c>
      <c r="O587" s="71"/>
      <c r="P587" s="199">
        <f>O587*H587</f>
        <v>0</v>
      </c>
      <c r="Q587" s="199">
        <v>0.111</v>
      </c>
      <c r="R587" s="199">
        <f>Q587*H587</f>
        <v>0.444</v>
      </c>
      <c r="S587" s="199">
        <v>0</v>
      </c>
      <c r="T587" s="200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201" t="s">
        <v>181</v>
      </c>
      <c r="AT587" s="201" t="s">
        <v>560</v>
      </c>
      <c r="AU587" s="201" t="s">
        <v>83</v>
      </c>
      <c r="AY587" s="17" t="s">
        <v>139</v>
      </c>
      <c r="BE587" s="202">
        <f>IF(N587="základní",J587,0)</f>
        <v>0</v>
      </c>
      <c r="BF587" s="202">
        <f>IF(N587="snížená",J587,0)</f>
        <v>0</v>
      </c>
      <c r="BG587" s="202">
        <f>IF(N587="zákl. přenesená",J587,0)</f>
        <v>0</v>
      </c>
      <c r="BH587" s="202">
        <f>IF(N587="sníž. přenesená",J587,0)</f>
        <v>0</v>
      </c>
      <c r="BI587" s="202">
        <f>IF(N587="nulová",J587,0)</f>
        <v>0</v>
      </c>
      <c r="BJ587" s="17" t="s">
        <v>8</v>
      </c>
      <c r="BK587" s="202">
        <f>ROUND(I587*H587,0)</f>
        <v>0</v>
      </c>
      <c r="BL587" s="17" t="s">
        <v>146</v>
      </c>
      <c r="BM587" s="201" t="s">
        <v>912</v>
      </c>
    </row>
    <row r="588" spans="2:51" s="13" customFormat="1" ht="11.25">
      <c r="B588" s="203"/>
      <c r="C588" s="204"/>
      <c r="D588" s="205" t="s">
        <v>148</v>
      </c>
      <c r="E588" s="206" t="s">
        <v>1</v>
      </c>
      <c r="F588" s="207" t="s">
        <v>745</v>
      </c>
      <c r="G588" s="204"/>
      <c r="H588" s="206" t="s">
        <v>1</v>
      </c>
      <c r="I588" s="208"/>
      <c r="J588" s="204"/>
      <c r="K588" s="204"/>
      <c r="L588" s="209"/>
      <c r="M588" s="210"/>
      <c r="N588" s="211"/>
      <c r="O588" s="211"/>
      <c r="P588" s="211"/>
      <c r="Q588" s="211"/>
      <c r="R588" s="211"/>
      <c r="S588" s="211"/>
      <c r="T588" s="212"/>
      <c r="AT588" s="213" t="s">
        <v>148</v>
      </c>
      <c r="AU588" s="213" t="s">
        <v>83</v>
      </c>
      <c r="AV588" s="13" t="s">
        <v>8</v>
      </c>
      <c r="AW588" s="13" t="s">
        <v>31</v>
      </c>
      <c r="AX588" s="13" t="s">
        <v>75</v>
      </c>
      <c r="AY588" s="213" t="s">
        <v>139</v>
      </c>
    </row>
    <row r="589" spans="2:51" s="14" customFormat="1" ht="11.25">
      <c r="B589" s="214"/>
      <c r="C589" s="215"/>
      <c r="D589" s="205" t="s">
        <v>148</v>
      </c>
      <c r="E589" s="216" t="s">
        <v>1</v>
      </c>
      <c r="F589" s="217" t="s">
        <v>146</v>
      </c>
      <c r="G589" s="215"/>
      <c r="H589" s="218">
        <v>4</v>
      </c>
      <c r="I589" s="219"/>
      <c r="J589" s="215"/>
      <c r="K589" s="215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148</v>
      </c>
      <c r="AU589" s="224" t="s">
        <v>83</v>
      </c>
      <c r="AV589" s="14" t="s">
        <v>83</v>
      </c>
      <c r="AW589" s="14" t="s">
        <v>31</v>
      </c>
      <c r="AX589" s="14" t="s">
        <v>75</v>
      </c>
      <c r="AY589" s="224" t="s">
        <v>139</v>
      </c>
    </row>
    <row r="590" spans="2:51" s="15" customFormat="1" ht="11.25">
      <c r="B590" s="225"/>
      <c r="C590" s="226"/>
      <c r="D590" s="205" t="s">
        <v>148</v>
      </c>
      <c r="E590" s="227" t="s">
        <v>1</v>
      </c>
      <c r="F590" s="228" t="s">
        <v>151</v>
      </c>
      <c r="G590" s="226"/>
      <c r="H590" s="229">
        <v>4</v>
      </c>
      <c r="I590" s="230"/>
      <c r="J590" s="226"/>
      <c r="K590" s="226"/>
      <c r="L590" s="231"/>
      <c r="M590" s="232"/>
      <c r="N590" s="233"/>
      <c r="O590" s="233"/>
      <c r="P590" s="233"/>
      <c r="Q590" s="233"/>
      <c r="R590" s="233"/>
      <c r="S590" s="233"/>
      <c r="T590" s="234"/>
      <c r="AT590" s="235" t="s">
        <v>148</v>
      </c>
      <c r="AU590" s="235" t="s">
        <v>83</v>
      </c>
      <c r="AV590" s="15" t="s">
        <v>146</v>
      </c>
      <c r="AW590" s="15" t="s">
        <v>31</v>
      </c>
      <c r="AX590" s="15" t="s">
        <v>8</v>
      </c>
      <c r="AY590" s="235" t="s">
        <v>139</v>
      </c>
    </row>
    <row r="591" spans="1:65" s="2" customFormat="1" ht="24.2" customHeight="1">
      <c r="A591" s="34"/>
      <c r="B591" s="35"/>
      <c r="C591" s="241" t="s">
        <v>913</v>
      </c>
      <c r="D591" s="241" t="s">
        <v>560</v>
      </c>
      <c r="E591" s="242" t="s">
        <v>914</v>
      </c>
      <c r="F591" s="243" t="s">
        <v>915</v>
      </c>
      <c r="G591" s="244" t="s">
        <v>144</v>
      </c>
      <c r="H591" s="245">
        <v>4</v>
      </c>
      <c r="I591" s="246"/>
      <c r="J591" s="245">
        <f>ROUND(I591*H591,0)</f>
        <v>0</v>
      </c>
      <c r="K591" s="243" t="s">
        <v>145</v>
      </c>
      <c r="L591" s="247"/>
      <c r="M591" s="248" t="s">
        <v>1</v>
      </c>
      <c r="N591" s="249" t="s">
        <v>40</v>
      </c>
      <c r="O591" s="71"/>
      <c r="P591" s="199">
        <f>O591*H591</f>
        <v>0</v>
      </c>
      <c r="Q591" s="199">
        <v>0.057</v>
      </c>
      <c r="R591" s="199">
        <f>Q591*H591</f>
        <v>0.228</v>
      </c>
      <c r="S591" s="199">
        <v>0</v>
      </c>
      <c r="T591" s="200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1" t="s">
        <v>181</v>
      </c>
      <c r="AT591" s="201" t="s">
        <v>560</v>
      </c>
      <c r="AU591" s="201" t="s">
        <v>83</v>
      </c>
      <c r="AY591" s="17" t="s">
        <v>139</v>
      </c>
      <c r="BE591" s="202">
        <f>IF(N591="základní",J591,0)</f>
        <v>0</v>
      </c>
      <c r="BF591" s="202">
        <f>IF(N591="snížená",J591,0)</f>
        <v>0</v>
      </c>
      <c r="BG591" s="202">
        <f>IF(N591="zákl. přenesená",J591,0)</f>
        <v>0</v>
      </c>
      <c r="BH591" s="202">
        <f>IF(N591="sníž. přenesená",J591,0)</f>
        <v>0</v>
      </c>
      <c r="BI591" s="202">
        <f>IF(N591="nulová",J591,0)</f>
        <v>0</v>
      </c>
      <c r="BJ591" s="17" t="s">
        <v>8</v>
      </c>
      <c r="BK591" s="202">
        <f>ROUND(I591*H591,0)</f>
        <v>0</v>
      </c>
      <c r="BL591" s="17" t="s">
        <v>146</v>
      </c>
      <c r="BM591" s="201" t="s">
        <v>916</v>
      </c>
    </row>
    <row r="592" spans="2:51" s="13" customFormat="1" ht="11.25">
      <c r="B592" s="203"/>
      <c r="C592" s="204"/>
      <c r="D592" s="205" t="s">
        <v>148</v>
      </c>
      <c r="E592" s="206" t="s">
        <v>1</v>
      </c>
      <c r="F592" s="207" t="s">
        <v>745</v>
      </c>
      <c r="G592" s="204"/>
      <c r="H592" s="206" t="s">
        <v>1</v>
      </c>
      <c r="I592" s="208"/>
      <c r="J592" s="204"/>
      <c r="K592" s="204"/>
      <c r="L592" s="209"/>
      <c r="M592" s="210"/>
      <c r="N592" s="211"/>
      <c r="O592" s="211"/>
      <c r="P592" s="211"/>
      <c r="Q592" s="211"/>
      <c r="R592" s="211"/>
      <c r="S592" s="211"/>
      <c r="T592" s="212"/>
      <c r="AT592" s="213" t="s">
        <v>148</v>
      </c>
      <c r="AU592" s="213" t="s">
        <v>83</v>
      </c>
      <c r="AV592" s="13" t="s">
        <v>8</v>
      </c>
      <c r="AW592" s="13" t="s">
        <v>31</v>
      </c>
      <c r="AX592" s="13" t="s">
        <v>75</v>
      </c>
      <c r="AY592" s="213" t="s">
        <v>139</v>
      </c>
    </row>
    <row r="593" spans="2:51" s="14" customFormat="1" ht="11.25">
      <c r="B593" s="214"/>
      <c r="C593" s="215"/>
      <c r="D593" s="205" t="s">
        <v>148</v>
      </c>
      <c r="E593" s="216" t="s">
        <v>1</v>
      </c>
      <c r="F593" s="217" t="s">
        <v>146</v>
      </c>
      <c r="G593" s="215"/>
      <c r="H593" s="218">
        <v>4</v>
      </c>
      <c r="I593" s="219"/>
      <c r="J593" s="215"/>
      <c r="K593" s="215"/>
      <c r="L593" s="220"/>
      <c r="M593" s="221"/>
      <c r="N593" s="222"/>
      <c r="O593" s="222"/>
      <c r="P593" s="222"/>
      <c r="Q593" s="222"/>
      <c r="R593" s="222"/>
      <c r="S593" s="222"/>
      <c r="T593" s="223"/>
      <c r="AT593" s="224" t="s">
        <v>148</v>
      </c>
      <c r="AU593" s="224" t="s">
        <v>83</v>
      </c>
      <c r="AV593" s="14" t="s">
        <v>83</v>
      </c>
      <c r="AW593" s="14" t="s">
        <v>31</v>
      </c>
      <c r="AX593" s="14" t="s">
        <v>75</v>
      </c>
      <c r="AY593" s="224" t="s">
        <v>139</v>
      </c>
    </row>
    <row r="594" spans="2:51" s="15" customFormat="1" ht="11.25">
      <c r="B594" s="225"/>
      <c r="C594" s="226"/>
      <c r="D594" s="205" t="s">
        <v>148</v>
      </c>
      <c r="E594" s="227" t="s">
        <v>1</v>
      </c>
      <c r="F594" s="228" t="s">
        <v>151</v>
      </c>
      <c r="G594" s="226"/>
      <c r="H594" s="229">
        <v>4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AT594" s="235" t="s">
        <v>148</v>
      </c>
      <c r="AU594" s="235" t="s">
        <v>83</v>
      </c>
      <c r="AV594" s="15" t="s">
        <v>146</v>
      </c>
      <c r="AW594" s="15" t="s">
        <v>31</v>
      </c>
      <c r="AX594" s="15" t="s">
        <v>8</v>
      </c>
      <c r="AY594" s="235" t="s">
        <v>139</v>
      </c>
    </row>
    <row r="595" spans="1:65" s="2" customFormat="1" ht="24.2" customHeight="1">
      <c r="A595" s="34"/>
      <c r="B595" s="35"/>
      <c r="C595" s="241" t="s">
        <v>917</v>
      </c>
      <c r="D595" s="241" t="s">
        <v>560</v>
      </c>
      <c r="E595" s="242" t="s">
        <v>918</v>
      </c>
      <c r="F595" s="243" t="s">
        <v>919</v>
      </c>
      <c r="G595" s="244" t="s">
        <v>144</v>
      </c>
      <c r="H595" s="245">
        <v>4</v>
      </c>
      <c r="I595" s="246"/>
      <c r="J595" s="245">
        <f>ROUND(I595*H595,0)</f>
        <v>0</v>
      </c>
      <c r="K595" s="243" t="s">
        <v>145</v>
      </c>
      <c r="L595" s="247"/>
      <c r="M595" s="248" t="s">
        <v>1</v>
      </c>
      <c r="N595" s="249" t="s">
        <v>40</v>
      </c>
      <c r="O595" s="71"/>
      <c r="P595" s="199">
        <f>O595*H595</f>
        <v>0</v>
      </c>
      <c r="Q595" s="199">
        <v>0.17</v>
      </c>
      <c r="R595" s="199">
        <f>Q595*H595</f>
        <v>0.68</v>
      </c>
      <c r="S595" s="199">
        <v>0</v>
      </c>
      <c r="T595" s="200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201" t="s">
        <v>181</v>
      </c>
      <c r="AT595" s="201" t="s">
        <v>560</v>
      </c>
      <c r="AU595" s="201" t="s">
        <v>83</v>
      </c>
      <c r="AY595" s="17" t="s">
        <v>139</v>
      </c>
      <c r="BE595" s="202">
        <f>IF(N595="základní",J595,0)</f>
        <v>0</v>
      </c>
      <c r="BF595" s="202">
        <f>IF(N595="snížená",J595,0)</f>
        <v>0</v>
      </c>
      <c r="BG595" s="202">
        <f>IF(N595="zákl. přenesená",J595,0)</f>
        <v>0</v>
      </c>
      <c r="BH595" s="202">
        <f>IF(N595="sníž. přenesená",J595,0)</f>
        <v>0</v>
      </c>
      <c r="BI595" s="202">
        <f>IF(N595="nulová",J595,0)</f>
        <v>0</v>
      </c>
      <c r="BJ595" s="17" t="s">
        <v>8</v>
      </c>
      <c r="BK595" s="202">
        <f>ROUND(I595*H595,0)</f>
        <v>0</v>
      </c>
      <c r="BL595" s="17" t="s">
        <v>146</v>
      </c>
      <c r="BM595" s="201" t="s">
        <v>920</v>
      </c>
    </row>
    <row r="596" spans="2:51" s="13" customFormat="1" ht="11.25">
      <c r="B596" s="203"/>
      <c r="C596" s="204"/>
      <c r="D596" s="205" t="s">
        <v>148</v>
      </c>
      <c r="E596" s="206" t="s">
        <v>1</v>
      </c>
      <c r="F596" s="207" t="s">
        <v>921</v>
      </c>
      <c r="G596" s="204"/>
      <c r="H596" s="206" t="s">
        <v>1</v>
      </c>
      <c r="I596" s="208"/>
      <c r="J596" s="204"/>
      <c r="K596" s="204"/>
      <c r="L596" s="209"/>
      <c r="M596" s="210"/>
      <c r="N596" s="211"/>
      <c r="O596" s="211"/>
      <c r="P596" s="211"/>
      <c r="Q596" s="211"/>
      <c r="R596" s="211"/>
      <c r="S596" s="211"/>
      <c r="T596" s="212"/>
      <c r="AT596" s="213" t="s">
        <v>148</v>
      </c>
      <c r="AU596" s="213" t="s">
        <v>83</v>
      </c>
      <c r="AV596" s="13" t="s">
        <v>8</v>
      </c>
      <c r="AW596" s="13" t="s">
        <v>31</v>
      </c>
      <c r="AX596" s="13" t="s">
        <v>75</v>
      </c>
      <c r="AY596" s="213" t="s">
        <v>139</v>
      </c>
    </row>
    <row r="597" spans="2:51" s="14" customFormat="1" ht="11.25">
      <c r="B597" s="214"/>
      <c r="C597" s="215"/>
      <c r="D597" s="205" t="s">
        <v>148</v>
      </c>
      <c r="E597" s="216" t="s">
        <v>1</v>
      </c>
      <c r="F597" s="217" t="s">
        <v>146</v>
      </c>
      <c r="G597" s="215"/>
      <c r="H597" s="218">
        <v>4</v>
      </c>
      <c r="I597" s="219"/>
      <c r="J597" s="215"/>
      <c r="K597" s="215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148</v>
      </c>
      <c r="AU597" s="224" t="s">
        <v>83</v>
      </c>
      <c r="AV597" s="14" t="s">
        <v>83</v>
      </c>
      <c r="AW597" s="14" t="s">
        <v>31</v>
      </c>
      <c r="AX597" s="14" t="s">
        <v>75</v>
      </c>
      <c r="AY597" s="224" t="s">
        <v>139</v>
      </c>
    </row>
    <row r="598" spans="2:51" s="15" customFormat="1" ht="11.25">
      <c r="B598" s="225"/>
      <c r="C598" s="226"/>
      <c r="D598" s="205" t="s">
        <v>148</v>
      </c>
      <c r="E598" s="227" t="s">
        <v>1</v>
      </c>
      <c r="F598" s="228" t="s">
        <v>151</v>
      </c>
      <c r="G598" s="226"/>
      <c r="H598" s="229">
        <v>4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AT598" s="235" t="s">
        <v>148</v>
      </c>
      <c r="AU598" s="235" t="s">
        <v>83</v>
      </c>
      <c r="AV598" s="15" t="s">
        <v>146</v>
      </c>
      <c r="AW598" s="15" t="s">
        <v>31</v>
      </c>
      <c r="AX598" s="15" t="s">
        <v>8</v>
      </c>
      <c r="AY598" s="235" t="s">
        <v>139</v>
      </c>
    </row>
    <row r="599" spans="1:65" s="2" customFormat="1" ht="24.2" customHeight="1">
      <c r="A599" s="34"/>
      <c r="B599" s="35"/>
      <c r="C599" s="191" t="s">
        <v>922</v>
      </c>
      <c r="D599" s="191" t="s">
        <v>141</v>
      </c>
      <c r="E599" s="192" t="s">
        <v>923</v>
      </c>
      <c r="F599" s="193" t="s">
        <v>924</v>
      </c>
      <c r="G599" s="194" t="s">
        <v>144</v>
      </c>
      <c r="H599" s="195">
        <v>4</v>
      </c>
      <c r="I599" s="196"/>
      <c r="J599" s="195">
        <f>ROUND(I599*H599,0)</f>
        <v>0</v>
      </c>
      <c r="K599" s="193" t="s">
        <v>145</v>
      </c>
      <c r="L599" s="39"/>
      <c r="M599" s="197" t="s">
        <v>1</v>
      </c>
      <c r="N599" s="198" t="s">
        <v>40</v>
      </c>
      <c r="O599" s="71"/>
      <c r="P599" s="199">
        <f>O599*H599</f>
        <v>0</v>
      </c>
      <c r="Q599" s="199">
        <v>0.217338</v>
      </c>
      <c r="R599" s="199">
        <f>Q599*H599</f>
        <v>0.869352</v>
      </c>
      <c r="S599" s="199">
        <v>0</v>
      </c>
      <c r="T599" s="200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201" t="s">
        <v>146</v>
      </c>
      <c r="AT599" s="201" t="s">
        <v>141</v>
      </c>
      <c r="AU599" s="201" t="s">
        <v>83</v>
      </c>
      <c r="AY599" s="17" t="s">
        <v>139</v>
      </c>
      <c r="BE599" s="202">
        <f>IF(N599="základní",J599,0)</f>
        <v>0</v>
      </c>
      <c r="BF599" s="202">
        <f>IF(N599="snížená",J599,0)</f>
        <v>0</v>
      </c>
      <c r="BG599" s="202">
        <f>IF(N599="zákl. přenesená",J599,0)</f>
        <v>0</v>
      </c>
      <c r="BH599" s="202">
        <f>IF(N599="sníž. přenesená",J599,0)</f>
        <v>0</v>
      </c>
      <c r="BI599" s="202">
        <f>IF(N599="nulová",J599,0)</f>
        <v>0</v>
      </c>
      <c r="BJ599" s="17" t="s">
        <v>8</v>
      </c>
      <c r="BK599" s="202">
        <f>ROUND(I599*H599,0)</f>
        <v>0</v>
      </c>
      <c r="BL599" s="17" t="s">
        <v>146</v>
      </c>
      <c r="BM599" s="201" t="s">
        <v>925</v>
      </c>
    </row>
    <row r="600" spans="2:51" s="13" customFormat="1" ht="11.25">
      <c r="B600" s="203"/>
      <c r="C600" s="204"/>
      <c r="D600" s="205" t="s">
        <v>148</v>
      </c>
      <c r="E600" s="206" t="s">
        <v>1</v>
      </c>
      <c r="F600" s="207" t="s">
        <v>745</v>
      </c>
      <c r="G600" s="204"/>
      <c r="H600" s="206" t="s">
        <v>1</v>
      </c>
      <c r="I600" s="208"/>
      <c r="J600" s="204"/>
      <c r="K600" s="204"/>
      <c r="L600" s="209"/>
      <c r="M600" s="210"/>
      <c r="N600" s="211"/>
      <c r="O600" s="211"/>
      <c r="P600" s="211"/>
      <c r="Q600" s="211"/>
      <c r="R600" s="211"/>
      <c r="S600" s="211"/>
      <c r="T600" s="212"/>
      <c r="AT600" s="213" t="s">
        <v>148</v>
      </c>
      <c r="AU600" s="213" t="s">
        <v>83</v>
      </c>
      <c r="AV600" s="13" t="s">
        <v>8</v>
      </c>
      <c r="AW600" s="13" t="s">
        <v>31</v>
      </c>
      <c r="AX600" s="13" t="s">
        <v>75</v>
      </c>
      <c r="AY600" s="213" t="s">
        <v>139</v>
      </c>
    </row>
    <row r="601" spans="2:51" s="14" customFormat="1" ht="11.25">
      <c r="B601" s="214"/>
      <c r="C601" s="215"/>
      <c r="D601" s="205" t="s">
        <v>148</v>
      </c>
      <c r="E601" s="216" t="s">
        <v>1</v>
      </c>
      <c r="F601" s="217" t="s">
        <v>146</v>
      </c>
      <c r="G601" s="215"/>
      <c r="H601" s="218">
        <v>4</v>
      </c>
      <c r="I601" s="219"/>
      <c r="J601" s="215"/>
      <c r="K601" s="215"/>
      <c r="L601" s="220"/>
      <c r="M601" s="221"/>
      <c r="N601" s="222"/>
      <c r="O601" s="222"/>
      <c r="P601" s="222"/>
      <c r="Q601" s="222"/>
      <c r="R601" s="222"/>
      <c r="S601" s="222"/>
      <c r="T601" s="223"/>
      <c r="AT601" s="224" t="s">
        <v>148</v>
      </c>
      <c r="AU601" s="224" t="s">
        <v>83</v>
      </c>
      <c r="AV601" s="14" t="s">
        <v>83</v>
      </c>
      <c r="AW601" s="14" t="s">
        <v>31</v>
      </c>
      <c r="AX601" s="14" t="s">
        <v>75</v>
      </c>
      <c r="AY601" s="224" t="s">
        <v>139</v>
      </c>
    </row>
    <row r="602" spans="2:51" s="15" customFormat="1" ht="11.25">
      <c r="B602" s="225"/>
      <c r="C602" s="226"/>
      <c r="D602" s="205" t="s">
        <v>148</v>
      </c>
      <c r="E602" s="227" t="s">
        <v>1</v>
      </c>
      <c r="F602" s="228" t="s">
        <v>151</v>
      </c>
      <c r="G602" s="226"/>
      <c r="H602" s="229">
        <v>4</v>
      </c>
      <c r="I602" s="230"/>
      <c r="J602" s="226"/>
      <c r="K602" s="226"/>
      <c r="L602" s="231"/>
      <c r="M602" s="232"/>
      <c r="N602" s="233"/>
      <c r="O602" s="233"/>
      <c r="P602" s="233"/>
      <c r="Q602" s="233"/>
      <c r="R602" s="233"/>
      <c r="S602" s="233"/>
      <c r="T602" s="234"/>
      <c r="AT602" s="235" t="s">
        <v>148</v>
      </c>
      <c r="AU602" s="235" t="s">
        <v>83</v>
      </c>
      <c r="AV602" s="15" t="s">
        <v>146</v>
      </c>
      <c r="AW602" s="15" t="s">
        <v>31</v>
      </c>
      <c r="AX602" s="15" t="s">
        <v>8</v>
      </c>
      <c r="AY602" s="235" t="s">
        <v>139</v>
      </c>
    </row>
    <row r="603" spans="1:65" s="2" customFormat="1" ht="16.5" customHeight="1">
      <c r="A603" s="34"/>
      <c r="B603" s="35"/>
      <c r="C603" s="241" t="s">
        <v>926</v>
      </c>
      <c r="D603" s="241" t="s">
        <v>560</v>
      </c>
      <c r="E603" s="242" t="s">
        <v>927</v>
      </c>
      <c r="F603" s="243" t="s">
        <v>928</v>
      </c>
      <c r="G603" s="244" t="s">
        <v>144</v>
      </c>
      <c r="H603" s="245">
        <v>4</v>
      </c>
      <c r="I603" s="246"/>
      <c r="J603" s="245">
        <f>ROUND(I603*H603,0)</f>
        <v>0</v>
      </c>
      <c r="K603" s="243" t="s">
        <v>145</v>
      </c>
      <c r="L603" s="247"/>
      <c r="M603" s="248" t="s">
        <v>1</v>
      </c>
      <c r="N603" s="249" t="s">
        <v>40</v>
      </c>
      <c r="O603" s="71"/>
      <c r="P603" s="199">
        <f>O603*H603</f>
        <v>0</v>
      </c>
      <c r="Q603" s="199">
        <v>0.06</v>
      </c>
      <c r="R603" s="199">
        <f>Q603*H603</f>
        <v>0.24</v>
      </c>
      <c r="S603" s="199">
        <v>0</v>
      </c>
      <c r="T603" s="200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201" t="s">
        <v>181</v>
      </c>
      <c r="AT603" s="201" t="s">
        <v>560</v>
      </c>
      <c r="AU603" s="201" t="s">
        <v>83</v>
      </c>
      <c r="AY603" s="17" t="s">
        <v>139</v>
      </c>
      <c r="BE603" s="202">
        <f>IF(N603="základní",J603,0)</f>
        <v>0</v>
      </c>
      <c r="BF603" s="202">
        <f>IF(N603="snížená",J603,0)</f>
        <v>0</v>
      </c>
      <c r="BG603" s="202">
        <f>IF(N603="zákl. přenesená",J603,0)</f>
        <v>0</v>
      </c>
      <c r="BH603" s="202">
        <f>IF(N603="sníž. přenesená",J603,0)</f>
        <v>0</v>
      </c>
      <c r="BI603" s="202">
        <f>IF(N603="nulová",J603,0)</f>
        <v>0</v>
      </c>
      <c r="BJ603" s="17" t="s">
        <v>8</v>
      </c>
      <c r="BK603" s="202">
        <f>ROUND(I603*H603,0)</f>
        <v>0</v>
      </c>
      <c r="BL603" s="17" t="s">
        <v>146</v>
      </c>
      <c r="BM603" s="201" t="s">
        <v>929</v>
      </c>
    </row>
    <row r="604" spans="2:51" s="13" customFormat="1" ht="11.25">
      <c r="B604" s="203"/>
      <c r="C604" s="204"/>
      <c r="D604" s="205" t="s">
        <v>148</v>
      </c>
      <c r="E604" s="206" t="s">
        <v>1</v>
      </c>
      <c r="F604" s="207" t="s">
        <v>745</v>
      </c>
      <c r="G604" s="204"/>
      <c r="H604" s="206" t="s">
        <v>1</v>
      </c>
      <c r="I604" s="208"/>
      <c r="J604" s="204"/>
      <c r="K604" s="204"/>
      <c r="L604" s="209"/>
      <c r="M604" s="210"/>
      <c r="N604" s="211"/>
      <c r="O604" s="211"/>
      <c r="P604" s="211"/>
      <c r="Q604" s="211"/>
      <c r="R604" s="211"/>
      <c r="S604" s="211"/>
      <c r="T604" s="212"/>
      <c r="AT604" s="213" t="s">
        <v>148</v>
      </c>
      <c r="AU604" s="213" t="s">
        <v>83</v>
      </c>
      <c r="AV604" s="13" t="s">
        <v>8</v>
      </c>
      <c r="AW604" s="13" t="s">
        <v>31</v>
      </c>
      <c r="AX604" s="13" t="s">
        <v>75</v>
      </c>
      <c r="AY604" s="213" t="s">
        <v>139</v>
      </c>
    </row>
    <row r="605" spans="2:51" s="14" customFormat="1" ht="11.25">
      <c r="B605" s="214"/>
      <c r="C605" s="215"/>
      <c r="D605" s="205" t="s">
        <v>148</v>
      </c>
      <c r="E605" s="216" t="s">
        <v>1</v>
      </c>
      <c r="F605" s="217" t="s">
        <v>146</v>
      </c>
      <c r="G605" s="215"/>
      <c r="H605" s="218">
        <v>4</v>
      </c>
      <c r="I605" s="219"/>
      <c r="J605" s="215"/>
      <c r="K605" s="215"/>
      <c r="L605" s="220"/>
      <c r="M605" s="221"/>
      <c r="N605" s="222"/>
      <c r="O605" s="222"/>
      <c r="P605" s="222"/>
      <c r="Q605" s="222"/>
      <c r="R605" s="222"/>
      <c r="S605" s="222"/>
      <c r="T605" s="223"/>
      <c r="AT605" s="224" t="s">
        <v>148</v>
      </c>
      <c r="AU605" s="224" t="s">
        <v>83</v>
      </c>
      <c r="AV605" s="14" t="s">
        <v>83</v>
      </c>
      <c r="AW605" s="14" t="s">
        <v>31</v>
      </c>
      <c r="AX605" s="14" t="s">
        <v>75</v>
      </c>
      <c r="AY605" s="224" t="s">
        <v>139</v>
      </c>
    </row>
    <row r="606" spans="2:51" s="15" customFormat="1" ht="11.25">
      <c r="B606" s="225"/>
      <c r="C606" s="226"/>
      <c r="D606" s="205" t="s">
        <v>148</v>
      </c>
      <c r="E606" s="227" t="s">
        <v>1</v>
      </c>
      <c r="F606" s="228" t="s">
        <v>151</v>
      </c>
      <c r="G606" s="226"/>
      <c r="H606" s="229">
        <v>4</v>
      </c>
      <c r="I606" s="230"/>
      <c r="J606" s="226"/>
      <c r="K606" s="226"/>
      <c r="L606" s="231"/>
      <c r="M606" s="232"/>
      <c r="N606" s="233"/>
      <c r="O606" s="233"/>
      <c r="P606" s="233"/>
      <c r="Q606" s="233"/>
      <c r="R606" s="233"/>
      <c r="S606" s="233"/>
      <c r="T606" s="234"/>
      <c r="AT606" s="235" t="s">
        <v>148</v>
      </c>
      <c r="AU606" s="235" t="s">
        <v>83</v>
      </c>
      <c r="AV606" s="15" t="s">
        <v>146</v>
      </c>
      <c r="AW606" s="15" t="s">
        <v>31</v>
      </c>
      <c r="AX606" s="15" t="s">
        <v>8</v>
      </c>
      <c r="AY606" s="235" t="s">
        <v>139</v>
      </c>
    </row>
    <row r="607" spans="1:65" s="2" customFormat="1" ht="21.75" customHeight="1">
      <c r="A607" s="34"/>
      <c r="B607" s="35"/>
      <c r="C607" s="241" t="s">
        <v>930</v>
      </c>
      <c r="D607" s="241" t="s">
        <v>560</v>
      </c>
      <c r="E607" s="242" t="s">
        <v>931</v>
      </c>
      <c r="F607" s="243" t="s">
        <v>932</v>
      </c>
      <c r="G607" s="244" t="s">
        <v>144</v>
      </c>
      <c r="H607" s="245">
        <v>4</v>
      </c>
      <c r="I607" s="246"/>
      <c r="J607" s="245">
        <f>ROUND(I607*H607,0)</f>
        <v>0</v>
      </c>
      <c r="K607" s="243" t="s">
        <v>145</v>
      </c>
      <c r="L607" s="247"/>
      <c r="M607" s="248" t="s">
        <v>1</v>
      </c>
      <c r="N607" s="249" t="s">
        <v>40</v>
      </c>
      <c r="O607" s="71"/>
      <c r="P607" s="199">
        <f>O607*H607</f>
        <v>0</v>
      </c>
      <c r="Q607" s="199">
        <v>0.0085</v>
      </c>
      <c r="R607" s="199">
        <f>Q607*H607</f>
        <v>0.034</v>
      </c>
      <c r="S607" s="199">
        <v>0</v>
      </c>
      <c r="T607" s="200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201" t="s">
        <v>181</v>
      </c>
      <c r="AT607" s="201" t="s">
        <v>560</v>
      </c>
      <c r="AU607" s="201" t="s">
        <v>83</v>
      </c>
      <c r="AY607" s="17" t="s">
        <v>139</v>
      </c>
      <c r="BE607" s="202">
        <f>IF(N607="základní",J607,0)</f>
        <v>0</v>
      </c>
      <c r="BF607" s="202">
        <f>IF(N607="snížená",J607,0)</f>
        <v>0</v>
      </c>
      <c r="BG607" s="202">
        <f>IF(N607="zákl. přenesená",J607,0)</f>
        <v>0</v>
      </c>
      <c r="BH607" s="202">
        <f>IF(N607="sníž. přenesená",J607,0)</f>
        <v>0</v>
      </c>
      <c r="BI607" s="202">
        <f>IF(N607="nulová",J607,0)</f>
        <v>0</v>
      </c>
      <c r="BJ607" s="17" t="s">
        <v>8</v>
      </c>
      <c r="BK607" s="202">
        <f>ROUND(I607*H607,0)</f>
        <v>0</v>
      </c>
      <c r="BL607" s="17" t="s">
        <v>146</v>
      </c>
      <c r="BM607" s="201" t="s">
        <v>933</v>
      </c>
    </row>
    <row r="608" spans="2:51" s="13" customFormat="1" ht="11.25">
      <c r="B608" s="203"/>
      <c r="C608" s="204"/>
      <c r="D608" s="205" t="s">
        <v>148</v>
      </c>
      <c r="E608" s="206" t="s">
        <v>1</v>
      </c>
      <c r="F608" s="207" t="s">
        <v>921</v>
      </c>
      <c r="G608" s="204"/>
      <c r="H608" s="206" t="s">
        <v>1</v>
      </c>
      <c r="I608" s="208"/>
      <c r="J608" s="204"/>
      <c r="K608" s="204"/>
      <c r="L608" s="209"/>
      <c r="M608" s="210"/>
      <c r="N608" s="211"/>
      <c r="O608" s="211"/>
      <c r="P608" s="211"/>
      <c r="Q608" s="211"/>
      <c r="R608" s="211"/>
      <c r="S608" s="211"/>
      <c r="T608" s="212"/>
      <c r="AT608" s="213" t="s">
        <v>148</v>
      </c>
      <c r="AU608" s="213" t="s">
        <v>83</v>
      </c>
      <c r="AV608" s="13" t="s">
        <v>8</v>
      </c>
      <c r="AW608" s="13" t="s">
        <v>31</v>
      </c>
      <c r="AX608" s="13" t="s">
        <v>75</v>
      </c>
      <c r="AY608" s="213" t="s">
        <v>139</v>
      </c>
    </row>
    <row r="609" spans="2:51" s="14" customFormat="1" ht="11.25">
      <c r="B609" s="214"/>
      <c r="C609" s="215"/>
      <c r="D609" s="205" t="s">
        <v>148</v>
      </c>
      <c r="E609" s="216" t="s">
        <v>1</v>
      </c>
      <c r="F609" s="217" t="s">
        <v>146</v>
      </c>
      <c r="G609" s="215"/>
      <c r="H609" s="218">
        <v>4</v>
      </c>
      <c r="I609" s="219"/>
      <c r="J609" s="215"/>
      <c r="K609" s="215"/>
      <c r="L609" s="220"/>
      <c r="M609" s="221"/>
      <c r="N609" s="222"/>
      <c r="O609" s="222"/>
      <c r="P609" s="222"/>
      <c r="Q609" s="222"/>
      <c r="R609" s="222"/>
      <c r="S609" s="222"/>
      <c r="T609" s="223"/>
      <c r="AT609" s="224" t="s">
        <v>148</v>
      </c>
      <c r="AU609" s="224" t="s">
        <v>83</v>
      </c>
      <c r="AV609" s="14" t="s">
        <v>83</v>
      </c>
      <c r="AW609" s="14" t="s">
        <v>31</v>
      </c>
      <c r="AX609" s="14" t="s">
        <v>75</v>
      </c>
      <c r="AY609" s="224" t="s">
        <v>139</v>
      </c>
    </row>
    <row r="610" spans="2:51" s="15" customFormat="1" ht="11.25">
      <c r="B610" s="225"/>
      <c r="C610" s="226"/>
      <c r="D610" s="205" t="s">
        <v>148</v>
      </c>
      <c r="E610" s="227" t="s">
        <v>1</v>
      </c>
      <c r="F610" s="228" t="s">
        <v>151</v>
      </c>
      <c r="G610" s="226"/>
      <c r="H610" s="229">
        <v>4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AT610" s="235" t="s">
        <v>148</v>
      </c>
      <c r="AU610" s="235" t="s">
        <v>83</v>
      </c>
      <c r="AV610" s="15" t="s">
        <v>146</v>
      </c>
      <c r="AW610" s="15" t="s">
        <v>31</v>
      </c>
      <c r="AX610" s="15" t="s">
        <v>8</v>
      </c>
      <c r="AY610" s="235" t="s">
        <v>139</v>
      </c>
    </row>
    <row r="611" spans="1:65" s="2" customFormat="1" ht="24.2" customHeight="1">
      <c r="A611" s="34"/>
      <c r="B611" s="35"/>
      <c r="C611" s="191" t="s">
        <v>934</v>
      </c>
      <c r="D611" s="191" t="s">
        <v>141</v>
      </c>
      <c r="E611" s="192" t="s">
        <v>935</v>
      </c>
      <c r="F611" s="193" t="s">
        <v>936</v>
      </c>
      <c r="G611" s="194" t="s">
        <v>144</v>
      </c>
      <c r="H611" s="195">
        <v>4</v>
      </c>
      <c r="I611" s="196"/>
      <c r="J611" s="195">
        <f>ROUND(I611*H611,0)</f>
        <v>0</v>
      </c>
      <c r="K611" s="193" t="s">
        <v>145</v>
      </c>
      <c r="L611" s="39"/>
      <c r="M611" s="197" t="s">
        <v>1</v>
      </c>
      <c r="N611" s="198" t="s">
        <v>40</v>
      </c>
      <c r="O611" s="71"/>
      <c r="P611" s="199">
        <f>O611*H611</f>
        <v>0</v>
      </c>
      <c r="Q611" s="199">
        <v>0.42368</v>
      </c>
      <c r="R611" s="199">
        <f>Q611*H611</f>
        <v>1.69472</v>
      </c>
      <c r="S611" s="199">
        <v>0</v>
      </c>
      <c r="T611" s="200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201" t="s">
        <v>146</v>
      </c>
      <c r="AT611" s="201" t="s">
        <v>141</v>
      </c>
      <c r="AU611" s="201" t="s">
        <v>83</v>
      </c>
      <c r="AY611" s="17" t="s">
        <v>139</v>
      </c>
      <c r="BE611" s="202">
        <f>IF(N611="základní",J611,0)</f>
        <v>0</v>
      </c>
      <c r="BF611" s="202">
        <f>IF(N611="snížená",J611,0)</f>
        <v>0</v>
      </c>
      <c r="BG611" s="202">
        <f>IF(N611="zákl. přenesená",J611,0)</f>
        <v>0</v>
      </c>
      <c r="BH611" s="202">
        <f>IF(N611="sníž. přenesená",J611,0)</f>
        <v>0</v>
      </c>
      <c r="BI611" s="202">
        <f>IF(N611="nulová",J611,0)</f>
        <v>0</v>
      </c>
      <c r="BJ611" s="17" t="s">
        <v>8</v>
      </c>
      <c r="BK611" s="202">
        <f>ROUND(I611*H611,0)</f>
        <v>0</v>
      </c>
      <c r="BL611" s="17" t="s">
        <v>146</v>
      </c>
      <c r="BM611" s="201" t="s">
        <v>937</v>
      </c>
    </row>
    <row r="612" spans="1:65" s="2" customFormat="1" ht="24.2" customHeight="1">
      <c r="A612" s="34"/>
      <c r="B612" s="35"/>
      <c r="C612" s="191" t="s">
        <v>938</v>
      </c>
      <c r="D612" s="191" t="s">
        <v>141</v>
      </c>
      <c r="E612" s="192" t="s">
        <v>939</v>
      </c>
      <c r="F612" s="193" t="s">
        <v>940</v>
      </c>
      <c r="G612" s="194" t="s">
        <v>144</v>
      </c>
      <c r="H612" s="195">
        <v>10</v>
      </c>
      <c r="I612" s="196"/>
      <c r="J612" s="195">
        <f>ROUND(I612*H612,0)</f>
        <v>0</v>
      </c>
      <c r="K612" s="193" t="s">
        <v>145</v>
      </c>
      <c r="L612" s="39"/>
      <c r="M612" s="197" t="s">
        <v>1</v>
      </c>
      <c r="N612" s="198" t="s">
        <v>40</v>
      </c>
      <c r="O612" s="71"/>
      <c r="P612" s="199">
        <f>O612*H612</f>
        <v>0</v>
      </c>
      <c r="Q612" s="199">
        <v>0.4208</v>
      </c>
      <c r="R612" s="199">
        <f>Q612*H612</f>
        <v>4.208</v>
      </c>
      <c r="S612" s="199">
        <v>0</v>
      </c>
      <c r="T612" s="200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201" t="s">
        <v>146</v>
      </c>
      <c r="AT612" s="201" t="s">
        <v>141</v>
      </c>
      <c r="AU612" s="201" t="s">
        <v>83</v>
      </c>
      <c r="AY612" s="17" t="s">
        <v>139</v>
      </c>
      <c r="BE612" s="202">
        <f>IF(N612="základní",J612,0)</f>
        <v>0</v>
      </c>
      <c r="BF612" s="202">
        <f>IF(N612="snížená",J612,0)</f>
        <v>0</v>
      </c>
      <c r="BG612" s="202">
        <f>IF(N612="zákl. přenesená",J612,0)</f>
        <v>0</v>
      </c>
      <c r="BH612" s="202">
        <f>IF(N612="sníž. přenesená",J612,0)</f>
        <v>0</v>
      </c>
      <c r="BI612" s="202">
        <f>IF(N612="nulová",J612,0)</f>
        <v>0</v>
      </c>
      <c r="BJ612" s="17" t="s">
        <v>8</v>
      </c>
      <c r="BK612" s="202">
        <f>ROUND(I612*H612,0)</f>
        <v>0</v>
      </c>
      <c r="BL612" s="17" t="s">
        <v>146</v>
      </c>
      <c r="BM612" s="201" t="s">
        <v>941</v>
      </c>
    </row>
    <row r="613" spans="1:65" s="2" customFormat="1" ht="33" customHeight="1">
      <c r="A613" s="34"/>
      <c r="B613" s="35"/>
      <c r="C613" s="191" t="s">
        <v>942</v>
      </c>
      <c r="D613" s="191" t="s">
        <v>141</v>
      </c>
      <c r="E613" s="192" t="s">
        <v>943</v>
      </c>
      <c r="F613" s="193" t="s">
        <v>944</v>
      </c>
      <c r="G613" s="194" t="s">
        <v>144</v>
      </c>
      <c r="H613" s="195">
        <v>10</v>
      </c>
      <c r="I613" s="196"/>
      <c r="J613" s="195">
        <f>ROUND(I613*H613,0)</f>
        <v>0</v>
      </c>
      <c r="K613" s="193" t="s">
        <v>145</v>
      </c>
      <c r="L613" s="39"/>
      <c r="M613" s="197" t="s">
        <v>1</v>
      </c>
      <c r="N613" s="198" t="s">
        <v>40</v>
      </c>
      <c r="O613" s="71"/>
      <c r="P613" s="199">
        <f>O613*H613</f>
        <v>0</v>
      </c>
      <c r="Q613" s="199">
        <v>0.31108</v>
      </c>
      <c r="R613" s="199">
        <f>Q613*H613</f>
        <v>3.1108000000000002</v>
      </c>
      <c r="S613" s="199">
        <v>0</v>
      </c>
      <c r="T613" s="200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01" t="s">
        <v>146</v>
      </c>
      <c r="AT613" s="201" t="s">
        <v>141</v>
      </c>
      <c r="AU613" s="201" t="s">
        <v>83</v>
      </c>
      <c r="AY613" s="17" t="s">
        <v>139</v>
      </c>
      <c r="BE613" s="202">
        <f>IF(N613="základní",J613,0)</f>
        <v>0</v>
      </c>
      <c r="BF613" s="202">
        <f>IF(N613="snížená",J613,0)</f>
        <v>0</v>
      </c>
      <c r="BG613" s="202">
        <f>IF(N613="zákl. přenesená",J613,0)</f>
        <v>0</v>
      </c>
      <c r="BH613" s="202">
        <f>IF(N613="sníž. přenesená",J613,0)</f>
        <v>0</v>
      </c>
      <c r="BI613" s="202">
        <f>IF(N613="nulová",J613,0)</f>
        <v>0</v>
      </c>
      <c r="BJ613" s="17" t="s">
        <v>8</v>
      </c>
      <c r="BK613" s="202">
        <f>ROUND(I613*H613,0)</f>
        <v>0</v>
      </c>
      <c r="BL613" s="17" t="s">
        <v>146</v>
      </c>
      <c r="BM613" s="201" t="s">
        <v>945</v>
      </c>
    </row>
    <row r="614" spans="1:65" s="2" customFormat="1" ht="16.5" customHeight="1">
      <c r="A614" s="34"/>
      <c r="B614" s="35"/>
      <c r="C614" s="191" t="s">
        <v>946</v>
      </c>
      <c r="D614" s="191" t="s">
        <v>141</v>
      </c>
      <c r="E614" s="192" t="s">
        <v>947</v>
      </c>
      <c r="F614" s="193" t="s">
        <v>948</v>
      </c>
      <c r="G614" s="194" t="s">
        <v>144</v>
      </c>
      <c r="H614" s="195">
        <v>4</v>
      </c>
      <c r="I614" s="196"/>
      <c r="J614" s="195">
        <f>ROUND(I614*H614,0)</f>
        <v>0</v>
      </c>
      <c r="K614" s="193" t="s">
        <v>1</v>
      </c>
      <c r="L614" s="39"/>
      <c r="M614" s="197" t="s">
        <v>1</v>
      </c>
      <c r="N614" s="198" t="s">
        <v>40</v>
      </c>
      <c r="O614" s="71"/>
      <c r="P614" s="199">
        <f>O614*H614</f>
        <v>0</v>
      </c>
      <c r="Q614" s="199">
        <v>0</v>
      </c>
      <c r="R614" s="199">
        <f>Q614*H614</f>
        <v>0</v>
      </c>
      <c r="S614" s="199">
        <v>0</v>
      </c>
      <c r="T614" s="200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201" t="s">
        <v>146</v>
      </c>
      <c r="AT614" s="201" t="s">
        <v>141</v>
      </c>
      <c r="AU614" s="201" t="s">
        <v>83</v>
      </c>
      <c r="AY614" s="17" t="s">
        <v>139</v>
      </c>
      <c r="BE614" s="202">
        <f>IF(N614="základní",J614,0)</f>
        <v>0</v>
      </c>
      <c r="BF614" s="202">
        <f>IF(N614="snížená",J614,0)</f>
        <v>0</v>
      </c>
      <c r="BG614" s="202">
        <f>IF(N614="zákl. přenesená",J614,0)</f>
        <v>0</v>
      </c>
      <c r="BH614" s="202">
        <f>IF(N614="sníž. přenesená",J614,0)</f>
        <v>0</v>
      </c>
      <c r="BI614" s="202">
        <f>IF(N614="nulová",J614,0)</f>
        <v>0</v>
      </c>
      <c r="BJ614" s="17" t="s">
        <v>8</v>
      </c>
      <c r="BK614" s="202">
        <f>ROUND(I614*H614,0)</f>
        <v>0</v>
      </c>
      <c r="BL614" s="17" t="s">
        <v>146</v>
      </c>
      <c r="BM614" s="201" t="s">
        <v>949</v>
      </c>
    </row>
    <row r="615" spans="2:51" s="13" customFormat="1" ht="11.25">
      <c r="B615" s="203"/>
      <c r="C615" s="204"/>
      <c r="D615" s="205" t="s">
        <v>148</v>
      </c>
      <c r="E615" s="206" t="s">
        <v>1</v>
      </c>
      <c r="F615" s="207" t="s">
        <v>950</v>
      </c>
      <c r="G615" s="204"/>
      <c r="H615" s="206" t="s">
        <v>1</v>
      </c>
      <c r="I615" s="208"/>
      <c r="J615" s="204"/>
      <c r="K615" s="204"/>
      <c r="L615" s="209"/>
      <c r="M615" s="210"/>
      <c r="N615" s="211"/>
      <c r="O615" s="211"/>
      <c r="P615" s="211"/>
      <c r="Q615" s="211"/>
      <c r="R615" s="211"/>
      <c r="S615" s="211"/>
      <c r="T615" s="212"/>
      <c r="AT615" s="213" t="s">
        <v>148</v>
      </c>
      <c r="AU615" s="213" t="s">
        <v>83</v>
      </c>
      <c r="AV615" s="13" t="s">
        <v>8</v>
      </c>
      <c r="AW615" s="13" t="s">
        <v>31</v>
      </c>
      <c r="AX615" s="13" t="s">
        <v>75</v>
      </c>
      <c r="AY615" s="213" t="s">
        <v>139</v>
      </c>
    </row>
    <row r="616" spans="2:51" s="14" customFormat="1" ht="11.25">
      <c r="B616" s="214"/>
      <c r="C616" s="215"/>
      <c r="D616" s="205" t="s">
        <v>148</v>
      </c>
      <c r="E616" s="216" t="s">
        <v>1</v>
      </c>
      <c r="F616" s="217" t="s">
        <v>146</v>
      </c>
      <c r="G616" s="215"/>
      <c r="H616" s="218">
        <v>4</v>
      </c>
      <c r="I616" s="219"/>
      <c r="J616" s="215"/>
      <c r="K616" s="215"/>
      <c r="L616" s="220"/>
      <c r="M616" s="221"/>
      <c r="N616" s="222"/>
      <c r="O616" s="222"/>
      <c r="P616" s="222"/>
      <c r="Q616" s="222"/>
      <c r="R616" s="222"/>
      <c r="S616" s="222"/>
      <c r="T616" s="223"/>
      <c r="AT616" s="224" t="s">
        <v>148</v>
      </c>
      <c r="AU616" s="224" t="s">
        <v>83</v>
      </c>
      <c r="AV616" s="14" t="s">
        <v>83</v>
      </c>
      <c r="AW616" s="14" t="s">
        <v>31</v>
      </c>
      <c r="AX616" s="14" t="s">
        <v>75</v>
      </c>
      <c r="AY616" s="224" t="s">
        <v>139</v>
      </c>
    </row>
    <row r="617" spans="2:51" s="15" customFormat="1" ht="11.25">
      <c r="B617" s="225"/>
      <c r="C617" s="226"/>
      <c r="D617" s="205" t="s">
        <v>148</v>
      </c>
      <c r="E617" s="227" t="s">
        <v>1</v>
      </c>
      <c r="F617" s="228" t="s">
        <v>151</v>
      </c>
      <c r="G617" s="226"/>
      <c r="H617" s="229">
        <v>4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AT617" s="235" t="s">
        <v>148</v>
      </c>
      <c r="AU617" s="235" t="s">
        <v>83</v>
      </c>
      <c r="AV617" s="15" t="s">
        <v>146</v>
      </c>
      <c r="AW617" s="15" t="s">
        <v>31</v>
      </c>
      <c r="AX617" s="15" t="s">
        <v>8</v>
      </c>
      <c r="AY617" s="235" t="s">
        <v>139</v>
      </c>
    </row>
    <row r="618" spans="2:63" s="12" customFormat="1" ht="22.9" customHeight="1">
      <c r="B618" s="175"/>
      <c r="C618" s="176"/>
      <c r="D618" s="177" t="s">
        <v>74</v>
      </c>
      <c r="E618" s="189" t="s">
        <v>185</v>
      </c>
      <c r="F618" s="189" t="s">
        <v>291</v>
      </c>
      <c r="G618" s="176"/>
      <c r="H618" s="176"/>
      <c r="I618" s="179"/>
      <c r="J618" s="190">
        <f>BK618</f>
        <v>0</v>
      </c>
      <c r="K618" s="176"/>
      <c r="L618" s="181"/>
      <c r="M618" s="182"/>
      <c r="N618" s="183"/>
      <c r="O618" s="183"/>
      <c r="P618" s="184">
        <f>SUM(P619:P714)</f>
        <v>0</v>
      </c>
      <c r="Q618" s="183"/>
      <c r="R618" s="184">
        <f>SUM(R619:R714)</f>
        <v>158.40741090000003</v>
      </c>
      <c r="S618" s="183"/>
      <c r="T618" s="185">
        <f>SUM(T619:T714)</f>
        <v>0.7</v>
      </c>
      <c r="AR618" s="186" t="s">
        <v>8</v>
      </c>
      <c r="AT618" s="187" t="s">
        <v>74</v>
      </c>
      <c r="AU618" s="187" t="s">
        <v>8</v>
      </c>
      <c r="AY618" s="186" t="s">
        <v>139</v>
      </c>
      <c r="BK618" s="188">
        <f>SUM(BK619:BK714)</f>
        <v>0</v>
      </c>
    </row>
    <row r="619" spans="1:65" s="2" customFormat="1" ht="24.2" customHeight="1">
      <c r="A619" s="34"/>
      <c r="B619" s="35"/>
      <c r="C619" s="191" t="s">
        <v>951</v>
      </c>
      <c r="D619" s="191" t="s">
        <v>141</v>
      </c>
      <c r="E619" s="192" t="s">
        <v>952</v>
      </c>
      <c r="F619" s="193" t="s">
        <v>953</v>
      </c>
      <c r="G619" s="194" t="s">
        <v>144</v>
      </c>
      <c r="H619" s="195">
        <v>4</v>
      </c>
      <c r="I619" s="196"/>
      <c r="J619" s="195">
        <f>ROUND(I619*H619,0)</f>
        <v>0</v>
      </c>
      <c r="K619" s="193" t="s">
        <v>145</v>
      </c>
      <c r="L619" s="39"/>
      <c r="M619" s="197" t="s">
        <v>1</v>
      </c>
      <c r="N619" s="198" t="s">
        <v>40</v>
      </c>
      <c r="O619" s="71"/>
      <c r="P619" s="199">
        <f>O619*H619</f>
        <v>0</v>
      </c>
      <c r="Q619" s="199">
        <v>0.0007</v>
      </c>
      <c r="R619" s="199">
        <f>Q619*H619</f>
        <v>0.0028</v>
      </c>
      <c r="S619" s="199">
        <v>0</v>
      </c>
      <c r="T619" s="200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201" t="s">
        <v>146</v>
      </c>
      <c r="AT619" s="201" t="s">
        <v>141</v>
      </c>
      <c r="AU619" s="201" t="s">
        <v>83</v>
      </c>
      <c r="AY619" s="17" t="s">
        <v>139</v>
      </c>
      <c r="BE619" s="202">
        <f>IF(N619="základní",J619,0)</f>
        <v>0</v>
      </c>
      <c r="BF619" s="202">
        <f>IF(N619="snížená",J619,0)</f>
        <v>0</v>
      </c>
      <c r="BG619" s="202">
        <f>IF(N619="zákl. přenesená",J619,0)</f>
        <v>0</v>
      </c>
      <c r="BH619" s="202">
        <f>IF(N619="sníž. přenesená",J619,0)</f>
        <v>0</v>
      </c>
      <c r="BI619" s="202">
        <f>IF(N619="nulová",J619,0)</f>
        <v>0</v>
      </c>
      <c r="BJ619" s="17" t="s">
        <v>8</v>
      </c>
      <c r="BK619" s="202">
        <f>ROUND(I619*H619,0)</f>
        <v>0</v>
      </c>
      <c r="BL619" s="17" t="s">
        <v>146</v>
      </c>
      <c r="BM619" s="201" t="s">
        <v>954</v>
      </c>
    </row>
    <row r="620" spans="2:51" s="13" customFormat="1" ht="11.25">
      <c r="B620" s="203"/>
      <c r="C620" s="204"/>
      <c r="D620" s="205" t="s">
        <v>148</v>
      </c>
      <c r="E620" s="206" t="s">
        <v>1</v>
      </c>
      <c r="F620" s="207" t="s">
        <v>540</v>
      </c>
      <c r="G620" s="204"/>
      <c r="H620" s="206" t="s">
        <v>1</v>
      </c>
      <c r="I620" s="208"/>
      <c r="J620" s="204"/>
      <c r="K620" s="204"/>
      <c r="L620" s="209"/>
      <c r="M620" s="210"/>
      <c r="N620" s="211"/>
      <c r="O620" s="211"/>
      <c r="P620" s="211"/>
      <c r="Q620" s="211"/>
      <c r="R620" s="211"/>
      <c r="S620" s="211"/>
      <c r="T620" s="212"/>
      <c r="AT620" s="213" t="s">
        <v>148</v>
      </c>
      <c r="AU620" s="213" t="s">
        <v>83</v>
      </c>
      <c r="AV620" s="13" t="s">
        <v>8</v>
      </c>
      <c r="AW620" s="13" t="s">
        <v>31</v>
      </c>
      <c r="AX620" s="13" t="s">
        <v>75</v>
      </c>
      <c r="AY620" s="213" t="s">
        <v>139</v>
      </c>
    </row>
    <row r="621" spans="2:51" s="14" customFormat="1" ht="11.25">
      <c r="B621" s="214"/>
      <c r="C621" s="215"/>
      <c r="D621" s="205" t="s">
        <v>148</v>
      </c>
      <c r="E621" s="216" t="s">
        <v>1</v>
      </c>
      <c r="F621" s="217" t="s">
        <v>955</v>
      </c>
      <c r="G621" s="215"/>
      <c r="H621" s="218">
        <v>4</v>
      </c>
      <c r="I621" s="219"/>
      <c r="J621" s="215"/>
      <c r="K621" s="215"/>
      <c r="L621" s="220"/>
      <c r="M621" s="221"/>
      <c r="N621" s="222"/>
      <c r="O621" s="222"/>
      <c r="P621" s="222"/>
      <c r="Q621" s="222"/>
      <c r="R621" s="222"/>
      <c r="S621" s="222"/>
      <c r="T621" s="223"/>
      <c r="AT621" s="224" t="s">
        <v>148</v>
      </c>
      <c r="AU621" s="224" t="s">
        <v>83</v>
      </c>
      <c r="AV621" s="14" t="s">
        <v>83</v>
      </c>
      <c r="AW621" s="14" t="s">
        <v>31</v>
      </c>
      <c r="AX621" s="14" t="s">
        <v>75</v>
      </c>
      <c r="AY621" s="224" t="s">
        <v>139</v>
      </c>
    </row>
    <row r="622" spans="2:51" s="15" customFormat="1" ht="11.25">
      <c r="B622" s="225"/>
      <c r="C622" s="226"/>
      <c r="D622" s="205" t="s">
        <v>148</v>
      </c>
      <c r="E622" s="227" t="s">
        <v>1</v>
      </c>
      <c r="F622" s="228" t="s">
        <v>151</v>
      </c>
      <c r="G622" s="226"/>
      <c r="H622" s="229">
        <v>4</v>
      </c>
      <c r="I622" s="230"/>
      <c r="J622" s="226"/>
      <c r="K622" s="226"/>
      <c r="L622" s="231"/>
      <c r="M622" s="232"/>
      <c r="N622" s="233"/>
      <c r="O622" s="233"/>
      <c r="P622" s="233"/>
      <c r="Q622" s="233"/>
      <c r="R622" s="233"/>
      <c r="S622" s="233"/>
      <c r="T622" s="234"/>
      <c r="AT622" s="235" t="s">
        <v>148</v>
      </c>
      <c r="AU622" s="235" t="s">
        <v>83</v>
      </c>
      <c r="AV622" s="15" t="s">
        <v>146</v>
      </c>
      <c r="AW622" s="15" t="s">
        <v>31</v>
      </c>
      <c r="AX622" s="15" t="s">
        <v>8</v>
      </c>
      <c r="AY622" s="235" t="s">
        <v>139</v>
      </c>
    </row>
    <row r="623" spans="1:65" s="2" customFormat="1" ht="16.5" customHeight="1">
      <c r="A623" s="34"/>
      <c r="B623" s="35"/>
      <c r="C623" s="241" t="s">
        <v>956</v>
      </c>
      <c r="D623" s="241" t="s">
        <v>560</v>
      </c>
      <c r="E623" s="242" t="s">
        <v>957</v>
      </c>
      <c r="F623" s="243" t="s">
        <v>958</v>
      </c>
      <c r="G623" s="244" t="s">
        <v>144</v>
      </c>
      <c r="H623" s="245">
        <v>1</v>
      </c>
      <c r="I623" s="246"/>
      <c r="J623" s="245">
        <f>ROUND(I623*H623,0)</f>
        <v>0</v>
      </c>
      <c r="K623" s="243" t="s">
        <v>145</v>
      </c>
      <c r="L623" s="247"/>
      <c r="M623" s="248" t="s">
        <v>1</v>
      </c>
      <c r="N623" s="249" t="s">
        <v>40</v>
      </c>
      <c r="O623" s="71"/>
      <c r="P623" s="199">
        <f>O623*H623</f>
        <v>0</v>
      </c>
      <c r="Q623" s="199">
        <v>0.004</v>
      </c>
      <c r="R623" s="199">
        <f>Q623*H623</f>
        <v>0.004</v>
      </c>
      <c r="S623" s="199">
        <v>0</v>
      </c>
      <c r="T623" s="200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201" t="s">
        <v>181</v>
      </c>
      <c r="AT623" s="201" t="s">
        <v>560</v>
      </c>
      <c r="AU623" s="201" t="s">
        <v>83</v>
      </c>
      <c r="AY623" s="17" t="s">
        <v>139</v>
      </c>
      <c r="BE623" s="202">
        <f>IF(N623="základní",J623,0)</f>
        <v>0</v>
      </c>
      <c r="BF623" s="202">
        <f>IF(N623="snížená",J623,0)</f>
        <v>0</v>
      </c>
      <c r="BG623" s="202">
        <f>IF(N623="zákl. přenesená",J623,0)</f>
        <v>0</v>
      </c>
      <c r="BH623" s="202">
        <f>IF(N623="sníž. přenesená",J623,0)</f>
        <v>0</v>
      </c>
      <c r="BI623" s="202">
        <f>IF(N623="nulová",J623,0)</f>
        <v>0</v>
      </c>
      <c r="BJ623" s="17" t="s">
        <v>8</v>
      </c>
      <c r="BK623" s="202">
        <f>ROUND(I623*H623,0)</f>
        <v>0</v>
      </c>
      <c r="BL623" s="17" t="s">
        <v>146</v>
      </c>
      <c r="BM623" s="201" t="s">
        <v>959</v>
      </c>
    </row>
    <row r="624" spans="2:51" s="13" customFormat="1" ht="11.25">
      <c r="B624" s="203"/>
      <c r="C624" s="204"/>
      <c r="D624" s="205" t="s">
        <v>148</v>
      </c>
      <c r="E624" s="206" t="s">
        <v>1</v>
      </c>
      <c r="F624" s="207" t="s">
        <v>960</v>
      </c>
      <c r="G624" s="204"/>
      <c r="H624" s="206" t="s">
        <v>1</v>
      </c>
      <c r="I624" s="208"/>
      <c r="J624" s="204"/>
      <c r="K624" s="204"/>
      <c r="L624" s="209"/>
      <c r="M624" s="210"/>
      <c r="N624" s="211"/>
      <c r="O624" s="211"/>
      <c r="P624" s="211"/>
      <c r="Q624" s="211"/>
      <c r="R624" s="211"/>
      <c r="S624" s="211"/>
      <c r="T624" s="212"/>
      <c r="AT624" s="213" t="s">
        <v>148</v>
      </c>
      <c r="AU624" s="213" t="s">
        <v>83</v>
      </c>
      <c r="AV624" s="13" t="s">
        <v>8</v>
      </c>
      <c r="AW624" s="13" t="s">
        <v>31</v>
      </c>
      <c r="AX624" s="13" t="s">
        <v>75</v>
      </c>
      <c r="AY624" s="213" t="s">
        <v>139</v>
      </c>
    </row>
    <row r="625" spans="2:51" s="14" customFormat="1" ht="11.25">
      <c r="B625" s="214"/>
      <c r="C625" s="215"/>
      <c r="D625" s="205" t="s">
        <v>148</v>
      </c>
      <c r="E625" s="216" t="s">
        <v>1</v>
      </c>
      <c r="F625" s="217" t="s">
        <v>8</v>
      </c>
      <c r="G625" s="215"/>
      <c r="H625" s="218">
        <v>1</v>
      </c>
      <c r="I625" s="219"/>
      <c r="J625" s="215"/>
      <c r="K625" s="215"/>
      <c r="L625" s="220"/>
      <c r="M625" s="221"/>
      <c r="N625" s="222"/>
      <c r="O625" s="222"/>
      <c r="P625" s="222"/>
      <c r="Q625" s="222"/>
      <c r="R625" s="222"/>
      <c r="S625" s="222"/>
      <c r="T625" s="223"/>
      <c r="AT625" s="224" t="s">
        <v>148</v>
      </c>
      <c r="AU625" s="224" t="s">
        <v>83</v>
      </c>
      <c r="AV625" s="14" t="s">
        <v>83</v>
      </c>
      <c r="AW625" s="14" t="s">
        <v>31</v>
      </c>
      <c r="AX625" s="14" t="s">
        <v>75</v>
      </c>
      <c r="AY625" s="224" t="s">
        <v>139</v>
      </c>
    </row>
    <row r="626" spans="2:51" s="15" customFormat="1" ht="11.25">
      <c r="B626" s="225"/>
      <c r="C626" s="226"/>
      <c r="D626" s="205" t="s">
        <v>148</v>
      </c>
      <c r="E626" s="227" t="s">
        <v>1</v>
      </c>
      <c r="F626" s="228" t="s">
        <v>151</v>
      </c>
      <c r="G626" s="226"/>
      <c r="H626" s="229">
        <v>1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AT626" s="235" t="s">
        <v>148</v>
      </c>
      <c r="AU626" s="235" t="s">
        <v>83</v>
      </c>
      <c r="AV626" s="15" t="s">
        <v>146</v>
      </c>
      <c r="AW626" s="15" t="s">
        <v>31</v>
      </c>
      <c r="AX626" s="15" t="s">
        <v>8</v>
      </c>
      <c r="AY626" s="235" t="s">
        <v>139</v>
      </c>
    </row>
    <row r="627" spans="1:65" s="2" customFormat="1" ht="16.5" customHeight="1">
      <c r="A627" s="34"/>
      <c r="B627" s="35"/>
      <c r="C627" s="241" t="s">
        <v>961</v>
      </c>
      <c r="D627" s="241" t="s">
        <v>560</v>
      </c>
      <c r="E627" s="242" t="s">
        <v>962</v>
      </c>
      <c r="F627" s="243" t="s">
        <v>963</v>
      </c>
      <c r="G627" s="244" t="s">
        <v>144</v>
      </c>
      <c r="H627" s="245">
        <v>1</v>
      </c>
      <c r="I627" s="246"/>
      <c r="J627" s="245">
        <f>ROUND(I627*H627,0)</f>
        <v>0</v>
      </c>
      <c r="K627" s="243" t="s">
        <v>145</v>
      </c>
      <c r="L627" s="247"/>
      <c r="M627" s="248" t="s">
        <v>1</v>
      </c>
      <c r="N627" s="249" t="s">
        <v>40</v>
      </c>
      <c r="O627" s="71"/>
      <c r="P627" s="199">
        <f>O627*H627</f>
        <v>0</v>
      </c>
      <c r="Q627" s="199">
        <v>0.005</v>
      </c>
      <c r="R627" s="199">
        <f>Q627*H627</f>
        <v>0.005</v>
      </c>
      <c r="S627" s="199">
        <v>0</v>
      </c>
      <c r="T627" s="200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201" t="s">
        <v>181</v>
      </c>
      <c r="AT627" s="201" t="s">
        <v>560</v>
      </c>
      <c r="AU627" s="201" t="s">
        <v>83</v>
      </c>
      <c r="AY627" s="17" t="s">
        <v>139</v>
      </c>
      <c r="BE627" s="202">
        <f>IF(N627="základní",J627,0)</f>
        <v>0</v>
      </c>
      <c r="BF627" s="202">
        <f>IF(N627="snížená",J627,0)</f>
        <v>0</v>
      </c>
      <c r="BG627" s="202">
        <f>IF(N627="zákl. přenesená",J627,0)</f>
        <v>0</v>
      </c>
      <c r="BH627" s="202">
        <f>IF(N627="sníž. přenesená",J627,0)</f>
        <v>0</v>
      </c>
      <c r="BI627" s="202">
        <f>IF(N627="nulová",J627,0)</f>
        <v>0</v>
      </c>
      <c r="BJ627" s="17" t="s">
        <v>8</v>
      </c>
      <c r="BK627" s="202">
        <f>ROUND(I627*H627,0)</f>
        <v>0</v>
      </c>
      <c r="BL627" s="17" t="s">
        <v>146</v>
      </c>
      <c r="BM627" s="201" t="s">
        <v>964</v>
      </c>
    </row>
    <row r="628" spans="2:51" s="13" customFormat="1" ht="11.25">
      <c r="B628" s="203"/>
      <c r="C628" s="204"/>
      <c r="D628" s="205" t="s">
        <v>148</v>
      </c>
      <c r="E628" s="206" t="s">
        <v>1</v>
      </c>
      <c r="F628" s="207" t="s">
        <v>965</v>
      </c>
      <c r="G628" s="204"/>
      <c r="H628" s="206" t="s">
        <v>1</v>
      </c>
      <c r="I628" s="208"/>
      <c r="J628" s="204"/>
      <c r="K628" s="204"/>
      <c r="L628" s="209"/>
      <c r="M628" s="210"/>
      <c r="N628" s="211"/>
      <c r="O628" s="211"/>
      <c r="P628" s="211"/>
      <c r="Q628" s="211"/>
      <c r="R628" s="211"/>
      <c r="S628" s="211"/>
      <c r="T628" s="212"/>
      <c r="AT628" s="213" t="s">
        <v>148</v>
      </c>
      <c r="AU628" s="213" t="s">
        <v>83</v>
      </c>
      <c r="AV628" s="13" t="s">
        <v>8</v>
      </c>
      <c r="AW628" s="13" t="s">
        <v>31</v>
      </c>
      <c r="AX628" s="13" t="s">
        <v>75</v>
      </c>
      <c r="AY628" s="213" t="s">
        <v>139</v>
      </c>
    </row>
    <row r="629" spans="2:51" s="14" customFormat="1" ht="11.25">
      <c r="B629" s="214"/>
      <c r="C629" s="215"/>
      <c r="D629" s="205" t="s">
        <v>148</v>
      </c>
      <c r="E629" s="216" t="s">
        <v>1</v>
      </c>
      <c r="F629" s="217" t="s">
        <v>8</v>
      </c>
      <c r="G629" s="215"/>
      <c r="H629" s="218">
        <v>1</v>
      </c>
      <c r="I629" s="219"/>
      <c r="J629" s="215"/>
      <c r="K629" s="215"/>
      <c r="L629" s="220"/>
      <c r="M629" s="221"/>
      <c r="N629" s="222"/>
      <c r="O629" s="222"/>
      <c r="P629" s="222"/>
      <c r="Q629" s="222"/>
      <c r="R629" s="222"/>
      <c r="S629" s="222"/>
      <c r="T629" s="223"/>
      <c r="AT629" s="224" t="s">
        <v>148</v>
      </c>
      <c r="AU629" s="224" t="s">
        <v>83</v>
      </c>
      <c r="AV629" s="14" t="s">
        <v>83</v>
      </c>
      <c r="AW629" s="14" t="s">
        <v>31</v>
      </c>
      <c r="AX629" s="14" t="s">
        <v>75</v>
      </c>
      <c r="AY629" s="224" t="s">
        <v>139</v>
      </c>
    </row>
    <row r="630" spans="2:51" s="15" customFormat="1" ht="11.25">
      <c r="B630" s="225"/>
      <c r="C630" s="226"/>
      <c r="D630" s="205" t="s">
        <v>148</v>
      </c>
      <c r="E630" s="227" t="s">
        <v>1</v>
      </c>
      <c r="F630" s="228" t="s">
        <v>151</v>
      </c>
      <c r="G630" s="226"/>
      <c r="H630" s="229">
        <v>1</v>
      </c>
      <c r="I630" s="230"/>
      <c r="J630" s="226"/>
      <c r="K630" s="226"/>
      <c r="L630" s="231"/>
      <c r="M630" s="232"/>
      <c r="N630" s="233"/>
      <c r="O630" s="233"/>
      <c r="P630" s="233"/>
      <c r="Q630" s="233"/>
      <c r="R630" s="233"/>
      <c r="S630" s="233"/>
      <c r="T630" s="234"/>
      <c r="AT630" s="235" t="s">
        <v>148</v>
      </c>
      <c r="AU630" s="235" t="s">
        <v>83</v>
      </c>
      <c r="AV630" s="15" t="s">
        <v>146</v>
      </c>
      <c r="AW630" s="15" t="s">
        <v>31</v>
      </c>
      <c r="AX630" s="15" t="s">
        <v>8</v>
      </c>
      <c r="AY630" s="235" t="s">
        <v>139</v>
      </c>
    </row>
    <row r="631" spans="1:65" s="2" customFormat="1" ht="16.5" customHeight="1">
      <c r="A631" s="34"/>
      <c r="B631" s="35"/>
      <c r="C631" s="241" t="s">
        <v>966</v>
      </c>
      <c r="D631" s="241" t="s">
        <v>560</v>
      </c>
      <c r="E631" s="242" t="s">
        <v>967</v>
      </c>
      <c r="F631" s="243" t="s">
        <v>968</v>
      </c>
      <c r="G631" s="244" t="s">
        <v>144</v>
      </c>
      <c r="H631" s="245">
        <v>2</v>
      </c>
      <c r="I631" s="246"/>
      <c r="J631" s="245">
        <f>ROUND(I631*H631,0)</f>
        <v>0</v>
      </c>
      <c r="K631" s="243" t="s">
        <v>145</v>
      </c>
      <c r="L631" s="247"/>
      <c r="M631" s="248" t="s">
        <v>1</v>
      </c>
      <c r="N631" s="249" t="s">
        <v>40</v>
      </c>
      <c r="O631" s="71"/>
      <c r="P631" s="199">
        <f>O631*H631</f>
        <v>0</v>
      </c>
      <c r="Q631" s="199">
        <v>0.0017</v>
      </c>
      <c r="R631" s="199">
        <f>Q631*H631</f>
        <v>0.0034</v>
      </c>
      <c r="S631" s="199">
        <v>0</v>
      </c>
      <c r="T631" s="200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201" t="s">
        <v>181</v>
      </c>
      <c r="AT631" s="201" t="s">
        <v>560</v>
      </c>
      <c r="AU631" s="201" t="s">
        <v>83</v>
      </c>
      <c r="AY631" s="17" t="s">
        <v>139</v>
      </c>
      <c r="BE631" s="202">
        <f>IF(N631="základní",J631,0)</f>
        <v>0</v>
      </c>
      <c r="BF631" s="202">
        <f>IF(N631="snížená",J631,0)</f>
        <v>0</v>
      </c>
      <c r="BG631" s="202">
        <f>IF(N631="zákl. přenesená",J631,0)</f>
        <v>0</v>
      </c>
      <c r="BH631" s="202">
        <f>IF(N631="sníž. přenesená",J631,0)</f>
        <v>0</v>
      </c>
      <c r="BI631" s="202">
        <f>IF(N631="nulová",J631,0)</f>
        <v>0</v>
      </c>
      <c r="BJ631" s="17" t="s">
        <v>8</v>
      </c>
      <c r="BK631" s="202">
        <f>ROUND(I631*H631,0)</f>
        <v>0</v>
      </c>
      <c r="BL631" s="17" t="s">
        <v>146</v>
      </c>
      <c r="BM631" s="201" t="s">
        <v>969</v>
      </c>
    </row>
    <row r="632" spans="2:51" s="13" customFormat="1" ht="11.25">
      <c r="B632" s="203"/>
      <c r="C632" s="204"/>
      <c r="D632" s="205" t="s">
        <v>148</v>
      </c>
      <c r="E632" s="206" t="s">
        <v>1</v>
      </c>
      <c r="F632" s="207" t="s">
        <v>970</v>
      </c>
      <c r="G632" s="204"/>
      <c r="H632" s="206" t="s">
        <v>1</v>
      </c>
      <c r="I632" s="208"/>
      <c r="J632" s="204"/>
      <c r="K632" s="204"/>
      <c r="L632" s="209"/>
      <c r="M632" s="210"/>
      <c r="N632" s="211"/>
      <c r="O632" s="211"/>
      <c r="P632" s="211"/>
      <c r="Q632" s="211"/>
      <c r="R632" s="211"/>
      <c r="S632" s="211"/>
      <c r="T632" s="212"/>
      <c r="AT632" s="213" t="s">
        <v>148</v>
      </c>
      <c r="AU632" s="213" t="s">
        <v>83</v>
      </c>
      <c r="AV632" s="13" t="s">
        <v>8</v>
      </c>
      <c r="AW632" s="13" t="s">
        <v>31</v>
      </c>
      <c r="AX632" s="13" t="s">
        <v>75</v>
      </c>
      <c r="AY632" s="213" t="s">
        <v>139</v>
      </c>
    </row>
    <row r="633" spans="2:51" s="14" customFormat="1" ht="11.25">
      <c r="B633" s="214"/>
      <c r="C633" s="215"/>
      <c r="D633" s="205" t="s">
        <v>148</v>
      </c>
      <c r="E633" s="216" t="s">
        <v>1</v>
      </c>
      <c r="F633" s="217" t="s">
        <v>83</v>
      </c>
      <c r="G633" s="215"/>
      <c r="H633" s="218">
        <v>2</v>
      </c>
      <c r="I633" s="219"/>
      <c r="J633" s="215"/>
      <c r="K633" s="215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148</v>
      </c>
      <c r="AU633" s="224" t="s">
        <v>83</v>
      </c>
      <c r="AV633" s="14" t="s">
        <v>83</v>
      </c>
      <c r="AW633" s="14" t="s">
        <v>31</v>
      </c>
      <c r="AX633" s="14" t="s">
        <v>75</v>
      </c>
      <c r="AY633" s="224" t="s">
        <v>139</v>
      </c>
    </row>
    <row r="634" spans="2:51" s="15" customFormat="1" ht="11.25">
      <c r="B634" s="225"/>
      <c r="C634" s="226"/>
      <c r="D634" s="205" t="s">
        <v>148</v>
      </c>
      <c r="E634" s="227" t="s">
        <v>1</v>
      </c>
      <c r="F634" s="228" t="s">
        <v>151</v>
      </c>
      <c r="G634" s="226"/>
      <c r="H634" s="229">
        <v>2</v>
      </c>
      <c r="I634" s="230"/>
      <c r="J634" s="226"/>
      <c r="K634" s="226"/>
      <c r="L634" s="231"/>
      <c r="M634" s="232"/>
      <c r="N634" s="233"/>
      <c r="O634" s="233"/>
      <c r="P634" s="233"/>
      <c r="Q634" s="233"/>
      <c r="R634" s="233"/>
      <c r="S634" s="233"/>
      <c r="T634" s="234"/>
      <c r="AT634" s="235" t="s">
        <v>148</v>
      </c>
      <c r="AU634" s="235" t="s">
        <v>83</v>
      </c>
      <c r="AV634" s="15" t="s">
        <v>146</v>
      </c>
      <c r="AW634" s="15" t="s">
        <v>31</v>
      </c>
      <c r="AX634" s="15" t="s">
        <v>8</v>
      </c>
      <c r="AY634" s="235" t="s">
        <v>139</v>
      </c>
    </row>
    <row r="635" spans="1:65" s="2" customFormat="1" ht="24.2" customHeight="1">
      <c r="A635" s="34"/>
      <c r="B635" s="35"/>
      <c r="C635" s="191" t="s">
        <v>971</v>
      </c>
      <c r="D635" s="191" t="s">
        <v>141</v>
      </c>
      <c r="E635" s="192" t="s">
        <v>952</v>
      </c>
      <c r="F635" s="193" t="s">
        <v>953</v>
      </c>
      <c r="G635" s="194" t="s">
        <v>144</v>
      </c>
      <c r="H635" s="195">
        <v>7</v>
      </c>
      <c r="I635" s="196"/>
      <c r="J635" s="195">
        <f>ROUND(I635*H635,0)</f>
        <v>0</v>
      </c>
      <c r="K635" s="193" t="s">
        <v>145</v>
      </c>
      <c r="L635" s="39"/>
      <c r="M635" s="197" t="s">
        <v>1</v>
      </c>
      <c r="N635" s="198" t="s">
        <v>40</v>
      </c>
      <c r="O635" s="71"/>
      <c r="P635" s="199">
        <f>O635*H635</f>
        <v>0</v>
      </c>
      <c r="Q635" s="199">
        <v>0.0007</v>
      </c>
      <c r="R635" s="199">
        <f>Q635*H635</f>
        <v>0.0049</v>
      </c>
      <c r="S635" s="199">
        <v>0</v>
      </c>
      <c r="T635" s="200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201" t="s">
        <v>146</v>
      </c>
      <c r="AT635" s="201" t="s">
        <v>141</v>
      </c>
      <c r="AU635" s="201" t="s">
        <v>83</v>
      </c>
      <c r="AY635" s="17" t="s">
        <v>139</v>
      </c>
      <c r="BE635" s="202">
        <f>IF(N635="základní",J635,0)</f>
        <v>0</v>
      </c>
      <c r="BF635" s="202">
        <f>IF(N635="snížená",J635,0)</f>
        <v>0</v>
      </c>
      <c r="BG635" s="202">
        <f>IF(N635="zákl. přenesená",J635,0)</f>
        <v>0</v>
      </c>
      <c r="BH635" s="202">
        <f>IF(N635="sníž. přenesená",J635,0)</f>
        <v>0</v>
      </c>
      <c r="BI635" s="202">
        <f>IF(N635="nulová",J635,0)</f>
        <v>0</v>
      </c>
      <c r="BJ635" s="17" t="s">
        <v>8</v>
      </c>
      <c r="BK635" s="202">
        <f>ROUND(I635*H635,0)</f>
        <v>0</v>
      </c>
      <c r="BL635" s="17" t="s">
        <v>146</v>
      </c>
      <c r="BM635" s="201" t="s">
        <v>972</v>
      </c>
    </row>
    <row r="636" spans="2:51" s="13" customFormat="1" ht="33.75">
      <c r="B636" s="203"/>
      <c r="C636" s="204"/>
      <c r="D636" s="205" t="s">
        <v>148</v>
      </c>
      <c r="E636" s="206" t="s">
        <v>1</v>
      </c>
      <c r="F636" s="207" t="s">
        <v>973</v>
      </c>
      <c r="G636" s="204"/>
      <c r="H636" s="206" t="s">
        <v>1</v>
      </c>
      <c r="I636" s="208"/>
      <c r="J636" s="204"/>
      <c r="K636" s="204"/>
      <c r="L636" s="209"/>
      <c r="M636" s="210"/>
      <c r="N636" s="211"/>
      <c r="O636" s="211"/>
      <c r="P636" s="211"/>
      <c r="Q636" s="211"/>
      <c r="R636" s="211"/>
      <c r="S636" s="211"/>
      <c r="T636" s="212"/>
      <c r="AT636" s="213" t="s">
        <v>148</v>
      </c>
      <c r="AU636" s="213" t="s">
        <v>83</v>
      </c>
      <c r="AV636" s="13" t="s">
        <v>8</v>
      </c>
      <c r="AW636" s="13" t="s">
        <v>31</v>
      </c>
      <c r="AX636" s="13" t="s">
        <v>75</v>
      </c>
      <c r="AY636" s="213" t="s">
        <v>139</v>
      </c>
    </row>
    <row r="637" spans="2:51" s="14" customFormat="1" ht="11.25">
      <c r="B637" s="214"/>
      <c r="C637" s="215"/>
      <c r="D637" s="205" t="s">
        <v>148</v>
      </c>
      <c r="E637" s="216" t="s">
        <v>1</v>
      </c>
      <c r="F637" s="217" t="s">
        <v>974</v>
      </c>
      <c r="G637" s="215"/>
      <c r="H637" s="218">
        <v>7</v>
      </c>
      <c r="I637" s="219"/>
      <c r="J637" s="215"/>
      <c r="K637" s="215"/>
      <c r="L637" s="220"/>
      <c r="M637" s="221"/>
      <c r="N637" s="222"/>
      <c r="O637" s="222"/>
      <c r="P637" s="222"/>
      <c r="Q637" s="222"/>
      <c r="R637" s="222"/>
      <c r="S637" s="222"/>
      <c r="T637" s="223"/>
      <c r="AT637" s="224" t="s">
        <v>148</v>
      </c>
      <c r="AU637" s="224" t="s">
        <v>83</v>
      </c>
      <c r="AV637" s="14" t="s">
        <v>83</v>
      </c>
      <c r="AW637" s="14" t="s">
        <v>31</v>
      </c>
      <c r="AX637" s="14" t="s">
        <v>75</v>
      </c>
      <c r="AY637" s="224" t="s">
        <v>139</v>
      </c>
    </row>
    <row r="638" spans="2:51" s="15" customFormat="1" ht="11.25">
      <c r="B638" s="225"/>
      <c r="C638" s="226"/>
      <c r="D638" s="205" t="s">
        <v>148</v>
      </c>
      <c r="E638" s="227" t="s">
        <v>1</v>
      </c>
      <c r="F638" s="228" t="s">
        <v>151</v>
      </c>
      <c r="G638" s="226"/>
      <c r="H638" s="229">
        <v>7</v>
      </c>
      <c r="I638" s="230"/>
      <c r="J638" s="226"/>
      <c r="K638" s="226"/>
      <c r="L638" s="231"/>
      <c r="M638" s="232"/>
      <c r="N638" s="233"/>
      <c r="O638" s="233"/>
      <c r="P638" s="233"/>
      <c r="Q638" s="233"/>
      <c r="R638" s="233"/>
      <c r="S638" s="233"/>
      <c r="T638" s="234"/>
      <c r="AT638" s="235" t="s">
        <v>148</v>
      </c>
      <c r="AU638" s="235" t="s">
        <v>83</v>
      </c>
      <c r="AV638" s="15" t="s">
        <v>146</v>
      </c>
      <c r="AW638" s="15" t="s">
        <v>31</v>
      </c>
      <c r="AX638" s="15" t="s">
        <v>8</v>
      </c>
      <c r="AY638" s="235" t="s">
        <v>139</v>
      </c>
    </row>
    <row r="639" spans="1:65" s="2" customFormat="1" ht="24.2" customHeight="1">
      <c r="A639" s="34"/>
      <c r="B639" s="35"/>
      <c r="C639" s="191" t="s">
        <v>975</v>
      </c>
      <c r="D639" s="191" t="s">
        <v>141</v>
      </c>
      <c r="E639" s="192" t="s">
        <v>976</v>
      </c>
      <c r="F639" s="193" t="s">
        <v>977</v>
      </c>
      <c r="G639" s="194" t="s">
        <v>144</v>
      </c>
      <c r="H639" s="195">
        <v>2</v>
      </c>
      <c r="I639" s="196"/>
      <c r="J639" s="195">
        <f>ROUND(I639*H639,0)</f>
        <v>0</v>
      </c>
      <c r="K639" s="193" t="s">
        <v>145</v>
      </c>
      <c r="L639" s="39"/>
      <c r="M639" s="197" t="s">
        <v>1</v>
      </c>
      <c r="N639" s="198" t="s">
        <v>40</v>
      </c>
      <c r="O639" s="71"/>
      <c r="P639" s="199">
        <f>O639*H639</f>
        <v>0</v>
      </c>
      <c r="Q639" s="199">
        <v>0.109405</v>
      </c>
      <c r="R639" s="199">
        <f>Q639*H639</f>
        <v>0.21881</v>
      </c>
      <c r="S639" s="199">
        <v>0</v>
      </c>
      <c r="T639" s="200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201" t="s">
        <v>146</v>
      </c>
      <c r="AT639" s="201" t="s">
        <v>141</v>
      </c>
      <c r="AU639" s="201" t="s">
        <v>83</v>
      </c>
      <c r="AY639" s="17" t="s">
        <v>139</v>
      </c>
      <c r="BE639" s="202">
        <f>IF(N639="základní",J639,0)</f>
        <v>0</v>
      </c>
      <c r="BF639" s="202">
        <f>IF(N639="snížená",J639,0)</f>
        <v>0</v>
      </c>
      <c r="BG639" s="202">
        <f>IF(N639="zákl. přenesená",J639,0)</f>
        <v>0</v>
      </c>
      <c r="BH639" s="202">
        <f>IF(N639="sníž. přenesená",J639,0)</f>
        <v>0</v>
      </c>
      <c r="BI639" s="202">
        <f>IF(N639="nulová",J639,0)</f>
        <v>0</v>
      </c>
      <c r="BJ639" s="17" t="s">
        <v>8</v>
      </c>
      <c r="BK639" s="202">
        <f>ROUND(I639*H639,0)</f>
        <v>0</v>
      </c>
      <c r="BL639" s="17" t="s">
        <v>146</v>
      </c>
      <c r="BM639" s="201" t="s">
        <v>978</v>
      </c>
    </row>
    <row r="640" spans="2:51" s="13" customFormat="1" ht="11.25">
      <c r="B640" s="203"/>
      <c r="C640" s="204"/>
      <c r="D640" s="205" t="s">
        <v>148</v>
      </c>
      <c r="E640" s="206" t="s">
        <v>1</v>
      </c>
      <c r="F640" s="207" t="s">
        <v>979</v>
      </c>
      <c r="G640" s="204"/>
      <c r="H640" s="206" t="s">
        <v>1</v>
      </c>
      <c r="I640" s="208"/>
      <c r="J640" s="204"/>
      <c r="K640" s="204"/>
      <c r="L640" s="209"/>
      <c r="M640" s="210"/>
      <c r="N640" s="211"/>
      <c r="O640" s="211"/>
      <c r="P640" s="211"/>
      <c r="Q640" s="211"/>
      <c r="R640" s="211"/>
      <c r="S640" s="211"/>
      <c r="T640" s="212"/>
      <c r="AT640" s="213" t="s">
        <v>148</v>
      </c>
      <c r="AU640" s="213" t="s">
        <v>83</v>
      </c>
      <c r="AV640" s="13" t="s">
        <v>8</v>
      </c>
      <c r="AW640" s="13" t="s">
        <v>31</v>
      </c>
      <c r="AX640" s="13" t="s">
        <v>75</v>
      </c>
      <c r="AY640" s="213" t="s">
        <v>139</v>
      </c>
    </row>
    <row r="641" spans="2:51" s="14" customFormat="1" ht="11.25">
      <c r="B641" s="214"/>
      <c r="C641" s="215"/>
      <c r="D641" s="205" t="s">
        <v>148</v>
      </c>
      <c r="E641" s="216" t="s">
        <v>1</v>
      </c>
      <c r="F641" s="217" t="s">
        <v>83</v>
      </c>
      <c r="G641" s="215"/>
      <c r="H641" s="218">
        <v>2</v>
      </c>
      <c r="I641" s="219"/>
      <c r="J641" s="215"/>
      <c r="K641" s="215"/>
      <c r="L641" s="220"/>
      <c r="M641" s="221"/>
      <c r="N641" s="222"/>
      <c r="O641" s="222"/>
      <c r="P641" s="222"/>
      <c r="Q641" s="222"/>
      <c r="R641" s="222"/>
      <c r="S641" s="222"/>
      <c r="T641" s="223"/>
      <c r="AT641" s="224" t="s">
        <v>148</v>
      </c>
      <c r="AU641" s="224" t="s">
        <v>83</v>
      </c>
      <c r="AV641" s="14" t="s">
        <v>83</v>
      </c>
      <c r="AW641" s="14" t="s">
        <v>31</v>
      </c>
      <c r="AX641" s="14" t="s">
        <v>75</v>
      </c>
      <c r="AY641" s="224" t="s">
        <v>139</v>
      </c>
    </row>
    <row r="642" spans="2:51" s="15" customFormat="1" ht="11.25">
      <c r="B642" s="225"/>
      <c r="C642" s="226"/>
      <c r="D642" s="205" t="s">
        <v>148</v>
      </c>
      <c r="E642" s="227" t="s">
        <v>1</v>
      </c>
      <c r="F642" s="228" t="s">
        <v>151</v>
      </c>
      <c r="G642" s="226"/>
      <c r="H642" s="229">
        <v>2</v>
      </c>
      <c r="I642" s="230"/>
      <c r="J642" s="226"/>
      <c r="K642" s="226"/>
      <c r="L642" s="231"/>
      <c r="M642" s="232"/>
      <c r="N642" s="233"/>
      <c r="O642" s="233"/>
      <c r="P642" s="233"/>
      <c r="Q642" s="233"/>
      <c r="R642" s="233"/>
      <c r="S642" s="233"/>
      <c r="T642" s="234"/>
      <c r="AT642" s="235" t="s">
        <v>148</v>
      </c>
      <c r="AU642" s="235" t="s">
        <v>83</v>
      </c>
      <c r="AV642" s="15" t="s">
        <v>146</v>
      </c>
      <c r="AW642" s="15" t="s">
        <v>31</v>
      </c>
      <c r="AX642" s="15" t="s">
        <v>8</v>
      </c>
      <c r="AY642" s="235" t="s">
        <v>139</v>
      </c>
    </row>
    <row r="643" spans="1:65" s="2" customFormat="1" ht="21.75" customHeight="1">
      <c r="A643" s="34"/>
      <c r="B643" s="35"/>
      <c r="C643" s="241" t="s">
        <v>980</v>
      </c>
      <c r="D643" s="241" t="s">
        <v>560</v>
      </c>
      <c r="E643" s="242" t="s">
        <v>981</v>
      </c>
      <c r="F643" s="243" t="s">
        <v>982</v>
      </c>
      <c r="G643" s="244" t="s">
        <v>144</v>
      </c>
      <c r="H643" s="245">
        <v>2</v>
      </c>
      <c r="I643" s="246"/>
      <c r="J643" s="245">
        <f>ROUND(I643*H643,0)</f>
        <v>0</v>
      </c>
      <c r="K643" s="243" t="s">
        <v>145</v>
      </c>
      <c r="L643" s="247"/>
      <c r="M643" s="248" t="s">
        <v>1</v>
      </c>
      <c r="N643" s="249" t="s">
        <v>40</v>
      </c>
      <c r="O643" s="71"/>
      <c r="P643" s="199">
        <f>O643*H643</f>
        <v>0</v>
      </c>
      <c r="Q643" s="199">
        <v>0.0061</v>
      </c>
      <c r="R643" s="199">
        <f>Q643*H643</f>
        <v>0.0122</v>
      </c>
      <c r="S643" s="199">
        <v>0</v>
      </c>
      <c r="T643" s="200">
        <f>S643*H643</f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201" t="s">
        <v>181</v>
      </c>
      <c r="AT643" s="201" t="s">
        <v>560</v>
      </c>
      <c r="AU643" s="201" t="s">
        <v>83</v>
      </c>
      <c r="AY643" s="17" t="s">
        <v>139</v>
      </c>
      <c r="BE643" s="202">
        <f>IF(N643="základní",J643,0)</f>
        <v>0</v>
      </c>
      <c r="BF643" s="202">
        <f>IF(N643="snížená",J643,0)</f>
        <v>0</v>
      </c>
      <c r="BG643" s="202">
        <f>IF(N643="zákl. přenesená",J643,0)</f>
        <v>0</v>
      </c>
      <c r="BH643" s="202">
        <f>IF(N643="sníž. přenesená",J643,0)</f>
        <v>0</v>
      </c>
      <c r="BI643" s="202">
        <f>IF(N643="nulová",J643,0)</f>
        <v>0</v>
      </c>
      <c r="BJ643" s="17" t="s">
        <v>8</v>
      </c>
      <c r="BK643" s="202">
        <f>ROUND(I643*H643,0)</f>
        <v>0</v>
      </c>
      <c r="BL643" s="17" t="s">
        <v>146</v>
      </c>
      <c r="BM643" s="201" t="s">
        <v>983</v>
      </c>
    </row>
    <row r="644" spans="2:51" s="13" customFormat="1" ht="11.25">
      <c r="B644" s="203"/>
      <c r="C644" s="204"/>
      <c r="D644" s="205" t="s">
        <v>148</v>
      </c>
      <c r="E644" s="206" t="s">
        <v>1</v>
      </c>
      <c r="F644" s="207" t="s">
        <v>540</v>
      </c>
      <c r="G644" s="204"/>
      <c r="H644" s="206" t="s">
        <v>1</v>
      </c>
      <c r="I644" s="208"/>
      <c r="J644" s="204"/>
      <c r="K644" s="204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148</v>
      </c>
      <c r="AU644" s="213" t="s">
        <v>83</v>
      </c>
      <c r="AV644" s="13" t="s">
        <v>8</v>
      </c>
      <c r="AW644" s="13" t="s">
        <v>31</v>
      </c>
      <c r="AX644" s="13" t="s">
        <v>75</v>
      </c>
      <c r="AY644" s="213" t="s">
        <v>139</v>
      </c>
    </row>
    <row r="645" spans="2:51" s="14" customFormat="1" ht="11.25">
      <c r="B645" s="214"/>
      <c r="C645" s="215"/>
      <c r="D645" s="205" t="s">
        <v>148</v>
      </c>
      <c r="E645" s="216" t="s">
        <v>1</v>
      </c>
      <c r="F645" s="217" t="s">
        <v>83</v>
      </c>
      <c r="G645" s="215"/>
      <c r="H645" s="218">
        <v>2</v>
      </c>
      <c r="I645" s="219"/>
      <c r="J645" s="215"/>
      <c r="K645" s="215"/>
      <c r="L645" s="220"/>
      <c r="M645" s="221"/>
      <c r="N645" s="222"/>
      <c r="O645" s="222"/>
      <c r="P645" s="222"/>
      <c r="Q645" s="222"/>
      <c r="R645" s="222"/>
      <c r="S645" s="222"/>
      <c r="T645" s="223"/>
      <c r="AT645" s="224" t="s">
        <v>148</v>
      </c>
      <c r="AU645" s="224" t="s">
        <v>83</v>
      </c>
      <c r="AV645" s="14" t="s">
        <v>83</v>
      </c>
      <c r="AW645" s="14" t="s">
        <v>31</v>
      </c>
      <c r="AX645" s="14" t="s">
        <v>75</v>
      </c>
      <c r="AY645" s="224" t="s">
        <v>139</v>
      </c>
    </row>
    <row r="646" spans="2:51" s="15" customFormat="1" ht="11.25">
      <c r="B646" s="225"/>
      <c r="C646" s="226"/>
      <c r="D646" s="205" t="s">
        <v>148</v>
      </c>
      <c r="E646" s="227" t="s">
        <v>1</v>
      </c>
      <c r="F646" s="228" t="s">
        <v>151</v>
      </c>
      <c r="G646" s="226"/>
      <c r="H646" s="229">
        <v>2</v>
      </c>
      <c r="I646" s="230"/>
      <c r="J646" s="226"/>
      <c r="K646" s="226"/>
      <c r="L646" s="231"/>
      <c r="M646" s="232"/>
      <c r="N646" s="233"/>
      <c r="O646" s="233"/>
      <c r="P646" s="233"/>
      <c r="Q646" s="233"/>
      <c r="R646" s="233"/>
      <c r="S646" s="233"/>
      <c r="T646" s="234"/>
      <c r="AT646" s="235" t="s">
        <v>148</v>
      </c>
      <c r="AU646" s="235" t="s">
        <v>83</v>
      </c>
      <c r="AV646" s="15" t="s">
        <v>146</v>
      </c>
      <c r="AW646" s="15" t="s">
        <v>31</v>
      </c>
      <c r="AX646" s="15" t="s">
        <v>8</v>
      </c>
      <c r="AY646" s="235" t="s">
        <v>139</v>
      </c>
    </row>
    <row r="647" spans="1:65" s="2" customFormat="1" ht="16.5" customHeight="1">
      <c r="A647" s="34"/>
      <c r="B647" s="35"/>
      <c r="C647" s="241" t="s">
        <v>984</v>
      </c>
      <c r="D647" s="241" t="s">
        <v>560</v>
      </c>
      <c r="E647" s="242" t="s">
        <v>985</v>
      </c>
      <c r="F647" s="243" t="s">
        <v>986</v>
      </c>
      <c r="G647" s="244" t="s">
        <v>144</v>
      </c>
      <c r="H647" s="245">
        <v>2</v>
      </c>
      <c r="I647" s="246"/>
      <c r="J647" s="245">
        <f>ROUND(I647*H647,0)</f>
        <v>0</v>
      </c>
      <c r="K647" s="243" t="s">
        <v>987</v>
      </c>
      <c r="L647" s="247"/>
      <c r="M647" s="248" t="s">
        <v>1</v>
      </c>
      <c r="N647" s="249" t="s">
        <v>40</v>
      </c>
      <c r="O647" s="71"/>
      <c r="P647" s="199">
        <f>O647*H647</f>
        <v>0</v>
      </c>
      <c r="Q647" s="199">
        <v>0.0001</v>
      </c>
      <c r="R647" s="199">
        <f>Q647*H647</f>
        <v>0.0002</v>
      </c>
      <c r="S647" s="199">
        <v>0</v>
      </c>
      <c r="T647" s="200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201" t="s">
        <v>181</v>
      </c>
      <c r="AT647" s="201" t="s">
        <v>560</v>
      </c>
      <c r="AU647" s="201" t="s">
        <v>83</v>
      </c>
      <c r="AY647" s="17" t="s">
        <v>139</v>
      </c>
      <c r="BE647" s="202">
        <f>IF(N647="základní",J647,0)</f>
        <v>0</v>
      </c>
      <c r="BF647" s="202">
        <f>IF(N647="snížená",J647,0)</f>
        <v>0</v>
      </c>
      <c r="BG647" s="202">
        <f>IF(N647="zákl. přenesená",J647,0)</f>
        <v>0</v>
      </c>
      <c r="BH647" s="202">
        <f>IF(N647="sníž. přenesená",J647,0)</f>
        <v>0</v>
      </c>
      <c r="BI647" s="202">
        <f>IF(N647="nulová",J647,0)</f>
        <v>0</v>
      </c>
      <c r="BJ647" s="17" t="s">
        <v>8</v>
      </c>
      <c r="BK647" s="202">
        <f>ROUND(I647*H647,0)</f>
        <v>0</v>
      </c>
      <c r="BL647" s="17" t="s">
        <v>146</v>
      </c>
      <c r="BM647" s="201" t="s">
        <v>988</v>
      </c>
    </row>
    <row r="648" spans="2:51" s="13" customFormat="1" ht="11.25">
      <c r="B648" s="203"/>
      <c r="C648" s="204"/>
      <c r="D648" s="205" t="s">
        <v>148</v>
      </c>
      <c r="E648" s="206" t="s">
        <v>1</v>
      </c>
      <c r="F648" s="207" t="s">
        <v>540</v>
      </c>
      <c r="G648" s="204"/>
      <c r="H648" s="206" t="s">
        <v>1</v>
      </c>
      <c r="I648" s="208"/>
      <c r="J648" s="204"/>
      <c r="K648" s="204"/>
      <c r="L648" s="209"/>
      <c r="M648" s="210"/>
      <c r="N648" s="211"/>
      <c r="O648" s="211"/>
      <c r="P648" s="211"/>
      <c r="Q648" s="211"/>
      <c r="R648" s="211"/>
      <c r="S648" s="211"/>
      <c r="T648" s="212"/>
      <c r="AT648" s="213" t="s">
        <v>148</v>
      </c>
      <c r="AU648" s="213" t="s">
        <v>83</v>
      </c>
      <c r="AV648" s="13" t="s">
        <v>8</v>
      </c>
      <c r="AW648" s="13" t="s">
        <v>31</v>
      </c>
      <c r="AX648" s="13" t="s">
        <v>75</v>
      </c>
      <c r="AY648" s="213" t="s">
        <v>139</v>
      </c>
    </row>
    <row r="649" spans="2:51" s="14" customFormat="1" ht="11.25">
      <c r="B649" s="214"/>
      <c r="C649" s="215"/>
      <c r="D649" s="205" t="s">
        <v>148</v>
      </c>
      <c r="E649" s="216" t="s">
        <v>1</v>
      </c>
      <c r="F649" s="217" t="s">
        <v>83</v>
      </c>
      <c r="G649" s="215"/>
      <c r="H649" s="218">
        <v>2</v>
      </c>
      <c r="I649" s="219"/>
      <c r="J649" s="215"/>
      <c r="K649" s="215"/>
      <c r="L649" s="220"/>
      <c r="M649" s="221"/>
      <c r="N649" s="222"/>
      <c r="O649" s="222"/>
      <c r="P649" s="222"/>
      <c r="Q649" s="222"/>
      <c r="R649" s="222"/>
      <c r="S649" s="222"/>
      <c r="T649" s="223"/>
      <c r="AT649" s="224" t="s">
        <v>148</v>
      </c>
      <c r="AU649" s="224" t="s">
        <v>83</v>
      </c>
      <c r="AV649" s="14" t="s">
        <v>83</v>
      </c>
      <c r="AW649" s="14" t="s">
        <v>31</v>
      </c>
      <c r="AX649" s="14" t="s">
        <v>75</v>
      </c>
      <c r="AY649" s="224" t="s">
        <v>139</v>
      </c>
    </row>
    <row r="650" spans="2:51" s="15" customFormat="1" ht="11.25">
      <c r="B650" s="225"/>
      <c r="C650" s="226"/>
      <c r="D650" s="205" t="s">
        <v>148</v>
      </c>
      <c r="E650" s="227" t="s">
        <v>1</v>
      </c>
      <c r="F650" s="228" t="s">
        <v>151</v>
      </c>
      <c r="G650" s="226"/>
      <c r="H650" s="229">
        <v>2</v>
      </c>
      <c r="I650" s="230"/>
      <c r="J650" s="226"/>
      <c r="K650" s="226"/>
      <c r="L650" s="231"/>
      <c r="M650" s="232"/>
      <c r="N650" s="233"/>
      <c r="O650" s="233"/>
      <c r="P650" s="233"/>
      <c r="Q650" s="233"/>
      <c r="R650" s="233"/>
      <c r="S650" s="233"/>
      <c r="T650" s="234"/>
      <c r="AT650" s="235" t="s">
        <v>148</v>
      </c>
      <c r="AU650" s="235" t="s">
        <v>83</v>
      </c>
      <c r="AV650" s="15" t="s">
        <v>146</v>
      </c>
      <c r="AW650" s="15" t="s">
        <v>31</v>
      </c>
      <c r="AX650" s="15" t="s">
        <v>8</v>
      </c>
      <c r="AY650" s="235" t="s">
        <v>139</v>
      </c>
    </row>
    <row r="651" spans="1:65" s="2" customFormat="1" ht="21.75" customHeight="1">
      <c r="A651" s="34"/>
      <c r="B651" s="35"/>
      <c r="C651" s="241" t="s">
        <v>989</v>
      </c>
      <c r="D651" s="241" t="s">
        <v>560</v>
      </c>
      <c r="E651" s="242" t="s">
        <v>990</v>
      </c>
      <c r="F651" s="243" t="s">
        <v>991</v>
      </c>
      <c r="G651" s="244" t="s">
        <v>144</v>
      </c>
      <c r="H651" s="245">
        <v>8</v>
      </c>
      <c r="I651" s="246"/>
      <c r="J651" s="245">
        <f>ROUND(I651*H651,0)</f>
        <v>0</v>
      </c>
      <c r="K651" s="243" t="s">
        <v>987</v>
      </c>
      <c r="L651" s="247"/>
      <c r="M651" s="248" t="s">
        <v>1</v>
      </c>
      <c r="N651" s="249" t="s">
        <v>40</v>
      </c>
      <c r="O651" s="71"/>
      <c r="P651" s="199">
        <f>O651*H651</f>
        <v>0</v>
      </c>
      <c r="Q651" s="199">
        <v>0.00035</v>
      </c>
      <c r="R651" s="199">
        <f>Q651*H651</f>
        <v>0.0028</v>
      </c>
      <c r="S651" s="199">
        <v>0</v>
      </c>
      <c r="T651" s="200">
        <f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201" t="s">
        <v>181</v>
      </c>
      <c r="AT651" s="201" t="s">
        <v>560</v>
      </c>
      <c r="AU651" s="201" t="s">
        <v>83</v>
      </c>
      <c r="AY651" s="17" t="s">
        <v>139</v>
      </c>
      <c r="BE651" s="202">
        <f>IF(N651="základní",J651,0)</f>
        <v>0</v>
      </c>
      <c r="BF651" s="202">
        <f>IF(N651="snížená",J651,0)</f>
        <v>0</v>
      </c>
      <c r="BG651" s="202">
        <f>IF(N651="zákl. přenesená",J651,0)</f>
        <v>0</v>
      </c>
      <c r="BH651" s="202">
        <f>IF(N651="sníž. přenesená",J651,0)</f>
        <v>0</v>
      </c>
      <c r="BI651" s="202">
        <f>IF(N651="nulová",J651,0)</f>
        <v>0</v>
      </c>
      <c r="BJ651" s="17" t="s">
        <v>8</v>
      </c>
      <c r="BK651" s="202">
        <f>ROUND(I651*H651,0)</f>
        <v>0</v>
      </c>
      <c r="BL651" s="17" t="s">
        <v>146</v>
      </c>
      <c r="BM651" s="201" t="s">
        <v>992</v>
      </c>
    </row>
    <row r="652" spans="2:51" s="13" customFormat="1" ht="11.25">
      <c r="B652" s="203"/>
      <c r="C652" s="204"/>
      <c r="D652" s="205" t="s">
        <v>148</v>
      </c>
      <c r="E652" s="206" t="s">
        <v>1</v>
      </c>
      <c r="F652" s="207" t="s">
        <v>540</v>
      </c>
      <c r="G652" s="204"/>
      <c r="H652" s="206" t="s">
        <v>1</v>
      </c>
      <c r="I652" s="208"/>
      <c r="J652" s="204"/>
      <c r="K652" s="204"/>
      <c r="L652" s="209"/>
      <c r="M652" s="210"/>
      <c r="N652" s="211"/>
      <c r="O652" s="211"/>
      <c r="P652" s="211"/>
      <c r="Q652" s="211"/>
      <c r="R652" s="211"/>
      <c r="S652" s="211"/>
      <c r="T652" s="212"/>
      <c r="AT652" s="213" t="s">
        <v>148</v>
      </c>
      <c r="AU652" s="213" t="s">
        <v>83</v>
      </c>
      <c r="AV652" s="13" t="s">
        <v>8</v>
      </c>
      <c r="AW652" s="13" t="s">
        <v>31</v>
      </c>
      <c r="AX652" s="13" t="s">
        <v>75</v>
      </c>
      <c r="AY652" s="213" t="s">
        <v>139</v>
      </c>
    </row>
    <row r="653" spans="2:51" s="14" customFormat="1" ht="11.25">
      <c r="B653" s="214"/>
      <c r="C653" s="215"/>
      <c r="D653" s="205" t="s">
        <v>148</v>
      </c>
      <c r="E653" s="216" t="s">
        <v>1</v>
      </c>
      <c r="F653" s="217" t="s">
        <v>708</v>
      </c>
      <c r="G653" s="215"/>
      <c r="H653" s="218">
        <v>8</v>
      </c>
      <c r="I653" s="219"/>
      <c r="J653" s="215"/>
      <c r="K653" s="215"/>
      <c r="L653" s="220"/>
      <c r="M653" s="221"/>
      <c r="N653" s="222"/>
      <c r="O653" s="222"/>
      <c r="P653" s="222"/>
      <c r="Q653" s="222"/>
      <c r="R653" s="222"/>
      <c r="S653" s="222"/>
      <c r="T653" s="223"/>
      <c r="AT653" s="224" t="s">
        <v>148</v>
      </c>
      <c r="AU653" s="224" t="s">
        <v>83</v>
      </c>
      <c r="AV653" s="14" t="s">
        <v>83</v>
      </c>
      <c r="AW653" s="14" t="s">
        <v>31</v>
      </c>
      <c r="AX653" s="14" t="s">
        <v>75</v>
      </c>
      <c r="AY653" s="224" t="s">
        <v>139</v>
      </c>
    </row>
    <row r="654" spans="2:51" s="15" customFormat="1" ht="11.25">
      <c r="B654" s="225"/>
      <c r="C654" s="226"/>
      <c r="D654" s="205" t="s">
        <v>148</v>
      </c>
      <c r="E654" s="227" t="s">
        <v>1</v>
      </c>
      <c r="F654" s="228" t="s">
        <v>151</v>
      </c>
      <c r="G654" s="226"/>
      <c r="H654" s="229">
        <v>8</v>
      </c>
      <c r="I654" s="230"/>
      <c r="J654" s="226"/>
      <c r="K654" s="226"/>
      <c r="L654" s="231"/>
      <c r="M654" s="232"/>
      <c r="N654" s="233"/>
      <c r="O654" s="233"/>
      <c r="P654" s="233"/>
      <c r="Q654" s="233"/>
      <c r="R654" s="233"/>
      <c r="S654" s="233"/>
      <c r="T654" s="234"/>
      <c r="AT654" s="235" t="s">
        <v>148</v>
      </c>
      <c r="AU654" s="235" t="s">
        <v>83</v>
      </c>
      <c r="AV654" s="15" t="s">
        <v>146</v>
      </c>
      <c r="AW654" s="15" t="s">
        <v>31</v>
      </c>
      <c r="AX654" s="15" t="s">
        <v>8</v>
      </c>
      <c r="AY654" s="235" t="s">
        <v>139</v>
      </c>
    </row>
    <row r="655" spans="1:65" s="2" customFormat="1" ht="24.2" customHeight="1">
      <c r="A655" s="34"/>
      <c r="B655" s="35"/>
      <c r="C655" s="191" t="s">
        <v>993</v>
      </c>
      <c r="D655" s="191" t="s">
        <v>141</v>
      </c>
      <c r="E655" s="192" t="s">
        <v>976</v>
      </c>
      <c r="F655" s="193" t="s">
        <v>977</v>
      </c>
      <c r="G655" s="194" t="s">
        <v>144</v>
      </c>
      <c r="H655" s="195">
        <v>6</v>
      </c>
      <c r="I655" s="196"/>
      <c r="J655" s="195">
        <f>ROUND(I655*H655,0)</f>
        <v>0</v>
      </c>
      <c r="K655" s="193" t="s">
        <v>145</v>
      </c>
      <c r="L655" s="39"/>
      <c r="M655" s="197" t="s">
        <v>1</v>
      </c>
      <c r="N655" s="198" t="s">
        <v>40</v>
      </c>
      <c r="O655" s="71"/>
      <c r="P655" s="199">
        <f>O655*H655</f>
        <v>0</v>
      </c>
      <c r="Q655" s="199">
        <v>0.109405</v>
      </c>
      <c r="R655" s="199">
        <f>Q655*H655</f>
        <v>0.6564300000000001</v>
      </c>
      <c r="S655" s="199">
        <v>0</v>
      </c>
      <c r="T655" s="200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201" t="s">
        <v>146</v>
      </c>
      <c r="AT655" s="201" t="s">
        <v>141</v>
      </c>
      <c r="AU655" s="201" t="s">
        <v>83</v>
      </c>
      <c r="AY655" s="17" t="s">
        <v>139</v>
      </c>
      <c r="BE655" s="202">
        <f>IF(N655="základní",J655,0)</f>
        <v>0</v>
      </c>
      <c r="BF655" s="202">
        <f>IF(N655="snížená",J655,0)</f>
        <v>0</v>
      </c>
      <c r="BG655" s="202">
        <f>IF(N655="zákl. přenesená",J655,0)</f>
        <v>0</v>
      </c>
      <c r="BH655" s="202">
        <f>IF(N655="sníž. přenesená",J655,0)</f>
        <v>0</v>
      </c>
      <c r="BI655" s="202">
        <f>IF(N655="nulová",J655,0)</f>
        <v>0</v>
      </c>
      <c r="BJ655" s="17" t="s">
        <v>8</v>
      </c>
      <c r="BK655" s="202">
        <f>ROUND(I655*H655,0)</f>
        <v>0</v>
      </c>
      <c r="BL655" s="17" t="s">
        <v>146</v>
      </c>
      <c r="BM655" s="201" t="s">
        <v>994</v>
      </c>
    </row>
    <row r="656" spans="2:51" s="13" customFormat="1" ht="22.5">
      <c r="B656" s="203"/>
      <c r="C656" s="204"/>
      <c r="D656" s="205" t="s">
        <v>148</v>
      </c>
      <c r="E656" s="206" t="s">
        <v>1</v>
      </c>
      <c r="F656" s="207" t="s">
        <v>995</v>
      </c>
      <c r="G656" s="204"/>
      <c r="H656" s="206" t="s">
        <v>1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148</v>
      </c>
      <c r="AU656" s="213" t="s">
        <v>83</v>
      </c>
      <c r="AV656" s="13" t="s">
        <v>8</v>
      </c>
      <c r="AW656" s="13" t="s">
        <v>31</v>
      </c>
      <c r="AX656" s="13" t="s">
        <v>75</v>
      </c>
      <c r="AY656" s="213" t="s">
        <v>139</v>
      </c>
    </row>
    <row r="657" spans="2:51" s="14" customFormat="1" ht="11.25">
      <c r="B657" s="214"/>
      <c r="C657" s="215"/>
      <c r="D657" s="205" t="s">
        <v>148</v>
      </c>
      <c r="E657" s="216" t="s">
        <v>1</v>
      </c>
      <c r="F657" s="217" t="s">
        <v>170</v>
      </c>
      <c r="G657" s="215"/>
      <c r="H657" s="218">
        <v>6</v>
      </c>
      <c r="I657" s="219"/>
      <c r="J657" s="215"/>
      <c r="K657" s="215"/>
      <c r="L657" s="220"/>
      <c r="M657" s="221"/>
      <c r="N657" s="222"/>
      <c r="O657" s="222"/>
      <c r="P657" s="222"/>
      <c r="Q657" s="222"/>
      <c r="R657" s="222"/>
      <c r="S657" s="222"/>
      <c r="T657" s="223"/>
      <c r="AT657" s="224" t="s">
        <v>148</v>
      </c>
      <c r="AU657" s="224" t="s">
        <v>83</v>
      </c>
      <c r="AV657" s="14" t="s">
        <v>83</v>
      </c>
      <c r="AW657" s="14" t="s">
        <v>31</v>
      </c>
      <c r="AX657" s="14" t="s">
        <v>75</v>
      </c>
      <c r="AY657" s="224" t="s">
        <v>139</v>
      </c>
    </row>
    <row r="658" spans="2:51" s="15" customFormat="1" ht="11.25">
      <c r="B658" s="225"/>
      <c r="C658" s="226"/>
      <c r="D658" s="205" t="s">
        <v>148</v>
      </c>
      <c r="E658" s="227" t="s">
        <v>1</v>
      </c>
      <c r="F658" s="228" t="s">
        <v>151</v>
      </c>
      <c r="G658" s="226"/>
      <c r="H658" s="229">
        <v>6</v>
      </c>
      <c r="I658" s="230"/>
      <c r="J658" s="226"/>
      <c r="K658" s="226"/>
      <c r="L658" s="231"/>
      <c r="M658" s="232"/>
      <c r="N658" s="233"/>
      <c r="O658" s="233"/>
      <c r="P658" s="233"/>
      <c r="Q658" s="233"/>
      <c r="R658" s="233"/>
      <c r="S658" s="233"/>
      <c r="T658" s="234"/>
      <c r="AT658" s="235" t="s">
        <v>148</v>
      </c>
      <c r="AU658" s="235" t="s">
        <v>83</v>
      </c>
      <c r="AV658" s="15" t="s">
        <v>146</v>
      </c>
      <c r="AW658" s="15" t="s">
        <v>31</v>
      </c>
      <c r="AX658" s="15" t="s">
        <v>8</v>
      </c>
      <c r="AY658" s="235" t="s">
        <v>139</v>
      </c>
    </row>
    <row r="659" spans="1:65" s="2" customFormat="1" ht="21.75" customHeight="1">
      <c r="A659" s="34"/>
      <c r="B659" s="35"/>
      <c r="C659" s="241" t="s">
        <v>996</v>
      </c>
      <c r="D659" s="241" t="s">
        <v>560</v>
      </c>
      <c r="E659" s="242" t="s">
        <v>990</v>
      </c>
      <c r="F659" s="243" t="s">
        <v>991</v>
      </c>
      <c r="G659" s="244" t="s">
        <v>144</v>
      </c>
      <c r="H659" s="245">
        <v>14</v>
      </c>
      <c r="I659" s="246"/>
      <c r="J659" s="245">
        <f>ROUND(I659*H659,0)</f>
        <v>0</v>
      </c>
      <c r="K659" s="243" t="s">
        <v>987</v>
      </c>
      <c r="L659" s="247"/>
      <c r="M659" s="248" t="s">
        <v>1</v>
      </c>
      <c r="N659" s="249" t="s">
        <v>40</v>
      </c>
      <c r="O659" s="71"/>
      <c r="P659" s="199">
        <f>O659*H659</f>
        <v>0</v>
      </c>
      <c r="Q659" s="199">
        <v>0.00035</v>
      </c>
      <c r="R659" s="199">
        <f>Q659*H659</f>
        <v>0.0049</v>
      </c>
      <c r="S659" s="199">
        <v>0</v>
      </c>
      <c r="T659" s="200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201" t="s">
        <v>181</v>
      </c>
      <c r="AT659" s="201" t="s">
        <v>560</v>
      </c>
      <c r="AU659" s="201" t="s">
        <v>83</v>
      </c>
      <c r="AY659" s="17" t="s">
        <v>139</v>
      </c>
      <c r="BE659" s="202">
        <f>IF(N659="základní",J659,0)</f>
        <v>0</v>
      </c>
      <c r="BF659" s="202">
        <f>IF(N659="snížená",J659,0)</f>
        <v>0</v>
      </c>
      <c r="BG659" s="202">
        <f>IF(N659="zákl. přenesená",J659,0)</f>
        <v>0</v>
      </c>
      <c r="BH659" s="202">
        <f>IF(N659="sníž. přenesená",J659,0)</f>
        <v>0</v>
      </c>
      <c r="BI659" s="202">
        <f>IF(N659="nulová",J659,0)</f>
        <v>0</v>
      </c>
      <c r="BJ659" s="17" t="s">
        <v>8</v>
      </c>
      <c r="BK659" s="202">
        <f>ROUND(I659*H659,0)</f>
        <v>0</v>
      </c>
      <c r="BL659" s="17" t="s">
        <v>146</v>
      </c>
      <c r="BM659" s="201" t="s">
        <v>997</v>
      </c>
    </row>
    <row r="660" spans="2:51" s="13" customFormat="1" ht="11.25">
      <c r="B660" s="203"/>
      <c r="C660" s="204"/>
      <c r="D660" s="205" t="s">
        <v>148</v>
      </c>
      <c r="E660" s="206" t="s">
        <v>1</v>
      </c>
      <c r="F660" s="207" t="s">
        <v>543</v>
      </c>
      <c r="G660" s="204"/>
      <c r="H660" s="206" t="s">
        <v>1</v>
      </c>
      <c r="I660" s="208"/>
      <c r="J660" s="204"/>
      <c r="K660" s="204"/>
      <c r="L660" s="209"/>
      <c r="M660" s="210"/>
      <c r="N660" s="211"/>
      <c r="O660" s="211"/>
      <c r="P660" s="211"/>
      <c r="Q660" s="211"/>
      <c r="R660" s="211"/>
      <c r="S660" s="211"/>
      <c r="T660" s="212"/>
      <c r="AT660" s="213" t="s">
        <v>148</v>
      </c>
      <c r="AU660" s="213" t="s">
        <v>83</v>
      </c>
      <c r="AV660" s="13" t="s">
        <v>8</v>
      </c>
      <c r="AW660" s="13" t="s">
        <v>31</v>
      </c>
      <c r="AX660" s="13" t="s">
        <v>75</v>
      </c>
      <c r="AY660" s="213" t="s">
        <v>139</v>
      </c>
    </row>
    <row r="661" spans="2:51" s="14" customFormat="1" ht="11.25">
      <c r="B661" s="214"/>
      <c r="C661" s="215"/>
      <c r="D661" s="205" t="s">
        <v>148</v>
      </c>
      <c r="E661" s="216" t="s">
        <v>1</v>
      </c>
      <c r="F661" s="217" t="s">
        <v>998</v>
      </c>
      <c r="G661" s="215"/>
      <c r="H661" s="218">
        <v>14</v>
      </c>
      <c r="I661" s="219"/>
      <c r="J661" s="215"/>
      <c r="K661" s="215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148</v>
      </c>
      <c r="AU661" s="224" t="s">
        <v>83</v>
      </c>
      <c r="AV661" s="14" t="s">
        <v>83</v>
      </c>
      <c r="AW661" s="14" t="s">
        <v>31</v>
      </c>
      <c r="AX661" s="14" t="s">
        <v>75</v>
      </c>
      <c r="AY661" s="224" t="s">
        <v>139</v>
      </c>
    </row>
    <row r="662" spans="2:51" s="15" customFormat="1" ht="11.25">
      <c r="B662" s="225"/>
      <c r="C662" s="226"/>
      <c r="D662" s="205" t="s">
        <v>148</v>
      </c>
      <c r="E662" s="227" t="s">
        <v>1</v>
      </c>
      <c r="F662" s="228" t="s">
        <v>151</v>
      </c>
      <c r="G662" s="226"/>
      <c r="H662" s="229">
        <v>14</v>
      </c>
      <c r="I662" s="230"/>
      <c r="J662" s="226"/>
      <c r="K662" s="226"/>
      <c r="L662" s="231"/>
      <c r="M662" s="232"/>
      <c r="N662" s="233"/>
      <c r="O662" s="233"/>
      <c r="P662" s="233"/>
      <c r="Q662" s="233"/>
      <c r="R662" s="233"/>
      <c r="S662" s="233"/>
      <c r="T662" s="234"/>
      <c r="AT662" s="235" t="s">
        <v>148</v>
      </c>
      <c r="AU662" s="235" t="s">
        <v>83</v>
      </c>
      <c r="AV662" s="15" t="s">
        <v>146</v>
      </c>
      <c r="AW662" s="15" t="s">
        <v>31</v>
      </c>
      <c r="AX662" s="15" t="s">
        <v>8</v>
      </c>
      <c r="AY662" s="235" t="s">
        <v>139</v>
      </c>
    </row>
    <row r="663" spans="1:65" s="2" customFormat="1" ht="24.2" customHeight="1">
      <c r="A663" s="34"/>
      <c r="B663" s="35"/>
      <c r="C663" s="191" t="s">
        <v>999</v>
      </c>
      <c r="D663" s="191" t="s">
        <v>141</v>
      </c>
      <c r="E663" s="192" t="s">
        <v>1000</v>
      </c>
      <c r="F663" s="193" t="s">
        <v>1001</v>
      </c>
      <c r="G663" s="194" t="s">
        <v>295</v>
      </c>
      <c r="H663" s="195">
        <v>673</v>
      </c>
      <c r="I663" s="196"/>
      <c r="J663" s="195">
        <f>ROUND(I663*H663,0)</f>
        <v>0</v>
      </c>
      <c r="K663" s="193" t="s">
        <v>145</v>
      </c>
      <c r="L663" s="39"/>
      <c r="M663" s="197" t="s">
        <v>1</v>
      </c>
      <c r="N663" s="198" t="s">
        <v>40</v>
      </c>
      <c r="O663" s="71"/>
      <c r="P663" s="199">
        <f>O663*H663</f>
        <v>0</v>
      </c>
      <c r="Q663" s="199">
        <v>0.1406696</v>
      </c>
      <c r="R663" s="199">
        <f>Q663*H663</f>
        <v>94.6706408</v>
      </c>
      <c r="S663" s="199">
        <v>0</v>
      </c>
      <c r="T663" s="200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201" t="s">
        <v>146</v>
      </c>
      <c r="AT663" s="201" t="s">
        <v>141</v>
      </c>
      <c r="AU663" s="201" t="s">
        <v>83</v>
      </c>
      <c r="AY663" s="17" t="s">
        <v>139</v>
      </c>
      <c r="BE663" s="202">
        <f>IF(N663="základní",J663,0)</f>
        <v>0</v>
      </c>
      <c r="BF663" s="202">
        <f>IF(N663="snížená",J663,0)</f>
        <v>0</v>
      </c>
      <c r="BG663" s="202">
        <f>IF(N663="zákl. přenesená",J663,0)</f>
        <v>0</v>
      </c>
      <c r="BH663" s="202">
        <f>IF(N663="sníž. přenesená",J663,0)</f>
        <v>0</v>
      </c>
      <c r="BI663" s="202">
        <f>IF(N663="nulová",J663,0)</f>
        <v>0</v>
      </c>
      <c r="BJ663" s="17" t="s">
        <v>8</v>
      </c>
      <c r="BK663" s="202">
        <f>ROUND(I663*H663,0)</f>
        <v>0</v>
      </c>
      <c r="BL663" s="17" t="s">
        <v>146</v>
      </c>
      <c r="BM663" s="201" t="s">
        <v>1002</v>
      </c>
    </row>
    <row r="664" spans="2:51" s="13" customFormat="1" ht="22.5">
      <c r="B664" s="203"/>
      <c r="C664" s="204"/>
      <c r="D664" s="205" t="s">
        <v>148</v>
      </c>
      <c r="E664" s="206" t="s">
        <v>1</v>
      </c>
      <c r="F664" s="207" t="s">
        <v>1003</v>
      </c>
      <c r="G664" s="204"/>
      <c r="H664" s="206" t="s">
        <v>1</v>
      </c>
      <c r="I664" s="208"/>
      <c r="J664" s="204"/>
      <c r="K664" s="204"/>
      <c r="L664" s="209"/>
      <c r="M664" s="210"/>
      <c r="N664" s="211"/>
      <c r="O664" s="211"/>
      <c r="P664" s="211"/>
      <c r="Q664" s="211"/>
      <c r="R664" s="211"/>
      <c r="S664" s="211"/>
      <c r="T664" s="212"/>
      <c r="AT664" s="213" t="s">
        <v>148</v>
      </c>
      <c r="AU664" s="213" t="s">
        <v>83</v>
      </c>
      <c r="AV664" s="13" t="s">
        <v>8</v>
      </c>
      <c r="AW664" s="13" t="s">
        <v>31</v>
      </c>
      <c r="AX664" s="13" t="s">
        <v>75</v>
      </c>
      <c r="AY664" s="213" t="s">
        <v>139</v>
      </c>
    </row>
    <row r="665" spans="2:51" s="14" customFormat="1" ht="22.5">
      <c r="B665" s="214"/>
      <c r="C665" s="215"/>
      <c r="D665" s="205" t="s">
        <v>148</v>
      </c>
      <c r="E665" s="216" t="s">
        <v>1</v>
      </c>
      <c r="F665" s="217" t="s">
        <v>1004</v>
      </c>
      <c r="G665" s="215"/>
      <c r="H665" s="218">
        <v>673</v>
      </c>
      <c r="I665" s="219"/>
      <c r="J665" s="215"/>
      <c r="K665" s="215"/>
      <c r="L665" s="220"/>
      <c r="M665" s="221"/>
      <c r="N665" s="222"/>
      <c r="O665" s="222"/>
      <c r="P665" s="222"/>
      <c r="Q665" s="222"/>
      <c r="R665" s="222"/>
      <c r="S665" s="222"/>
      <c r="T665" s="223"/>
      <c r="AT665" s="224" t="s">
        <v>148</v>
      </c>
      <c r="AU665" s="224" t="s">
        <v>83</v>
      </c>
      <c r="AV665" s="14" t="s">
        <v>83</v>
      </c>
      <c r="AW665" s="14" t="s">
        <v>31</v>
      </c>
      <c r="AX665" s="14" t="s">
        <v>75</v>
      </c>
      <c r="AY665" s="224" t="s">
        <v>139</v>
      </c>
    </row>
    <row r="666" spans="2:51" s="15" customFormat="1" ht="11.25">
      <c r="B666" s="225"/>
      <c r="C666" s="226"/>
      <c r="D666" s="205" t="s">
        <v>148</v>
      </c>
      <c r="E666" s="227" t="s">
        <v>1</v>
      </c>
      <c r="F666" s="228" t="s">
        <v>151</v>
      </c>
      <c r="G666" s="226"/>
      <c r="H666" s="229">
        <v>673</v>
      </c>
      <c r="I666" s="230"/>
      <c r="J666" s="226"/>
      <c r="K666" s="226"/>
      <c r="L666" s="231"/>
      <c r="M666" s="232"/>
      <c r="N666" s="233"/>
      <c r="O666" s="233"/>
      <c r="P666" s="233"/>
      <c r="Q666" s="233"/>
      <c r="R666" s="233"/>
      <c r="S666" s="233"/>
      <c r="T666" s="234"/>
      <c r="AT666" s="235" t="s">
        <v>148</v>
      </c>
      <c r="AU666" s="235" t="s">
        <v>83</v>
      </c>
      <c r="AV666" s="15" t="s">
        <v>146</v>
      </c>
      <c r="AW666" s="15" t="s">
        <v>31</v>
      </c>
      <c r="AX666" s="15" t="s">
        <v>8</v>
      </c>
      <c r="AY666" s="235" t="s">
        <v>139</v>
      </c>
    </row>
    <row r="667" spans="1:65" s="2" customFormat="1" ht="16.5" customHeight="1">
      <c r="A667" s="34"/>
      <c r="B667" s="35"/>
      <c r="C667" s="241" t="s">
        <v>1005</v>
      </c>
      <c r="D667" s="241" t="s">
        <v>560</v>
      </c>
      <c r="E667" s="242" t="s">
        <v>1006</v>
      </c>
      <c r="F667" s="243" t="s">
        <v>1007</v>
      </c>
      <c r="G667" s="244" t="s">
        <v>295</v>
      </c>
      <c r="H667" s="245">
        <v>679.73</v>
      </c>
      <c r="I667" s="246"/>
      <c r="J667" s="245">
        <f>ROUND(I667*H667,0)</f>
        <v>0</v>
      </c>
      <c r="K667" s="243" t="s">
        <v>1</v>
      </c>
      <c r="L667" s="247"/>
      <c r="M667" s="248" t="s">
        <v>1</v>
      </c>
      <c r="N667" s="249" t="s">
        <v>40</v>
      </c>
      <c r="O667" s="71"/>
      <c r="P667" s="199">
        <f>O667*H667</f>
        <v>0</v>
      </c>
      <c r="Q667" s="199">
        <v>0.065</v>
      </c>
      <c r="R667" s="199">
        <f>Q667*H667</f>
        <v>44.18245</v>
      </c>
      <c r="S667" s="199">
        <v>0</v>
      </c>
      <c r="T667" s="200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201" t="s">
        <v>181</v>
      </c>
      <c r="AT667" s="201" t="s">
        <v>560</v>
      </c>
      <c r="AU667" s="201" t="s">
        <v>83</v>
      </c>
      <c r="AY667" s="17" t="s">
        <v>139</v>
      </c>
      <c r="BE667" s="202">
        <f>IF(N667="základní",J667,0)</f>
        <v>0</v>
      </c>
      <c r="BF667" s="202">
        <f>IF(N667="snížená",J667,0)</f>
        <v>0</v>
      </c>
      <c r="BG667" s="202">
        <f>IF(N667="zákl. přenesená",J667,0)</f>
        <v>0</v>
      </c>
      <c r="BH667" s="202">
        <f>IF(N667="sníž. přenesená",J667,0)</f>
        <v>0</v>
      </c>
      <c r="BI667" s="202">
        <f>IF(N667="nulová",J667,0)</f>
        <v>0</v>
      </c>
      <c r="BJ667" s="17" t="s">
        <v>8</v>
      </c>
      <c r="BK667" s="202">
        <f>ROUND(I667*H667,0)</f>
        <v>0</v>
      </c>
      <c r="BL667" s="17" t="s">
        <v>146</v>
      </c>
      <c r="BM667" s="201" t="s">
        <v>1008</v>
      </c>
    </row>
    <row r="668" spans="2:51" s="13" customFormat="1" ht="11.25">
      <c r="B668" s="203"/>
      <c r="C668" s="204"/>
      <c r="D668" s="205" t="s">
        <v>148</v>
      </c>
      <c r="E668" s="206" t="s">
        <v>1</v>
      </c>
      <c r="F668" s="207" t="s">
        <v>1009</v>
      </c>
      <c r="G668" s="204"/>
      <c r="H668" s="206" t="s">
        <v>1</v>
      </c>
      <c r="I668" s="208"/>
      <c r="J668" s="204"/>
      <c r="K668" s="204"/>
      <c r="L668" s="209"/>
      <c r="M668" s="210"/>
      <c r="N668" s="211"/>
      <c r="O668" s="211"/>
      <c r="P668" s="211"/>
      <c r="Q668" s="211"/>
      <c r="R668" s="211"/>
      <c r="S668" s="211"/>
      <c r="T668" s="212"/>
      <c r="AT668" s="213" t="s">
        <v>148</v>
      </c>
      <c r="AU668" s="213" t="s">
        <v>83</v>
      </c>
      <c r="AV668" s="13" t="s">
        <v>8</v>
      </c>
      <c r="AW668" s="13" t="s">
        <v>31</v>
      </c>
      <c r="AX668" s="13" t="s">
        <v>75</v>
      </c>
      <c r="AY668" s="213" t="s">
        <v>139</v>
      </c>
    </row>
    <row r="669" spans="2:51" s="14" customFormat="1" ht="11.25">
      <c r="B669" s="214"/>
      <c r="C669" s="215"/>
      <c r="D669" s="205" t="s">
        <v>148</v>
      </c>
      <c r="E669" s="216" t="s">
        <v>1</v>
      </c>
      <c r="F669" s="217" t="s">
        <v>1010</v>
      </c>
      <c r="G669" s="215"/>
      <c r="H669" s="218">
        <v>679.73</v>
      </c>
      <c r="I669" s="219"/>
      <c r="J669" s="215"/>
      <c r="K669" s="215"/>
      <c r="L669" s="220"/>
      <c r="M669" s="221"/>
      <c r="N669" s="222"/>
      <c r="O669" s="222"/>
      <c r="P669" s="222"/>
      <c r="Q669" s="222"/>
      <c r="R669" s="222"/>
      <c r="S669" s="222"/>
      <c r="T669" s="223"/>
      <c r="AT669" s="224" t="s">
        <v>148</v>
      </c>
      <c r="AU669" s="224" t="s">
        <v>83</v>
      </c>
      <c r="AV669" s="14" t="s">
        <v>83</v>
      </c>
      <c r="AW669" s="14" t="s">
        <v>31</v>
      </c>
      <c r="AX669" s="14" t="s">
        <v>75</v>
      </c>
      <c r="AY669" s="224" t="s">
        <v>139</v>
      </c>
    </row>
    <row r="670" spans="2:51" s="15" customFormat="1" ht="11.25">
      <c r="B670" s="225"/>
      <c r="C670" s="226"/>
      <c r="D670" s="205" t="s">
        <v>148</v>
      </c>
      <c r="E670" s="227" t="s">
        <v>1</v>
      </c>
      <c r="F670" s="228" t="s">
        <v>151</v>
      </c>
      <c r="G670" s="226"/>
      <c r="H670" s="229">
        <v>679.73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AT670" s="235" t="s">
        <v>148</v>
      </c>
      <c r="AU670" s="235" t="s">
        <v>83</v>
      </c>
      <c r="AV670" s="15" t="s">
        <v>146</v>
      </c>
      <c r="AW670" s="15" t="s">
        <v>31</v>
      </c>
      <c r="AX670" s="15" t="s">
        <v>8</v>
      </c>
      <c r="AY670" s="235" t="s">
        <v>139</v>
      </c>
    </row>
    <row r="671" spans="1:65" s="2" customFormat="1" ht="24.2" customHeight="1">
      <c r="A671" s="34"/>
      <c r="B671" s="35"/>
      <c r="C671" s="191" t="s">
        <v>644</v>
      </c>
      <c r="D671" s="191" t="s">
        <v>141</v>
      </c>
      <c r="E671" s="192" t="s">
        <v>1011</v>
      </c>
      <c r="F671" s="193" t="s">
        <v>1012</v>
      </c>
      <c r="G671" s="194" t="s">
        <v>295</v>
      </c>
      <c r="H671" s="195">
        <v>77</v>
      </c>
      <c r="I671" s="196"/>
      <c r="J671" s="195">
        <f>ROUND(I671*H671,0)</f>
        <v>0</v>
      </c>
      <c r="K671" s="193" t="s">
        <v>145</v>
      </c>
      <c r="L671" s="39"/>
      <c r="M671" s="197" t="s">
        <v>1</v>
      </c>
      <c r="N671" s="198" t="s">
        <v>40</v>
      </c>
      <c r="O671" s="71"/>
      <c r="P671" s="199">
        <f>O671*H671</f>
        <v>0</v>
      </c>
      <c r="Q671" s="199">
        <v>0.100946</v>
      </c>
      <c r="R671" s="199">
        <f>Q671*H671</f>
        <v>7.772842</v>
      </c>
      <c r="S671" s="199">
        <v>0</v>
      </c>
      <c r="T671" s="200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201" t="s">
        <v>146</v>
      </c>
      <c r="AT671" s="201" t="s">
        <v>141</v>
      </c>
      <c r="AU671" s="201" t="s">
        <v>83</v>
      </c>
      <c r="AY671" s="17" t="s">
        <v>139</v>
      </c>
      <c r="BE671" s="202">
        <f>IF(N671="základní",J671,0)</f>
        <v>0</v>
      </c>
      <c r="BF671" s="202">
        <f>IF(N671="snížená",J671,0)</f>
        <v>0</v>
      </c>
      <c r="BG671" s="202">
        <f>IF(N671="zákl. přenesená",J671,0)</f>
        <v>0</v>
      </c>
      <c r="BH671" s="202">
        <f>IF(N671="sníž. přenesená",J671,0)</f>
        <v>0</v>
      </c>
      <c r="BI671" s="202">
        <f>IF(N671="nulová",J671,0)</f>
        <v>0</v>
      </c>
      <c r="BJ671" s="17" t="s">
        <v>8</v>
      </c>
      <c r="BK671" s="202">
        <f>ROUND(I671*H671,0)</f>
        <v>0</v>
      </c>
      <c r="BL671" s="17" t="s">
        <v>146</v>
      </c>
      <c r="BM671" s="201" t="s">
        <v>1013</v>
      </c>
    </row>
    <row r="672" spans="2:51" s="13" customFormat="1" ht="22.5">
      <c r="B672" s="203"/>
      <c r="C672" s="204"/>
      <c r="D672" s="205" t="s">
        <v>148</v>
      </c>
      <c r="E672" s="206" t="s">
        <v>1</v>
      </c>
      <c r="F672" s="207" t="s">
        <v>1014</v>
      </c>
      <c r="G672" s="204"/>
      <c r="H672" s="206" t="s">
        <v>1</v>
      </c>
      <c r="I672" s="208"/>
      <c r="J672" s="204"/>
      <c r="K672" s="204"/>
      <c r="L672" s="209"/>
      <c r="M672" s="210"/>
      <c r="N672" s="211"/>
      <c r="O672" s="211"/>
      <c r="P672" s="211"/>
      <c r="Q672" s="211"/>
      <c r="R672" s="211"/>
      <c r="S672" s="211"/>
      <c r="T672" s="212"/>
      <c r="AT672" s="213" t="s">
        <v>148</v>
      </c>
      <c r="AU672" s="213" t="s">
        <v>83</v>
      </c>
      <c r="AV672" s="13" t="s">
        <v>8</v>
      </c>
      <c r="AW672" s="13" t="s">
        <v>31</v>
      </c>
      <c r="AX672" s="13" t="s">
        <v>75</v>
      </c>
      <c r="AY672" s="213" t="s">
        <v>139</v>
      </c>
    </row>
    <row r="673" spans="2:51" s="14" customFormat="1" ht="11.25">
      <c r="B673" s="214"/>
      <c r="C673" s="215"/>
      <c r="D673" s="205" t="s">
        <v>148</v>
      </c>
      <c r="E673" s="216" t="s">
        <v>1</v>
      </c>
      <c r="F673" s="217" t="s">
        <v>714</v>
      </c>
      <c r="G673" s="215"/>
      <c r="H673" s="218">
        <v>77</v>
      </c>
      <c r="I673" s="219"/>
      <c r="J673" s="215"/>
      <c r="K673" s="215"/>
      <c r="L673" s="220"/>
      <c r="M673" s="221"/>
      <c r="N673" s="222"/>
      <c r="O673" s="222"/>
      <c r="P673" s="222"/>
      <c r="Q673" s="222"/>
      <c r="R673" s="222"/>
      <c r="S673" s="222"/>
      <c r="T673" s="223"/>
      <c r="AT673" s="224" t="s">
        <v>148</v>
      </c>
      <c r="AU673" s="224" t="s">
        <v>83</v>
      </c>
      <c r="AV673" s="14" t="s">
        <v>83</v>
      </c>
      <c r="AW673" s="14" t="s">
        <v>31</v>
      </c>
      <c r="AX673" s="14" t="s">
        <v>75</v>
      </c>
      <c r="AY673" s="224" t="s">
        <v>139</v>
      </c>
    </row>
    <row r="674" spans="2:51" s="15" customFormat="1" ht="11.25">
      <c r="B674" s="225"/>
      <c r="C674" s="226"/>
      <c r="D674" s="205" t="s">
        <v>148</v>
      </c>
      <c r="E674" s="227" t="s">
        <v>1</v>
      </c>
      <c r="F674" s="228" t="s">
        <v>151</v>
      </c>
      <c r="G674" s="226"/>
      <c r="H674" s="229">
        <v>77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AT674" s="235" t="s">
        <v>148</v>
      </c>
      <c r="AU674" s="235" t="s">
        <v>83</v>
      </c>
      <c r="AV674" s="15" t="s">
        <v>146</v>
      </c>
      <c r="AW674" s="15" t="s">
        <v>31</v>
      </c>
      <c r="AX674" s="15" t="s">
        <v>8</v>
      </c>
      <c r="AY674" s="235" t="s">
        <v>139</v>
      </c>
    </row>
    <row r="675" spans="1:65" s="2" customFormat="1" ht="16.5" customHeight="1">
      <c r="A675" s="34"/>
      <c r="B675" s="35"/>
      <c r="C675" s="241" t="s">
        <v>180</v>
      </c>
      <c r="D675" s="241" t="s">
        <v>560</v>
      </c>
      <c r="E675" s="242" t="s">
        <v>1015</v>
      </c>
      <c r="F675" s="243" t="s">
        <v>1016</v>
      </c>
      <c r="G675" s="244" t="s">
        <v>295</v>
      </c>
      <c r="H675" s="245">
        <v>77.77</v>
      </c>
      <c r="I675" s="246"/>
      <c r="J675" s="245">
        <f>ROUND(I675*H675,0)</f>
        <v>0</v>
      </c>
      <c r="K675" s="243" t="s">
        <v>145</v>
      </c>
      <c r="L675" s="247"/>
      <c r="M675" s="248" t="s">
        <v>1</v>
      </c>
      <c r="N675" s="249" t="s">
        <v>40</v>
      </c>
      <c r="O675" s="71"/>
      <c r="P675" s="199">
        <f>O675*H675</f>
        <v>0</v>
      </c>
      <c r="Q675" s="199">
        <v>0.046</v>
      </c>
      <c r="R675" s="199">
        <f>Q675*H675</f>
        <v>3.5774199999999996</v>
      </c>
      <c r="S675" s="199">
        <v>0</v>
      </c>
      <c r="T675" s="200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201" t="s">
        <v>181</v>
      </c>
      <c r="AT675" s="201" t="s">
        <v>560</v>
      </c>
      <c r="AU675" s="201" t="s">
        <v>83</v>
      </c>
      <c r="AY675" s="17" t="s">
        <v>139</v>
      </c>
      <c r="BE675" s="202">
        <f>IF(N675="základní",J675,0)</f>
        <v>0</v>
      </c>
      <c r="BF675" s="202">
        <f>IF(N675="snížená",J675,0)</f>
        <v>0</v>
      </c>
      <c r="BG675" s="202">
        <f>IF(N675="zákl. přenesená",J675,0)</f>
        <v>0</v>
      </c>
      <c r="BH675" s="202">
        <f>IF(N675="sníž. přenesená",J675,0)</f>
        <v>0</v>
      </c>
      <c r="BI675" s="202">
        <f>IF(N675="nulová",J675,0)</f>
        <v>0</v>
      </c>
      <c r="BJ675" s="17" t="s">
        <v>8</v>
      </c>
      <c r="BK675" s="202">
        <f>ROUND(I675*H675,0)</f>
        <v>0</v>
      </c>
      <c r="BL675" s="17" t="s">
        <v>146</v>
      </c>
      <c r="BM675" s="201" t="s">
        <v>1017</v>
      </c>
    </row>
    <row r="676" spans="2:51" s="13" customFormat="1" ht="11.25">
      <c r="B676" s="203"/>
      <c r="C676" s="204"/>
      <c r="D676" s="205" t="s">
        <v>148</v>
      </c>
      <c r="E676" s="206" t="s">
        <v>1</v>
      </c>
      <c r="F676" s="207" t="s">
        <v>1018</v>
      </c>
      <c r="G676" s="204"/>
      <c r="H676" s="206" t="s">
        <v>1</v>
      </c>
      <c r="I676" s="208"/>
      <c r="J676" s="204"/>
      <c r="K676" s="204"/>
      <c r="L676" s="209"/>
      <c r="M676" s="210"/>
      <c r="N676" s="211"/>
      <c r="O676" s="211"/>
      <c r="P676" s="211"/>
      <c r="Q676" s="211"/>
      <c r="R676" s="211"/>
      <c r="S676" s="211"/>
      <c r="T676" s="212"/>
      <c r="AT676" s="213" t="s">
        <v>148</v>
      </c>
      <c r="AU676" s="213" t="s">
        <v>83</v>
      </c>
      <c r="AV676" s="13" t="s">
        <v>8</v>
      </c>
      <c r="AW676" s="13" t="s">
        <v>31</v>
      </c>
      <c r="AX676" s="13" t="s">
        <v>75</v>
      </c>
      <c r="AY676" s="213" t="s">
        <v>139</v>
      </c>
    </row>
    <row r="677" spans="2:51" s="14" customFormat="1" ht="11.25">
      <c r="B677" s="214"/>
      <c r="C677" s="215"/>
      <c r="D677" s="205" t="s">
        <v>148</v>
      </c>
      <c r="E677" s="216" t="s">
        <v>1</v>
      </c>
      <c r="F677" s="217" t="s">
        <v>1019</v>
      </c>
      <c r="G677" s="215"/>
      <c r="H677" s="218">
        <v>77.77</v>
      </c>
      <c r="I677" s="219"/>
      <c r="J677" s="215"/>
      <c r="K677" s="215"/>
      <c r="L677" s="220"/>
      <c r="M677" s="221"/>
      <c r="N677" s="222"/>
      <c r="O677" s="222"/>
      <c r="P677" s="222"/>
      <c r="Q677" s="222"/>
      <c r="R677" s="222"/>
      <c r="S677" s="222"/>
      <c r="T677" s="223"/>
      <c r="AT677" s="224" t="s">
        <v>148</v>
      </c>
      <c r="AU677" s="224" t="s">
        <v>83</v>
      </c>
      <c r="AV677" s="14" t="s">
        <v>83</v>
      </c>
      <c r="AW677" s="14" t="s">
        <v>31</v>
      </c>
      <c r="AX677" s="14" t="s">
        <v>75</v>
      </c>
      <c r="AY677" s="224" t="s">
        <v>139</v>
      </c>
    </row>
    <row r="678" spans="2:51" s="15" customFormat="1" ht="11.25">
      <c r="B678" s="225"/>
      <c r="C678" s="226"/>
      <c r="D678" s="205" t="s">
        <v>148</v>
      </c>
      <c r="E678" s="227" t="s">
        <v>1</v>
      </c>
      <c r="F678" s="228" t="s">
        <v>151</v>
      </c>
      <c r="G678" s="226"/>
      <c r="H678" s="229">
        <v>77.77</v>
      </c>
      <c r="I678" s="230"/>
      <c r="J678" s="226"/>
      <c r="K678" s="226"/>
      <c r="L678" s="231"/>
      <c r="M678" s="232"/>
      <c r="N678" s="233"/>
      <c r="O678" s="233"/>
      <c r="P678" s="233"/>
      <c r="Q678" s="233"/>
      <c r="R678" s="233"/>
      <c r="S678" s="233"/>
      <c r="T678" s="234"/>
      <c r="AT678" s="235" t="s">
        <v>148</v>
      </c>
      <c r="AU678" s="235" t="s">
        <v>83</v>
      </c>
      <c r="AV678" s="15" t="s">
        <v>146</v>
      </c>
      <c r="AW678" s="15" t="s">
        <v>31</v>
      </c>
      <c r="AX678" s="15" t="s">
        <v>8</v>
      </c>
      <c r="AY678" s="235" t="s">
        <v>139</v>
      </c>
    </row>
    <row r="679" spans="1:65" s="2" customFormat="1" ht="24.2" customHeight="1">
      <c r="A679" s="34"/>
      <c r="B679" s="35"/>
      <c r="C679" s="191" t="s">
        <v>1020</v>
      </c>
      <c r="D679" s="191" t="s">
        <v>141</v>
      </c>
      <c r="E679" s="192" t="s">
        <v>1021</v>
      </c>
      <c r="F679" s="193" t="s">
        <v>1022</v>
      </c>
      <c r="G679" s="194" t="s">
        <v>282</v>
      </c>
      <c r="H679" s="195">
        <v>3</v>
      </c>
      <c r="I679" s="196"/>
      <c r="J679" s="195">
        <f>ROUND(I679*H679,0)</f>
        <v>0</v>
      </c>
      <c r="K679" s="193" t="s">
        <v>145</v>
      </c>
      <c r="L679" s="39"/>
      <c r="M679" s="197" t="s">
        <v>1</v>
      </c>
      <c r="N679" s="198" t="s">
        <v>40</v>
      </c>
      <c r="O679" s="71"/>
      <c r="P679" s="199">
        <f>O679*H679</f>
        <v>0</v>
      </c>
      <c r="Q679" s="199">
        <v>2.25634</v>
      </c>
      <c r="R679" s="199">
        <f>Q679*H679</f>
        <v>6.769019999999999</v>
      </c>
      <c r="S679" s="199">
        <v>0</v>
      </c>
      <c r="T679" s="200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201" t="s">
        <v>146</v>
      </c>
      <c r="AT679" s="201" t="s">
        <v>141</v>
      </c>
      <c r="AU679" s="201" t="s">
        <v>83</v>
      </c>
      <c r="AY679" s="17" t="s">
        <v>139</v>
      </c>
      <c r="BE679" s="202">
        <f>IF(N679="základní",J679,0)</f>
        <v>0</v>
      </c>
      <c r="BF679" s="202">
        <f>IF(N679="snížená",J679,0)</f>
        <v>0</v>
      </c>
      <c r="BG679" s="202">
        <f>IF(N679="zákl. přenesená",J679,0)</f>
        <v>0</v>
      </c>
      <c r="BH679" s="202">
        <f>IF(N679="sníž. přenesená",J679,0)</f>
        <v>0</v>
      </c>
      <c r="BI679" s="202">
        <f>IF(N679="nulová",J679,0)</f>
        <v>0</v>
      </c>
      <c r="BJ679" s="17" t="s">
        <v>8</v>
      </c>
      <c r="BK679" s="202">
        <f>ROUND(I679*H679,0)</f>
        <v>0</v>
      </c>
      <c r="BL679" s="17" t="s">
        <v>146</v>
      </c>
      <c r="BM679" s="201" t="s">
        <v>1023</v>
      </c>
    </row>
    <row r="680" spans="2:51" s="13" customFormat="1" ht="11.25">
      <c r="B680" s="203"/>
      <c r="C680" s="204"/>
      <c r="D680" s="205" t="s">
        <v>148</v>
      </c>
      <c r="E680" s="206" t="s">
        <v>1</v>
      </c>
      <c r="F680" s="207" t="s">
        <v>1024</v>
      </c>
      <c r="G680" s="204"/>
      <c r="H680" s="206" t="s">
        <v>1</v>
      </c>
      <c r="I680" s="208"/>
      <c r="J680" s="204"/>
      <c r="K680" s="204"/>
      <c r="L680" s="209"/>
      <c r="M680" s="210"/>
      <c r="N680" s="211"/>
      <c r="O680" s="211"/>
      <c r="P680" s="211"/>
      <c r="Q680" s="211"/>
      <c r="R680" s="211"/>
      <c r="S680" s="211"/>
      <c r="T680" s="212"/>
      <c r="AT680" s="213" t="s">
        <v>148</v>
      </c>
      <c r="AU680" s="213" t="s">
        <v>83</v>
      </c>
      <c r="AV680" s="13" t="s">
        <v>8</v>
      </c>
      <c r="AW680" s="13" t="s">
        <v>31</v>
      </c>
      <c r="AX680" s="13" t="s">
        <v>75</v>
      </c>
      <c r="AY680" s="213" t="s">
        <v>139</v>
      </c>
    </row>
    <row r="681" spans="2:51" s="14" customFormat="1" ht="11.25">
      <c r="B681" s="214"/>
      <c r="C681" s="215"/>
      <c r="D681" s="205" t="s">
        <v>148</v>
      </c>
      <c r="E681" s="216" t="s">
        <v>1</v>
      </c>
      <c r="F681" s="217" t="s">
        <v>156</v>
      </c>
      <c r="G681" s="215"/>
      <c r="H681" s="218">
        <v>3</v>
      </c>
      <c r="I681" s="219"/>
      <c r="J681" s="215"/>
      <c r="K681" s="215"/>
      <c r="L681" s="220"/>
      <c r="M681" s="221"/>
      <c r="N681" s="222"/>
      <c r="O681" s="222"/>
      <c r="P681" s="222"/>
      <c r="Q681" s="222"/>
      <c r="R681" s="222"/>
      <c r="S681" s="222"/>
      <c r="T681" s="223"/>
      <c r="AT681" s="224" t="s">
        <v>148</v>
      </c>
      <c r="AU681" s="224" t="s">
        <v>83</v>
      </c>
      <c r="AV681" s="14" t="s">
        <v>83</v>
      </c>
      <c r="AW681" s="14" t="s">
        <v>31</v>
      </c>
      <c r="AX681" s="14" t="s">
        <v>75</v>
      </c>
      <c r="AY681" s="224" t="s">
        <v>139</v>
      </c>
    </row>
    <row r="682" spans="2:51" s="15" customFormat="1" ht="11.25">
      <c r="B682" s="225"/>
      <c r="C682" s="226"/>
      <c r="D682" s="205" t="s">
        <v>148</v>
      </c>
      <c r="E682" s="227" t="s">
        <v>1</v>
      </c>
      <c r="F682" s="228" t="s">
        <v>151</v>
      </c>
      <c r="G682" s="226"/>
      <c r="H682" s="229">
        <v>3</v>
      </c>
      <c r="I682" s="230"/>
      <c r="J682" s="226"/>
      <c r="K682" s="226"/>
      <c r="L682" s="231"/>
      <c r="M682" s="232"/>
      <c r="N682" s="233"/>
      <c r="O682" s="233"/>
      <c r="P682" s="233"/>
      <c r="Q682" s="233"/>
      <c r="R682" s="233"/>
      <c r="S682" s="233"/>
      <c r="T682" s="234"/>
      <c r="AT682" s="235" t="s">
        <v>148</v>
      </c>
      <c r="AU682" s="235" t="s">
        <v>83</v>
      </c>
      <c r="AV682" s="15" t="s">
        <v>146</v>
      </c>
      <c r="AW682" s="15" t="s">
        <v>31</v>
      </c>
      <c r="AX682" s="15" t="s">
        <v>8</v>
      </c>
      <c r="AY682" s="235" t="s">
        <v>139</v>
      </c>
    </row>
    <row r="683" spans="1:65" s="2" customFormat="1" ht="24.2" customHeight="1">
      <c r="A683" s="34"/>
      <c r="B683" s="35"/>
      <c r="C683" s="191" t="s">
        <v>1025</v>
      </c>
      <c r="D683" s="191" t="s">
        <v>141</v>
      </c>
      <c r="E683" s="192" t="s">
        <v>1026</v>
      </c>
      <c r="F683" s="193" t="s">
        <v>1027</v>
      </c>
      <c r="G683" s="194" t="s">
        <v>295</v>
      </c>
      <c r="H683" s="195">
        <v>34</v>
      </c>
      <c r="I683" s="196"/>
      <c r="J683" s="195">
        <f>ROUND(I683*H683,0)</f>
        <v>0</v>
      </c>
      <c r="K683" s="193" t="s">
        <v>145</v>
      </c>
      <c r="L683" s="39"/>
      <c r="M683" s="197" t="s">
        <v>1</v>
      </c>
      <c r="N683" s="198" t="s">
        <v>40</v>
      </c>
      <c r="O683" s="71"/>
      <c r="P683" s="199">
        <f>O683*H683</f>
        <v>0</v>
      </c>
      <c r="Q683" s="199">
        <v>0.0003409</v>
      </c>
      <c r="R683" s="199">
        <f>Q683*H683</f>
        <v>0.0115906</v>
      </c>
      <c r="S683" s="199">
        <v>0</v>
      </c>
      <c r="T683" s="200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201" t="s">
        <v>146</v>
      </c>
      <c r="AT683" s="201" t="s">
        <v>141</v>
      </c>
      <c r="AU683" s="201" t="s">
        <v>83</v>
      </c>
      <c r="AY683" s="17" t="s">
        <v>139</v>
      </c>
      <c r="BE683" s="202">
        <f>IF(N683="základní",J683,0)</f>
        <v>0</v>
      </c>
      <c r="BF683" s="202">
        <f>IF(N683="snížená",J683,0)</f>
        <v>0</v>
      </c>
      <c r="BG683" s="202">
        <f>IF(N683="zákl. přenesená",J683,0)</f>
        <v>0</v>
      </c>
      <c r="BH683" s="202">
        <f>IF(N683="sníž. přenesená",J683,0)</f>
        <v>0</v>
      </c>
      <c r="BI683" s="202">
        <f>IF(N683="nulová",J683,0)</f>
        <v>0</v>
      </c>
      <c r="BJ683" s="17" t="s">
        <v>8</v>
      </c>
      <c r="BK683" s="202">
        <f>ROUND(I683*H683,0)</f>
        <v>0</v>
      </c>
      <c r="BL683" s="17" t="s">
        <v>146</v>
      </c>
      <c r="BM683" s="201" t="s">
        <v>1028</v>
      </c>
    </row>
    <row r="684" spans="2:51" s="13" customFormat="1" ht="11.25">
      <c r="B684" s="203"/>
      <c r="C684" s="204"/>
      <c r="D684" s="205" t="s">
        <v>148</v>
      </c>
      <c r="E684" s="206" t="s">
        <v>1</v>
      </c>
      <c r="F684" s="207" t="s">
        <v>1029</v>
      </c>
      <c r="G684" s="204"/>
      <c r="H684" s="206" t="s">
        <v>1</v>
      </c>
      <c r="I684" s="208"/>
      <c r="J684" s="204"/>
      <c r="K684" s="204"/>
      <c r="L684" s="209"/>
      <c r="M684" s="210"/>
      <c r="N684" s="211"/>
      <c r="O684" s="211"/>
      <c r="P684" s="211"/>
      <c r="Q684" s="211"/>
      <c r="R684" s="211"/>
      <c r="S684" s="211"/>
      <c r="T684" s="212"/>
      <c r="AT684" s="213" t="s">
        <v>148</v>
      </c>
      <c r="AU684" s="213" t="s">
        <v>83</v>
      </c>
      <c r="AV684" s="13" t="s">
        <v>8</v>
      </c>
      <c r="AW684" s="13" t="s">
        <v>31</v>
      </c>
      <c r="AX684" s="13" t="s">
        <v>75</v>
      </c>
      <c r="AY684" s="213" t="s">
        <v>139</v>
      </c>
    </row>
    <row r="685" spans="2:51" s="14" customFormat="1" ht="11.25">
      <c r="B685" s="214"/>
      <c r="C685" s="215"/>
      <c r="D685" s="205" t="s">
        <v>148</v>
      </c>
      <c r="E685" s="216" t="s">
        <v>1</v>
      </c>
      <c r="F685" s="217" t="s">
        <v>297</v>
      </c>
      <c r="G685" s="215"/>
      <c r="H685" s="218">
        <v>34</v>
      </c>
      <c r="I685" s="219"/>
      <c r="J685" s="215"/>
      <c r="K685" s="215"/>
      <c r="L685" s="220"/>
      <c r="M685" s="221"/>
      <c r="N685" s="222"/>
      <c r="O685" s="222"/>
      <c r="P685" s="222"/>
      <c r="Q685" s="222"/>
      <c r="R685" s="222"/>
      <c r="S685" s="222"/>
      <c r="T685" s="223"/>
      <c r="AT685" s="224" t="s">
        <v>148</v>
      </c>
      <c r="AU685" s="224" t="s">
        <v>83</v>
      </c>
      <c r="AV685" s="14" t="s">
        <v>83</v>
      </c>
      <c r="AW685" s="14" t="s">
        <v>31</v>
      </c>
      <c r="AX685" s="14" t="s">
        <v>75</v>
      </c>
      <c r="AY685" s="224" t="s">
        <v>139</v>
      </c>
    </row>
    <row r="686" spans="2:51" s="15" customFormat="1" ht="11.25">
      <c r="B686" s="225"/>
      <c r="C686" s="226"/>
      <c r="D686" s="205" t="s">
        <v>148</v>
      </c>
      <c r="E686" s="227" t="s">
        <v>1</v>
      </c>
      <c r="F686" s="228" t="s">
        <v>151</v>
      </c>
      <c r="G686" s="226"/>
      <c r="H686" s="229">
        <v>34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AT686" s="235" t="s">
        <v>148</v>
      </c>
      <c r="AU686" s="235" t="s">
        <v>83</v>
      </c>
      <c r="AV686" s="15" t="s">
        <v>146</v>
      </c>
      <c r="AW686" s="15" t="s">
        <v>31</v>
      </c>
      <c r="AX686" s="15" t="s">
        <v>8</v>
      </c>
      <c r="AY686" s="235" t="s">
        <v>139</v>
      </c>
    </row>
    <row r="687" spans="1:65" s="2" customFormat="1" ht="24.2" customHeight="1">
      <c r="A687" s="34"/>
      <c r="B687" s="35"/>
      <c r="C687" s="191" t="s">
        <v>1030</v>
      </c>
      <c r="D687" s="191" t="s">
        <v>141</v>
      </c>
      <c r="E687" s="192" t="s">
        <v>1031</v>
      </c>
      <c r="F687" s="193" t="s">
        <v>1032</v>
      </c>
      <c r="G687" s="194" t="s">
        <v>166</v>
      </c>
      <c r="H687" s="195">
        <v>51</v>
      </c>
      <c r="I687" s="196"/>
      <c r="J687" s="195">
        <f>ROUND(I687*H687,0)</f>
        <v>0</v>
      </c>
      <c r="K687" s="193" t="s">
        <v>145</v>
      </c>
      <c r="L687" s="39"/>
      <c r="M687" s="197" t="s">
        <v>1</v>
      </c>
      <c r="N687" s="198" t="s">
        <v>40</v>
      </c>
      <c r="O687" s="71"/>
      <c r="P687" s="199">
        <f>O687*H687</f>
        <v>0</v>
      </c>
      <c r="Q687" s="199">
        <v>0.0003575</v>
      </c>
      <c r="R687" s="199">
        <f>Q687*H687</f>
        <v>0.018232500000000002</v>
      </c>
      <c r="S687" s="199">
        <v>0</v>
      </c>
      <c r="T687" s="200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201" t="s">
        <v>146</v>
      </c>
      <c r="AT687" s="201" t="s">
        <v>141</v>
      </c>
      <c r="AU687" s="201" t="s">
        <v>83</v>
      </c>
      <c r="AY687" s="17" t="s">
        <v>139</v>
      </c>
      <c r="BE687" s="202">
        <f>IF(N687="základní",J687,0)</f>
        <v>0</v>
      </c>
      <c r="BF687" s="202">
        <f>IF(N687="snížená",J687,0)</f>
        <v>0</v>
      </c>
      <c r="BG687" s="202">
        <f>IF(N687="zákl. přenesená",J687,0)</f>
        <v>0</v>
      </c>
      <c r="BH687" s="202">
        <f>IF(N687="sníž. přenesená",J687,0)</f>
        <v>0</v>
      </c>
      <c r="BI687" s="202">
        <f>IF(N687="nulová",J687,0)</f>
        <v>0</v>
      </c>
      <c r="BJ687" s="17" t="s">
        <v>8</v>
      </c>
      <c r="BK687" s="202">
        <f>ROUND(I687*H687,0)</f>
        <v>0</v>
      </c>
      <c r="BL687" s="17" t="s">
        <v>146</v>
      </c>
      <c r="BM687" s="201" t="s">
        <v>1033</v>
      </c>
    </row>
    <row r="688" spans="2:51" s="13" customFormat="1" ht="22.5">
      <c r="B688" s="203"/>
      <c r="C688" s="204"/>
      <c r="D688" s="205" t="s">
        <v>148</v>
      </c>
      <c r="E688" s="206" t="s">
        <v>1</v>
      </c>
      <c r="F688" s="207" t="s">
        <v>1034</v>
      </c>
      <c r="G688" s="204"/>
      <c r="H688" s="206" t="s">
        <v>1</v>
      </c>
      <c r="I688" s="208"/>
      <c r="J688" s="204"/>
      <c r="K688" s="204"/>
      <c r="L688" s="209"/>
      <c r="M688" s="210"/>
      <c r="N688" s="211"/>
      <c r="O688" s="211"/>
      <c r="P688" s="211"/>
      <c r="Q688" s="211"/>
      <c r="R688" s="211"/>
      <c r="S688" s="211"/>
      <c r="T688" s="212"/>
      <c r="AT688" s="213" t="s">
        <v>148</v>
      </c>
      <c r="AU688" s="213" t="s">
        <v>83</v>
      </c>
      <c r="AV688" s="13" t="s">
        <v>8</v>
      </c>
      <c r="AW688" s="13" t="s">
        <v>31</v>
      </c>
      <c r="AX688" s="13" t="s">
        <v>75</v>
      </c>
      <c r="AY688" s="213" t="s">
        <v>139</v>
      </c>
    </row>
    <row r="689" spans="2:51" s="14" customFormat="1" ht="11.25">
      <c r="B689" s="214"/>
      <c r="C689" s="215"/>
      <c r="D689" s="205" t="s">
        <v>148</v>
      </c>
      <c r="E689" s="216" t="s">
        <v>1</v>
      </c>
      <c r="F689" s="217" t="s">
        <v>1035</v>
      </c>
      <c r="G689" s="215"/>
      <c r="H689" s="218">
        <v>51</v>
      </c>
      <c r="I689" s="219"/>
      <c r="J689" s="215"/>
      <c r="K689" s="215"/>
      <c r="L689" s="220"/>
      <c r="M689" s="221"/>
      <c r="N689" s="222"/>
      <c r="O689" s="222"/>
      <c r="P689" s="222"/>
      <c r="Q689" s="222"/>
      <c r="R689" s="222"/>
      <c r="S689" s="222"/>
      <c r="T689" s="223"/>
      <c r="AT689" s="224" t="s">
        <v>148</v>
      </c>
      <c r="AU689" s="224" t="s">
        <v>83</v>
      </c>
      <c r="AV689" s="14" t="s">
        <v>83</v>
      </c>
      <c r="AW689" s="14" t="s">
        <v>31</v>
      </c>
      <c r="AX689" s="14" t="s">
        <v>75</v>
      </c>
      <c r="AY689" s="224" t="s">
        <v>139</v>
      </c>
    </row>
    <row r="690" spans="2:51" s="15" customFormat="1" ht="11.25">
      <c r="B690" s="225"/>
      <c r="C690" s="226"/>
      <c r="D690" s="205" t="s">
        <v>148</v>
      </c>
      <c r="E690" s="227" t="s">
        <v>1</v>
      </c>
      <c r="F690" s="228" t="s">
        <v>151</v>
      </c>
      <c r="G690" s="226"/>
      <c r="H690" s="229">
        <v>51</v>
      </c>
      <c r="I690" s="230"/>
      <c r="J690" s="226"/>
      <c r="K690" s="226"/>
      <c r="L690" s="231"/>
      <c r="M690" s="232"/>
      <c r="N690" s="233"/>
      <c r="O690" s="233"/>
      <c r="P690" s="233"/>
      <c r="Q690" s="233"/>
      <c r="R690" s="233"/>
      <c r="S690" s="233"/>
      <c r="T690" s="234"/>
      <c r="AT690" s="235" t="s">
        <v>148</v>
      </c>
      <c r="AU690" s="235" t="s">
        <v>83</v>
      </c>
      <c r="AV690" s="15" t="s">
        <v>146</v>
      </c>
      <c r="AW690" s="15" t="s">
        <v>31</v>
      </c>
      <c r="AX690" s="15" t="s">
        <v>8</v>
      </c>
      <c r="AY690" s="235" t="s">
        <v>139</v>
      </c>
    </row>
    <row r="691" spans="1:65" s="2" customFormat="1" ht="33" customHeight="1">
      <c r="A691" s="34"/>
      <c r="B691" s="35"/>
      <c r="C691" s="191" t="s">
        <v>1036</v>
      </c>
      <c r="D691" s="191" t="s">
        <v>141</v>
      </c>
      <c r="E691" s="192" t="s">
        <v>1037</v>
      </c>
      <c r="F691" s="193" t="s">
        <v>1038</v>
      </c>
      <c r="G691" s="194" t="s">
        <v>166</v>
      </c>
      <c r="H691" s="195">
        <v>1168</v>
      </c>
      <c r="I691" s="196"/>
      <c r="J691" s="195">
        <f>ROUND(I691*H691,0)</f>
        <v>0</v>
      </c>
      <c r="K691" s="193" t="s">
        <v>145</v>
      </c>
      <c r="L691" s="39"/>
      <c r="M691" s="197" t="s">
        <v>1</v>
      </c>
      <c r="N691" s="198" t="s">
        <v>40</v>
      </c>
      <c r="O691" s="71"/>
      <c r="P691" s="199">
        <f>O691*H691</f>
        <v>0</v>
      </c>
      <c r="Q691" s="199">
        <v>0.0003575</v>
      </c>
      <c r="R691" s="199">
        <f>Q691*H691</f>
        <v>0.41756000000000004</v>
      </c>
      <c r="S691" s="199">
        <v>0</v>
      </c>
      <c r="T691" s="200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201" t="s">
        <v>146</v>
      </c>
      <c r="AT691" s="201" t="s">
        <v>141</v>
      </c>
      <c r="AU691" s="201" t="s">
        <v>83</v>
      </c>
      <c r="AY691" s="17" t="s">
        <v>139</v>
      </c>
      <c r="BE691" s="202">
        <f>IF(N691="základní",J691,0)</f>
        <v>0</v>
      </c>
      <c r="BF691" s="202">
        <f>IF(N691="snížená",J691,0)</f>
        <v>0</v>
      </c>
      <c r="BG691" s="202">
        <f>IF(N691="zákl. přenesená",J691,0)</f>
        <v>0</v>
      </c>
      <c r="BH691" s="202">
        <f>IF(N691="sníž. přenesená",J691,0)</f>
        <v>0</v>
      </c>
      <c r="BI691" s="202">
        <f>IF(N691="nulová",J691,0)</f>
        <v>0</v>
      </c>
      <c r="BJ691" s="17" t="s">
        <v>8</v>
      </c>
      <c r="BK691" s="202">
        <f>ROUND(I691*H691,0)</f>
        <v>0</v>
      </c>
      <c r="BL691" s="17" t="s">
        <v>146</v>
      </c>
      <c r="BM691" s="201" t="s">
        <v>1039</v>
      </c>
    </row>
    <row r="692" spans="2:51" s="13" customFormat="1" ht="22.5">
      <c r="B692" s="203"/>
      <c r="C692" s="204"/>
      <c r="D692" s="205" t="s">
        <v>148</v>
      </c>
      <c r="E692" s="206" t="s">
        <v>1</v>
      </c>
      <c r="F692" s="207" t="s">
        <v>1040</v>
      </c>
      <c r="G692" s="204"/>
      <c r="H692" s="206" t="s">
        <v>1</v>
      </c>
      <c r="I692" s="208"/>
      <c r="J692" s="204"/>
      <c r="K692" s="204"/>
      <c r="L692" s="209"/>
      <c r="M692" s="210"/>
      <c r="N692" s="211"/>
      <c r="O692" s="211"/>
      <c r="P692" s="211"/>
      <c r="Q692" s="211"/>
      <c r="R692" s="211"/>
      <c r="S692" s="211"/>
      <c r="T692" s="212"/>
      <c r="AT692" s="213" t="s">
        <v>148</v>
      </c>
      <c r="AU692" s="213" t="s">
        <v>83</v>
      </c>
      <c r="AV692" s="13" t="s">
        <v>8</v>
      </c>
      <c r="AW692" s="13" t="s">
        <v>31</v>
      </c>
      <c r="AX692" s="13" t="s">
        <v>75</v>
      </c>
      <c r="AY692" s="213" t="s">
        <v>139</v>
      </c>
    </row>
    <row r="693" spans="2:51" s="14" customFormat="1" ht="11.25">
      <c r="B693" s="214"/>
      <c r="C693" s="215"/>
      <c r="D693" s="205" t="s">
        <v>148</v>
      </c>
      <c r="E693" s="216" t="s">
        <v>1</v>
      </c>
      <c r="F693" s="217" t="s">
        <v>1041</v>
      </c>
      <c r="G693" s="215"/>
      <c r="H693" s="218">
        <v>1168</v>
      </c>
      <c r="I693" s="219"/>
      <c r="J693" s="215"/>
      <c r="K693" s="215"/>
      <c r="L693" s="220"/>
      <c r="M693" s="221"/>
      <c r="N693" s="222"/>
      <c r="O693" s="222"/>
      <c r="P693" s="222"/>
      <c r="Q693" s="222"/>
      <c r="R693" s="222"/>
      <c r="S693" s="222"/>
      <c r="T693" s="223"/>
      <c r="AT693" s="224" t="s">
        <v>148</v>
      </c>
      <c r="AU693" s="224" t="s">
        <v>83</v>
      </c>
      <c r="AV693" s="14" t="s">
        <v>83</v>
      </c>
      <c r="AW693" s="14" t="s">
        <v>31</v>
      </c>
      <c r="AX693" s="14" t="s">
        <v>75</v>
      </c>
      <c r="AY693" s="224" t="s">
        <v>139</v>
      </c>
    </row>
    <row r="694" spans="2:51" s="15" customFormat="1" ht="11.25">
      <c r="B694" s="225"/>
      <c r="C694" s="226"/>
      <c r="D694" s="205" t="s">
        <v>148</v>
      </c>
      <c r="E694" s="227" t="s">
        <v>1</v>
      </c>
      <c r="F694" s="228" t="s">
        <v>151</v>
      </c>
      <c r="G694" s="226"/>
      <c r="H694" s="229">
        <v>1168</v>
      </c>
      <c r="I694" s="230"/>
      <c r="J694" s="226"/>
      <c r="K694" s="226"/>
      <c r="L694" s="231"/>
      <c r="M694" s="232"/>
      <c r="N694" s="233"/>
      <c r="O694" s="233"/>
      <c r="P694" s="233"/>
      <c r="Q694" s="233"/>
      <c r="R694" s="233"/>
      <c r="S694" s="233"/>
      <c r="T694" s="234"/>
      <c r="AT694" s="235" t="s">
        <v>148</v>
      </c>
      <c r="AU694" s="235" t="s">
        <v>83</v>
      </c>
      <c r="AV694" s="15" t="s">
        <v>146</v>
      </c>
      <c r="AW694" s="15" t="s">
        <v>31</v>
      </c>
      <c r="AX694" s="15" t="s">
        <v>8</v>
      </c>
      <c r="AY694" s="235" t="s">
        <v>139</v>
      </c>
    </row>
    <row r="695" spans="1:65" s="2" customFormat="1" ht="33" customHeight="1">
      <c r="A695" s="34"/>
      <c r="B695" s="35"/>
      <c r="C695" s="191" t="s">
        <v>1042</v>
      </c>
      <c r="D695" s="191" t="s">
        <v>141</v>
      </c>
      <c r="E695" s="192" t="s">
        <v>1037</v>
      </c>
      <c r="F695" s="193" t="s">
        <v>1038</v>
      </c>
      <c r="G695" s="194" t="s">
        <v>166</v>
      </c>
      <c r="H695" s="195">
        <v>202</v>
      </c>
      <c r="I695" s="196"/>
      <c r="J695" s="195">
        <f>ROUND(I695*H695,0)</f>
        <v>0</v>
      </c>
      <c r="K695" s="193" t="s">
        <v>145</v>
      </c>
      <c r="L695" s="39"/>
      <c r="M695" s="197" t="s">
        <v>1</v>
      </c>
      <c r="N695" s="198" t="s">
        <v>40</v>
      </c>
      <c r="O695" s="71"/>
      <c r="P695" s="199">
        <f>O695*H695</f>
        <v>0</v>
      </c>
      <c r="Q695" s="199">
        <v>0.0003575</v>
      </c>
      <c r="R695" s="199">
        <f>Q695*H695</f>
        <v>0.072215</v>
      </c>
      <c r="S695" s="199">
        <v>0</v>
      </c>
      <c r="T695" s="200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01" t="s">
        <v>146</v>
      </c>
      <c r="AT695" s="201" t="s">
        <v>141</v>
      </c>
      <c r="AU695" s="201" t="s">
        <v>83</v>
      </c>
      <c r="AY695" s="17" t="s">
        <v>139</v>
      </c>
      <c r="BE695" s="202">
        <f>IF(N695="základní",J695,0)</f>
        <v>0</v>
      </c>
      <c r="BF695" s="202">
        <f>IF(N695="snížená",J695,0)</f>
        <v>0</v>
      </c>
      <c r="BG695" s="202">
        <f>IF(N695="zákl. přenesená",J695,0)</f>
        <v>0</v>
      </c>
      <c r="BH695" s="202">
        <f>IF(N695="sníž. přenesená",J695,0)</f>
        <v>0</v>
      </c>
      <c r="BI695" s="202">
        <f>IF(N695="nulová",J695,0)</f>
        <v>0</v>
      </c>
      <c r="BJ695" s="17" t="s">
        <v>8</v>
      </c>
      <c r="BK695" s="202">
        <f>ROUND(I695*H695,0)</f>
        <v>0</v>
      </c>
      <c r="BL695" s="17" t="s">
        <v>146</v>
      </c>
      <c r="BM695" s="201" t="s">
        <v>1043</v>
      </c>
    </row>
    <row r="696" spans="2:51" s="13" customFormat="1" ht="22.5">
      <c r="B696" s="203"/>
      <c r="C696" s="204"/>
      <c r="D696" s="205" t="s">
        <v>148</v>
      </c>
      <c r="E696" s="206" t="s">
        <v>1</v>
      </c>
      <c r="F696" s="207" t="s">
        <v>1044</v>
      </c>
      <c r="G696" s="204"/>
      <c r="H696" s="206" t="s">
        <v>1</v>
      </c>
      <c r="I696" s="208"/>
      <c r="J696" s="204"/>
      <c r="K696" s="204"/>
      <c r="L696" s="209"/>
      <c r="M696" s="210"/>
      <c r="N696" s="211"/>
      <c r="O696" s="211"/>
      <c r="P696" s="211"/>
      <c r="Q696" s="211"/>
      <c r="R696" s="211"/>
      <c r="S696" s="211"/>
      <c r="T696" s="212"/>
      <c r="AT696" s="213" t="s">
        <v>148</v>
      </c>
      <c r="AU696" s="213" t="s">
        <v>83</v>
      </c>
      <c r="AV696" s="13" t="s">
        <v>8</v>
      </c>
      <c r="AW696" s="13" t="s">
        <v>31</v>
      </c>
      <c r="AX696" s="13" t="s">
        <v>75</v>
      </c>
      <c r="AY696" s="213" t="s">
        <v>139</v>
      </c>
    </row>
    <row r="697" spans="2:51" s="14" customFormat="1" ht="11.25">
      <c r="B697" s="214"/>
      <c r="C697" s="215"/>
      <c r="D697" s="205" t="s">
        <v>148</v>
      </c>
      <c r="E697" s="216" t="s">
        <v>1</v>
      </c>
      <c r="F697" s="217" t="s">
        <v>775</v>
      </c>
      <c r="G697" s="215"/>
      <c r="H697" s="218">
        <v>202</v>
      </c>
      <c r="I697" s="219"/>
      <c r="J697" s="215"/>
      <c r="K697" s="215"/>
      <c r="L697" s="220"/>
      <c r="M697" s="221"/>
      <c r="N697" s="222"/>
      <c r="O697" s="222"/>
      <c r="P697" s="222"/>
      <c r="Q697" s="222"/>
      <c r="R697" s="222"/>
      <c r="S697" s="222"/>
      <c r="T697" s="223"/>
      <c r="AT697" s="224" t="s">
        <v>148</v>
      </c>
      <c r="AU697" s="224" t="s">
        <v>83</v>
      </c>
      <c r="AV697" s="14" t="s">
        <v>83</v>
      </c>
      <c r="AW697" s="14" t="s">
        <v>31</v>
      </c>
      <c r="AX697" s="14" t="s">
        <v>75</v>
      </c>
      <c r="AY697" s="224" t="s">
        <v>139</v>
      </c>
    </row>
    <row r="698" spans="2:51" s="15" customFormat="1" ht="11.25">
      <c r="B698" s="225"/>
      <c r="C698" s="226"/>
      <c r="D698" s="205" t="s">
        <v>148</v>
      </c>
      <c r="E698" s="227" t="s">
        <v>1</v>
      </c>
      <c r="F698" s="228" t="s">
        <v>151</v>
      </c>
      <c r="G698" s="226"/>
      <c r="H698" s="229">
        <v>202</v>
      </c>
      <c r="I698" s="230"/>
      <c r="J698" s="226"/>
      <c r="K698" s="226"/>
      <c r="L698" s="231"/>
      <c r="M698" s="232"/>
      <c r="N698" s="233"/>
      <c r="O698" s="233"/>
      <c r="P698" s="233"/>
      <c r="Q698" s="233"/>
      <c r="R698" s="233"/>
      <c r="S698" s="233"/>
      <c r="T698" s="234"/>
      <c r="AT698" s="235" t="s">
        <v>148</v>
      </c>
      <c r="AU698" s="235" t="s">
        <v>83</v>
      </c>
      <c r="AV698" s="15" t="s">
        <v>146</v>
      </c>
      <c r="AW698" s="15" t="s">
        <v>31</v>
      </c>
      <c r="AX698" s="15" t="s">
        <v>8</v>
      </c>
      <c r="AY698" s="235" t="s">
        <v>139</v>
      </c>
    </row>
    <row r="699" spans="1:65" s="2" customFormat="1" ht="16.5" customHeight="1">
      <c r="A699" s="34"/>
      <c r="B699" s="35"/>
      <c r="C699" s="191" t="s">
        <v>1045</v>
      </c>
      <c r="D699" s="191" t="s">
        <v>141</v>
      </c>
      <c r="E699" s="192" t="s">
        <v>1046</v>
      </c>
      <c r="F699" s="193" t="s">
        <v>1047</v>
      </c>
      <c r="G699" s="194" t="s">
        <v>166</v>
      </c>
      <c r="H699" s="195">
        <v>18</v>
      </c>
      <c r="I699" s="196"/>
      <c r="J699" s="195">
        <f>ROUND(I699*H699,0)</f>
        <v>0</v>
      </c>
      <c r="K699" s="193" t="s">
        <v>145</v>
      </c>
      <c r="L699" s="39"/>
      <c r="M699" s="197" t="s">
        <v>1</v>
      </c>
      <c r="N699" s="198" t="s">
        <v>40</v>
      </c>
      <c r="O699" s="71"/>
      <c r="P699" s="199">
        <f>O699*H699</f>
        <v>0</v>
      </c>
      <c r="Q699" s="199">
        <v>0</v>
      </c>
      <c r="R699" s="199">
        <f>Q699*H699</f>
        <v>0</v>
      </c>
      <c r="S699" s="199">
        <v>0.01</v>
      </c>
      <c r="T699" s="200">
        <f>S699*H699</f>
        <v>0.18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201" t="s">
        <v>146</v>
      </c>
      <c r="AT699" s="201" t="s">
        <v>141</v>
      </c>
      <c r="AU699" s="201" t="s">
        <v>83</v>
      </c>
      <c r="AY699" s="17" t="s">
        <v>139</v>
      </c>
      <c r="BE699" s="202">
        <f>IF(N699="základní",J699,0)</f>
        <v>0</v>
      </c>
      <c r="BF699" s="202">
        <f>IF(N699="snížená",J699,0)</f>
        <v>0</v>
      </c>
      <c r="BG699" s="202">
        <f>IF(N699="zákl. přenesená",J699,0)</f>
        <v>0</v>
      </c>
      <c r="BH699" s="202">
        <f>IF(N699="sníž. přenesená",J699,0)</f>
        <v>0</v>
      </c>
      <c r="BI699" s="202">
        <f>IF(N699="nulová",J699,0)</f>
        <v>0</v>
      </c>
      <c r="BJ699" s="17" t="s">
        <v>8</v>
      </c>
      <c r="BK699" s="202">
        <f>ROUND(I699*H699,0)</f>
        <v>0</v>
      </c>
      <c r="BL699" s="17" t="s">
        <v>146</v>
      </c>
      <c r="BM699" s="201" t="s">
        <v>1048</v>
      </c>
    </row>
    <row r="700" spans="2:51" s="13" customFormat="1" ht="11.25">
      <c r="B700" s="203"/>
      <c r="C700" s="204"/>
      <c r="D700" s="205" t="s">
        <v>148</v>
      </c>
      <c r="E700" s="206" t="s">
        <v>1</v>
      </c>
      <c r="F700" s="207" t="s">
        <v>839</v>
      </c>
      <c r="G700" s="204"/>
      <c r="H700" s="206" t="s">
        <v>1</v>
      </c>
      <c r="I700" s="208"/>
      <c r="J700" s="204"/>
      <c r="K700" s="204"/>
      <c r="L700" s="209"/>
      <c r="M700" s="210"/>
      <c r="N700" s="211"/>
      <c r="O700" s="211"/>
      <c r="P700" s="211"/>
      <c r="Q700" s="211"/>
      <c r="R700" s="211"/>
      <c r="S700" s="211"/>
      <c r="T700" s="212"/>
      <c r="AT700" s="213" t="s">
        <v>148</v>
      </c>
      <c r="AU700" s="213" t="s">
        <v>83</v>
      </c>
      <c r="AV700" s="13" t="s">
        <v>8</v>
      </c>
      <c r="AW700" s="13" t="s">
        <v>31</v>
      </c>
      <c r="AX700" s="13" t="s">
        <v>75</v>
      </c>
      <c r="AY700" s="213" t="s">
        <v>139</v>
      </c>
    </row>
    <row r="701" spans="2:51" s="14" customFormat="1" ht="11.25">
      <c r="B701" s="214"/>
      <c r="C701" s="215"/>
      <c r="D701" s="205" t="s">
        <v>148</v>
      </c>
      <c r="E701" s="216" t="s">
        <v>1</v>
      </c>
      <c r="F701" s="217" t="s">
        <v>214</v>
      </c>
      <c r="G701" s="215"/>
      <c r="H701" s="218">
        <v>18</v>
      </c>
      <c r="I701" s="219"/>
      <c r="J701" s="215"/>
      <c r="K701" s="215"/>
      <c r="L701" s="220"/>
      <c r="M701" s="221"/>
      <c r="N701" s="222"/>
      <c r="O701" s="222"/>
      <c r="P701" s="222"/>
      <c r="Q701" s="222"/>
      <c r="R701" s="222"/>
      <c r="S701" s="222"/>
      <c r="T701" s="223"/>
      <c r="AT701" s="224" t="s">
        <v>148</v>
      </c>
      <c r="AU701" s="224" t="s">
        <v>83</v>
      </c>
      <c r="AV701" s="14" t="s">
        <v>83</v>
      </c>
      <c r="AW701" s="14" t="s">
        <v>31</v>
      </c>
      <c r="AX701" s="14" t="s">
        <v>75</v>
      </c>
      <c r="AY701" s="224" t="s">
        <v>139</v>
      </c>
    </row>
    <row r="702" spans="2:51" s="15" customFormat="1" ht="11.25">
      <c r="B702" s="225"/>
      <c r="C702" s="226"/>
      <c r="D702" s="205" t="s">
        <v>148</v>
      </c>
      <c r="E702" s="227" t="s">
        <v>1</v>
      </c>
      <c r="F702" s="228" t="s">
        <v>151</v>
      </c>
      <c r="G702" s="226"/>
      <c r="H702" s="229">
        <v>18</v>
      </c>
      <c r="I702" s="230"/>
      <c r="J702" s="226"/>
      <c r="K702" s="226"/>
      <c r="L702" s="231"/>
      <c r="M702" s="232"/>
      <c r="N702" s="233"/>
      <c r="O702" s="233"/>
      <c r="P702" s="233"/>
      <c r="Q702" s="233"/>
      <c r="R702" s="233"/>
      <c r="S702" s="233"/>
      <c r="T702" s="234"/>
      <c r="AT702" s="235" t="s">
        <v>148</v>
      </c>
      <c r="AU702" s="235" t="s">
        <v>83</v>
      </c>
      <c r="AV702" s="15" t="s">
        <v>146</v>
      </c>
      <c r="AW702" s="15" t="s">
        <v>31</v>
      </c>
      <c r="AX702" s="15" t="s">
        <v>8</v>
      </c>
      <c r="AY702" s="235" t="s">
        <v>139</v>
      </c>
    </row>
    <row r="703" spans="1:65" s="2" customFormat="1" ht="24.2" customHeight="1">
      <c r="A703" s="34"/>
      <c r="B703" s="35"/>
      <c r="C703" s="191" t="s">
        <v>1049</v>
      </c>
      <c r="D703" s="191" t="s">
        <v>141</v>
      </c>
      <c r="E703" s="192" t="s">
        <v>1050</v>
      </c>
      <c r="F703" s="193" t="s">
        <v>1051</v>
      </c>
      <c r="G703" s="194" t="s">
        <v>144</v>
      </c>
      <c r="H703" s="195">
        <v>6</v>
      </c>
      <c r="I703" s="196"/>
      <c r="J703" s="195">
        <f>ROUND(I703*H703,0)</f>
        <v>0</v>
      </c>
      <c r="K703" s="193" t="s">
        <v>145</v>
      </c>
      <c r="L703" s="39"/>
      <c r="M703" s="197" t="s">
        <v>1</v>
      </c>
      <c r="N703" s="198" t="s">
        <v>40</v>
      </c>
      <c r="O703" s="71"/>
      <c r="P703" s="199">
        <f>O703*H703</f>
        <v>0</v>
      </c>
      <c r="Q703" s="199">
        <v>0</v>
      </c>
      <c r="R703" s="199">
        <f>Q703*H703</f>
        <v>0</v>
      </c>
      <c r="S703" s="199">
        <v>0.082</v>
      </c>
      <c r="T703" s="200">
        <f>S703*H703</f>
        <v>0.492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201" t="s">
        <v>146</v>
      </c>
      <c r="AT703" s="201" t="s">
        <v>141</v>
      </c>
      <c r="AU703" s="201" t="s">
        <v>83</v>
      </c>
      <c r="AY703" s="17" t="s">
        <v>139</v>
      </c>
      <c r="BE703" s="202">
        <f>IF(N703="základní",J703,0)</f>
        <v>0</v>
      </c>
      <c r="BF703" s="202">
        <f>IF(N703="snížená",J703,0)</f>
        <v>0</v>
      </c>
      <c r="BG703" s="202">
        <f>IF(N703="zákl. přenesená",J703,0)</f>
        <v>0</v>
      </c>
      <c r="BH703" s="202">
        <f>IF(N703="sníž. přenesená",J703,0)</f>
        <v>0</v>
      </c>
      <c r="BI703" s="202">
        <f>IF(N703="nulová",J703,0)</f>
        <v>0</v>
      </c>
      <c r="BJ703" s="17" t="s">
        <v>8</v>
      </c>
      <c r="BK703" s="202">
        <f>ROUND(I703*H703,0)</f>
        <v>0</v>
      </c>
      <c r="BL703" s="17" t="s">
        <v>146</v>
      </c>
      <c r="BM703" s="201" t="s">
        <v>1052</v>
      </c>
    </row>
    <row r="704" spans="2:51" s="13" customFormat="1" ht="11.25">
      <c r="B704" s="203"/>
      <c r="C704" s="204"/>
      <c r="D704" s="205" t="s">
        <v>148</v>
      </c>
      <c r="E704" s="206" t="s">
        <v>1</v>
      </c>
      <c r="F704" s="207" t="s">
        <v>1053</v>
      </c>
      <c r="G704" s="204"/>
      <c r="H704" s="206" t="s">
        <v>1</v>
      </c>
      <c r="I704" s="208"/>
      <c r="J704" s="204"/>
      <c r="K704" s="204"/>
      <c r="L704" s="209"/>
      <c r="M704" s="210"/>
      <c r="N704" s="211"/>
      <c r="O704" s="211"/>
      <c r="P704" s="211"/>
      <c r="Q704" s="211"/>
      <c r="R704" s="211"/>
      <c r="S704" s="211"/>
      <c r="T704" s="212"/>
      <c r="AT704" s="213" t="s">
        <v>148</v>
      </c>
      <c r="AU704" s="213" t="s">
        <v>83</v>
      </c>
      <c r="AV704" s="13" t="s">
        <v>8</v>
      </c>
      <c r="AW704" s="13" t="s">
        <v>31</v>
      </c>
      <c r="AX704" s="13" t="s">
        <v>75</v>
      </c>
      <c r="AY704" s="213" t="s">
        <v>139</v>
      </c>
    </row>
    <row r="705" spans="2:51" s="14" customFormat="1" ht="11.25">
      <c r="B705" s="214"/>
      <c r="C705" s="215"/>
      <c r="D705" s="205" t="s">
        <v>148</v>
      </c>
      <c r="E705" s="216" t="s">
        <v>1</v>
      </c>
      <c r="F705" s="217" t="s">
        <v>170</v>
      </c>
      <c r="G705" s="215"/>
      <c r="H705" s="218">
        <v>6</v>
      </c>
      <c r="I705" s="219"/>
      <c r="J705" s="215"/>
      <c r="K705" s="215"/>
      <c r="L705" s="220"/>
      <c r="M705" s="221"/>
      <c r="N705" s="222"/>
      <c r="O705" s="222"/>
      <c r="P705" s="222"/>
      <c r="Q705" s="222"/>
      <c r="R705" s="222"/>
      <c r="S705" s="222"/>
      <c r="T705" s="223"/>
      <c r="AT705" s="224" t="s">
        <v>148</v>
      </c>
      <c r="AU705" s="224" t="s">
        <v>83</v>
      </c>
      <c r="AV705" s="14" t="s">
        <v>83</v>
      </c>
      <c r="AW705" s="14" t="s">
        <v>31</v>
      </c>
      <c r="AX705" s="14" t="s">
        <v>75</v>
      </c>
      <c r="AY705" s="224" t="s">
        <v>139</v>
      </c>
    </row>
    <row r="706" spans="2:51" s="15" customFormat="1" ht="11.25">
      <c r="B706" s="225"/>
      <c r="C706" s="226"/>
      <c r="D706" s="205" t="s">
        <v>148</v>
      </c>
      <c r="E706" s="227" t="s">
        <v>1</v>
      </c>
      <c r="F706" s="228" t="s">
        <v>151</v>
      </c>
      <c r="G706" s="226"/>
      <c r="H706" s="229">
        <v>6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AT706" s="235" t="s">
        <v>148</v>
      </c>
      <c r="AU706" s="235" t="s">
        <v>83</v>
      </c>
      <c r="AV706" s="15" t="s">
        <v>146</v>
      </c>
      <c r="AW706" s="15" t="s">
        <v>31</v>
      </c>
      <c r="AX706" s="15" t="s">
        <v>8</v>
      </c>
      <c r="AY706" s="235" t="s">
        <v>139</v>
      </c>
    </row>
    <row r="707" spans="1:65" s="2" customFormat="1" ht="24.2" customHeight="1">
      <c r="A707" s="34"/>
      <c r="B707" s="35"/>
      <c r="C707" s="191" t="s">
        <v>1054</v>
      </c>
      <c r="D707" s="191" t="s">
        <v>141</v>
      </c>
      <c r="E707" s="192" t="s">
        <v>1055</v>
      </c>
      <c r="F707" s="193" t="s">
        <v>1056</v>
      </c>
      <c r="G707" s="194" t="s">
        <v>144</v>
      </c>
      <c r="H707" s="195">
        <v>7</v>
      </c>
      <c r="I707" s="196"/>
      <c r="J707" s="195">
        <f>ROUND(I707*H707,0)</f>
        <v>0</v>
      </c>
      <c r="K707" s="193" t="s">
        <v>145</v>
      </c>
      <c r="L707" s="39"/>
      <c r="M707" s="197" t="s">
        <v>1</v>
      </c>
      <c r="N707" s="198" t="s">
        <v>40</v>
      </c>
      <c r="O707" s="71"/>
      <c r="P707" s="199">
        <f>O707*H707</f>
        <v>0</v>
      </c>
      <c r="Q707" s="199">
        <v>0</v>
      </c>
      <c r="R707" s="199">
        <f>Q707*H707</f>
        <v>0</v>
      </c>
      <c r="S707" s="199">
        <v>0.004</v>
      </c>
      <c r="T707" s="200">
        <f>S707*H707</f>
        <v>0.028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01" t="s">
        <v>146</v>
      </c>
      <c r="AT707" s="201" t="s">
        <v>141</v>
      </c>
      <c r="AU707" s="201" t="s">
        <v>83</v>
      </c>
      <c r="AY707" s="17" t="s">
        <v>139</v>
      </c>
      <c r="BE707" s="202">
        <f>IF(N707="základní",J707,0)</f>
        <v>0</v>
      </c>
      <c r="BF707" s="202">
        <f>IF(N707="snížená",J707,0)</f>
        <v>0</v>
      </c>
      <c r="BG707" s="202">
        <f>IF(N707="zákl. přenesená",J707,0)</f>
        <v>0</v>
      </c>
      <c r="BH707" s="202">
        <f>IF(N707="sníž. přenesená",J707,0)</f>
        <v>0</v>
      </c>
      <c r="BI707" s="202">
        <f>IF(N707="nulová",J707,0)</f>
        <v>0</v>
      </c>
      <c r="BJ707" s="17" t="s">
        <v>8</v>
      </c>
      <c r="BK707" s="202">
        <f>ROUND(I707*H707,0)</f>
        <v>0</v>
      </c>
      <c r="BL707" s="17" t="s">
        <v>146</v>
      </c>
      <c r="BM707" s="201" t="s">
        <v>1057</v>
      </c>
    </row>
    <row r="708" spans="2:51" s="13" customFormat="1" ht="22.5">
      <c r="B708" s="203"/>
      <c r="C708" s="204"/>
      <c r="D708" s="205" t="s">
        <v>148</v>
      </c>
      <c r="E708" s="206" t="s">
        <v>1</v>
      </c>
      <c r="F708" s="207" t="s">
        <v>1058</v>
      </c>
      <c r="G708" s="204"/>
      <c r="H708" s="206" t="s">
        <v>1</v>
      </c>
      <c r="I708" s="208"/>
      <c r="J708" s="204"/>
      <c r="K708" s="204"/>
      <c r="L708" s="209"/>
      <c r="M708" s="210"/>
      <c r="N708" s="211"/>
      <c r="O708" s="211"/>
      <c r="P708" s="211"/>
      <c r="Q708" s="211"/>
      <c r="R708" s="211"/>
      <c r="S708" s="211"/>
      <c r="T708" s="212"/>
      <c r="AT708" s="213" t="s">
        <v>148</v>
      </c>
      <c r="AU708" s="213" t="s">
        <v>83</v>
      </c>
      <c r="AV708" s="13" t="s">
        <v>8</v>
      </c>
      <c r="AW708" s="13" t="s">
        <v>31</v>
      </c>
      <c r="AX708" s="13" t="s">
        <v>75</v>
      </c>
      <c r="AY708" s="213" t="s">
        <v>139</v>
      </c>
    </row>
    <row r="709" spans="2:51" s="14" customFormat="1" ht="11.25">
      <c r="B709" s="214"/>
      <c r="C709" s="215"/>
      <c r="D709" s="205" t="s">
        <v>148</v>
      </c>
      <c r="E709" s="216" t="s">
        <v>1</v>
      </c>
      <c r="F709" s="217" t="s">
        <v>974</v>
      </c>
      <c r="G709" s="215"/>
      <c r="H709" s="218">
        <v>7</v>
      </c>
      <c r="I709" s="219"/>
      <c r="J709" s="215"/>
      <c r="K709" s="215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148</v>
      </c>
      <c r="AU709" s="224" t="s">
        <v>83</v>
      </c>
      <c r="AV709" s="14" t="s">
        <v>83</v>
      </c>
      <c r="AW709" s="14" t="s">
        <v>31</v>
      </c>
      <c r="AX709" s="14" t="s">
        <v>75</v>
      </c>
      <c r="AY709" s="224" t="s">
        <v>139</v>
      </c>
    </row>
    <row r="710" spans="2:51" s="15" customFormat="1" ht="11.25">
      <c r="B710" s="225"/>
      <c r="C710" s="226"/>
      <c r="D710" s="205" t="s">
        <v>148</v>
      </c>
      <c r="E710" s="227" t="s">
        <v>1</v>
      </c>
      <c r="F710" s="228" t="s">
        <v>151</v>
      </c>
      <c r="G710" s="226"/>
      <c r="H710" s="229">
        <v>7</v>
      </c>
      <c r="I710" s="230"/>
      <c r="J710" s="226"/>
      <c r="K710" s="226"/>
      <c r="L710" s="231"/>
      <c r="M710" s="232"/>
      <c r="N710" s="233"/>
      <c r="O710" s="233"/>
      <c r="P710" s="233"/>
      <c r="Q710" s="233"/>
      <c r="R710" s="233"/>
      <c r="S710" s="233"/>
      <c r="T710" s="234"/>
      <c r="AT710" s="235" t="s">
        <v>148</v>
      </c>
      <c r="AU710" s="235" t="s">
        <v>83</v>
      </c>
      <c r="AV710" s="15" t="s">
        <v>146</v>
      </c>
      <c r="AW710" s="15" t="s">
        <v>31</v>
      </c>
      <c r="AX710" s="15" t="s">
        <v>8</v>
      </c>
      <c r="AY710" s="235" t="s">
        <v>139</v>
      </c>
    </row>
    <row r="711" spans="1:65" s="2" customFormat="1" ht="16.5" customHeight="1">
      <c r="A711" s="34"/>
      <c r="B711" s="35"/>
      <c r="C711" s="191" t="s">
        <v>1059</v>
      </c>
      <c r="D711" s="191" t="s">
        <v>141</v>
      </c>
      <c r="E711" s="192" t="s">
        <v>342</v>
      </c>
      <c r="F711" s="193" t="s">
        <v>1060</v>
      </c>
      <c r="G711" s="194" t="s">
        <v>295</v>
      </c>
      <c r="H711" s="195">
        <v>150</v>
      </c>
      <c r="I711" s="196"/>
      <c r="J711" s="195">
        <f>ROUND(I711*H711,0)</f>
        <v>0</v>
      </c>
      <c r="K711" s="193" t="s">
        <v>1</v>
      </c>
      <c r="L711" s="39"/>
      <c r="M711" s="197" t="s">
        <v>1</v>
      </c>
      <c r="N711" s="198" t="s">
        <v>40</v>
      </c>
      <c r="O711" s="71"/>
      <c r="P711" s="199">
        <f>O711*H711</f>
        <v>0</v>
      </c>
      <c r="Q711" s="199">
        <v>0</v>
      </c>
      <c r="R711" s="199">
        <f>Q711*H711</f>
        <v>0</v>
      </c>
      <c r="S711" s="199">
        <v>0</v>
      </c>
      <c r="T711" s="200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201" t="s">
        <v>146</v>
      </c>
      <c r="AT711" s="201" t="s">
        <v>141</v>
      </c>
      <c r="AU711" s="201" t="s">
        <v>83</v>
      </c>
      <c r="AY711" s="17" t="s">
        <v>139</v>
      </c>
      <c r="BE711" s="202">
        <f>IF(N711="základní",J711,0)</f>
        <v>0</v>
      </c>
      <c r="BF711" s="202">
        <f>IF(N711="snížená",J711,0)</f>
        <v>0</v>
      </c>
      <c r="BG711" s="202">
        <f>IF(N711="zákl. přenesená",J711,0)</f>
        <v>0</v>
      </c>
      <c r="BH711" s="202">
        <f>IF(N711="sníž. přenesená",J711,0)</f>
        <v>0</v>
      </c>
      <c r="BI711" s="202">
        <f>IF(N711="nulová",J711,0)</f>
        <v>0</v>
      </c>
      <c r="BJ711" s="17" t="s">
        <v>8</v>
      </c>
      <c r="BK711" s="202">
        <f>ROUND(I711*H711,0)</f>
        <v>0</v>
      </c>
      <c r="BL711" s="17" t="s">
        <v>146</v>
      </c>
      <c r="BM711" s="201" t="s">
        <v>1061</v>
      </c>
    </row>
    <row r="712" spans="2:51" s="13" customFormat="1" ht="11.25">
      <c r="B712" s="203"/>
      <c r="C712" s="204"/>
      <c r="D712" s="205" t="s">
        <v>148</v>
      </c>
      <c r="E712" s="206" t="s">
        <v>1</v>
      </c>
      <c r="F712" s="207" t="s">
        <v>1062</v>
      </c>
      <c r="G712" s="204"/>
      <c r="H712" s="206" t="s">
        <v>1</v>
      </c>
      <c r="I712" s="208"/>
      <c r="J712" s="204"/>
      <c r="K712" s="204"/>
      <c r="L712" s="209"/>
      <c r="M712" s="210"/>
      <c r="N712" s="211"/>
      <c r="O712" s="211"/>
      <c r="P712" s="211"/>
      <c r="Q712" s="211"/>
      <c r="R712" s="211"/>
      <c r="S712" s="211"/>
      <c r="T712" s="212"/>
      <c r="AT712" s="213" t="s">
        <v>148</v>
      </c>
      <c r="AU712" s="213" t="s">
        <v>83</v>
      </c>
      <c r="AV712" s="13" t="s">
        <v>8</v>
      </c>
      <c r="AW712" s="13" t="s">
        <v>31</v>
      </c>
      <c r="AX712" s="13" t="s">
        <v>75</v>
      </c>
      <c r="AY712" s="213" t="s">
        <v>139</v>
      </c>
    </row>
    <row r="713" spans="2:51" s="14" customFormat="1" ht="11.25">
      <c r="B713" s="214"/>
      <c r="C713" s="215"/>
      <c r="D713" s="205" t="s">
        <v>148</v>
      </c>
      <c r="E713" s="216" t="s">
        <v>1</v>
      </c>
      <c r="F713" s="217" t="s">
        <v>1063</v>
      </c>
      <c r="G713" s="215"/>
      <c r="H713" s="218">
        <v>150</v>
      </c>
      <c r="I713" s="219"/>
      <c r="J713" s="215"/>
      <c r="K713" s="215"/>
      <c r="L713" s="220"/>
      <c r="M713" s="221"/>
      <c r="N713" s="222"/>
      <c r="O713" s="222"/>
      <c r="P713" s="222"/>
      <c r="Q713" s="222"/>
      <c r="R713" s="222"/>
      <c r="S713" s="222"/>
      <c r="T713" s="223"/>
      <c r="AT713" s="224" t="s">
        <v>148</v>
      </c>
      <c r="AU713" s="224" t="s">
        <v>83</v>
      </c>
      <c r="AV713" s="14" t="s">
        <v>83</v>
      </c>
      <c r="AW713" s="14" t="s">
        <v>31</v>
      </c>
      <c r="AX713" s="14" t="s">
        <v>75</v>
      </c>
      <c r="AY713" s="224" t="s">
        <v>139</v>
      </c>
    </row>
    <row r="714" spans="2:51" s="15" customFormat="1" ht="11.25">
      <c r="B714" s="225"/>
      <c r="C714" s="226"/>
      <c r="D714" s="205" t="s">
        <v>148</v>
      </c>
      <c r="E714" s="227" t="s">
        <v>1</v>
      </c>
      <c r="F714" s="228" t="s">
        <v>151</v>
      </c>
      <c r="G714" s="226"/>
      <c r="H714" s="229">
        <v>150</v>
      </c>
      <c r="I714" s="230"/>
      <c r="J714" s="226"/>
      <c r="K714" s="226"/>
      <c r="L714" s="231"/>
      <c r="M714" s="232"/>
      <c r="N714" s="233"/>
      <c r="O714" s="233"/>
      <c r="P714" s="233"/>
      <c r="Q714" s="233"/>
      <c r="R714" s="233"/>
      <c r="S714" s="233"/>
      <c r="T714" s="234"/>
      <c r="AT714" s="235" t="s">
        <v>148</v>
      </c>
      <c r="AU714" s="235" t="s">
        <v>83</v>
      </c>
      <c r="AV714" s="15" t="s">
        <v>146</v>
      </c>
      <c r="AW714" s="15" t="s">
        <v>31</v>
      </c>
      <c r="AX714" s="15" t="s">
        <v>8</v>
      </c>
      <c r="AY714" s="235" t="s">
        <v>139</v>
      </c>
    </row>
    <row r="715" spans="2:63" s="12" customFormat="1" ht="22.9" customHeight="1">
      <c r="B715" s="175"/>
      <c r="C715" s="176"/>
      <c r="D715" s="177" t="s">
        <v>74</v>
      </c>
      <c r="E715" s="189" t="s">
        <v>464</v>
      </c>
      <c r="F715" s="189" t="s">
        <v>465</v>
      </c>
      <c r="G715" s="176"/>
      <c r="H715" s="176"/>
      <c r="I715" s="179"/>
      <c r="J715" s="190">
        <f>BK715</f>
        <v>0</v>
      </c>
      <c r="K715" s="176"/>
      <c r="L715" s="181"/>
      <c r="M715" s="182"/>
      <c r="N715" s="183"/>
      <c r="O715" s="183"/>
      <c r="P715" s="184">
        <f>SUM(P716:P717)</f>
        <v>0</v>
      </c>
      <c r="Q715" s="183"/>
      <c r="R715" s="184">
        <f>SUM(R716:R717)</f>
        <v>0</v>
      </c>
      <c r="S715" s="183"/>
      <c r="T715" s="185">
        <f>SUM(T716:T717)</f>
        <v>0</v>
      </c>
      <c r="AR715" s="186" t="s">
        <v>8</v>
      </c>
      <c r="AT715" s="187" t="s">
        <v>74</v>
      </c>
      <c r="AU715" s="187" t="s">
        <v>8</v>
      </c>
      <c r="AY715" s="186" t="s">
        <v>139</v>
      </c>
      <c r="BK715" s="188">
        <f>SUM(BK716:BK717)</f>
        <v>0</v>
      </c>
    </row>
    <row r="716" spans="1:65" s="2" customFormat="1" ht="33" customHeight="1">
      <c r="A716" s="34"/>
      <c r="B716" s="35"/>
      <c r="C716" s="191" t="s">
        <v>1064</v>
      </c>
      <c r="D716" s="191" t="s">
        <v>141</v>
      </c>
      <c r="E716" s="192" t="s">
        <v>467</v>
      </c>
      <c r="F716" s="193" t="s">
        <v>468</v>
      </c>
      <c r="G716" s="194" t="s">
        <v>362</v>
      </c>
      <c r="H716" s="195">
        <v>416.26</v>
      </c>
      <c r="I716" s="196"/>
      <c r="J716" s="195">
        <f>ROUND(I716*H716,0)</f>
        <v>0</v>
      </c>
      <c r="K716" s="193" t="s">
        <v>145</v>
      </c>
      <c r="L716" s="39"/>
      <c r="M716" s="197" t="s">
        <v>1</v>
      </c>
      <c r="N716" s="198" t="s">
        <v>40</v>
      </c>
      <c r="O716" s="71"/>
      <c r="P716" s="199">
        <f>O716*H716</f>
        <v>0</v>
      </c>
      <c r="Q716" s="199">
        <v>0</v>
      </c>
      <c r="R716" s="199">
        <f>Q716*H716</f>
        <v>0</v>
      </c>
      <c r="S716" s="199">
        <v>0</v>
      </c>
      <c r="T716" s="200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201" t="s">
        <v>146</v>
      </c>
      <c r="AT716" s="201" t="s">
        <v>141</v>
      </c>
      <c r="AU716" s="201" t="s">
        <v>83</v>
      </c>
      <c r="AY716" s="17" t="s">
        <v>139</v>
      </c>
      <c r="BE716" s="202">
        <f>IF(N716="základní",J716,0)</f>
        <v>0</v>
      </c>
      <c r="BF716" s="202">
        <f>IF(N716="snížená",J716,0)</f>
        <v>0</v>
      </c>
      <c r="BG716" s="202">
        <f>IF(N716="zákl. přenesená",J716,0)</f>
        <v>0</v>
      </c>
      <c r="BH716" s="202">
        <f>IF(N716="sníž. přenesená",J716,0)</f>
        <v>0</v>
      </c>
      <c r="BI716" s="202">
        <f>IF(N716="nulová",J716,0)</f>
        <v>0</v>
      </c>
      <c r="BJ716" s="17" t="s">
        <v>8</v>
      </c>
      <c r="BK716" s="202">
        <f>ROUND(I716*H716,0)</f>
        <v>0</v>
      </c>
      <c r="BL716" s="17" t="s">
        <v>146</v>
      </c>
      <c r="BM716" s="201" t="s">
        <v>1065</v>
      </c>
    </row>
    <row r="717" spans="1:65" s="2" customFormat="1" ht="33" customHeight="1">
      <c r="A717" s="34"/>
      <c r="B717" s="35"/>
      <c r="C717" s="191" t="s">
        <v>1066</v>
      </c>
      <c r="D717" s="191" t="s">
        <v>141</v>
      </c>
      <c r="E717" s="192" t="s">
        <v>471</v>
      </c>
      <c r="F717" s="193" t="s">
        <v>472</v>
      </c>
      <c r="G717" s="194" t="s">
        <v>362</v>
      </c>
      <c r="H717" s="195">
        <v>416.26</v>
      </c>
      <c r="I717" s="196"/>
      <c r="J717" s="195">
        <f>ROUND(I717*H717,0)</f>
        <v>0</v>
      </c>
      <c r="K717" s="193" t="s">
        <v>145</v>
      </c>
      <c r="L717" s="39"/>
      <c r="M717" s="197" t="s">
        <v>1</v>
      </c>
      <c r="N717" s="198" t="s">
        <v>40</v>
      </c>
      <c r="O717" s="71"/>
      <c r="P717" s="199">
        <f>O717*H717</f>
        <v>0</v>
      </c>
      <c r="Q717" s="199">
        <v>0</v>
      </c>
      <c r="R717" s="199">
        <f>Q717*H717</f>
        <v>0</v>
      </c>
      <c r="S717" s="199">
        <v>0</v>
      </c>
      <c r="T717" s="200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201" t="s">
        <v>146</v>
      </c>
      <c r="AT717" s="201" t="s">
        <v>141</v>
      </c>
      <c r="AU717" s="201" t="s">
        <v>83</v>
      </c>
      <c r="AY717" s="17" t="s">
        <v>139</v>
      </c>
      <c r="BE717" s="202">
        <f>IF(N717="základní",J717,0)</f>
        <v>0</v>
      </c>
      <c r="BF717" s="202">
        <f>IF(N717="snížená",J717,0)</f>
        <v>0</v>
      </c>
      <c r="BG717" s="202">
        <f>IF(N717="zákl. přenesená",J717,0)</f>
        <v>0</v>
      </c>
      <c r="BH717" s="202">
        <f>IF(N717="sníž. přenesená",J717,0)</f>
        <v>0</v>
      </c>
      <c r="BI717" s="202">
        <f>IF(N717="nulová",J717,0)</f>
        <v>0</v>
      </c>
      <c r="BJ717" s="17" t="s">
        <v>8</v>
      </c>
      <c r="BK717" s="202">
        <f>ROUND(I717*H717,0)</f>
        <v>0</v>
      </c>
      <c r="BL717" s="17" t="s">
        <v>146</v>
      </c>
      <c r="BM717" s="201" t="s">
        <v>1067</v>
      </c>
    </row>
    <row r="718" spans="2:63" s="12" customFormat="1" ht="25.9" customHeight="1">
      <c r="B718" s="175"/>
      <c r="C718" s="176"/>
      <c r="D718" s="177" t="s">
        <v>74</v>
      </c>
      <c r="E718" s="178" t="s">
        <v>1068</v>
      </c>
      <c r="F718" s="178" t="s">
        <v>1069</v>
      </c>
      <c r="G718" s="176"/>
      <c r="H718" s="176"/>
      <c r="I718" s="179"/>
      <c r="J718" s="180">
        <f>BK718</f>
        <v>0</v>
      </c>
      <c r="K718" s="176"/>
      <c r="L718" s="181"/>
      <c r="M718" s="182"/>
      <c r="N718" s="183"/>
      <c r="O718" s="183"/>
      <c r="P718" s="184">
        <f>P719</f>
        <v>0</v>
      </c>
      <c r="Q718" s="183"/>
      <c r="R718" s="184">
        <f>R719</f>
        <v>0.00869</v>
      </c>
      <c r="S718" s="183"/>
      <c r="T718" s="185">
        <f>T719</f>
        <v>0</v>
      </c>
      <c r="AR718" s="186" t="s">
        <v>83</v>
      </c>
      <c r="AT718" s="187" t="s">
        <v>74</v>
      </c>
      <c r="AU718" s="187" t="s">
        <v>75</v>
      </c>
      <c r="AY718" s="186" t="s">
        <v>139</v>
      </c>
      <c r="BK718" s="188">
        <f>BK719</f>
        <v>0</v>
      </c>
    </row>
    <row r="719" spans="2:63" s="12" customFormat="1" ht="22.9" customHeight="1">
      <c r="B719" s="175"/>
      <c r="C719" s="176"/>
      <c r="D719" s="177" t="s">
        <v>74</v>
      </c>
      <c r="E719" s="189" t="s">
        <v>1070</v>
      </c>
      <c r="F719" s="189" t="s">
        <v>1071</v>
      </c>
      <c r="G719" s="176"/>
      <c r="H719" s="176"/>
      <c r="I719" s="179"/>
      <c r="J719" s="190">
        <f>BK719</f>
        <v>0</v>
      </c>
      <c r="K719" s="176"/>
      <c r="L719" s="181"/>
      <c r="M719" s="182"/>
      <c r="N719" s="183"/>
      <c r="O719" s="183"/>
      <c r="P719" s="184">
        <f>SUM(P720:P723)</f>
        <v>0</v>
      </c>
      <c r="Q719" s="183"/>
      <c r="R719" s="184">
        <f>SUM(R720:R723)</f>
        <v>0.00869</v>
      </c>
      <c r="S719" s="183"/>
      <c r="T719" s="185">
        <f>SUM(T720:T723)</f>
        <v>0</v>
      </c>
      <c r="AR719" s="186" t="s">
        <v>83</v>
      </c>
      <c r="AT719" s="187" t="s">
        <v>74</v>
      </c>
      <c r="AU719" s="187" t="s">
        <v>8</v>
      </c>
      <c r="AY719" s="186" t="s">
        <v>139</v>
      </c>
      <c r="BK719" s="188">
        <f>SUM(BK720:BK723)</f>
        <v>0</v>
      </c>
    </row>
    <row r="720" spans="1:65" s="2" customFormat="1" ht="24.2" customHeight="1">
      <c r="A720" s="34"/>
      <c r="B720" s="35"/>
      <c r="C720" s="191" t="s">
        <v>1072</v>
      </c>
      <c r="D720" s="191" t="s">
        <v>141</v>
      </c>
      <c r="E720" s="192" t="s">
        <v>1073</v>
      </c>
      <c r="F720" s="193" t="s">
        <v>1074</v>
      </c>
      <c r="G720" s="194" t="s">
        <v>166</v>
      </c>
      <c r="H720" s="195">
        <v>22</v>
      </c>
      <c r="I720" s="196"/>
      <c r="J720" s="195">
        <f>ROUND(I720*H720,0)</f>
        <v>0</v>
      </c>
      <c r="K720" s="193" t="s">
        <v>145</v>
      </c>
      <c r="L720" s="39"/>
      <c r="M720" s="197" t="s">
        <v>1</v>
      </c>
      <c r="N720" s="198" t="s">
        <v>40</v>
      </c>
      <c r="O720" s="71"/>
      <c r="P720" s="199">
        <f>O720*H720</f>
        <v>0</v>
      </c>
      <c r="Q720" s="199">
        <v>0.000395</v>
      </c>
      <c r="R720" s="199">
        <f>Q720*H720</f>
        <v>0.00869</v>
      </c>
      <c r="S720" s="199">
        <v>0</v>
      </c>
      <c r="T720" s="200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201" t="s">
        <v>215</v>
      </c>
      <c r="AT720" s="201" t="s">
        <v>141</v>
      </c>
      <c r="AU720" s="201" t="s">
        <v>83</v>
      </c>
      <c r="AY720" s="17" t="s">
        <v>139</v>
      </c>
      <c r="BE720" s="202">
        <f>IF(N720="základní",J720,0)</f>
        <v>0</v>
      </c>
      <c r="BF720" s="202">
        <f>IF(N720="snížená",J720,0)</f>
        <v>0</v>
      </c>
      <c r="BG720" s="202">
        <f>IF(N720="zákl. přenesená",J720,0)</f>
        <v>0</v>
      </c>
      <c r="BH720" s="202">
        <f>IF(N720="sníž. přenesená",J720,0)</f>
        <v>0</v>
      </c>
      <c r="BI720" s="202">
        <f>IF(N720="nulová",J720,0)</f>
        <v>0</v>
      </c>
      <c r="BJ720" s="17" t="s">
        <v>8</v>
      </c>
      <c r="BK720" s="202">
        <f>ROUND(I720*H720,0)</f>
        <v>0</v>
      </c>
      <c r="BL720" s="17" t="s">
        <v>215</v>
      </c>
      <c r="BM720" s="201" t="s">
        <v>1075</v>
      </c>
    </row>
    <row r="721" spans="2:51" s="13" customFormat="1" ht="22.5">
      <c r="B721" s="203"/>
      <c r="C721" s="204"/>
      <c r="D721" s="205" t="s">
        <v>148</v>
      </c>
      <c r="E721" s="206" t="s">
        <v>1</v>
      </c>
      <c r="F721" s="207" t="s">
        <v>1076</v>
      </c>
      <c r="G721" s="204"/>
      <c r="H721" s="206" t="s">
        <v>1</v>
      </c>
      <c r="I721" s="208"/>
      <c r="J721" s="204"/>
      <c r="K721" s="204"/>
      <c r="L721" s="209"/>
      <c r="M721" s="210"/>
      <c r="N721" s="211"/>
      <c r="O721" s="211"/>
      <c r="P721" s="211"/>
      <c r="Q721" s="211"/>
      <c r="R721" s="211"/>
      <c r="S721" s="211"/>
      <c r="T721" s="212"/>
      <c r="AT721" s="213" t="s">
        <v>148</v>
      </c>
      <c r="AU721" s="213" t="s">
        <v>83</v>
      </c>
      <c r="AV721" s="13" t="s">
        <v>8</v>
      </c>
      <c r="AW721" s="13" t="s">
        <v>31</v>
      </c>
      <c r="AX721" s="13" t="s">
        <v>75</v>
      </c>
      <c r="AY721" s="213" t="s">
        <v>139</v>
      </c>
    </row>
    <row r="722" spans="2:51" s="14" customFormat="1" ht="11.25">
      <c r="B722" s="214"/>
      <c r="C722" s="215"/>
      <c r="D722" s="205" t="s">
        <v>148</v>
      </c>
      <c r="E722" s="216" t="s">
        <v>1</v>
      </c>
      <c r="F722" s="217" t="s">
        <v>242</v>
      </c>
      <c r="G722" s="215"/>
      <c r="H722" s="218">
        <v>22</v>
      </c>
      <c r="I722" s="219"/>
      <c r="J722" s="215"/>
      <c r="K722" s="215"/>
      <c r="L722" s="220"/>
      <c r="M722" s="221"/>
      <c r="N722" s="222"/>
      <c r="O722" s="222"/>
      <c r="P722" s="222"/>
      <c r="Q722" s="222"/>
      <c r="R722" s="222"/>
      <c r="S722" s="222"/>
      <c r="T722" s="223"/>
      <c r="AT722" s="224" t="s">
        <v>148</v>
      </c>
      <c r="AU722" s="224" t="s">
        <v>83</v>
      </c>
      <c r="AV722" s="14" t="s">
        <v>83</v>
      </c>
      <c r="AW722" s="14" t="s">
        <v>31</v>
      </c>
      <c r="AX722" s="14" t="s">
        <v>75</v>
      </c>
      <c r="AY722" s="224" t="s">
        <v>139</v>
      </c>
    </row>
    <row r="723" spans="2:51" s="15" customFormat="1" ht="11.25">
      <c r="B723" s="225"/>
      <c r="C723" s="226"/>
      <c r="D723" s="205" t="s">
        <v>148</v>
      </c>
      <c r="E723" s="227" t="s">
        <v>1</v>
      </c>
      <c r="F723" s="228" t="s">
        <v>151</v>
      </c>
      <c r="G723" s="226"/>
      <c r="H723" s="229">
        <v>22</v>
      </c>
      <c r="I723" s="230"/>
      <c r="J723" s="226"/>
      <c r="K723" s="226"/>
      <c r="L723" s="231"/>
      <c r="M723" s="250"/>
      <c r="N723" s="251"/>
      <c r="O723" s="251"/>
      <c r="P723" s="251"/>
      <c r="Q723" s="251"/>
      <c r="R723" s="251"/>
      <c r="S723" s="251"/>
      <c r="T723" s="252"/>
      <c r="AT723" s="235" t="s">
        <v>148</v>
      </c>
      <c r="AU723" s="235" t="s">
        <v>83</v>
      </c>
      <c r="AV723" s="15" t="s">
        <v>146</v>
      </c>
      <c r="AW723" s="15" t="s">
        <v>31</v>
      </c>
      <c r="AX723" s="15" t="s">
        <v>8</v>
      </c>
      <c r="AY723" s="235" t="s">
        <v>139</v>
      </c>
    </row>
    <row r="724" spans="1:31" s="2" customFormat="1" ht="6.95" customHeight="1">
      <c r="A724" s="34"/>
      <c r="B724" s="54"/>
      <c r="C724" s="55"/>
      <c r="D724" s="55"/>
      <c r="E724" s="55"/>
      <c r="F724" s="55"/>
      <c r="G724" s="55"/>
      <c r="H724" s="55"/>
      <c r="I724" s="55"/>
      <c r="J724" s="55"/>
      <c r="K724" s="55"/>
      <c r="L724" s="39"/>
      <c r="M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</row>
  </sheetData>
  <sheetProtection algorithmName="SHA-512" hashValue="xgG4KbAPAXDdonWfkzO4VnkTthAv3HI0FnFDBATCr7Q6QHn+yqpcKYLHzJ0RK8EviGmDvZCv2WPuC6vwSNABEg==" saltValue="qo952LAzo7/fCRa8S7Cr47zaT4fdSg3AfUmPFmJlcJoYeJs+GSs8rOGjBlO8EC38lAml0HbhEiDRtdObfDO8pA==" spinCount="100000" sheet="1" objects="1" scenarios="1" formatColumns="0" formatRows="0" autoFilter="0"/>
  <autoFilter ref="C130:K72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94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2:12" s="1" customFormat="1" ht="12" customHeight="1" hidden="1">
      <c r="B8" s="20"/>
      <c r="D8" s="119" t="s">
        <v>108</v>
      </c>
      <c r="L8" s="20"/>
    </row>
    <row r="9" spans="1:31" s="2" customFormat="1" ht="16.5" customHeight="1" hidden="1">
      <c r="A9" s="34"/>
      <c r="B9" s="39"/>
      <c r="C9" s="34"/>
      <c r="D9" s="34"/>
      <c r="E9" s="298" t="s">
        <v>109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19" t="s">
        <v>110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 hidden="1">
      <c r="A11" s="34"/>
      <c r="B11" s="39"/>
      <c r="C11" s="34"/>
      <c r="D11" s="34"/>
      <c r="E11" s="301" t="s">
        <v>1077</v>
      </c>
      <c r="F11" s="300"/>
      <c r="G11" s="300"/>
      <c r="H11" s="30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 hidden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 hidden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20</v>
      </c>
      <c r="E14" s="34"/>
      <c r="F14" s="110" t="s">
        <v>112</v>
      </c>
      <c r="G14" s="34"/>
      <c r="H14" s="34"/>
      <c r="I14" s="119" t="s">
        <v>22</v>
      </c>
      <c r="J14" s="120" t="str">
        <f>'Rekapitulace stavby'!AN8</f>
        <v>1. 2. 2023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 hidden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 hidden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 hidden="1">
      <c r="A17" s="34"/>
      <c r="B17" s="39"/>
      <c r="C17" s="34"/>
      <c r="D17" s="34"/>
      <c r="E17" s="110" t="s">
        <v>21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 hidden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 hidden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 hidden="1">
      <c r="A20" s="34"/>
      <c r="B20" s="39"/>
      <c r="C20" s="34"/>
      <c r="D20" s="34"/>
      <c r="E20" s="302" t="str">
        <f>'Rekapitulace stavby'!E14</f>
        <v>Vyplň údaj</v>
      </c>
      <c r="F20" s="303"/>
      <c r="G20" s="303"/>
      <c r="H20" s="303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 hidden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 hidden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 hidden="1">
      <c r="A23" s="34"/>
      <c r="B23" s="39"/>
      <c r="C23" s="34"/>
      <c r="D23" s="34"/>
      <c r="E23" s="110" t="s">
        <v>113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 hidden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 hidden="1">
      <c r="A25" s="34"/>
      <c r="B25" s="39"/>
      <c r="C25" s="34"/>
      <c r="D25" s="119" t="s">
        <v>32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 hidden="1">
      <c r="A26" s="34"/>
      <c r="B26" s="39"/>
      <c r="C26" s="34"/>
      <c r="D26" s="34"/>
      <c r="E26" s="110" t="s">
        <v>33</v>
      </c>
      <c r="F26" s="34"/>
      <c r="G26" s="34"/>
      <c r="H26" s="34"/>
      <c r="I26" s="119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 hidden="1">
      <c r="A28" s="34"/>
      <c r="B28" s="39"/>
      <c r="C28" s="34"/>
      <c r="D28" s="119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 hidden="1">
      <c r="A29" s="121"/>
      <c r="B29" s="122"/>
      <c r="C29" s="121"/>
      <c r="D29" s="121"/>
      <c r="E29" s="304" t="s">
        <v>1</v>
      </c>
      <c r="F29" s="304"/>
      <c r="G29" s="304"/>
      <c r="H29" s="304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 hidden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 hidden="1">
      <c r="A32" s="34"/>
      <c r="B32" s="39"/>
      <c r="C32" s="34"/>
      <c r="D32" s="125" t="s">
        <v>35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 hidden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34"/>
      <c r="F34" s="127" t="s">
        <v>37</v>
      </c>
      <c r="G34" s="34"/>
      <c r="H34" s="34"/>
      <c r="I34" s="127" t="s">
        <v>36</v>
      </c>
      <c r="J34" s="127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128" t="s">
        <v>39</v>
      </c>
      <c r="E35" s="119" t="s">
        <v>40</v>
      </c>
      <c r="F35" s="129">
        <f>ROUND((SUM(BE126:BE157)),2)</f>
        <v>0</v>
      </c>
      <c r="G35" s="34"/>
      <c r="H35" s="34"/>
      <c r="I35" s="130">
        <v>0.21</v>
      </c>
      <c r="J35" s="129">
        <f>ROUND(((SUM(BE126:BE157))*I35),2)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ROUND((SUM(BF126:BF157)),2)</f>
        <v>0</v>
      </c>
      <c r="G36" s="34"/>
      <c r="H36" s="34"/>
      <c r="I36" s="130">
        <v>0.15</v>
      </c>
      <c r="J36" s="129">
        <f>ROUND(((SUM(BF126:BF157))*I36),2)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ROUND((SUM(BG126:BG157)),2)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43</v>
      </c>
      <c r="F38" s="129">
        <f>ROUND((SUM(BH126:BH157)),2)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44</v>
      </c>
      <c r="F39" s="129">
        <f>ROUND((SUM(BI126:BI157)),2)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 hidden="1">
      <c r="A41" s="34"/>
      <c r="B41" s="39"/>
      <c r="C41" s="131"/>
      <c r="D41" s="132" t="s">
        <v>45</v>
      </c>
      <c r="E41" s="133"/>
      <c r="F41" s="133"/>
      <c r="G41" s="134" t="s">
        <v>46</v>
      </c>
      <c r="H41" s="135" t="s">
        <v>47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 hidden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5" t="s">
        <v>109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110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3" t="str">
        <f>E11</f>
        <v>c - vedlejší a ostatní náklady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Vrchlabí</v>
      </c>
      <c r="G91" s="36"/>
      <c r="H91" s="36"/>
      <c r="I91" s="29" t="s">
        <v>22</v>
      </c>
      <c r="J91" s="66" t="str">
        <f>IF(J14="","",J14)</f>
        <v>1. 2. 2023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30</v>
      </c>
      <c r="J93" s="32" t="str">
        <f>E23</f>
        <v>VIAPROJEKT s.r.o. HK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Roman Charvát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115</v>
      </c>
      <c r="D96" s="150"/>
      <c r="E96" s="150"/>
      <c r="F96" s="150"/>
      <c r="G96" s="150"/>
      <c r="H96" s="150"/>
      <c r="I96" s="150"/>
      <c r="J96" s="151" t="s">
        <v>116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117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118</v>
      </c>
    </row>
    <row r="99" spans="2:12" s="9" customFormat="1" ht="24.95" customHeight="1">
      <c r="B99" s="153"/>
      <c r="C99" s="154"/>
      <c r="D99" s="155" t="s">
        <v>1078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1079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1080</v>
      </c>
      <c r="E101" s="161"/>
      <c r="F101" s="161"/>
      <c r="G101" s="161"/>
      <c r="H101" s="161"/>
      <c r="I101" s="161"/>
      <c r="J101" s="162">
        <f>J136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1081</v>
      </c>
      <c r="E102" s="161"/>
      <c r="F102" s="161"/>
      <c r="G102" s="161"/>
      <c r="H102" s="161"/>
      <c r="I102" s="161"/>
      <c r="J102" s="162">
        <f>J145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1082</v>
      </c>
      <c r="E103" s="161"/>
      <c r="F103" s="161"/>
      <c r="G103" s="161"/>
      <c r="H103" s="161"/>
      <c r="I103" s="161"/>
      <c r="J103" s="162">
        <f>J151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1083</v>
      </c>
      <c r="E104" s="161"/>
      <c r="F104" s="161"/>
      <c r="G104" s="161"/>
      <c r="H104" s="161"/>
      <c r="I104" s="161"/>
      <c r="J104" s="162">
        <f>J156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5" t="str">
        <f>E7</f>
        <v>Stavební úpravy v ulici J. Šíra Vrchlabí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108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5" t="s">
        <v>109</v>
      </c>
      <c r="F116" s="307"/>
      <c r="G116" s="307"/>
      <c r="H116" s="30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3" t="str">
        <f>E11</f>
        <v>c - vedlejší a ostatní náklady</v>
      </c>
      <c r="F118" s="307"/>
      <c r="G118" s="307"/>
      <c r="H118" s="30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Vrchlabí</v>
      </c>
      <c r="G120" s="36"/>
      <c r="H120" s="36"/>
      <c r="I120" s="29" t="s">
        <v>22</v>
      </c>
      <c r="J120" s="66" t="str">
        <f>IF(J14="","",J14)</f>
        <v>1. 2. 2023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E17</f>
        <v xml:space="preserve"> </v>
      </c>
      <c r="G122" s="36"/>
      <c r="H122" s="36"/>
      <c r="I122" s="29" t="s">
        <v>30</v>
      </c>
      <c r="J122" s="32" t="str">
        <f>E23</f>
        <v>VIAPROJEKT s.r.o. HK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IF(E20="","",E20)</f>
        <v>Vyplň údaj</v>
      </c>
      <c r="G123" s="36"/>
      <c r="H123" s="36"/>
      <c r="I123" s="29" t="s">
        <v>32</v>
      </c>
      <c r="J123" s="32" t="str">
        <f>E26</f>
        <v>Ing. Roman Charvát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125</v>
      </c>
      <c r="D125" s="167" t="s">
        <v>60</v>
      </c>
      <c r="E125" s="167" t="s">
        <v>56</v>
      </c>
      <c r="F125" s="167" t="s">
        <v>57</v>
      </c>
      <c r="G125" s="167" t="s">
        <v>126</v>
      </c>
      <c r="H125" s="167" t="s">
        <v>127</v>
      </c>
      <c r="I125" s="167" t="s">
        <v>128</v>
      </c>
      <c r="J125" s="167" t="s">
        <v>116</v>
      </c>
      <c r="K125" s="168" t="s">
        <v>129</v>
      </c>
      <c r="L125" s="169"/>
      <c r="M125" s="75" t="s">
        <v>1</v>
      </c>
      <c r="N125" s="76" t="s">
        <v>39</v>
      </c>
      <c r="O125" s="76" t="s">
        <v>130</v>
      </c>
      <c r="P125" s="76" t="s">
        <v>131</v>
      </c>
      <c r="Q125" s="76" t="s">
        <v>132</v>
      </c>
      <c r="R125" s="76" t="s">
        <v>133</v>
      </c>
      <c r="S125" s="76" t="s">
        <v>134</v>
      </c>
      <c r="T125" s="77" t="s">
        <v>135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136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0</v>
      </c>
      <c r="S126" s="79"/>
      <c r="T126" s="173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118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74</v>
      </c>
      <c r="E127" s="178" t="s">
        <v>1084</v>
      </c>
      <c r="F127" s="178" t="s">
        <v>1085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P128+P136+P145+P151+P156</f>
        <v>0</v>
      </c>
      <c r="Q127" s="183"/>
      <c r="R127" s="184">
        <f>R128+R136+R145+R151+R156</f>
        <v>0</v>
      </c>
      <c r="S127" s="183"/>
      <c r="T127" s="185">
        <f>T128+T136+T145+T151+T156</f>
        <v>0</v>
      </c>
      <c r="AR127" s="186" t="s">
        <v>163</v>
      </c>
      <c r="AT127" s="187" t="s">
        <v>74</v>
      </c>
      <c r="AU127" s="187" t="s">
        <v>75</v>
      </c>
      <c r="AY127" s="186" t="s">
        <v>139</v>
      </c>
      <c r="BK127" s="188">
        <f>BK128+BK136+BK145+BK151+BK156</f>
        <v>0</v>
      </c>
    </row>
    <row r="128" spans="2:63" s="12" customFormat="1" ht="22.9" customHeight="1">
      <c r="B128" s="175"/>
      <c r="C128" s="176"/>
      <c r="D128" s="177" t="s">
        <v>74</v>
      </c>
      <c r="E128" s="189" t="s">
        <v>1086</v>
      </c>
      <c r="F128" s="189" t="s">
        <v>1087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SUM(P129:P135)</f>
        <v>0</v>
      </c>
      <c r="Q128" s="183"/>
      <c r="R128" s="184">
        <f>SUM(R129:R135)</f>
        <v>0</v>
      </c>
      <c r="S128" s="183"/>
      <c r="T128" s="185">
        <f>SUM(T129:T135)</f>
        <v>0</v>
      </c>
      <c r="AR128" s="186" t="s">
        <v>163</v>
      </c>
      <c r="AT128" s="187" t="s">
        <v>74</v>
      </c>
      <c r="AU128" s="187" t="s">
        <v>8</v>
      </c>
      <c r="AY128" s="186" t="s">
        <v>139</v>
      </c>
      <c r="BK128" s="188">
        <f>SUM(BK129:BK135)</f>
        <v>0</v>
      </c>
    </row>
    <row r="129" spans="1:65" s="2" customFormat="1" ht="16.5" customHeight="1">
      <c r="A129" s="34"/>
      <c r="B129" s="35"/>
      <c r="C129" s="191" t="s">
        <v>8</v>
      </c>
      <c r="D129" s="191" t="s">
        <v>141</v>
      </c>
      <c r="E129" s="192" t="s">
        <v>1088</v>
      </c>
      <c r="F129" s="193" t="s">
        <v>1089</v>
      </c>
      <c r="G129" s="194" t="s">
        <v>144</v>
      </c>
      <c r="H129" s="195">
        <v>1</v>
      </c>
      <c r="I129" s="196"/>
      <c r="J129" s="195">
        <f>ROUND(I129*H129,0)</f>
        <v>0</v>
      </c>
      <c r="K129" s="193" t="s">
        <v>1</v>
      </c>
      <c r="L129" s="39"/>
      <c r="M129" s="197" t="s">
        <v>1</v>
      </c>
      <c r="N129" s="198" t="s">
        <v>40</v>
      </c>
      <c r="O129" s="7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1" t="s">
        <v>1090</v>
      </c>
      <c r="AT129" s="201" t="s">
        <v>141</v>
      </c>
      <c r="AU129" s="201" t="s">
        <v>83</v>
      </c>
      <c r="AY129" s="17" t="s">
        <v>139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7" t="s">
        <v>8</v>
      </c>
      <c r="BK129" s="202">
        <f>ROUND(I129*H129,0)</f>
        <v>0</v>
      </c>
      <c r="BL129" s="17" t="s">
        <v>1090</v>
      </c>
      <c r="BM129" s="201" t="s">
        <v>1091</v>
      </c>
    </row>
    <row r="130" spans="1:65" s="2" customFormat="1" ht="16.5" customHeight="1">
      <c r="A130" s="34"/>
      <c r="B130" s="35"/>
      <c r="C130" s="191" t="s">
        <v>83</v>
      </c>
      <c r="D130" s="191" t="s">
        <v>141</v>
      </c>
      <c r="E130" s="192" t="s">
        <v>1092</v>
      </c>
      <c r="F130" s="193" t="s">
        <v>1093</v>
      </c>
      <c r="G130" s="194" t="s">
        <v>144</v>
      </c>
      <c r="H130" s="195">
        <v>1</v>
      </c>
      <c r="I130" s="196"/>
      <c r="J130" s="195">
        <f>ROUND(I130*H130,0)</f>
        <v>0</v>
      </c>
      <c r="K130" s="193" t="s">
        <v>1</v>
      </c>
      <c r="L130" s="39"/>
      <c r="M130" s="197" t="s">
        <v>1</v>
      </c>
      <c r="N130" s="198" t="s">
        <v>40</v>
      </c>
      <c r="O130" s="71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1" t="s">
        <v>1090</v>
      </c>
      <c r="AT130" s="201" t="s">
        <v>141</v>
      </c>
      <c r="AU130" s="201" t="s">
        <v>83</v>
      </c>
      <c r="AY130" s="17" t="s">
        <v>139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7" t="s">
        <v>8</v>
      </c>
      <c r="BK130" s="202">
        <f>ROUND(I130*H130,0)</f>
        <v>0</v>
      </c>
      <c r="BL130" s="17" t="s">
        <v>1090</v>
      </c>
      <c r="BM130" s="201" t="s">
        <v>1094</v>
      </c>
    </row>
    <row r="131" spans="2:51" s="13" customFormat="1" ht="11.25">
      <c r="B131" s="203"/>
      <c r="C131" s="204"/>
      <c r="D131" s="205" t="s">
        <v>148</v>
      </c>
      <c r="E131" s="206" t="s">
        <v>1</v>
      </c>
      <c r="F131" s="207" t="s">
        <v>1095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148</v>
      </c>
      <c r="AU131" s="213" t="s">
        <v>83</v>
      </c>
      <c r="AV131" s="13" t="s">
        <v>8</v>
      </c>
      <c r="AW131" s="13" t="s">
        <v>31</v>
      </c>
      <c r="AX131" s="13" t="s">
        <v>75</v>
      </c>
      <c r="AY131" s="213" t="s">
        <v>139</v>
      </c>
    </row>
    <row r="132" spans="2:51" s="14" customFormat="1" ht="11.25">
      <c r="B132" s="214"/>
      <c r="C132" s="215"/>
      <c r="D132" s="205" t="s">
        <v>148</v>
      </c>
      <c r="E132" s="216" t="s">
        <v>1</v>
      </c>
      <c r="F132" s="217" t="s">
        <v>8</v>
      </c>
      <c r="G132" s="215"/>
      <c r="H132" s="218">
        <v>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148</v>
      </c>
      <c r="AU132" s="224" t="s">
        <v>83</v>
      </c>
      <c r="AV132" s="14" t="s">
        <v>83</v>
      </c>
      <c r="AW132" s="14" t="s">
        <v>31</v>
      </c>
      <c r="AX132" s="14" t="s">
        <v>75</v>
      </c>
      <c r="AY132" s="224" t="s">
        <v>139</v>
      </c>
    </row>
    <row r="133" spans="2:51" s="15" customFormat="1" ht="11.25">
      <c r="B133" s="225"/>
      <c r="C133" s="226"/>
      <c r="D133" s="205" t="s">
        <v>148</v>
      </c>
      <c r="E133" s="227" t="s">
        <v>1</v>
      </c>
      <c r="F133" s="228" t="s">
        <v>151</v>
      </c>
      <c r="G133" s="226"/>
      <c r="H133" s="229">
        <v>1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148</v>
      </c>
      <c r="AU133" s="235" t="s">
        <v>83</v>
      </c>
      <c r="AV133" s="15" t="s">
        <v>146</v>
      </c>
      <c r="AW133" s="15" t="s">
        <v>31</v>
      </c>
      <c r="AX133" s="15" t="s">
        <v>8</v>
      </c>
      <c r="AY133" s="235" t="s">
        <v>139</v>
      </c>
    </row>
    <row r="134" spans="1:65" s="2" customFormat="1" ht="16.5" customHeight="1">
      <c r="A134" s="34"/>
      <c r="B134" s="35"/>
      <c r="C134" s="191" t="s">
        <v>156</v>
      </c>
      <c r="D134" s="191" t="s">
        <v>141</v>
      </c>
      <c r="E134" s="192" t="s">
        <v>1096</v>
      </c>
      <c r="F134" s="193" t="s">
        <v>1097</v>
      </c>
      <c r="G134" s="194" t="s">
        <v>144</v>
      </c>
      <c r="H134" s="195">
        <v>1</v>
      </c>
      <c r="I134" s="196"/>
      <c r="J134" s="195">
        <f>ROUND(I134*H134,0)</f>
        <v>0</v>
      </c>
      <c r="K134" s="193" t="s">
        <v>1</v>
      </c>
      <c r="L134" s="39"/>
      <c r="M134" s="197" t="s">
        <v>1</v>
      </c>
      <c r="N134" s="198" t="s">
        <v>40</v>
      </c>
      <c r="O134" s="7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1090</v>
      </c>
      <c r="AT134" s="201" t="s">
        <v>141</v>
      </c>
      <c r="AU134" s="201" t="s">
        <v>83</v>
      </c>
      <c r="AY134" s="17" t="s">
        <v>139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</v>
      </c>
      <c r="BK134" s="202">
        <f>ROUND(I134*H134,0)</f>
        <v>0</v>
      </c>
      <c r="BL134" s="17" t="s">
        <v>1090</v>
      </c>
      <c r="BM134" s="201" t="s">
        <v>1098</v>
      </c>
    </row>
    <row r="135" spans="1:65" s="2" customFormat="1" ht="16.5" customHeight="1">
      <c r="A135" s="34"/>
      <c r="B135" s="35"/>
      <c r="C135" s="191" t="s">
        <v>146</v>
      </c>
      <c r="D135" s="191" t="s">
        <v>141</v>
      </c>
      <c r="E135" s="192" t="s">
        <v>1099</v>
      </c>
      <c r="F135" s="193" t="s">
        <v>1100</v>
      </c>
      <c r="G135" s="194" t="s">
        <v>144</v>
      </c>
      <c r="H135" s="195">
        <v>1</v>
      </c>
      <c r="I135" s="196"/>
      <c r="J135" s="195">
        <f>ROUND(I135*H135,0)</f>
        <v>0</v>
      </c>
      <c r="K135" s="193" t="s">
        <v>1</v>
      </c>
      <c r="L135" s="39"/>
      <c r="M135" s="197" t="s">
        <v>1</v>
      </c>
      <c r="N135" s="198" t="s">
        <v>40</v>
      </c>
      <c r="O135" s="7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1090</v>
      </c>
      <c r="AT135" s="201" t="s">
        <v>141</v>
      </c>
      <c r="AU135" s="201" t="s">
        <v>83</v>
      </c>
      <c r="AY135" s="17" t="s">
        <v>139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7" t="s">
        <v>8</v>
      </c>
      <c r="BK135" s="202">
        <f>ROUND(I135*H135,0)</f>
        <v>0</v>
      </c>
      <c r="BL135" s="17" t="s">
        <v>1090</v>
      </c>
      <c r="BM135" s="201" t="s">
        <v>1101</v>
      </c>
    </row>
    <row r="136" spans="2:63" s="12" customFormat="1" ht="22.9" customHeight="1">
      <c r="B136" s="175"/>
      <c r="C136" s="176"/>
      <c r="D136" s="177" t="s">
        <v>74</v>
      </c>
      <c r="E136" s="189" t="s">
        <v>1102</v>
      </c>
      <c r="F136" s="189" t="s">
        <v>1103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SUM(P137:P144)</f>
        <v>0</v>
      </c>
      <c r="Q136" s="183"/>
      <c r="R136" s="184">
        <f>SUM(R137:R144)</f>
        <v>0</v>
      </c>
      <c r="S136" s="183"/>
      <c r="T136" s="185">
        <f>SUM(T137:T144)</f>
        <v>0</v>
      </c>
      <c r="AR136" s="186" t="s">
        <v>163</v>
      </c>
      <c r="AT136" s="187" t="s">
        <v>74</v>
      </c>
      <c r="AU136" s="187" t="s">
        <v>8</v>
      </c>
      <c r="AY136" s="186" t="s">
        <v>139</v>
      </c>
      <c r="BK136" s="188">
        <f>SUM(BK137:BK144)</f>
        <v>0</v>
      </c>
    </row>
    <row r="137" spans="1:65" s="2" customFormat="1" ht="16.5" customHeight="1">
      <c r="A137" s="34"/>
      <c r="B137" s="35"/>
      <c r="C137" s="191" t="s">
        <v>163</v>
      </c>
      <c r="D137" s="191" t="s">
        <v>141</v>
      </c>
      <c r="E137" s="192" t="s">
        <v>1104</v>
      </c>
      <c r="F137" s="193" t="s">
        <v>1103</v>
      </c>
      <c r="G137" s="194" t="s">
        <v>144</v>
      </c>
      <c r="H137" s="195">
        <v>1</v>
      </c>
      <c r="I137" s="196"/>
      <c r="J137" s="195">
        <f>ROUND(I137*H137,0)</f>
        <v>0</v>
      </c>
      <c r="K137" s="193" t="s">
        <v>1</v>
      </c>
      <c r="L137" s="39"/>
      <c r="M137" s="197" t="s">
        <v>1</v>
      </c>
      <c r="N137" s="198" t="s">
        <v>40</v>
      </c>
      <c r="O137" s="71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1" t="s">
        <v>1090</v>
      </c>
      <c r="AT137" s="201" t="s">
        <v>141</v>
      </c>
      <c r="AU137" s="201" t="s">
        <v>83</v>
      </c>
      <c r="AY137" s="17" t="s">
        <v>139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7" t="s">
        <v>8</v>
      </c>
      <c r="BK137" s="202">
        <f>ROUND(I137*H137,0)</f>
        <v>0</v>
      </c>
      <c r="BL137" s="17" t="s">
        <v>1090</v>
      </c>
      <c r="BM137" s="201" t="s">
        <v>1105</v>
      </c>
    </row>
    <row r="138" spans="2:51" s="13" customFormat="1" ht="11.25">
      <c r="B138" s="203"/>
      <c r="C138" s="204"/>
      <c r="D138" s="205" t="s">
        <v>148</v>
      </c>
      <c r="E138" s="206" t="s">
        <v>1</v>
      </c>
      <c r="F138" s="207" t="s">
        <v>1106</v>
      </c>
      <c r="G138" s="204"/>
      <c r="H138" s="206" t="s">
        <v>1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148</v>
      </c>
      <c r="AU138" s="213" t="s">
        <v>83</v>
      </c>
      <c r="AV138" s="13" t="s">
        <v>8</v>
      </c>
      <c r="AW138" s="13" t="s">
        <v>31</v>
      </c>
      <c r="AX138" s="13" t="s">
        <v>75</v>
      </c>
      <c r="AY138" s="213" t="s">
        <v>139</v>
      </c>
    </row>
    <row r="139" spans="2:51" s="14" customFormat="1" ht="11.25">
      <c r="B139" s="214"/>
      <c r="C139" s="215"/>
      <c r="D139" s="205" t="s">
        <v>148</v>
      </c>
      <c r="E139" s="216" t="s">
        <v>1</v>
      </c>
      <c r="F139" s="217" t="s">
        <v>8</v>
      </c>
      <c r="G139" s="215"/>
      <c r="H139" s="218">
        <v>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148</v>
      </c>
      <c r="AU139" s="224" t="s">
        <v>83</v>
      </c>
      <c r="AV139" s="14" t="s">
        <v>83</v>
      </c>
      <c r="AW139" s="14" t="s">
        <v>31</v>
      </c>
      <c r="AX139" s="14" t="s">
        <v>75</v>
      </c>
      <c r="AY139" s="224" t="s">
        <v>139</v>
      </c>
    </row>
    <row r="140" spans="2:51" s="15" customFormat="1" ht="11.25">
      <c r="B140" s="225"/>
      <c r="C140" s="226"/>
      <c r="D140" s="205" t="s">
        <v>148</v>
      </c>
      <c r="E140" s="227" t="s">
        <v>1</v>
      </c>
      <c r="F140" s="228" t="s">
        <v>151</v>
      </c>
      <c r="G140" s="226"/>
      <c r="H140" s="229">
        <v>1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148</v>
      </c>
      <c r="AU140" s="235" t="s">
        <v>83</v>
      </c>
      <c r="AV140" s="15" t="s">
        <v>146</v>
      </c>
      <c r="AW140" s="15" t="s">
        <v>31</v>
      </c>
      <c r="AX140" s="15" t="s">
        <v>8</v>
      </c>
      <c r="AY140" s="235" t="s">
        <v>139</v>
      </c>
    </row>
    <row r="141" spans="1:65" s="2" customFormat="1" ht="16.5" customHeight="1">
      <c r="A141" s="34"/>
      <c r="B141" s="35"/>
      <c r="C141" s="191" t="s">
        <v>170</v>
      </c>
      <c r="D141" s="191" t="s">
        <v>141</v>
      </c>
      <c r="E141" s="192" t="s">
        <v>1107</v>
      </c>
      <c r="F141" s="193" t="s">
        <v>1108</v>
      </c>
      <c r="G141" s="194" t="s">
        <v>144</v>
      </c>
      <c r="H141" s="195">
        <v>1</v>
      </c>
      <c r="I141" s="196"/>
      <c r="J141" s="195">
        <f>ROUND(I141*H141,0)</f>
        <v>0</v>
      </c>
      <c r="K141" s="193" t="s">
        <v>1</v>
      </c>
      <c r="L141" s="39"/>
      <c r="M141" s="197" t="s">
        <v>1</v>
      </c>
      <c r="N141" s="198" t="s">
        <v>40</v>
      </c>
      <c r="O141" s="71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1090</v>
      </c>
      <c r="AT141" s="201" t="s">
        <v>141</v>
      </c>
      <c r="AU141" s="201" t="s">
        <v>83</v>
      </c>
      <c r="AY141" s="17" t="s">
        <v>139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7" t="s">
        <v>8</v>
      </c>
      <c r="BK141" s="202">
        <f>ROUND(I141*H141,0)</f>
        <v>0</v>
      </c>
      <c r="BL141" s="17" t="s">
        <v>1090</v>
      </c>
      <c r="BM141" s="201" t="s">
        <v>1109</v>
      </c>
    </row>
    <row r="142" spans="2:51" s="13" customFormat="1" ht="22.5">
      <c r="B142" s="203"/>
      <c r="C142" s="204"/>
      <c r="D142" s="205" t="s">
        <v>148</v>
      </c>
      <c r="E142" s="206" t="s">
        <v>1</v>
      </c>
      <c r="F142" s="207" t="s">
        <v>1110</v>
      </c>
      <c r="G142" s="204"/>
      <c r="H142" s="206" t="s">
        <v>1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148</v>
      </c>
      <c r="AU142" s="213" t="s">
        <v>83</v>
      </c>
      <c r="AV142" s="13" t="s">
        <v>8</v>
      </c>
      <c r="AW142" s="13" t="s">
        <v>31</v>
      </c>
      <c r="AX142" s="13" t="s">
        <v>75</v>
      </c>
      <c r="AY142" s="213" t="s">
        <v>139</v>
      </c>
    </row>
    <row r="143" spans="2:51" s="14" customFormat="1" ht="11.25">
      <c r="B143" s="214"/>
      <c r="C143" s="215"/>
      <c r="D143" s="205" t="s">
        <v>148</v>
      </c>
      <c r="E143" s="216" t="s">
        <v>1</v>
      </c>
      <c r="F143" s="217" t="s">
        <v>8</v>
      </c>
      <c r="G143" s="215"/>
      <c r="H143" s="218">
        <v>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148</v>
      </c>
      <c r="AU143" s="224" t="s">
        <v>83</v>
      </c>
      <c r="AV143" s="14" t="s">
        <v>83</v>
      </c>
      <c r="AW143" s="14" t="s">
        <v>31</v>
      </c>
      <c r="AX143" s="14" t="s">
        <v>75</v>
      </c>
      <c r="AY143" s="224" t="s">
        <v>139</v>
      </c>
    </row>
    <row r="144" spans="2:51" s="15" customFormat="1" ht="11.25">
      <c r="B144" s="225"/>
      <c r="C144" s="226"/>
      <c r="D144" s="205" t="s">
        <v>148</v>
      </c>
      <c r="E144" s="227" t="s">
        <v>1</v>
      </c>
      <c r="F144" s="228" t="s">
        <v>151</v>
      </c>
      <c r="G144" s="226"/>
      <c r="H144" s="229">
        <v>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148</v>
      </c>
      <c r="AU144" s="235" t="s">
        <v>83</v>
      </c>
      <c r="AV144" s="15" t="s">
        <v>146</v>
      </c>
      <c r="AW144" s="15" t="s">
        <v>31</v>
      </c>
      <c r="AX144" s="15" t="s">
        <v>8</v>
      </c>
      <c r="AY144" s="235" t="s">
        <v>139</v>
      </c>
    </row>
    <row r="145" spans="2:63" s="12" customFormat="1" ht="22.9" customHeight="1">
      <c r="B145" s="175"/>
      <c r="C145" s="176"/>
      <c r="D145" s="177" t="s">
        <v>74</v>
      </c>
      <c r="E145" s="189" t="s">
        <v>1111</v>
      </c>
      <c r="F145" s="189" t="s">
        <v>1112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SUM(P146:P150)</f>
        <v>0</v>
      </c>
      <c r="Q145" s="183"/>
      <c r="R145" s="184">
        <f>SUM(R146:R150)</f>
        <v>0</v>
      </c>
      <c r="S145" s="183"/>
      <c r="T145" s="185">
        <f>SUM(T146:T150)</f>
        <v>0</v>
      </c>
      <c r="AR145" s="186" t="s">
        <v>163</v>
      </c>
      <c r="AT145" s="187" t="s">
        <v>74</v>
      </c>
      <c r="AU145" s="187" t="s">
        <v>8</v>
      </c>
      <c r="AY145" s="186" t="s">
        <v>139</v>
      </c>
      <c r="BK145" s="188">
        <f>SUM(BK146:BK150)</f>
        <v>0</v>
      </c>
    </row>
    <row r="146" spans="1:65" s="2" customFormat="1" ht="16.5" customHeight="1">
      <c r="A146" s="34"/>
      <c r="B146" s="35"/>
      <c r="C146" s="191" t="s">
        <v>175</v>
      </c>
      <c r="D146" s="191" t="s">
        <v>141</v>
      </c>
      <c r="E146" s="192" t="s">
        <v>1113</v>
      </c>
      <c r="F146" s="193" t="s">
        <v>1114</v>
      </c>
      <c r="G146" s="194" t="s">
        <v>144</v>
      </c>
      <c r="H146" s="195">
        <v>2</v>
      </c>
      <c r="I146" s="196"/>
      <c r="J146" s="195">
        <f>ROUND(I146*H146,0)</f>
        <v>0</v>
      </c>
      <c r="K146" s="193" t="s">
        <v>1</v>
      </c>
      <c r="L146" s="39"/>
      <c r="M146" s="197" t="s">
        <v>1</v>
      </c>
      <c r="N146" s="198" t="s">
        <v>40</v>
      </c>
      <c r="O146" s="71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1090</v>
      </c>
      <c r="AT146" s="201" t="s">
        <v>141</v>
      </c>
      <c r="AU146" s="201" t="s">
        <v>83</v>
      </c>
      <c r="AY146" s="17" t="s">
        <v>139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7" t="s">
        <v>8</v>
      </c>
      <c r="BK146" s="202">
        <f>ROUND(I146*H146,0)</f>
        <v>0</v>
      </c>
      <c r="BL146" s="17" t="s">
        <v>1090</v>
      </c>
      <c r="BM146" s="201" t="s">
        <v>1115</v>
      </c>
    </row>
    <row r="147" spans="2:51" s="13" customFormat="1" ht="11.25">
      <c r="B147" s="203"/>
      <c r="C147" s="204"/>
      <c r="D147" s="205" t="s">
        <v>148</v>
      </c>
      <c r="E147" s="206" t="s">
        <v>1</v>
      </c>
      <c r="F147" s="207" t="s">
        <v>1116</v>
      </c>
      <c r="G147" s="204"/>
      <c r="H147" s="206" t="s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148</v>
      </c>
      <c r="AU147" s="213" t="s">
        <v>83</v>
      </c>
      <c r="AV147" s="13" t="s">
        <v>8</v>
      </c>
      <c r="AW147" s="13" t="s">
        <v>31</v>
      </c>
      <c r="AX147" s="13" t="s">
        <v>75</v>
      </c>
      <c r="AY147" s="213" t="s">
        <v>139</v>
      </c>
    </row>
    <row r="148" spans="2:51" s="14" customFormat="1" ht="11.25">
      <c r="B148" s="214"/>
      <c r="C148" s="215"/>
      <c r="D148" s="205" t="s">
        <v>148</v>
      </c>
      <c r="E148" s="216" t="s">
        <v>1</v>
      </c>
      <c r="F148" s="217" t="s">
        <v>83</v>
      </c>
      <c r="G148" s="215"/>
      <c r="H148" s="218">
        <v>2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148</v>
      </c>
      <c r="AU148" s="224" t="s">
        <v>83</v>
      </c>
      <c r="AV148" s="14" t="s">
        <v>83</v>
      </c>
      <c r="AW148" s="14" t="s">
        <v>31</v>
      </c>
      <c r="AX148" s="14" t="s">
        <v>75</v>
      </c>
      <c r="AY148" s="224" t="s">
        <v>139</v>
      </c>
    </row>
    <row r="149" spans="2:51" s="15" customFormat="1" ht="11.25">
      <c r="B149" s="225"/>
      <c r="C149" s="226"/>
      <c r="D149" s="205" t="s">
        <v>148</v>
      </c>
      <c r="E149" s="227" t="s">
        <v>1</v>
      </c>
      <c r="F149" s="228" t="s">
        <v>151</v>
      </c>
      <c r="G149" s="226"/>
      <c r="H149" s="229">
        <v>2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148</v>
      </c>
      <c r="AU149" s="235" t="s">
        <v>83</v>
      </c>
      <c r="AV149" s="15" t="s">
        <v>146</v>
      </c>
      <c r="AW149" s="15" t="s">
        <v>31</v>
      </c>
      <c r="AX149" s="15" t="s">
        <v>8</v>
      </c>
      <c r="AY149" s="235" t="s">
        <v>139</v>
      </c>
    </row>
    <row r="150" spans="1:65" s="2" customFormat="1" ht="16.5" customHeight="1">
      <c r="A150" s="34"/>
      <c r="B150" s="35"/>
      <c r="C150" s="191" t="s">
        <v>181</v>
      </c>
      <c r="D150" s="191" t="s">
        <v>141</v>
      </c>
      <c r="E150" s="192" t="s">
        <v>1117</v>
      </c>
      <c r="F150" s="193" t="s">
        <v>1118</v>
      </c>
      <c r="G150" s="194" t="s">
        <v>144</v>
      </c>
      <c r="H150" s="195">
        <v>4</v>
      </c>
      <c r="I150" s="196"/>
      <c r="J150" s="195">
        <f>ROUND(I150*H150,0)</f>
        <v>0</v>
      </c>
      <c r="K150" s="193" t="s">
        <v>1</v>
      </c>
      <c r="L150" s="39"/>
      <c r="M150" s="197" t="s">
        <v>1</v>
      </c>
      <c r="N150" s="198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1090</v>
      </c>
      <c r="AT150" s="201" t="s">
        <v>141</v>
      </c>
      <c r="AU150" s="201" t="s">
        <v>83</v>
      </c>
      <c r="AY150" s="17" t="s">
        <v>139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</v>
      </c>
      <c r="BK150" s="202">
        <f>ROUND(I150*H150,0)</f>
        <v>0</v>
      </c>
      <c r="BL150" s="17" t="s">
        <v>1090</v>
      </c>
      <c r="BM150" s="201" t="s">
        <v>1119</v>
      </c>
    </row>
    <row r="151" spans="2:63" s="12" customFormat="1" ht="22.9" customHeight="1">
      <c r="B151" s="175"/>
      <c r="C151" s="176"/>
      <c r="D151" s="177" t="s">
        <v>74</v>
      </c>
      <c r="E151" s="189" t="s">
        <v>1120</v>
      </c>
      <c r="F151" s="189" t="s">
        <v>1121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SUM(P152:P155)</f>
        <v>0</v>
      </c>
      <c r="Q151" s="183"/>
      <c r="R151" s="184">
        <f>SUM(R152:R155)</f>
        <v>0</v>
      </c>
      <c r="S151" s="183"/>
      <c r="T151" s="185">
        <f>SUM(T152:T155)</f>
        <v>0</v>
      </c>
      <c r="AR151" s="186" t="s">
        <v>163</v>
      </c>
      <c r="AT151" s="187" t="s">
        <v>74</v>
      </c>
      <c r="AU151" s="187" t="s">
        <v>8</v>
      </c>
      <c r="AY151" s="186" t="s">
        <v>139</v>
      </c>
      <c r="BK151" s="188">
        <f>SUM(BK152:BK155)</f>
        <v>0</v>
      </c>
    </row>
    <row r="152" spans="1:65" s="2" customFormat="1" ht="16.5" customHeight="1">
      <c r="A152" s="34"/>
      <c r="B152" s="35"/>
      <c r="C152" s="191" t="s">
        <v>185</v>
      </c>
      <c r="D152" s="191" t="s">
        <v>141</v>
      </c>
      <c r="E152" s="192" t="s">
        <v>1122</v>
      </c>
      <c r="F152" s="193" t="s">
        <v>1123</v>
      </c>
      <c r="G152" s="194" t="s">
        <v>1124</v>
      </c>
      <c r="H152" s="195">
        <v>1</v>
      </c>
      <c r="I152" s="196"/>
      <c r="J152" s="195">
        <f>ROUND(I152*H152,0)</f>
        <v>0</v>
      </c>
      <c r="K152" s="193" t="s">
        <v>1</v>
      </c>
      <c r="L152" s="39"/>
      <c r="M152" s="197" t="s">
        <v>1</v>
      </c>
      <c r="N152" s="198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1090</v>
      </c>
      <c r="AT152" s="201" t="s">
        <v>141</v>
      </c>
      <c r="AU152" s="201" t="s">
        <v>83</v>
      </c>
      <c r="AY152" s="17" t="s">
        <v>139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</v>
      </c>
      <c r="BK152" s="202">
        <f>ROUND(I152*H152,0)</f>
        <v>0</v>
      </c>
      <c r="BL152" s="17" t="s">
        <v>1090</v>
      </c>
      <c r="BM152" s="201" t="s">
        <v>1125</v>
      </c>
    </row>
    <row r="153" spans="2:51" s="13" customFormat="1" ht="11.25">
      <c r="B153" s="203"/>
      <c r="C153" s="204"/>
      <c r="D153" s="205" t="s">
        <v>148</v>
      </c>
      <c r="E153" s="206" t="s">
        <v>1</v>
      </c>
      <c r="F153" s="207" t="s">
        <v>1126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148</v>
      </c>
      <c r="AU153" s="213" t="s">
        <v>83</v>
      </c>
      <c r="AV153" s="13" t="s">
        <v>8</v>
      </c>
      <c r="AW153" s="13" t="s">
        <v>31</v>
      </c>
      <c r="AX153" s="13" t="s">
        <v>75</v>
      </c>
      <c r="AY153" s="213" t="s">
        <v>139</v>
      </c>
    </row>
    <row r="154" spans="2:51" s="14" customFormat="1" ht="11.25">
      <c r="B154" s="214"/>
      <c r="C154" s="215"/>
      <c r="D154" s="205" t="s">
        <v>148</v>
      </c>
      <c r="E154" s="216" t="s">
        <v>1</v>
      </c>
      <c r="F154" s="217" t="s">
        <v>8</v>
      </c>
      <c r="G154" s="215"/>
      <c r="H154" s="218">
        <v>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148</v>
      </c>
      <c r="AU154" s="224" t="s">
        <v>83</v>
      </c>
      <c r="AV154" s="14" t="s">
        <v>83</v>
      </c>
      <c r="AW154" s="14" t="s">
        <v>31</v>
      </c>
      <c r="AX154" s="14" t="s">
        <v>75</v>
      </c>
      <c r="AY154" s="224" t="s">
        <v>139</v>
      </c>
    </row>
    <row r="155" spans="2:51" s="15" customFormat="1" ht="11.25">
      <c r="B155" s="225"/>
      <c r="C155" s="226"/>
      <c r="D155" s="205" t="s">
        <v>148</v>
      </c>
      <c r="E155" s="227" t="s">
        <v>1</v>
      </c>
      <c r="F155" s="228" t="s">
        <v>151</v>
      </c>
      <c r="G155" s="226"/>
      <c r="H155" s="229">
        <v>1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148</v>
      </c>
      <c r="AU155" s="235" t="s">
        <v>83</v>
      </c>
      <c r="AV155" s="15" t="s">
        <v>146</v>
      </c>
      <c r="AW155" s="15" t="s">
        <v>31</v>
      </c>
      <c r="AX155" s="15" t="s">
        <v>8</v>
      </c>
      <c r="AY155" s="235" t="s">
        <v>139</v>
      </c>
    </row>
    <row r="156" spans="2:63" s="12" customFormat="1" ht="22.9" customHeight="1">
      <c r="B156" s="175"/>
      <c r="C156" s="176"/>
      <c r="D156" s="177" t="s">
        <v>74</v>
      </c>
      <c r="E156" s="189" t="s">
        <v>1127</v>
      </c>
      <c r="F156" s="189" t="s">
        <v>1128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P157</f>
        <v>0</v>
      </c>
      <c r="Q156" s="183"/>
      <c r="R156" s="184">
        <f>R157</f>
        <v>0</v>
      </c>
      <c r="S156" s="183"/>
      <c r="T156" s="185">
        <f>T157</f>
        <v>0</v>
      </c>
      <c r="AR156" s="186" t="s">
        <v>163</v>
      </c>
      <c r="AT156" s="187" t="s">
        <v>74</v>
      </c>
      <c r="AU156" s="187" t="s">
        <v>8</v>
      </c>
      <c r="AY156" s="186" t="s">
        <v>139</v>
      </c>
      <c r="BK156" s="188">
        <f>BK157</f>
        <v>0</v>
      </c>
    </row>
    <row r="157" spans="1:65" s="2" customFormat="1" ht="16.5" customHeight="1">
      <c r="A157" s="34"/>
      <c r="B157" s="35"/>
      <c r="C157" s="191" t="s">
        <v>189</v>
      </c>
      <c r="D157" s="191" t="s">
        <v>141</v>
      </c>
      <c r="E157" s="192" t="s">
        <v>1129</v>
      </c>
      <c r="F157" s="193" t="s">
        <v>1130</v>
      </c>
      <c r="G157" s="194" t="s">
        <v>144</v>
      </c>
      <c r="H157" s="195">
        <v>1</v>
      </c>
      <c r="I157" s="196"/>
      <c r="J157" s="195">
        <f>ROUND(I157*H157,0)</f>
        <v>0</v>
      </c>
      <c r="K157" s="193" t="s">
        <v>1</v>
      </c>
      <c r="L157" s="39"/>
      <c r="M157" s="236" t="s">
        <v>1</v>
      </c>
      <c r="N157" s="237" t="s">
        <v>40</v>
      </c>
      <c r="O157" s="238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1090</v>
      </c>
      <c r="AT157" s="201" t="s">
        <v>141</v>
      </c>
      <c r="AU157" s="201" t="s">
        <v>83</v>
      </c>
      <c r="AY157" s="17" t="s">
        <v>139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7" t="s">
        <v>8</v>
      </c>
      <c r="BK157" s="202">
        <f>ROUND(I157*H157,0)</f>
        <v>0</v>
      </c>
      <c r="BL157" s="17" t="s">
        <v>1090</v>
      </c>
      <c r="BM157" s="201" t="s">
        <v>1131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SQKVEVeu3avMiQn33x1ZwyITvrotpHjBHCmbnqU7vMeAq5gbGSJQddvF0zp79WWIuMfEEvnYcztTLamHKpBFsA==" saltValue="yIAqX5S9fArF9vVxjtszpWWv2uubEd5fxr77MwUm52BvsXnlArmuUUuCKGcgi+kJCrxKg1dMJuhBzZDAmLagvw==" spinCount="100000" sheet="1" objects="1" scenarios="1" formatColumns="0" formatRows="0" autoFilter="0"/>
  <autoFilter ref="C125:K15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81">
      <selection activeCell="F191" sqref="F1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97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9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1" t="s">
        <v>1132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27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">
        <v>1133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9" t="s">
        <v>32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33</v>
      </c>
      <c r="F24" s="34"/>
      <c r="G24" s="34"/>
      <c r="H24" s="34"/>
      <c r="I24" s="119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9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21"/>
      <c r="B27" s="122"/>
      <c r="C27" s="121"/>
      <c r="D27" s="121"/>
      <c r="E27" s="304" t="s">
        <v>1</v>
      </c>
      <c r="F27" s="304"/>
      <c r="G27" s="304"/>
      <c r="H27" s="30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35</v>
      </c>
      <c r="E30" s="34"/>
      <c r="F30" s="34"/>
      <c r="G30" s="34"/>
      <c r="H30" s="34"/>
      <c r="I30" s="34"/>
      <c r="J30" s="126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37</v>
      </c>
      <c r="G32" s="34"/>
      <c r="H32" s="34"/>
      <c r="I32" s="127" t="s">
        <v>36</v>
      </c>
      <c r="J32" s="127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8" t="s">
        <v>39</v>
      </c>
      <c r="E33" s="119" t="s">
        <v>40</v>
      </c>
      <c r="F33" s="129">
        <f>ROUND((SUM(BE128:BE234)),2)</f>
        <v>0</v>
      </c>
      <c r="G33" s="34"/>
      <c r="H33" s="34"/>
      <c r="I33" s="130">
        <v>0.21</v>
      </c>
      <c r="J33" s="129">
        <f>ROUND(((SUM(BE128:BE234))*I33),2)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9" t="s">
        <v>41</v>
      </c>
      <c r="F34" s="129">
        <f>ROUND((SUM(BF128:BF234)),2)</f>
        <v>0</v>
      </c>
      <c r="G34" s="34"/>
      <c r="H34" s="34"/>
      <c r="I34" s="130">
        <v>0.15</v>
      </c>
      <c r="J34" s="129">
        <f>ROUND(((SUM(BF128:BF234))*I34),2)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42</v>
      </c>
      <c r="F35" s="129">
        <f>ROUND((SUM(BG128:BG234)),2)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43</v>
      </c>
      <c r="F36" s="129">
        <f>ROUND((SUM(BH128:BH234)),2)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44</v>
      </c>
      <c r="F37" s="129">
        <f>ROUND((SUM(BI128:BI234)),2)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SO-301-1 - Vodovod 1. etapa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>Ing. Aleš Kreisl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Roman Charvát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115</v>
      </c>
      <c r="D94" s="150"/>
      <c r="E94" s="150"/>
      <c r="F94" s="150"/>
      <c r="G94" s="150"/>
      <c r="H94" s="150"/>
      <c r="I94" s="150"/>
      <c r="J94" s="151" t="s">
        <v>116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117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5" customHeight="1">
      <c r="B97" s="153"/>
      <c r="C97" s="154"/>
      <c r="D97" s="155" t="s">
        <v>119</v>
      </c>
      <c r="E97" s="156"/>
      <c r="F97" s="156"/>
      <c r="G97" s="156"/>
      <c r="H97" s="156"/>
      <c r="I97" s="156"/>
      <c r="J97" s="157">
        <f>J129</f>
        <v>0</v>
      </c>
      <c r="K97" s="154"/>
      <c r="L97" s="158"/>
    </row>
    <row r="98" spans="2:12" s="10" customFormat="1" ht="19.9" customHeight="1">
      <c r="B98" s="159"/>
      <c r="C98" s="104"/>
      <c r="D98" s="160" t="s">
        <v>120</v>
      </c>
      <c r="E98" s="161"/>
      <c r="F98" s="161"/>
      <c r="G98" s="161"/>
      <c r="H98" s="161"/>
      <c r="I98" s="161"/>
      <c r="J98" s="162">
        <f>J130</f>
        <v>0</v>
      </c>
      <c r="K98" s="104"/>
      <c r="L98" s="163"/>
    </row>
    <row r="99" spans="2:12" s="10" customFormat="1" ht="19.9" customHeight="1">
      <c r="B99" s="159"/>
      <c r="C99" s="104"/>
      <c r="D99" s="160" t="s">
        <v>477</v>
      </c>
      <c r="E99" s="161"/>
      <c r="F99" s="161"/>
      <c r="G99" s="161"/>
      <c r="H99" s="161"/>
      <c r="I99" s="161"/>
      <c r="J99" s="162">
        <f>J167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478</v>
      </c>
      <c r="E100" s="161"/>
      <c r="F100" s="161"/>
      <c r="G100" s="161"/>
      <c r="H100" s="161"/>
      <c r="I100" s="161"/>
      <c r="J100" s="162">
        <f>J174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479</v>
      </c>
      <c r="E101" s="161"/>
      <c r="F101" s="161"/>
      <c r="G101" s="161"/>
      <c r="H101" s="161"/>
      <c r="I101" s="161"/>
      <c r="J101" s="162">
        <f>J183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121</v>
      </c>
      <c r="E102" s="161"/>
      <c r="F102" s="161"/>
      <c r="G102" s="161"/>
      <c r="H102" s="161"/>
      <c r="I102" s="161"/>
      <c r="J102" s="162">
        <f>J213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122</v>
      </c>
      <c r="E103" s="161"/>
      <c r="F103" s="161"/>
      <c r="G103" s="161"/>
      <c r="H103" s="161"/>
      <c r="I103" s="161"/>
      <c r="J103" s="162">
        <f>J216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123</v>
      </c>
      <c r="E104" s="161"/>
      <c r="F104" s="161"/>
      <c r="G104" s="161"/>
      <c r="H104" s="161"/>
      <c r="I104" s="161"/>
      <c r="J104" s="162">
        <f>J222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1078</v>
      </c>
      <c r="E105" s="156"/>
      <c r="F105" s="156"/>
      <c r="G105" s="156"/>
      <c r="H105" s="156"/>
      <c r="I105" s="156"/>
      <c r="J105" s="157">
        <f>J224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1079</v>
      </c>
      <c r="E106" s="161"/>
      <c r="F106" s="161"/>
      <c r="G106" s="161"/>
      <c r="H106" s="161"/>
      <c r="I106" s="161"/>
      <c r="J106" s="162">
        <f>J225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1080</v>
      </c>
      <c r="E107" s="161"/>
      <c r="F107" s="161"/>
      <c r="G107" s="161"/>
      <c r="H107" s="161"/>
      <c r="I107" s="161"/>
      <c r="J107" s="162">
        <f>J230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1082</v>
      </c>
      <c r="E108" s="161"/>
      <c r="F108" s="161"/>
      <c r="G108" s="161"/>
      <c r="H108" s="161"/>
      <c r="I108" s="161"/>
      <c r="J108" s="162">
        <f>J232</f>
        <v>0</v>
      </c>
      <c r="K108" s="104"/>
      <c r="L108" s="163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124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5" t="str">
        <f>E7</f>
        <v>Stavební úpravy v ulici J. Šíra Vrchlabí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3" t="str">
        <f>E9</f>
        <v>SO-301-1 - Vodovod 1. etapa</v>
      </c>
      <c r="F120" s="307"/>
      <c r="G120" s="307"/>
      <c r="H120" s="307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1. 2. 2023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30</v>
      </c>
      <c r="J124" s="32" t="str">
        <f>E21</f>
        <v>Ing. Aleš Kreisl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>Ing. Roman Charvát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125</v>
      </c>
      <c r="D127" s="167" t="s">
        <v>60</v>
      </c>
      <c r="E127" s="167" t="s">
        <v>56</v>
      </c>
      <c r="F127" s="167" t="s">
        <v>57</v>
      </c>
      <c r="G127" s="167" t="s">
        <v>126</v>
      </c>
      <c r="H127" s="167" t="s">
        <v>127</v>
      </c>
      <c r="I127" s="167" t="s">
        <v>128</v>
      </c>
      <c r="J127" s="167" t="s">
        <v>116</v>
      </c>
      <c r="K127" s="168" t="s">
        <v>129</v>
      </c>
      <c r="L127" s="169"/>
      <c r="M127" s="75" t="s">
        <v>1</v>
      </c>
      <c r="N127" s="76" t="s">
        <v>39</v>
      </c>
      <c r="O127" s="76" t="s">
        <v>130</v>
      </c>
      <c r="P127" s="76" t="s">
        <v>131</v>
      </c>
      <c r="Q127" s="76" t="s">
        <v>132</v>
      </c>
      <c r="R127" s="76" t="s">
        <v>133</v>
      </c>
      <c r="S127" s="76" t="s">
        <v>134</v>
      </c>
      <c r="T127" s="77" t="s">
        <v>135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136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P129+P224</f>
        <v>0</v>
      </c>
      <c r="Q128" s="79"/>
      <c r="R128" s="172">
        <f>R129+R224</f>
        <v>5.339836945999999</v>
      </c>
      <c r="S128" s="79"/>
      <c r="T128" s="173">
        <f>T129+T224</f>
        <v>54.876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118</v>
      </c>
      <c r="BK128" s="174">
        <f>BK129+BK224</f>
        <v>0</v>
      </c>
    </row>
    <row r="129" spans="2:63" s="12" customFormat="1" ht="25.9" customHeight="1">
      <c r="B129" s="175"/>
      <c r="C129" s="176"/>
      <c r="D129" s="177" t="s">
        <v>74</v>
      </c>
      <c r="E129" s="178" t="s">
        <v>137</v>
      </c>
      <c r="F129" s="178" t="s">
        <v>138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P130+P167+P174+P183+P213+P216+P222</f>
        <v>0</v>
      </c>
      <c r="Q129" s="183"/>
      <c r="R129" s="184">
        <f>R130+R167+R174+R183+R213+R216+R222</f>
        <v>5.339836945999999</v>
      </c>
      <c r="S129" s="183"/>
      <c r="T129" s="185">
        <f>T130+T167+T174+T183+T213+T216+T222</f>
        <v>54.876</v>
      </c>
      <c r="AR129" s="186" t="s">
        <v>8</v>
      </c>
      <c r="AT129" s="187" t="s">
        <v>74</v>
      </c>
      <c r="AU129" s="187" t="s">
        <v>75</v>
      </c>
      <c r="AY129" s="186" t="s">
        <v>139</v>
      </c>
      <c r="BK129" s="188">
        <f>BK130+BK167+BK174+BK183+BK213+BK216+BK222</f>
        <v>0</v>
      </c>
    </row>
    <row r="130" spans="2:63" s="12" customFormat="1" ht="22.9" customHeight="1">
      <c r="B130" s="175"/>
      <c r="C130" s="176"/>
      <c r="D130" s="177" t="s">
        <v>74</v>
      </c>
      <c r="E130" s="189" t="s">
        <v>8</v>
      </c>
      <c r="F130" s="189" t="s">
        <v>140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SUM(P131:P166)</f>
        <v>0</v>
      </c>
      <c r="Q130" s="183"/>
      <c r="R130" s="184">
        <f>SUM(R131:R166)</f>
        <v>0.281494512</v>
      </c>
      <c r="S130" s="183"/>
      <c r="T130" s="185">
        <f>SUM(T131:T166)</f>
        <v>54.876</v>
      </c>
      <c r="AR130" s="186" t="s">
        <v>8</v>
      </c>
      <c r="AT130" s="187" t="s">
        <v>74</v>
      </c>
      <c r="AU130" s="187" t="s">
        <v>8</v>
      </c>
      <c r="AY130" s="186" t="s">
        <v>139</v>
      </c>
      <c r="BK130" s="188">
        <f>SUM(BK131:BK166)</f>
        <v>0</v>
      </c>
    </row>
    <row r="131" spans="1:65" s="2" customFormat="1" ht="24.2" customHeight="1">
      <c r="A131" s="34"/>
      <c r="B131" s="35"/>
      <c r="C131" s="191" t="s">
        <v>8</v>
      </c>
      <c r="D131" s="191" t="s">
        <v>141</v>
      </c>
      <c r="E131" s="192" t="s">
        <v>1134</v>
      </c>
      <c r="F131" s="193" t="s">
        <v>1135</v>
      </c>
      <c r="G131" s="194" t="s">
        <v>166</v>
      </c>
      <c r="H131" s="195">
        <v>107.6</v>
      </c>
      <c r="I131" s="196"/>
      <c r="J131" s="195">
        <f>ROUND(I131*H131,0)</f>
        <v>0</v>
      </c>
      <c r="K131" s="193" t="s">
        <v>1136</v>
      </c>
      <c r="L131" s="39"/>
      <c r="M131" s="197" t="s">
        <v>1</v>
      </c>
      <c r="N131" s="198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0.29</v>
      </c>
      <c r="T131" s="200">
        <f>S131*H131</f>
        <v>31.203999999999997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146</v>
      </c>
      <c r="AT131" s="201" t="s">
        <v>141</v>
      </c>
      <c r="AU131" s="201" t="s">
        <v>83</v>
      </c>
      <c r="AY131" s="17" t="s">
        <v>139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</v>
      </c>
      <c r="BK131" s="202">
        <f>ROUND(I131*H131,0)</f>
        <v>0</v>
      </c>
      <c r="BL131" s="17" t="s">
        <v>146</v>
      </c>
      <c r="BM131" s="201" t="s">
        <v>1137</v>
      </c>
    </row>
    <row r="132" spans="2:51" s="14" customFormat="1" ht="11.25">
      <c r="B132" s="214"/>
      <c r="C132" s="215"/>
      <c r="D132" s="205" t="s">
        <v>148</v>
      </c>
      <c r="E132" s="216" t="s">
        <v>1</v>
      </c>
      <c r="F132" s="217" t="s">
        <v>1138</v>
      </c>
      <c r="G132" s="215"/>
      <c r="H132" s="218">
        <v>107.6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148</v>
      </c>
      <c r="AU132" s="224" t="s">
        <v>83</v>
      </c>
      <c r="AV132" s="14" t="s">
        <v>83</v>
      </c>
      <c r="AW132" s="14" t="s">
        <v>31</v>
      </c>
      <c r="AX132" s="14" t="s">
        <v>8</v>
      </c>
      <c r="AY132" s="224" t="s">
        <v>139</v>
      </c>
    </row>
    <row r="133" spans="1:65" s="2" customFormat="1" ht="24.2" customHeight="1">
      <c r="A133" s="34"/>
      <c r="B133" s="35"/>
      <c r="C133" s="191" t="s">
        <v>83</v>
      </c>
      <c r="D133" s="191" t="s">
        <v>141</v>
      </c>
      <c r="E133" s="192" t="s">
        <v>1139</v>
      </c>
      <c r="F133" s="193" t="s">
        <v>1140</v>
      </c>
      <c r="G133" s="194" t="s">
        <v>166</v>
      </c>
      <c r="H133" s="195">
        <v>107.6</v>
      </c>
      <c r="I133" s="196"/>
      <c r="J133" s="195">
        <f>ROUND(I133*H133,0)</f>
        <v>0</v>
      </c>
      <c r="K133" s="193" t="s">
        <v>1136</v>
      </c>
      <c r="L133" s="39"/>
      <c r="M133" s="197" t="s">
        <v>1</v>
      </c>
      <c r="N133" s="198" t="s">
        <v>40</v>
      </c>
      <c r="O133" s="71"/>
      <c r="P133" s="199">
        <f>O133*H133</f>
        <v>0</v>
      </c>
      <c r="Q133" s="199">
        <v>0</v>
      </c>
      <c r="R133" s="199">
        <f>Q133*H133</f>
        <v>0</v>
      </c>
      <c r="S133" s="199">
        <v>0.22</v>
      </c>
      <c r="T133" s="200">
        <f>S133*H133</f>
        <v>23.672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146</v>
      </c>
      <c r="AT133" s="201" t="s">
        <v>141</v>
      </c>
      <c r="AU133" s="201" t="s">
        <v>83</v>
      </c>
      <c r="AY133" s="17" t="s">
        <v>139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7" t="s">
        <v>8</v>
      </c>
      <c r="BK133" s="202">
        <f>ROUND(I133*H133,0)</f>
        <v>0</v>
      </c>
      <c r="BL133" s="17" t="s">
        <v>146</v>
      </c>
      <c r="BM133" s="201" t="s">
        <v>1141</v>
      </c>
    </row>
    <row r="134" spans="2:51" s="14" customFormat="1" ht="11.25">
      <c r="B134" s="214"/>
      <c r="C134" s="215"/>
      <c r="D134" s="205" t="s">
        <v>148</v>
      </c>
      <c r="E134" s="216" t="s">
        <v>1</v>
      </c>
      <c r="F134" s="217" t="s">
        <v>1138</v>
      </c>
      <c r="G134" s="215"/>
      <c r="H134" s="218">
        <v>107.6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148</v>
      </c>
      <c r="AU134" s="224" t="s">
        <v>83</v>
      </c>
      <c r="AV134" s="14" t="s">
        <v>83</v>
      </c>
      <c r="AW134" s="14" t="s">
        <v>31</v>
      </c>
      <c r="AX134" s="14" t="s">
        <v>8</v>
      </c>
      <c r="AY134" s="224" t="s">
        <v>139</v>
      </c>
    </row>
    <row r="135" spans="1:65" s="2" customFormat="1" ht="33" customHeight="1">
      <c r="A135" s="34"/>
      <c r="B135" s="35"/>
      <c r="C135" s="191" t="s">
        <v>156</v>
      </c>
      <c r="D135" s="191" t="s">
        <v>141</v>
      </c>
      <c r="E135" s="192" t="s">
        <v>1142</v>
      </c>
      <c r="F135" s="193" t="s">
        <v>1143</v>
      </c>
      <c r="G135" s="194" t="s">
        <v>282</v>
      </c>
      <c r="H135" s="195">
        <v>96.84</v>
      </c>
      <c r="I135" s="196"/>
      <c r="J135" s="195">
        <f>ROUND(I135*H135,0)</f>
        <v>0</v>
      </c>
      <c r="K135" s="193" t="s">
        <v>1136</v>
      </c>
      <c r="L135" s="39"/>
      <c r="M135" s="197" t="s">
        <v>1</v>
      </c>
      <c r="N135" s="198" t="s">
        <v>40</v>
      </c>
      <c r="O135" s="7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146</v>
      </c>
      <c r="AT135" s="201" t="s">
        <v>141</v>
      </c>
      <c r="AU135" s="201" t="s">
        <v>83</v>
      </c>
      <c r="AY135" s="17" t="s">
        <v>139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7" t="s">
        <v>8</v>
      </c>
      <c r="BK135" s="202">
        <f>ROUND(I135*H135,0)</f>
        <v>0</v>
      </c>
      <c r="BL135" s="17" t="s">
        <v>146</v>
      </c>
      <c r="BM135" s="201" t="s">
        <v>1144</v>
      </c>
    </row>
    <row r="136" spans="2:51" s="13" customFormat="1" ht="11.25">
      <c r="B136" s="203"/>
      <c r="C136" s="204"/>
      <c r="D136" s="205" t="s">
        <v>148</v>
      </c>
      <c r="E136" s="206" t="s">
        <v>1</v>
      </c>
      <c r="F136" s="207" t="s">
        <v>1145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148</v>
      </c>
      <c r="AU136" s="213" t="s">
        <v>83</v>
      </c>
      <c r="AV136" s="13" t="s">
        <v>8</v>
      </c>
      <c r="AW136" s="13" t="s">
        <v>31</v>
      </c>
      <c r="AX136" s="13" t="s">
        <v>75</v>
      </c>
      <c r="AY136" s="213" t="s">
        <v>139</v>
      </c>
    </row>
    <row r="137" spans="2:51" s="14" customFormat="1" ht="11.25">
      <c r="B137" s="214"/>
      <c r="C137" s="215"/>
      <c r="D137" s="205" t="s">
        <v>148</v>
      </c>
      <c r="E137" s="216" t="s">
        <v>1</v>
      </c>
      <c r="F137" s="217" t="s">
        <v>1146</v>
      </c>
      <c r="G137" s="215"/>
      <c r="H137" s="218">
        <v>96.84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148</v>
      </c>
      <c r="AU137" s="224" t="s">
        <v>83</v>
      </c>
      <c r="AV137" s="14" t="s">
        <v>83</v>
      </c>
      <c r="AW137" s="14" t="s">
        <v>31</v>
      </c>
      <c r="AX137" s="14" t="s">
        <v>8</v>
      </c>
      <c r="AY137" s="224" t="s">
        <v>139</v>
      </c>
    </row>
    <row r="138" spans="1:65" s="2" customFormat="1" ht="33" customHeight="1">
      <c r="A138" s="34"/>
      <c r="B138" s="35"/>
      <c r="C138" s="191" t="s">
        <v>146</v>
      </c>
      <c r="D138" s="191" t="s">
        <v>141</v>
      </c>
      <c r="E138" s="192" t="s">
        <v>1147</v>
      </c>
      <c r="F138" s="193" t="s">
        <v>1148</v>
      </c>
      <c r="G138" s="194" t="s">
        <v>282</v>
      </c>
      <c r="H138" s="195">
        <v>96.84</v>
      </c>
      <c r="I138" s="196"/>
      <c r="J138" s="195">
        <f>ROUND(I138*H138,0)</f>
        <v>0</v>
      </c>
      <c r="K138" s="193" t="s">
        <v>1136</v>
      </c>
      <c r="L138" s="39"/>
      <c r="M138" s="197" t="s">
        <v>1</v>
      </c>
      <c r="N138" s="198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146</v>
      </c>
      <c r="AT138" s="201" t="s">
        <v>141</v>
      </c>
      <c r="AU138" s="201" t="s">
        <v>83</v>
      </c>
      <c r="AY138" s="17" t="s">
        <v>139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</v>
      </c>
      <c r="BK138" s="202">
        <f>ROUND(I138*H138,0)</f>
        <v>0</v>
      </c>
      <c r="BL138" s="17" t="s">
        <v>146</v>
      </c>
      <c r="BM138" s="201" t="s">
        <v>1149</v>
      </c>
    </row>
    <row r="139" spans="2:51" s="13" customFormat="1" ht="11.25">
      <c r="B139" s="203"/>
      <c r="C139" s="204"/>
      <c r="D139" s="205" t="s">
        <v>148</v>
      </c>
      <c r="E139" s="206" t="s">
        <v>1</v>
      </c>
      <c r="F139" s="207" t="s">
        <v>1145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148</v>
      </c>
      <c r="AU139" s="213" t="s">
        <v>83</v>
      </c>
      <c r="AV139" s="13" t="s">
        <v>8</v>
      </c>
      <c r="AW139" s="13" t="s">
        <v>31</v>
      </c>
      <c r="AX139" s="13" t="s">
        <v>75</v>
      </c>
      <c r="AY139" s="213" t="s">
        <v>139</v>
      </c>
    </row>
    <row r="140" spans="2:51" s="14" customFormat="1" ht="11.25">
      <c r="B140" s="214"/>
      <c r="C140" s="215"/>
      <c r="D140" s="205" t="s">
        <v>148</v>
      </c>
      <c r="E140" s="216" t="s">
        <v>1</v>
      </c>
      <c r="F140" s="217" t="s">
        <v>1146</v>
      </c>
      <c r="G140" s="215"/>
      <c r="H140" s="218">
        <v>96.84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148</v>
      </c>
      <c r="AU140" s="224" t="s">
        <v>83</v>
      </c>
      <c r="AV140" s="14" t="s">
        <v>83</v>
      </c>
      <c r="AW140" s="14" t="s">
        <v>31</v>
      </c>
      <c r="AX140" s="14" t="s">
        <v>8</v>
      </c>
      <c r="AY140" s="224" t="s">
        <v>139</v>
      </c>
    </row>
    <row r="141" spans="1:65" s="2" customFormat="1" ht="21.75" customHeight="1">
      <c r="A141" s="34"/>
      <c r="B141" s="35"/>
      <c r="C141" s="191" t="s">
        <v>163</v>
      </c>
      <c r="D141" s="191" t="s">
        <v>141</v>
      </c>
      <c r="E141" s="192" t="s">
        <v>1150</v>
      </c>
      <c r="F141" s="193" t="s">
        <v>1151</v>
      </c>
      <c r="G141" s="194" t="s">
        <v>166</v>
      </c>
      <c r="H141" s="195">
        <v>484.2</v>
      </c>
      <c r="I141" s="196"/>
      <c r="J141" s="195">
        <f>ROUND(I141*H141,0)</f>
        <v>0</v>
      </c>
      <c r="K141" s="193" t="s">
        <v>145</v>
      </c>
      <c r="L141" s="39"/>
      <c r="M141" s="197" t="s">
        <v>1</v>
      </c>
      <c r="N141" s="198" t="s">
        <v>40</v>
      </c>
      <c r="O141" s="71"/>
      <c r="P141" s="199">
        <f>O141*H141</f>
        <v>0</v>
      </c>
      <c r="Q141" s="199">
        <v>0.00058136</v>
      </c>
      <c r="R141" s="199">
        <f>Q141*H141</f>
        <v>0.281494512</v>
      </c>
      <c r="S141" s="199">
        <v>0</v>
      </c>
      <c r="T141" s="20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146</v>
      </c>
      <c r="AT141" s="201" t="s">
        <v>141</v>
      </c>
      <c r="AU141" s="201" t="s">
        <v>83</v>
      </c>
      <c r="AY141" s="17" t="s">
        <v>139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7" t="s">
        <v>8</v>
      </c>
      <c r="BK141" s="202">
        <f>ROUND(I141*H141,0)</f>
        <v>0</v>
      </c>
      <c r="BL141" s="17" t="s">
        <v>146</v>
      </c>
      <c r="BM141" s="201" t="s">
        <v>1152</v>
      </c>
    </row>
    <row r="142" spans="2:51" s="13" customFormat="1" ht="11.25">
      <c r="B142" s="203"/>
      <c r="C142" s="204"/>
      <c r="D142" s="205" t="s">
        <v>148</v>
      </c>
      <c r="E142" s="206" t="s">
        <v>1</v>
      </c>
      <c r="F142" s="207" t="s">
        <v>1153</v>
      </c>
      <c r="G142" s="204"/>
      <c r="H142" s="206" t="s">
        <v>1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148</v>
      </c>
      <c r="AU142" s="213" t="s">
        <v>83</v>
      </c>
      <c r="AV142" s="13" t="s">
        <v>8</v>
      </c>
      <c r="AW142" s="13" t="s">
        <v>31</v>
      </c>
      <c r="AX142" s="13" t="s">
        <v>75</v>
      </c>
      <c r="AY142" s="213" t="s">
        <v>139</v>
      </c>
    </row>
    <row r="143" spans="2:51" s="14" customFormat="1" ht="11.25">
      <c r="B143" s="214"/>
      <c r="C143" s="215"/>
      <c r="D143" s="205" t="s">
        <v>148</v>
      </c>
      <c r="E143" s="216" t="s">
        <v>1</v>
      </c>
      <c r="F143" s="217" t="s">
        <v>1154</v>
      </c>
      <c r="G143" s="215"/>
      <c r="H143" s="218">
        <v>484.2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148</v>
      </c>
      <c r="AU143" s="224" t="s">
        <v>83</v>
      </c>
      <c r="AV143" s="14" t="s">
        <v>83</v>
      </c>
      <c r="AW143" s="14" t="s">
        <v>31</v>
      </c>
      <c r="AX143" s="14" t="s">
        <v>8</v>
      </c>
      <c r="AY143" s="224" t="s">
        <v>139</v>
      </c>
    </row>
    <row r="144" spans="1:65" s="2" customFormat="1" ht="21.75" customHeight="1">
      <c r="A144" s="34"/>
      <c r="B144" s="35"/>
      <c r="C144" s="191" t="s">
        <v>170</v>
      </c>
      <c r="D144" s="191" t="s">
        <v>141</v>
      </c>
      <c r="E144" s="192" t="s">
        <v>1155</v>
      </c>
      <c r="F144" s="193" t="s">
        <v>1156</v>
      </c>
      <c r="G144" s="194" t="s">
        <v>166</v>
      </c>
      <c r="H144" s="195">
        <v>484.2</v>
      </c>
      <c r="I144" s="196"/>
      <c r="J144" s="195">
        <f>ROUND(I144*H144,0)</f>
        <v>0</v>
      </c>
      <c r="K144" s="193" t="s">
        <v>145</v>
      </c>
      <c r="L144" s="39"/>
      <c r="M144" s="197" t="s">
        <v>1</v>
      </c>
      <c r="N144" s="198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146</v>
      </c>
      <c r="AT144" s="201" t="s">
        <v>141</v>
      </c>
      <c r="AU144" s="201" t="s">
        <v>83</v>
      </c>
      <c r="AY144" s="17" t="s">
        <v>139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</v>
      </c>
      <c r="BK144" s="202">
        <f>ROUND(I144*H144,0)</f>
        <v>0</v>
      </c>
      <c r="BL144" s="17" t="s">
        <v>146</v>
      </c>
      <c r="BM144" s="201" t="s">
        <v>1157</v>
      </c>
    </row>
    <row r="145" spans="1:65" s="2" customFormat="1" ht="33" customHeight="1">
      <c r="A145" s="34"/>
      <c r="B145" s="35"/>
      <c r="C145" s="191" t="s">
        <v>175</v>
      </c>
      <c r="D145" s="191" t="s">
        <v>141</v>
      </c>
      <c r="E145" s="192" t="s">
        <v>1158</v>
      </c>
      <c r="F145" s="193" t="s">
        <v>1159</v>
      </c>
      <c r="G145" s="194" t="s">
        <v>282</v>
      </c>
      <c r="H145" s="195">
        <v>93.61</v>
      </c>
      <c r="I145" s="196"/>
      <c r="J145" s="195">
        <f>ROUND(I145*H145,0)</f>
        <v>0</v>
      </c>
      <c r="K145" s="193" t="s">
        <v>1136</v>
      </c>
      <c r="L145" s="39"/>
      <c r="M145" s="197" t="s">
        <v>1</v>
      </c>
      <c r="N145" s="198" t="s">
        <v>40</v>
      </c>
      <c r="O145" s="71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146</v>
      </c>
      <c r="AT145" s="201" t="s">
        <v>141</v>
      </c>
      <c r="AU145" s="201" t="s">
        <v>83</v>
      </c>
      <c r="AY145" s="17" t="s">
        <v>139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7" t="s">
        <v>8</v>
      </c>
      <c r="BK145" s="202">
        <f>ROUND(I145*H145,0)</f>
        <v>0</v>
      </c>
      <c r="BL145" s="17" t="s">
        <v>146</v>
      </c>
      <c r="BM145" s="201" t="s">
        <v>1160</v>
      </c>
    </row>
    <row r="146" spans="2:51" s="14" customFormat="1" ht="11.25">
      <c r="B146" s="214"/>
      <c r="C146" s="215"/>
      <c r="D146" s="205" t="s">
        <v>148</v>
      </c>
      <c r="E146" s="216" t="s">
        <v>1</v>
      </c>
      <c r="F146" s="217" t="s">
        <v>1161</v>
      </c>
      <c r="G146" s="215"/>
      <c r="H146" s="218">
        <v>93.61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148</v>
      </c>
      <c r="AU146" s="224" t="s">
        <v>83</v>
      </c>
      <c r="AV146" s="14" t="s">
        <v>83</v>
      </c>
      <c r="AW146" s="14" t="s">
        <v>31</v>
      </c>
      <c r="AX146" s="14" t="s">
        <v>8</v>
      </c>
      <c r="AY146" s="224" t="s">
        <v>139</v>
      </c>
    </row>
    <row r="147" spans="1:65" s="2" customFormat="1" ht="33" customHeight="1">
      <c r="A147" s="34"/>
      <c r="B147" s="35"/>
      <c r="C147" s="191" t="s">
        <v>181</v>
      </c>
      <c r="D147" s="191" t="s">
        <v>141</v>
      </c>
      <c r="E147" s="192" t="s">
        <v>1162</v>
      </c>
      <c r="F147" s="193" t="s">
        <v>1163</v>
      </c>
      <c r="G147" s="194" t="s">
        <v>282</v>
      </c>
      <c r="H147" s="195">
        <v>93.61</v>
      </c>
      <c r="I147" s="196"/>
      <c r="J147" s="195">
        <f>ROUND(I147*H147,0)</f>
        <v>0</v>
      </c>
      <c r="K147" s="193" t="s">
        <v>1136</v>
      </c>
      <c r="L147" s="39"/>
      <c r="M147" s="197" t="s">
        <v>1</v>
      </c>
      <c r="N147" s="198" t="s">
        <v>40</v>
      </c>
      <c r="O147" s="71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1" t="s">
        <v>146</v>
      </c>
      <c r="AT147" s="201" t="s">
        <v>141</v>
      </c>
      <c r="AU147" s="201" t="s">
        <v>83</v>
      </c>
      <c r="AY147" s="17" t="s">
        <v>139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7" t="s">
        <v>8</v>
      </c>
      <c r="BK147" s="202">
        <f>ROUND(I147*H147,0)</f>
        <v>0</v>
      </c>
      <c r="BL147" s="17" t="s">
        <v>146</v>
      </c>
      <c r="BM147" s="201" t="s">
        <v>1164</v>
      </c>
    </row>
    <row r="148" spans="1:65" s="2" customFormat="1" ht="33" customHeight="1">
      <c r="A148" s="34"/>
      <c r="B148" s="35"/>
      <c r="C148" s="191" t="s">
        <v>185</v>
      </c>
      <c r="D148" s="191" t="s">
        <v>141</v>
      </c>
      <c r="E148" s="192" t="s">
        <v>529</v>
      </c>
      <c r="F148" s="193" t="s">
        <v>1165</v>
      </c>
      <c r="G148" s="194" t="s">
        <v>282</v>
      </c>
      <c r="H148" s="195">
        <v>50.04</v>
      </c>
      <c r="I148" s="196"/>
      <c r="J148" s="195">
        <f>ROUND(I148*H148,0)</f>
        <v>0</v>
      </c>
      <c r="K148" s="193" t="s">
        <v>1136</v>
      </c>
      <c r="L148" s="39"/>
      <c r="M148" s="197" t="s">
        <v>1</v>
      </c>
      <c r="N148" s="198" t="s">
        <v>40</v>
      </c>
      <c r="O148" s="7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146</v>
      </c>
      <c r="AT148" s="201" t="s">
        <v>141</v>
      </c>
      <c r="AU148" s="201" t="s">
        <v>83</v>
      </c>
      <c r="AY148" s="17" t="s">
        <v>139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7" t="s">
        <v>8</v>
      </c>
      <c r="BK148" s="202">
        <f>ROUND(I148*H148,0)</f>
        <v>0</v>
      </c>
      <c r="BL148" s="17" t="s">
        <v>146</v>
      </c>
      <c r="BM148" s="201" t="s">
        <v>1166</v>
      </c>
    </row>
    <row r="149" spans="2:51" s="14" customFormat="1" ht="11.25">
      <c r="B149" s="214"/>
      <c r="C149" s="215"/>
      <c r="D149" s="205" t="s">
        <v>148</v>
      </c>
      <c r="E149" s="216" t="s">
        <v>1</v>
      </c>
      <c r="F149" s="217" t="s">
        <v>1167</v>
      </c>
      <c r="G149" s="215"/>
      <c r="H149" s="218">
        <v>50.04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148</v>
      </c>
      <c r="AU149" s="224" t="s">
        <v>83</v>
      </c>
      <c r="AV149" s="14" t="s">
        <v>83</v>
      </c>
      <c r="AW149" s="14" t="s">
        <v>31</v>
      </c>
      <c r="AX149" s="14" t="s">
        <v>8</v>
      </c>
      <c r="AY149" s="224" t="s">
        <v>139</v>
      </c>
    </row>
    <row r="150" spans="1:65" s="2" customFormat="1" ht="33" customHeight="1">
      <c r="A150" s="34"/>
      <c r="B150" s="35"/>
      <c r="C150" s="191" t="s">
        <v>189</v>
      </c>
      <c r="D150" s="191" t="s">
        <v>141</v>
      </c>
      <c r="E150" s="192" t="s">
        <v>1168</v>
      </c>
      <c r="F150" s="193" t="s">
        <v>1169</v>
      </c>
      <c r="G150" s="194" t="s">
        <v>282</v>
      </c>
      <c r="H150" s="195">
        <v>50.04</v>
      </c>
      <c r="I150" s="196"/>
      <c r="J150" s="195">
        <f>ROUND(I150*H150,0)</f>
        <v>0</v>
      </c>
      <c r="K150" s="193" t="s">
        <v>1136</v>
      </c>
      <c r="L150" s="39"/>
      <c r="M150" s="197" t="s">
        <v>1</v>
      </c>
      <c r="N150" s="198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146</v>
      </c>
      <c r="AT150" s="201" t="s">
        <v>141</v>
      </c>
      <c r="AU150" s="201" t="s">
        <v>83</v>
      </c>
      <c r="AY150" s="17" t="s">
        <v>139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</v>
      </c>
      <c r="BK150" s="202">
        <f>ROUND(I150*H150,0)</f>
        <v>0</v>
      </c>
      <c r="BL150" s="17" t="s">
        <v>146</v>
      </c>
      <c r="BM150" s="201" t="s">
        <v>1170</v>
      </c>
    </row>
    <row r="151" spans="2:51" s="14" customFormat="1" ht="11.25">
      <c r="B151" s="214"/>
      <c r="C151" s="215"/>
      <c r="D151" s="205" t="s">
        <v>148</v>
      </c>
      <c r="E151" s="216" t="s">
        <v>1</v>
      </c>
      <c r="F151" s="217" t="s">
        <v>1167</v>
      </c>
      <c r="G151" s="215"/>
      <c r="H151" s="218">
        <v>50.04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148</v>
      </c>
      <c r="AU151" s="224" t="s">
        <v>83</v>
      </c>
      <c r="AV151" s="14" t="s">
        <v>83</v>
      </c>
      <c r="AW151" s="14" t="s">
        <v>31</v>
      </c>
      <c r="AX151" s="14" t="s">
        <v>8</v>
      </c>
      <c r="AY151" s="224" t="s">
        <v>139</v>
      </c>
    </row>
    <row r="152" spans="1:65" s="2" customFormat="1" ht="24.2" customHeight="1">
      <c r="A152" s="34"/>
      <c r="B152" s="35"/>
      <c r="C152" s="191" t="s">
        <v>193</v>
      </c>
      <c r="D152" s="191" t="s">
        <v>141</v>
      </c>
      <c r="E152" s="192" t="s">
        <v>287</v>
      </c>
      <c r="F152" s="193" t="s">
        <v>1171</v>
      </c>
      <c r="G152" s="194" t="s">
        <v>282</v>
      </c>
      <c r="H152" s="195">
        <v>96.84</v>
      </c>
      <c r="I152" s="196"/>
      <c r="J152" s="195">
        <f>ROUND(I152*H152,0)</f>
        <v>0</v>
      </c>
      <c r="K152" s="193" t="s">
        <v>1136</v>
      </c>
      <c r="L152" s="39"/>
      <c r="M152" s="197" t="s">
        <v>1</v>
      </c>
      <c r="N152" s="198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146</v>
      </c>
      <c r="AT152" s="201" t="s">
        <v>141</v>
      </c>
      <c r="AU152" s="201" t="s">
        <v>83</v>
      </c>
      <c r="AY152" s="17" t="s">
        <v>139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</v>
      </c>
      <c r="BK152" s="202">
        <f>ROUND(I152*H152,0)</f>
        <v>0</v>
      </c>
      <c r="BL152" s="17" t="s">
        <v>146</v>
      </c>
      <c r="BM152" s="201" t="s">
        <v>1172</v>
      </c>
    </row>
    <row r="153" spans="2:51" s="14" customFormat="1" ht="11.25">
      <c r="B153" s="214"/>
      <c r="C153" s="215"/>
      <c r="D153" s="205" t="s">
        <v>148</v>
      </c>
      <c r="E153" s="216" t="s">
        <v>1</v>
      </c>
      <c r="F153" s="217" t="s">
        <v>1173</v>
      </c>
      <c r="G153" s="215"/>
      <c r="H153" s="218">
        <v>96.84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148</v>
      </c>
      <c r="AU153" s="224" t="s">
        <v>83</v>
      </c>
      <c r="AV153" s="14" t="s">
        <v>83</v>
      </c>
      <c r="AW153" s="14" t="s">
        <v>31</v>
      </c>
      <c r="AX153" s="14" t="s">
        <v>8</v>
      </c>
      <c r="AY153" s="224" t="s">
        <v>139</v>
      </c>
    </row>
    <row r="154" spans="1:65" s="2" customFormat="1" ht="24.2" customHeight="1">
      <c r="A154" s="34"/>
      <c r="B154" s="35"/>
      <c r="C154" s="191" t="s">
        <v>199</v>
      </c>
      <c r="D154" s="191" t="s">
        <v>141</v>
      </c>
      <c r="E154" s="192" t="s">
        <v>1174</v>
      </c>
      <c r="F154" s="193" t="s">
        <v>1175</v>
      </c>
      <c r="G154" s="194" t="s">
        <v>282</v>
      </c>
      <c r="H154" s="195">
        <v>96.84</v>
      </c>
      <c r="I154" s="196"/>
      <c r="J154" s="195">
        <f>ROUND(I154*H154,0)</f>
        <v>0</v>
      </c>
      <c r="K154" s="193" t="s">
        <v>1136</v>
      </c>
      <c r="L154" s="39"/>
      <c r="M154" s="197" t="s">
        <v>1</v>
      </c>
      <c r="N154" s="198" t="s">
        <v>40</v>
      </c>
      <c r="O154" s="7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146</v>
      </c>
      <c r="AT154" s="201" t="s">
        <v>141</v>
      </c>
      <c r="AU154" s="201" t="s">
        <v>83</v>
      </c>
      <c r="AY154" s="17" t="s">
        <v>139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</v>
      </c>
      <c r="BK154" s="202">
        <f>ROUND(I154*H154,0)</f>
        <v>0</v>
      </c>
      <c r="BL154" s="17" t="s">
        <v>146</v>
      </c>
      <c r="BM154" s="201" t="s">
        <v>1176</v>
      </c>
    </row>
    <row r="155" spans="1:65" s="2" customFormat="1" ht="24.2" customHeight="1">
      <c r="A155" s="34"/>
      <c r="B155" s="35"/>
      <c r="C155" s="191" t="s">
        <v>203</v>
      </c>
      <c r="D155" s="191" t="s">
        <v>141</v>
      </c>
      <c r="E155" s="192" t="s">
        <v>1177</v>
      </c>
      <c r="F155" s="193" t="s">
        <v>1178</v>
      </c>
      <c r="G155" s="194" t="s">
        <v>282</v>
      </c>
      <c r="H155" s="195">
        <v>100.07</v>
      </c>
      <c r="I155" s="196"/>
      <c r="J155" s="195">
        <f>ROUND(I155*H155,0)</f>
        <v>0</v>
      </c>
      <c r="K155" s="193" t="s">
        <v>1136</v>
      </c>
      <c r="L155" s="39"/>
      <c r="M155" s="197" t="s">
        <v>1</v>
      </c>
      <c r="N155" s="198" t="s">
        <v>40</v>
      </c>
      <c r="O155" s="7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1" t="s">
        <v>146</v>
      </c>
      <c r="AT155" s="201" t="s">
        <v>141</v>
      </c>
      <c r="AU155" s="201" t="s">
        <v>83</v>
      </c>
      <c r="AY155" s="17" t="s">
        <v>139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7" t="s">
        <v>8</v>
      </c>
      <c r="BK155" s="202">
        <f>ROUND(I155*H155,0)</f>
        <v>0</v>
      </c>
      <c r="BL155" s="17" t="s">
        <v>146</v>
      </c>
      <c r="BM155" s="201" t="s">
        <v>1179</v>
      </c>
    </row>
    <row r="156" spans="2:51" s="14" customFormat="1" ht="11.25">
      <c r="B156" s="214"/>
      <c r="C156" s="215"/>
      <c r="D156" s="205" t="s">
        <v>148</v>
      </c>
      <c r="E156" s="216" t="s">
        <v>1</v>
      </c>
      <c r="F156" s="217" t="s">
        <v>1180</v>
      </c>
      <c r="G156" s="215"/>
      <c r="H156" s="218">
        <v>100.07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148</v>
      </c>
      <c r="AU156" s="224" t="s">
        <v>83</v>
      </c>
      <c r="AV156" s="14" t="s">
        <v>83</v>
      </c>
      <c r="AW156" s="14" t="s">
        <v>31</v>
      </c>
      <c r="AX156" s="14" t="s">
        <v>8</v>
      </c>
      <c r="AY156" s="224" t="s">
        <v>139</v>
      </c>
    </row>
    <row r="157" spans="1:65" s="2" customFormat="1" ht="24.2" customHeight="1">
      <c r="A157" s="34"/>
      <c r="B157" s="35"/>
      <c r="C157" s="191" t="s">
        <v>207</v>
      </c>
      <c r="D157" s="191" t="s">
        <v>141</v>
      </c>
      <c r="E157" s="192" t="s">
        <v>564</v>
      </c>
      <c r="F157" s="193" t="s">
        <v>425</v>
      </c>
      <c r="G157" s="194" t="s">
        <v>362</v>
      </c>
      <c r="H157" s="195">
        <v>170.12</v>
      </c>
      <c r="I157" s="196"/>
      <c r="J157" s="195">
        <f>ROUND(I157*H157,0)</f>
        <v>0</v>
      </c>
      <c r="K157" s="193" t="s">
        <v>145</v>
      </c>
      <c r="L157" s="39"/>
      <c r="M157" s="197" t="s">
        <v>1</v>
      </c>
      <c r="N157" s="198" t="s">
        <v>40</v>
      </c>
      <c r="O157" s="71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146</v>
      </c>
      <c r="AT157" s="201" t="s">
        <v>141</v>
      </c>
      <c r="AU157" s="201" t="s">
        <v>83</v>
      </c>
      <c r="AY157" s="17" t="s">
        <v>139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7" t="s">
        <v>8</v>
      </c>
      <c r="BK157" s="202">
        <f>ROUND(I157*H157,0)</f>
        <v>0</v>
      </c>
      <c r="BL157" s="17" t="s">
        <v>146</v>
      </c>
      <c r="BM157" s="201" t="s">
        <v>1181</v>
      </c>
    </row>
    <row r="158" spans="2:51" s="14" customFormat="1" ht="11.25">
      <c r="B158" s="214"/>
      <c r="C158" s="215"/>
      <c r="D158" s="205" t="s">
        <v>148</v>
      </c>
      <c r="E158" s="216" t="s">
        <v>1</v>
      </c>
      <c r="F158" s="217" t="s">
        <v>1182</v>
      </c>
      <c r="G158" s="215"/>
      <c r="H158" s="218">
        <v>170.12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148</v>
      </c>
      <c r="AU158" s="224" t="s">
        <v>83</v>
      </c>
      <c r="AV158" s="14" t="s">
        <v>83</v>
      </c>
      <c r="AW158" s="14" t="s">
        <v>31</v>
      </c>
      <c r="AX158" s="14" t="s">
        <v>8</v>
      </c>
      <c r="AY158" s="224" t="s">
        <v>139</v>
      </c>
    </row>
    <row r="159" spans="1:65" s="2" customFormat="1" ht="16.5" customHeight="1">
      <c r="A159" s="34"/>
      <c r="B159" s="35"/>
      <c r="C159" s="191" t="s">
        <v>9</v>
      </c>
      <c r="D159" s="191" t="s">
        <v>141</v>
      </c>
      <c r="E159" s="192" t="s">
        <v>603</v>
      </c>
      <c r="F159" s="193" t="s">
        <v>604</v>
      </c>
      <c r="G159" s="194" t="s">
        <v>282</v>
      </c>
      <c r="H159" s="195">
        <v>193.68</v>
      </c>
      <c r="I159" s="196"/>
      <c r="J159" s="195">
        <f>ROUND(I159*H159,0)</f>
        <v>0</v>
      </c>
      <c r="K159" s="193" t="s">
        <v>145</v>
      </c>
      <c r="L159" s="39"/>
      <c r="M159" s="197" t="s">
        <v>1</v>
      </c>
      <c r="N159" s="198" t="s">
        <v>40</v>
      </c>
      <c r="O159" s="7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1" t="s">
        <v>146</v>
      </c>
      <c r="AT159" s="201" t="s">
        <v>141</v>
      </c>
      <c r="AU159" s="201" t="s">
        <v>83</v>
      </c>
      <c r="AY159" s="17" t="s">
        <v>139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7" t="s">
        <v>8</v>
      </c>
      <c r="BK159" s="202">
        <f>ROUND(I159*H159,0)</f>
        <v>0</v>
      </c>
      <c r="BL159" s="17" t="s">
        <v>146</v>
      </c>
      <c r="BM159" s="201" t="s">
        <v>1183</v>
      </c>
    </row>
    <row r="160" spans="2:51" s="14" customFormat="1" ht="11.25">
      <c r="B160" s="214"/>
      <c r="C160" s="215"/>
      <c r="D160" s="205" t="s">
        <v>148</v>
      </c>
      <c r="E160" s="216" t="s">
        <v>1</v>
      </c>
      <c r="F160" s="217" t="s">
        <v>1184</v>
      </c>
      <c r="G160" s="215"/>
      <c r="H160" s="218">
        <v>193.68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148</v>
      </c>
      <c r="AU160" s="224" t="s">
        <v>83</v>
      </c>
      <c r="AV160" s="14" t="s">
        <v>83</v>
      </c>
      <c r="AW160" s="14" t="s">
        <v>31</v>
      </c>
      <c r="AX160" s="14" t="s">
        <v>8</v>
      </c>
      <c r="AY160" s="224" t="s">
        <v>139</v>
      </c>
    </row>
    <row r="161" spans="1:65" s="2" customFormat="1" ht="37.9" customHeight="1">
      <c r="A161" s="34"/>
      <c r="B161" s="35"/>
      <c r="C161" s="191" t="s">
        <v>215</v>
      </c>
      <c r="D161" s="191" t="s">
        <v>141</v>
      </c>
      <c r="E161" s="192" t="s">
        <v>1185</v>
      </c>
      <c r="F161" s="193" t="s">
        <v>1186</v>
      </c>
      <c r="G161" s="194" t="s">
        <v>282</v>
      </c>
      <c r="H161" s="195">
        <v>93.61</v>
      </c>
      <c r="I161" s="196"/>
      <c r="J161" s="195">
        <f>ROUND(I161*H161,0)</f>
        <v>0</v>
      </c>
      <c r="K161" s="193" t="s">
        <v>145</v>
      </c>
      <c r="L161" s="39"/>
      <c r="M161" s="197" t="s">
        <v>1</v>
      </c>
      <c r="N161" s="198" t="s">
        <v>40</v>
      </c>
      <c r="O161" s="71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1" t="s">
        <v>146</v>
      </c>
      <c r="AT161" s="201" t="s">
        <v>141</v>
      </c>
      <c r="AU161" s="201" t="s">
        <v>83</v>
      </c>
      <c r="AY161" s="17" t="s">
        <v>139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7" t="s">
        <v>8</v>
      </c>
      <c r="BK161" s="202">
        <f>ROUND(I161*H161,0)</f>
        <v>0</v>
      </c>
      <c r="BL161" s="17" t="s">
        <v>146</v>
      </c>
      <c r="BM161" s="201" t="s">
        <v>1187</v>
      </c>
    </row>
    <row r="162" spans="2:51" s="14" customFormat="1" ht="11.25">
      <c r="B162" s="214"/>
      <c r="C162" s="215"/>
      <c r="D162" s="205" t="s">
        <v>148</v>
      </c>
      <c r="E162" s="216" t="s">
        <v>1</v>
      </c>
      <c r="F162" s="217" t="s">
        <v>1188</v>
      </c>
      <c r="G162" s="215"/>
      <c r="H162" s="218">
        <v>93.61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148</v>
      </c>
      <c r="AU162" s="224" t="s">
        <v>83</v>
      </c>
      <c r="AV162" s="14" t="s">
        <v>83</v>
      </c>
      <c r="AW162" s="14" t="s">
        <v>31</v>
      </c>
      <c r="AX162" s="14" t="s">
        <v>8</v>
      </c>
      <c r="AY162" s="224" t="s">
        <v>139</v>
      </c>
    </row>
    <row r="163" spans="1:65" s="2" customFormat="1" ht="24.2" customHeight="1">
      <c r="A163" s="34"/>
      <c r="B163" s="35"/>
      <c r="C163" s="191" t="s">
        <v>221</v>
      </c>
      <c r="D163" s="191" t="s">
        <v>141</v>
      </c>
      <c r="E163" s="192" t="s">
        <v>618</v>
      </c>
      <c r="F163" s="193" t="s">
        <v>619</v>
      </c>
      <c r="G163" s="194" t="s">
        <v>282</v>
      </c>
      <c r="H163" s="195">
        <v>43.04</v>
      </c>
      <c r="I163" s="196"/>
      <c r="J163" s="195">
        <f>ROUND(I163*H163,0)</f>
        <v>0</v>
      </c>
      <c r="K163" s="193" t="s">
        <v>145</v>
      </c>
      <c r="L163" s="39"/>
      <c r="M163" s="197" t="s">
        <v>1</v>
      </c>
      <c r="N163" s="198" t="s">
        <v>40</v>
      </c>
      <c r="O163" s="7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146</v>
      </c>
      <c r="AT163" s="201" t="s">
        <v>141</v>
      </c>
      <c r="AU163" s="201" t="s">
        <v>83</v>
      </c>
      <c r="AY163" s="17" t="s">
        <v>139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7" t="s">
        <v>8</v>
      </c>
      <c r="BK163" s="202">
        <f>ROUND(I163*H163,0)</f>
        <v>0</v>
      </c>
      <c r="BL163" s="17" t="s">
        <v>146</v>
      </c>
      <c r="BM163" s="201" t="s">
        <v>1189</v>
      </c>
    </row>
    <row r="164" spans="2:51" s="14" customFormat="1" ht="11.25">
      <c r="B164" s="214"/>
      <c r="C164" s="215"/>
      <c r="D164" s="205" t="s">
        <v>148</v>
      </c>
      <c r="E164" s="216" t="s">
        <v>1</v>
      </c>
      <c r="F164" s="217" t="s">
        <v>1190</v>
      </c>
      <c r="G164" s="215"/>
      <c r="H164" s="218">
        <v>43.04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148</v>
      </c>
      <c r="AU164" s="224" t="s">
        <v>83</v>
      </c>
      <c r="AV164" s="14" t="s">
        <v>83</v>
      </c>
      <c r="AW164" s="14" t="s">
        <v>31</v>
      </c>
      <c r="AX164" s="14" t="s">
        <v>8</v>
      </c>
      <c r="AY164" s="224" t="s">
        <v>139</v>
      </c>
    </row>
    <row r="165" spans="1:65" s="2" customFormat="1" ht="16.5" customHeight="1">
      <c r="A165" s="34"/>
      <c r="B165" s="35"/>
      <c r="C165" s="241" t="s">
        <v>227</v>
      </c>
      <c r="D165" s="241" t="s">
        <v>560</v>
      </c>
      <c r="E165" s="242" t="s">
        <v>623</v>
      </c>
      <c r="F165" s="243" t="s">
        <v>1191</v>
      </c>
      <c r="G165" s="244" t="s">
        <v>362</v>
      </c>
      <c r="H165" s="245">
        <v>77.47</v>
      </c>
      <c r="I165" s="246"/>
      <c r="J165" s="245">
        <f>ROUND(I165*H165,0)</f>
        <v>0</v>
      </c>
      <c r="K165" s="243" t="s">
        <v>1136</v>
      </c>
      <c r="L165" s="247"/>
      <c r="M165" s="248" t="s">
        <v>1</v>
      </c>
      <c r="N165" s="249" t="s">
        <v>40</v>
      </c>
      <c r="O165" s="7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1" t="s">
        <v>181</v>
      </c>
      <c r="AT165" s="201" t="s">
        <v>560</v>
      </c>
      <c r="AU165" s="201" t="s">
        <v>83</v>
      </c>
      <c r="AY165" s="17" t="s">
        <v>139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7" t="s">
        <v>8</v>
      </c>
      <c r="BK165" s="202">
        <f>ROUND(I165*H165,0)</f>
        <v>0</v>
      </c>
      <c r="BL165" s="17" t="s">
        <v>146</v>
      </c>
      <c r="BM165" s="201" t="s">
        <v>1192</v>
      </c>
    </row>
    <row r="166" spans="2:51" s="14" customFormat="1" ht="11.25">
      <c r="B166" s="214"/>
      <c r="C166" s="215"/>
      <c r="D166" s="205" t="s">
        <v>148</v>
      </c>
      <c r="E166" s="216" t="s">
        <v>1</v>
      </c>
      <c r="F166" s="217" t="s">
        <v>1193</v>
      </c>
      <c r="G166" s="215"/>
      <c r="H166" s="218">
        <v>77.47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148</v>
      </c>
      <c r="AU166" s="224" t="s">
        <v>83</v>
      </c>
      <c r="AV166" s="14" t="s">
        <v>83</v>
      </c>
      <c r="AW166" s="14" t="s">
        <v>31</v>
      </c>
      <c r="AX166" s="14" t="s">
        <v>8</v>
      </c>
      <c r="AY166" s="224" t="s">
        <v>139</v>
      </c>
    </row>
    <row r="167" spans="2:63" s="12" customFormat="1" ht="22.9" customHeight="1">
      <c r="B167" s="175"/>
      <c r="C167" s="176"/>
      <c r="D167" s="177" t="s">
        <v>74</v>
      </c>
      <c r="E167" s="189" t="s">
        <v>146</v>
      </c>
      <c r="F167" s="189" t="s">
        <v>734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SUM(P168:P173)</f>
        <v>0</v>
      </c>
      <c r="Q167" s="183"/>
      <c r="R167" s="184">
        <f>SUM(R168:R173)</f>
        <v>0.007671167999999999</v>
      </c>
      <c r="S167" s="183"/>
      <c r="T167" s="185">
        <f>SUM(T168:T173)</f>
        <v>0</v>
      </c>
      <c r="AR167" s="186" t="s">
        <v>8</v>
      </c>
      <c r="AT167" s="187" t="s">
        <v>74</v>
      </c>
      <c r="AU167" s="187" t="s">
        <v>8</v>
      </c>
      <c r="AY167" s="186" t="s">
        <v>139</v>
      </c>
      <c r="BK167" s="188">
        <f>SUM(BK168:BK173)</f>
        <v>0</v>
      </c>
    </row>
    <row r="168" spans="1:65" s="2" customFormat="1" ht="16.5" customHeight="1">
      <c r="A168" s="34"/>
      <c r="B168" s="35"/>
      <c r="C168" s="191" t="s">
        <v>231</v>
      </c>
      <c r="D168" s="191" t="s">
        <v>141</v>
      </c>
      <c r="E168" s="192" t="s">
        <v>1194</v>
      </c>
      <c r="F168" s="193" t="s">
        <v>1195</v>
      </c>
      <c r="G168" s="194" t="s">
        <v>282</v>
      </c>
      <c r="H168" s="195">
        <v>10.76</v>
      </c>
      <c r="I168" s="196"/>
      <c r="J168" s="195">
        <f>ROUND(I168*H168,0)</f>
        <v>0</v>
      </c>
      <c r="K168" s="193" t="s">
        <v>145</v>
      </c>
      <c r="L168" s="39"/>
      <c r="M168" s="197" t="s">
        <v>1</v>
      </c>
      <c r="N168" s="198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146</v>
      </c>
      <c r="AT168" s="201" t="s">
        <v>141</v>
      </c>
      <c r="AU168" s="201" t="s">
        <v>83</v>
      </c>
      <c r="AY168" s="17" t="s">
        <v>139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</v>
      </c>
      <c r="BK168" s="202">
        <f>ROUND(I168*H168,0)</f>
        <v>0</v>
      </c>
      <c r="BL168" s="17" t="s">
        <v>146</v>
      </c>
      <c r="BM168" s="201" t="s">
        <v>1196</v>
      </c>
    </row>
    <row r="169" spans="2:51" s="14" customFormat="1" ht="11.25">
      <c r="B169" s="214"/>
      <c r="C169" s="215"/>
      <c r="D169" s="205" t="s">
        <v>148</v>
      </c>
      <c r="E169" s="216" t="s">
        <v>1</v>
      </c>
      <c r="F169" s="217" t="s">
        <v>1197</v>
      </c>
      <c r="G169" s="215"/>
      <c r="H169" s="218">
        <v>10.76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148</v>
      </c>
      <c r="AU169" s="224" t="s">
        <v>83</v>
      </c>
      <c r="AV169" s="14" t="s">
        <v>83</v>
      </c>
      <c r="AW169" s="14" t="s">
        <v>31</v>
      </c>
      <c r="AX169" s="14" t="s">
        <v>8</v>
      </c>
      <c r="AY169" s="224" t="s">
        <v>139</v>
      </c>
    </row>
    <row r="170" spans="1:65" s="2" customFormat="1" ht="24.2" customHeight="1">
      <c r="A170" s="34"/>
      <c r="B170" s="35"/>
      <c r="C170" s="191" t="s">
        <v>235</v>
      </c>
      <c r="D170" s="191" t="s">
        <v>141</v>
      </c>
      <c r="E170" s="192" t="s">
        <v>1198</v>
      </c>
      <c r="F170" s="193" t="s">
        <v>1199</v>
      </c>
      <c r="G170" s="194" t="s">
        <v>282</v>
      </c>
      <c r="H170" s="195">
        <v>0.4</v>
      </c>
      <c r="I170" s="196"/>
      <c r="J170" s="195">
        <f>ROUND(I170*H170,0)</f>
        <v>0</v>
      </c>
      <c r="K170" s="193" t="s">
        <v>1136</v>
      </c>
      <c r="L170" s="39"/>
      <c r="M170" s="197" t="s">
        <v>1</v>
      </c>
      <c r="N170" s="198" t="s">
        <v>40</v>
      </c>
      <c r="O170" s="7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146</v>
      </c>
      <c r="AT170" s="201" t="s">
        <v>141</v>
      </c>
      <c r="AU170" s="201" t="s">
        <v>83</v>
      </c>
      <c r="AY170" s="17" t="s">
        <v>139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7" t="s">
        <v>8</v>
      </c>
      <c r="BK170" s="202">
        <f>ROUND(I170*H170,0)</f>
        <v>0</v>
      </c>
      <c r="BL170" s="17" t="s">
        <v>146</v>
      </c>
      <c r="BM170" s="201" t="s">
        <v>1200</v>
      </c>
    </row>
    <row r="171" spans="2:51" s="14" customFormat="1" ht="11.25">
      <c r="B171" s="214"/>
      <c r="C171" s="215"/>
      <c r="D171" s="205" t="s">
        <v>148</v>
      </c>
      <c r="E171" s="216" t="s">
        <v>1</v>
      </c>
      <c r="F171" s="217" t="s">
        <v>1201</v>
      </c>
      <c r="G171" s="215"/>
      <c r="H171" s="218">
        <v>0.4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148</v>
      </c>
      <c r="AU171" s="224" t="s">
        <v>83</v>
      </c>
      <c r="AV171" s="14" t="s">
        <v>83</v>
      </c>
      <c r="AW171" s="14" t="s">
        <v>31</v>
      </c>
      <c r="AX171" s="14" t="s">
        <v>8</v>
      </c>
      <c r="AY171" s="224" t="s">
        <v>139</v>
      </c>
    </row>
    <row r="172" spans="1:65" s="2" customFormat="1" ht="16.5" customHeight="1">
      <c r="A172" s="34"/>
      <c r="B172" s="35"/>
      <c r="C172" s="191" t="s">
        <v>7</v>
      </c>
      <c r="D172" s="191" t="s">
        <v>141</v>
      </c>
      <c r="E172" s="192" t="s">
        <v>1202</v>
      </c>
      <c r="F172" s="193" t="s">
        <v>1203</v>
      </c>
      <c r="G172" s="194" t="s">
        <v>166</v>
      </c>
      <c r="H172" s="195">
        <v>1.2</v>
      </c>
      <c r="I172" s="196"/>
      <c r="J172" s="195">
        <f>ROUND(I172*H172,0)</f>
        <v>0</v>
      </c>
      <c r="K172" s="193" t="s">
        <v>145</v>
      </c>
      <c r="L172" s="39"/>
      <c r="M172" s="197" t="s">
        <v>1</v>
      </c>
      <c r="N172" s="198" t="s">
        <v>40</v>
      </c>
      <c r="O172" s="71"/>
      <c r="P172" s="199">
        <f>O172*H172</f>
        <v>0</v>
      </c>
      <c r="Q172" s="199">
        <v>0.00639264</v>
      </c>
      <c r="R172" s="199">
        <f>Q172*H172</f>
        <v>0.007671167999999999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146</v>
      </c>
      <c r="AT172" s="201" t="s">
        <v>141</v>
      </c>
      <c r="AU172" s="201" t="s">
        <v>83</v>
      </c>
      <c r="AY172" s="17" t="s">
        <v>139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</v>
      </c>
      <c r="BK172" s="202">
        <f>ROUND(I172*H172,0)</f>
        <v>0</v>
      </c>
      <c r="BL172" s="17" t="s">
        <v>146</v>
      </c>
      <c r="BM172" s="201" t="s">
        <v>1204</v>
      </c>
    </row>
    <row r="173" spans="2:51" s="14" customFormat="1" ht="11.25">
      <c r="B173" s="214"/>
      <c r="C173" s="215"/>
      <c r="D173" s="205" t="s">
        <v>148</v>
      </c>
      <c r="E173" s="216" t="s">
        <v>1</v>
      </c>
      <c r="F173" s="217" t="s">
        <v>1205</v>
      </c>
      <c r="G173" s="215"/>
      <c r="H173" s="218">
        <v>1.2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148</v>
      </c>
      <c r="AU173" s="224" t="s">
        <v>83</v>
      </c>
      <c r="AV173" s="14" t="s">
        <v>83</v>
      </c>
      <c r="AW173" s="14" t="s">
        <v>31</v>
      </c>
      <c r="AX173" s="14" t="s">
        <v>8</v>
      </c>
      <c r="AY173" s="224" t="s">
        <v>139</v>
      </c>
    </row>
    <row r="174" spans="2:63" s="12" customFormat="1" ht="22.9" customHeight="1">
      <c r="B174" s="175"/>
      <c r="C174" s="176"/>
      <c r="D174" s="177" t="s">
        <v>74</v>
      </c>
      <c r="E174" s="189" t="s">
        <v>163</v>
      </c>
      <c r="F174" s="189" t="s">
        <v>746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SUM(P175:P182)</f>
        <v>0</v>
      </c>
      <c r="Q174" s="183"/>
      <c r="R174" s="184">
        <f>SUM(R175:R182)</f>
        <v>0</v>
      </c>
      <c r="S174" s="183"/>
      <c r="T174" s="185">
        <f>SUM(T175:T182)</f>
        <v>0</v>
      </c>
      <c r="AR174" s="186" t="s">
        <v>8</v>
      </c>
      <c r="AT174" s="187" t="s">
        <v>74</v>
      </c>
      <c r="AU174" s="187" t="s">
        <v>8</v>
      </c>
      <c r="AY174" s="186" t="s">
        <v>139</v>
      </c>
      <c r="BK174" s="188">
        <f>SUM(BK175:BK182)</f>
        <v>0</v>
      </c>
    </row>
    <row r="175" spans="1:65" s="2" customFormat="1" ht="24.2" customHeight="1">
      <c r="A175" s="34"/>
      <c r="B175" s="35"/>
      <c r="C175" s="191" t="s">
        <v>242</v>
      </c>
      <c r="D175" s="191" t="s">
        <v>141</v>
      </c>
      <c r="E175" s="192" t="s">
        <v>1206</v>
      </c>
      <c r="F175" s="193" t="s">
        <v>1207</v>
      </c>
      <c r="G175" s="194" t="s">
        <v>166</v>
      </c>
      <c r="H175" s="195">
        <v>107.6</v>
      </c>
      <c r="I175" s="196"/>
      <c r="J175" s="195">
        <f>ROUND(I175*H175,0)</f>
        <v>0</v>
      </c>
      <c r="K175" s="193" t="s">
        <v>1136</v>
      </c>
      <c r="L175" s="39"/>
      <c r="M175" s="197" t="s">
        <v>1</v>
      </c>
      <c r="N175" s="198" t="s">
        <v>40</v>
      </c>
      <c r="O175" s="7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1" t="s">
        <v>146</v>
      </c>
      <c r="AT175" s="201" t="s">
        <v>141</v>
      </c>
      <c r="AU175" s="201" t="s">
        <v>83</v>
      </c>
      <c r="AY175" s="17" t="s">
        <v>139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7" t="s">
        <v>8</v>
      </c>
      <c r="BK175" s="202">
        <f>ROUND(I175*H175,0)</f>
        <v>0</v>
      </c>
      <c r="BL175" s="17" t="s">
        <v>146</v>
      </c>
      <c r="BM175" s="201" t="s">
        <v>1208</v>
      </c>
    </row>
    <row r="176" spans="2:51" s="14" customFormat="1" ht="11.25">
      <c r="B176" s="214"/>
      <c r="C176" s="215"/>
      <c r="D176" s="205" t="s">
        <v>148</v>
      </c>
      <c r="E176" s="216" t="s">
        <v>1</v>
      </c>
      <c r="F176" s="217" t="s">
        <v>1138</v>
      </c>
      <c r="G176" s="215"/>
      <c r="H176" s="218">
        <v>107.6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148</v>
      </c>
      <c r="AU176" s="224" t="s">
        <v>83</v>
      </c>
      <c r="AV176" s="14" t="s">
        <v>83</v>
      </c>
      <c r="AW176" s="14" t="s">
        <v>31</v>
      </c>
      <c r="AX176" s="14" t="s">
        <v>8</v>
      </c>
      <c r="AY176" s="224" t="s">
        <v>139</v>
      </c>
    </row>
    <row r="177" spans="1:65" s="2" customFormat="1" ht="37.9" customHeight="1">
      <c r="A177" s="34"/>
      <c r="B177" s="35"/>
      <c r="C177" s="191" t="s">
        <v>246</v>
      </c>
      <c r="D177" s="191" t="s">
        <v>141</v>
      </c>
      <c r="E177" s="192" t="s">
        <v>1209</v>
      </c>
      <c r="F177" s="193" t="s">
        <v>1210</v>
      </c>
      <c r="G177" s="194" t="s">
        <v>166</v>
      </c>
      <c r="H177" s="195">
        <v>107.6</v>
      </c>
      <c r="I177" s="196"/>
      <c r="J177" s="195">
        <f>ROUND(I177*H177,0)</f>
        <v>0</v>
      </c>
      <c r="K177" s="193" t="s">
        <v>1136</v>
      </c>
      <c r="L177" s="39"/>
      <c r="M177" s="197" t="s">
        <v>1</v>
      </c>
      <c r="N177" s="198" t="s">
        <v>40</v>
      </c>
      <c r="O177" s="7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1" t="s">
        <v>146</v>
      </c>
      <c r="AT177" s="201" t="s">
        <v>141</v>
      </c>
      <c r="AU177" s="201" t="s">
        <v>83</v>
      </c>
      <c r="AY177" s="17" t="s">
        <v>139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7" t="s">
        <v>8</v>
      </c>
      <c r="BK177" s="202">
        <f>ROUND(I177*H177,0)</f>
        <v>0</v>
      </c>
      <c r="BL177" s="17" t="s">
        <v>146</v>
      </c>
      <c r="BM177" s="201" t="s">
        <v>1211</v>
      </c>
    </row>
    <row r="178" spans="2:51" s="14" customFormat="1" ht="11.25">
      <c r="B178" s="214"/>
      <c r="C178" s="215"/>
      <c r="D178" s="205" t="s">
        <v>148</v>
      </c>
      <c r="E178" s="216" t="s">
        <v>1</v>
      </c>
      <c r="F178" s="217" t="s">
        <v>1138</v>
      </c>
      <c r="G178" s="215"/>
      <c r="H178" s="218">
        <v>107.6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148</v>
      </c>
      <c r="AU178" s="224" t="s">
        <v>83</v>
      </c>
      <c r="AV178" s="14" t="s">
        <v>83</v>
      </c>
      <c r="AW178" s="14" t="s">
        <v>31</v>
      </c>
      <c r="AX178" s="14" t="s">
        <v>8</v>
      </c>
      <c r="AY178" s="224" t="s">
        <v>139</v>
      </c>
    </row>
    <row r="179" spans="1:65" s="2" customFormat="1" ht="33" customHeight="1">
      <c r="A179" s="34"/>
      <c r="B179" s="35"/>
      <c r="C179" s="191" t="s">
        <v>250</v>
      </c>
      <c r="D179" s="191" t="s">
        <v>141</v>
      </c>
      <c r="E179" s="192" t="s">
        <v>1212</v>
      </c>
      <c r="F179" s="193" t="s">
        <v>1213</v>
      </c>
      <c r="G179" s="194" t="s">
        <v>166</v>
      </c>
      <c r="H179" s="195">
        <v>107.6</v>
      </c>
      <c r="I179" s="196"/>
      <c r="J179" s="195">
        <f>ROUND(I179*H179,0)</f>
        <v>0</v>
      </c>
      <c r="K179" s="193" t="s">
        <v>1136</v>
      </c>
      <c r="L179" s="39"/>
      <c r="M179" s="197" t="s">
        <v>1</v>
      </c>
      <c r="N179" s="198" t="s">
        <v>40</v>
      </c>
      <c r="O179" s="71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1" t="s">
        <v>146</v>
      </c>
      <c r="AT179" s="201" t="s">
        <v>141</v>
      </c>
      <c r="AU179" s="201" t="s">
        <v>83</v>
      </c>
      <c r="AY179" s="17" t="s">
        <v>139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7" t="s">
        <v>8</v>
      </c>
      <c r="BK179" s="202">
        <f>ROUND(I179*H179,0)</f>
        <v>0</v>
      </c>
      <c r="BL179" s="17" t="s">
        <v>146</v>
      </c>
      <c r="BM179" s="201" t="s">
        <v>1214</v>
      </c>
    </row>
    <row r="180" spans="2:51" s="14" customFormat="1" ht="11.25">
      <c r="B180" s="214"/>
      <c r="C180" s="215"/>
      <c r="D180" s="205" t="s">
        <v>148</v>
      </c>
      <c r="E180" s="216" t="s">
        <v>1</v>
      </c>
      <c r="F180" s="217" t="s">
        <v>1138</v>
      </c>
      <c r="G180" s="215"/>
      <c r="H180" s="218">
        <v>107.6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148</v>
      </c>
      <c r="AU180" s="224" t="s">
        <v>83</v>
      </c>
      <c r="AV180" s="14" t="s">
        <v>83</v>
      </c>
      <c r="AW180" s="14" t="s">
        <v>31</v>
      </c>
      <c r="AX180" s="14" t="s">
        <v>8</v>
      </c>
      <c r="AY180" s="224" t="s">
        <v>139</v>
      </c>
    </row>
    <row r="181" spans="1:65" s="2" customFormat="1" ht="33" customHeight="1">
      <c r="A181" s="34"/>
      <c r="B181" s="35"/>
      <c r="C181" s="191" t="s">
        <v>256</v>
      </c>
      <c r="D181" s="191" t="s">
        <v>141</v>
      </c>
      <c r="E181" s="192" t="s">
        <v>1215</v>
      </c>
      <c r="F181" s="193" t="s">
        <v>1216</v>
      </c>
      <c r="G181" s="194" t="s">
        <v>166</v>
      </c>
      <c r="H181" s="195">
        <v>107.6</v>
      </c>
      <c r="I181" s="196"/>
      <c r="J181" s="195">
        <f>ROUND(I181*H181,0)</f>
        <v>0</v>
      </c>
      <c r="K181" s="193" t="s">
        <v>1136</v>
      </c>
      <c r="L181" s="39"/>
      <c r="M181" s="197" t="s">
        <v>1</v>
      </c>
      <c r="N181" s="198" t="s">
        <v>40</v>
      </c>
      <c r="O181" s="7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1" t="s">
        <v>146</v>
      </c>
      <c r="AT181" s="201" t="s">
        <v>141</v>
      </c>
      <c r="AU181" s="201" t="s">
        <v>83</v>
      </c>
      <c r="AY181" s="17" t="s">
        <v>139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7" t="s">
        <v>8</v>
      </c>
      <c r="BK181" s="202">
        <f>ROUND(I181*H181,0)</f>
        <v>0</v>
      </c>
      <c r="BL181" s="17" t="s">
        <v>146</v>
      </c>
      <c r="BM181" s="201" t="s">
        <v>1217</v>
      </c>
    </row>
    <row r="182" spans="2:51" s="14" customFormat="1" ht="11.25">
      <c r="B182" s="214"/>
      <c r="C182" s="215"/>
      <c r="D182" s="205" t="s">
        <v>148</v>
      </c>
      <c r="E182" s="216" t="s">
        <v>1</v>
      </c>
      <c r="F182" s="217" t="s">
        <v>1138</v>
      </c>
      <c r="G182" s="215"/>
      <c r="H182" s="218">
        <v>107.6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148</v>
      </c>
      <c r="AU182" s="224" t="s">
        <v>83</v>
      </c>
      <c r="AV182" s="14" t="s">
        <v>83</v>
      </c>
      <c r="AW182" s="14" t="s">
        <v>31</v>
      </c>
      <c r="AX182" s="14" t="s">
        <v>8</v>
      </c>
      <c r="AY182" s="224" t="s">
        <v>139</v>
      </c>
    </row>
    <row r="183" spans="2:63" s="12" customFormat="1" ht="22.9" customHeight="1">
      <c r="B183" s="175"/>
      <c r="C183" s="176"/>
      <c r="D183" s="177" t="s">
        <v>74</v>
      </c>
      <c r="E183" s="189" t="s">
        <v>181</v>
      </c>
      <c r="F183" s="189" t="s">
        <v>889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SUM(P184:P212)</f>
        <v>0</v>
      </c>
      <c r="Q183" s="183"/>
      <c r="R183" s="184">
        <f>SUM(R184:R212)</f>
        <v>5.050671265999999</v>
      </c>
      <c r="S183" s="183"/>
      <c r="T183" s="185">
        <f>SUM(T184:T212)</f>
        <v>0</v>
      </c>
      <c r="AR183" s="186" t="s">
        <v>8</v>
      </c>
      <c r="AT183" s="187" t="s">
        <v>74</v>
      </c>
      <c r="AU183" s="187" t="s">
        <v>8</v>
      </c>
      <c r="AY183" s="186" t="s">
        <v>139</v>
      </c>
      <c r="BK183" s="188">
        <f>SUM(BK184:BK212)</f>
        <v>0</v>
      </c>
    </row>
    <row r="184" spans="1:65" s="2" customFormat="1" ht="24.2" customHeight="1">
      <c r="A184" s="34"/>
      <c r="B184" s="35"/>
      <c r="C184" s="191" t="s">
        <v>262</v>
      </c>
      <c r="D184" s="191" t="s">
        <v>141</v>
      </c>
      <c r="E184" s="192" t="s">
        <v>1218</v>
      </c>
      <c r="F184" s="193" t="s">
        <v>1219</v>
      </c>
      <c r="G184" s="194" t="s">
        <v>295</v>
      </c>
      <c r="H184" s="195">
        <v>15</v>
      </c>
      <c r="I184" s="196"/>
      <c r="J184" s="195">
        <f aca="true" t="shared" si="0" ref="J184:J200">ROUND(I184*H184,0)</f>
        <v>0</v>
      </c>
      <c r="K184" s="193" t="s">
        <v>145</v>
      </c>
      <c r="L184" s="39"/>
      <c r="M184" s="197" t="s">
        <v>1</v>
      </c>
      <c r="N184" s="198" t="s">
        <v>40</v>
      </c>
      <c r="O184" s="71"/>
      <c r="P184" s="199">
        <f aca="true" t="shared" si="1" ref="P184:P200">O184*H184</f>
        <v>0</v>
      </c>
      <c r="Q184" s="199">
        <v>5.6E-07</v>
      </c>
      <c r="R184" s="199">
        <f aca="true" t="shared" si="2" ref="R184:R200">Q184*H184</f>
        <v>8.400000000000001E-06</v>
      </c>
      <c r="S184" s="199">
        <v>0</v>
      </c>
      <c r="T184" s="200">
        <f aca="true" t="shared" si="3" ref="T184:T200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146</v>
      </c>
      <c r="AT184" s="201" t="s">
        <v>141</v>
      </c>
      <c r="AU184" s="201" t="s">
        <v>83</v>
      </c>
      <c r="AY184" s="17" t="s">
        <v>139</v>
      </c>
      <c r="BE184" s="202">
        <f aca="true" t="shared" si="4" ref="BE184:BE200">IF(N184="základní",J184,0)</f>
        <v>0</v>
      </c>
      <c r="BF184" s="202">
        <f aca="true" t="shared" si="5" ref="BF184:BF200">IF(N184="snížená",J184,0)</f>
        <v>0</v>
      </c>
      <c r="BG184" s="202">
        <f aca="true" t="shared" si="6" ref="BG184:BG200">IF(N184="zákl. přenesená",J184,0)</f>
        <v>0</v>
      </c>
      <c r="BH184" s="202">
        <f aca="true" t="shared" si="7" ref="BH184:BH200">IF(N184="sníž. přenesená",J184,0)</f>
        <v>0</v>
      </c>
      <c r="BI184" s="202">
        <f aca="true" t="shared" si="8" ref="BI184:BI200">IF(N184="nulová",J184,0)</f>
        <v>0</v>
      </c>
      <c r="BJ184" s="17" t="s">
        <v>8</v>
      </c>
      <c r="BK184" s="202">
        <f aca="true" t="shared" si="9" ref="BK184:BK200">ROUND(I184*H184,0)</f>
        <v>0</v>
      </c>
      <c r="BL184" s="17" t="s">
        <v>146</v>
      </c>
      <c r="BM184" s="201" t="s">
        <v>1220</v>
      </c>
    </row>
    <row r="185" spans="1:65" s="2" customFormat="1" ht="33" customHeight="1">
      <c r="A185" s="34"/>
      <c r="B185" s="35"/>
      <c r="C185" s="241" t="s">
        <v>266</v>
      </c>
      <c r="D185" s="241" t="s">
        <v>560</v>
      </c>
      <c r="E185" s="242" t="s">
        <v>1221</v>
      </c>
      <c r="F185" s="243" t="s">
        <v>1222</v>
      </c>
      <c r="G185" s="244" t="s">
        <v>295</v>
      </c>
      <c r="H185" s="245">
        <v>15</v>
      </c>
      <c r="I185" s="246"/>
      <c r="J185" s="245">
        <f t="shared" si="0"/>
        <v>0</v>
      </c>
      <c r="K185" s="243" t="s">
        <v>145</v>
      </c>
      <c r="L185" s="247"/>
      <c r="M185" s="248" t="s">
        <v>1</v>
      </c>
      <c r="N185" s="249" t="s">
        <v>40</v>
      </c>
      <c r="O185" s="71"/>
      <c r="P185" s="199">
        <f t="shared" si="1"/>
        <v>0</v>
      </c>
      <c r="Q185" s="199">
        <v>0.0145</v>
      </c>
      <c r="R185" s="199">
        <f t="shared" si="2"/>
        <v>0.2175</v>
      </c>
      <c r="S185" s="199">
        <v>0</v>
      </c>
      <c r="T185" s="200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1" t="s">
        <v>181</v>
      </c>
      <c r="AT185" s="201" t="s">
        <v>560</v>
      </c>
      <c r="AU185" s="201" t="s">
        <v>83</v>
      </c>
      <c r="AY185" s="17" t="s">
        <v>139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17" t="s">
        <v>8</v>
      </c>
      <c r="BK185" s="202">
        <f t="shared" si="9"/>
        <v>0</v>
      </c>
      <c r="BL185" s="17" t="s">
        <v>146</v>
      </c>
      <c r="BM185" s="201" t="s">
        <v>1223</v>
      </c>
    </row>
    <row r="186" spans="1:65" s="2" customFormat="1" ht="24.2" customHeight="1">
      <c r="A186" s="34"/>
      <c r="B186" s="35"/>
      <c r="C186" s="191" t="s">
        <v>270</v>
      </c>
      <c r="D186" s="191" t="s">
        <v>141</v>
      </c>
      <c r="E186" s="192" t="s">
        <v>1224</v>
      </c>
      <c r="F186" s="193" t="s">
        <v>1225</v>
      </c>
      <c r="G186" s="194" t="s">
        <v>295</v>
      </c>
      <c r="H186" s="195">
        <v>115.1</v>
      </c>
      <c r="I186" s="196"/>
      <c r="J186" s="195">
        <f t="shared" si="0"/>
        <v>0</v>
      </c>
      <c r="K186" s="193" t="s">
        <v>145</v>
      </c>
      <c r="L186" s="39"/>
      <c r="M186" s="197" t="s">
        <v>1</v>
      </c>
      <c r="N186" s="198" t="s">
        <v>40</v>
      </c>
      <c r="O186" s="71"/>
      <c r="P186" s="199">
        <f t="shared" si="1"/>
        <v>0</v>
      </c>
      <c r="Q186" s="199">
        <v>4.8E-07</v>
      </c>
      <c r="R186" s="199">
        <f t="shared" si="2"/>
        <v>5.524799999999999E-05</v>
      </c>
      <c r="S186" s="199">
        <v>0</v>
      </c>
      <c r="T186" s="200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1" t="s">
        <v>146</v>
      </c>
      <c r="AT186" s="201" t="s">
        <v>141</v>
      </c>
      <c r="AU186" s="201" t="s">
        <v>83</v>
      </c>
      <c r="AY186" s="17" t="s">
        <v>139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17" t="s">
        <v>8</v>
      </c>
      <c r="BK186" s="202">
        <f t="shared" si="9"/>
        <v>0</v>
      </c>
      <c r="BL186" s="17" t="s">
        <v>146</v>
      </c>
      <c r="BM186" s="201" t="s">
        <v>1226</v>
      </c>
    </row>
    <row r="187" spans="1:65" s="2" customFormat="1" ht="24.2" customHeight="1">
      <c r="A187" s="34"/>
      <c r="B187" s="35"/>
      <c r="C187" s="241" t="s">
        <v>275</v>
      </c>
      <c r="D187" s="241" t="s">
        <v>560</v>
      </c>
      <c r="E187" s="242" t="s">
        <v>1227</v>
      </c>
      <c r="F187" s="243" t="s">
        <v>1228</v>
      </c>
      <c r="G187" s="244" t="s">
        <v>295</v>
      </c>
      <c r="H187" s="245">
        <v>116</v>
      </c>
      <c r="I187" s="246"/>
      <c r="J187" s="245">
        <f t="shared" si="0"/>
        <v>0</v>
      </c>
      <c r="K187" s="243" t="s">
        <v>145</v>
      </c>
      <c r="L187" s="247"/>
      <c r="M187" s="248" t="s">
        <v>1</v>
      </c>
      <c r="N187" s="249" t="s">
        <v>40</v>
      </c>
      <c r="O187" s="71"/>
      <c r="P187" s="199">
        <f t="shared" si="1"/>
        <v>0</v>
      </c>
      <c r="Q187" s="199">
        <v>0.0177</v>
      </c>
      <c r="R187" s="199">
        <f t="shared" si="2"/>
        <v>2.0532</v>
      </c>
      <c r="S187" s="199">
        <v>0</v>
      </c>
      <c r="T187" s="200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1" t="s">
        <v>181</v>
      </c>
      <c r="AT187" s="201" t="s">
        <v>560</v>
      </c>
      <c r="AU187" s="201" t="s">
        <v>83</v>
      </c>
      <c r="AY187" s="17" t="s">
        <v>139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17" t="s">
        <v>8</v>
      </c>
      <c r="BK187" s="202">
        <f t="shared" si="9"/>
        <v>0</v>
      </c>
      <c r="BL187" s="17" t="s">
        <v>146</v>
      </c>
      <c r="BM187" s="201" t="s">
        <v>1229</v>
      </c>
    </row>
    <row r="188" spans="1:65" s="2" customFormat="1" ht="21.75" customHeight="1">
      <c r="A188" s="34"/>
      <c r="B188" s="35"/>
      <c r="C188" s="191" t="s">
        <v>279</v>
      </c>
      <c r="D188" s="191" t="s">
        <v>141</v>
      </c>
      <c r="E188" s="192" t="s">
        <v>1230</v>
      </c>
      <c r="F188" s="193" t="s">
        <v>1231</v>
      </c>
      <c r="G188" s="194" t="s">
        <v>144</v>
      </c>
      <c r="H188" s="195">
        <v>3</v>
      </c>
      <c r="I188" s="196"/>
      <c r="J188" s="195">
        <f t="shared" si="0"/>
        <v>0</v>
      </c>
      <c r="K188" s="193" t="s">
        <v>145</v>
      </c>
      <c r="L188" s="39"/>
      <c r="M188" s="197" t="s">
        <v>1</v>
      </c>
      <c r="N188" s="198" t="s">
        <v>40</v>
      </c>
      <c r="O188" s="71"/>
      <c r="P188" s="199">
        <f t="shared" si="1"/>
        <v>0</v>
      </c>
      <c r="Q188" s="199">
        <v>0.00071872</v>
      </c>
      <c r="R188" s="199">
        <f t="shared" si="2"/>
        <v>0.00215616</v>
      </c>
      <c r="S188" s="199">
        <v>0</v>
      </c>
      <c r="T188" s="200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146</v>
      </c>
      <c r="AT188" s="201" t="s">
        <v>141</v>
      </c>
      <c r="AU188" s="201" t="s">
        <v>83</v>
      </c>
      <c r="AY188" s="17" t="s">
        <v>139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17" t="s">
        <v>8</v>
      </c>
      <c r="BK188" s="202">
        <f t="shared" si="9"/>
        <v>0</v>
      </c>
      <c r="BL188" s="17" t="s">
        <v>146</v>
      </c>
      <c r="BM188" s="201" t="s">
        <v>1232</v>
      </c>
    </row>
    <row r="189" spans="1:65" s="2" customFormat="1" ht="24.2" customHeight="1">
      <c r="A189" s="34"/>
      <c r="B189" s="35"/>
      <c r="C189" s="241" t="s">
        <v>286</v>
      </c>
      <c r="D189" s="241" t="s">
        <v>560</v>
      </c>
      <c r="E189" s="242" t="s">
        <v>1233</v>
      </c>
      <c r="F189" s="243" t="s">
        <v>1234</v>
      </c>
      <c r="G189" s="244" t="s">
        <v>144</v>
      </c>
      <c r="H189" s="245">
        <v>3</v>
      </c>
      <c r="I189" s="246"/>
      <c r="J189" s="245">
        <f t="shared" si="0"/>
        <v>0</v>
      </c>
      <c r="K189" s="243" t="s">
        <v>145</v>
      </c>
      <c r="L189" s="247"/>
      <c r="M189" s="248" t="s">
        <v>1</v>
      </c>
      <c r="N189" s="249" t="s">
        <v>40</v>
      </c>
      <c r="O189" s="71"/>
      <c r="P189" s="199">
        <f t="shared" si="1"/>
        <v>0</v>
      </c>
      <c r="Q189" s="199">
        <v>0.011</v>
      </c>
      <c r="R189" s="199">
        <f t="shared" si="2"/>
        <v>0.033</v>
      </c>
      <c r="S189" s="199">
        <v>0</v>
      </c>
      <c r="T189" s="200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1" t="s">
        <v>181</v>
      </c>
      <c r="AT189" s="201" t="s">
        <v>560</v>
      </c>
      <c r="AU189" s="201" t="s">
        <v>83</v>
      </c>
      <c r="AY189" s="17" t="s">
        <v>139</v>
      </c>
      <c r="BE189" s="202">
        <f t="shared" si="4"/>
        <v>0</v>
      </c>
      <c r="BF189" s="202">
        <f t="shared" si="5"/>
        <v>0</v>
      </c>
      <c r="BG189" s="202">
        <f t="shared" si="6"/>
        <v>0</v>
      </c>
      <c r="BH189" s="202">
        <f t="shared" si="7"/>
        <v>0</v>
      </c>
      <c r="BI189" s="202">
        <f t="shared" si="8"/>
        <v>0</v>
      </c>
      <c r="BJ189" s="17" t="s">
        <v>8</v>
      </c>
      <c r="BK189" s="202">
        <f t="shared" si="9"/>
        <v>0</v>
      </c>
      <c r="BL189" s="17" t="s">
        <v>146</v>
      </c>
      <c r="BM189" s="201" t="s">
        <v>1235</v>
      </c>
    </row>
    <row r="190" spans="1:65" s="2" customFormat="1" ht="21.75" customHeight="1">
      <c r="A190" s="34"/>
      <c r="B190" s="35"/>
      <c r="C190" s="191" t="s">
        <v>292</v>
      </c>
      <c r="D190" s="191" t="s">
        <v>141</v>
      </c>
      <c r="E190" s="192" t="s">
        <v>1236</v>
      </c>
      <c r="F190" s="193" t="s">
        <v>1237</v>
      </c>
      <c r="G190" s="194" t="s">
        <v>144</v>
      </c>
      <c r="H190" s="195">
        <v>1</v>
      </c>
      <c r="I190" s="196"/>
      <c r="J190" s="195">
        <f t="shared" si="0"/>
        <v>0</v>
      </c>
      <c r="K190" s="193" t="s">
        <v>145</v>
      </c>
      <c r="L190" s="39"/>
      <c r="M190" s="197" t="s">
        <v>1</v>
      </c>
      <c r="N190" s="198" t="s">
        <v>40</v>
      </c>
      <c r="O190" s="71"/>
      <c r="P190" s="199">
        <f t="shared" si="1"/>
        <v>0</v>
      </c>
      <c r="Q190" s="199">
        <v>0.00071872</v>
      </c>
      <c r="R190" s="199">
        <f t="shared" si="2"/>
        <v>0.00071872</v>
      </c>
      <c r="S190" s="199">
        <v>0</v>
      </c>
      <c r="T190" s="200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1" t="s">
        <v>146</v>
      </c>
      <c r="AT190" s="201" t="s">
        <v>141</v>
      </c>
      <c r="AU190" s="201" t="s">
        <v>83</v>
      </c>
      <c r="AY190" s="17" t="s">
        <v>139</v>
      </c>
      <c r="BE190" s="202">
        <f t="shared" si="4"/>
        <v>0</v>
      </c>
      <c r="BF190" s="202">
        <f t="shared" si="5"/>
        <v>0</v>
      </c>
      <c r="BG190" s="202">
        <f t="shared" si="6"/>
        <v>0</v>
      </c>
      <c r="BH190" s="202">
        <f t="shared" si="7"/>
        <v>0</v>
      </c>
      <c r="BI190" s="202">
        <f t="shared" si="8"/>
        <v>0</v>
      </c>
      <c r="BJ190" s="17" t="s">
        <v>8</v>
      </c>
      <c r="BK190" s="202">
        <f t="shared" si="9"/>
        <v>0</v>
      </c>
      <c r="BL190" s="17" t="s">
        <v>146</v>
      </c>
      <c r="BM190" s="201" t="s">
        <v>1238</v>
      </c>
    </row>
    <row r="191" spans="1:65" s="2" customFormat="1" ht="24.2" customHeight="1">
      <c r="A191" s="34"/>
      <c r="B191" s="35"/>
      <c r="C191" s="241" t="s">
        <v>298</v>
      </c>
      <c r="D191" s="241" t="s">
        <v>560</v>
      </c>
      <c r="E191" s="242" t="s">
        <v>1239</v>
      </c>
      <c r="F191" s="243" t="s">
        <v>1240</v>
      </c>
      <c r="G191" s="244" t="s">
        <v>144</v>
      </c>
      <c r="H191" s="245">
        <v>1</v>
      </c>
      <c r="I191" s="246"/>
      <c r="J191" s="245">
        <f t="shared" si="0"/>
        <v>0</v>
      </c>
      <c r="K191" s="243" t="s">
        <v>145</v>
      </c>
      <c r="L191" s="247"/>
      <c r="M191" s="248" t="s">
        <v>1</v>
      </c>
      <c r="N191" s="249" t="s">
        <v>40</v>
      </c>
      <c r="O191" s="71"/>
      <c r="P191" s="199">
        <f t="shared" si="1"/>
        <v>0</v>
      </c>
      <c r="Q191" s="199">
        <v>0.012</v>
      </c>
      <c r="R191" s="199">
        <f t="shared" si="2"/>
        <v>0.012</v>
      </c>
      <c r="S191" s="199">
        <v>0</v>
      </c>
      <c r="T191" s="200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181</v>
      </c>
      <c r="AT191" s="201" t="s">
        <v>560</v>
      </c>
      <c r="AU191" s="201" t="s">
        <v>83</v>
      </c>
      <c r="AY191" s="17" t="s">
        <v>139</v>
      </c>
      <c r="BE191" s="202">
        <f t="shared" si="4"/>
        <v>0</v>
      </c>
      <c r="BF191" s="202">
        <f t="shared" si="5"/>
        <v>0</v>
      </c>
      <c r="BG191" s="202">
        <f t="shared" si="6"/>
        <v>0</v>
      </c>
      <c r="BH191" s="202">
        <f t="shared" si="7"/>
        <v>0</v>
      </c>
      <c r="BI191" s="202">
        <f t="shared" si="8"/>
        <v>0</v>
      </c>
      <c r="BJ191" s="17" t="s">
        <v>8</v>
      </c>
      <c r="BK191" s="202">
        <f t="shared" si="9"/>
        <v>0</v>
      </c>
      <c r="BL191" s="17" t="s">
        <v>146</v>
      </c>
      <c r="BM191" s="201" t="s">
        <v>1241</v>
      </c>
    </row>
    <row r="192" spans="1:65" s="2" customFormat="1" ht="21.75" customHeight="1">
      <c r="A192" s="34"/>
      <c r="B192" s="35"/>
      <c r="C192" s="191" t="s">
        <v>302</v>
      </c>
      <c r="D192" s="191" t="s">
        <v>141</v>
      </c>
      <c r="E192" s="192" t="s">
        <v>1242</v>
      </c>
      <c r="F192" s="193" t="s">
        <v>1243</v>
      </c>
      <c r="G192" s="194" t="s">
        <v>144</v>
      </c>
      <c r="H192" s="195">
        <v>2</v>
      </c>
      <c r="I192" s="196"/>
      <c r="J192" s="195">
        <f t="shared" si="0"/>
        <v>0</v>
      </c>
      <c r="K192" s="193" t="s">
        <v>145</v>
      </c>
      <c r="L192" s="39"/>
      <c r="M192" s="197" t="s">
        <v>1</v>
      </c>
      <c r="N192" s="198" t="s">
        <v>40</v>
      </c>
      <c r="O192" s="71"/>
      <c r="P192" s="199">
        <f t="shared" si="1"/>
        <v>0</v>
      </c>
      <c r="Q192" s="199">
        <v>0.00161652</v>
      </c>
      <c r="R192" s="199">
        <f t="shared" si="2"/>
        <v>0.00323304</v>
      </c>
      <c r="S192" s="199">
        <v>0</v>
      </c>
      <c r="T192" s="200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146</v>
      </c>
      <c r="AT192" s="201" t="s">
        <v>141</v>
      </c>
      <c r="AU192" s="201" t="s">
        <v>83</v>
      </c>
      <c r="AY192" s="17" t="s">
        <v>139</v>
      </c>
      <c r="BE192" s="202">
        <f t="shared" si="4"/>
        <v>0</v>
      </c>
      <c r="BF192" s="202">
        <f t="shared" si="5"/>
        <v>0</v>
      </c>
      <c r="BG192" s="202">
        <f t="shared" si="6"/>
        <v>0</v>
      </c>
      <c r="BH192" s="202">
        <f t="shared" si="7"/>
        <v>0</v>
      </c>
      <c r="BI192" s="202">
        <f t="shared" si="8"/>
        <v>0</v>
      </c>
      <c r="BJ192" s="17" t="s">
        <v>8</v>
      </c>
      <c r="BK192" s="202">
        <f t="shared" si="9"/>
        <v>0</v>
      </c>
      <c r="BL192" s="17" t="s">
        <v>146</v>
      </c>
      <c r="BM192" s="201" t="s">
        <v>1244</v>
      </c>
    </row>
    <row r="193" spans="1:65" s="2" customFormat="1" ht="24.2" customHeight="1">
      <c r="A193" s="34"/>
      <c r="B193" s="35"/>
      <c r="C193" s="241" t="s">
        <v>308</v>
      </c>
      <c r="D193" s="241" t="s">
        <v>560</v>
      </c>
      <c r="E193" s="242" t="s">
        <v>1245</v>
      </c>
      <c r="F193" s="243" t="s">
        <v>1246</v>
      </c>
      <c r="G193" s="244" t="s">
        <v>144</v>
      </c>
      <c r="H193" s="245">
        <v>2</v>
      </c>
      <c r="I193" s="246"/>
      <c r="J193" s="245">
        <f t="shared" si="0"/>
        <v>0</v>
      </c>
      <c r="K193" s="243" t="s">
        <v>145</v>
      </c>
      <c r="L193" s="247"/>
      <c r="M193" s="248" t="s">
        <v>1</v>
      </c>
      <c r="N193" s="249" t="s">
        <v>40</v>
      </c>
      <c r="O193" s="71"/>
      <c r="P193" s="199">
        <f t="shared" si="1"/>
        <v>0</v>
      </c>
      <c r="Q193" s="199">
        <v>0.018</v>
      </c>
      <c r="R193" s="199">
        <f t="shared" si="2"/>
        <v>0.036</v>
      </c>
      <c r="S193" s="199">
        <v>0</v>
      </c>
      <c r="T193" s="200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1" t="s">
        <v>181</v>
      </c>
      <c r="AT193" s="201" t="s">
        <v>560</v>
      </c>
      <c r="AU193" s="201" t="s">
        <v>83</v>
      </c>
      <c r="AY193" s="17" t="s">
        <v>139</v>
      </c>
      <c r="BE193" s="202">
        <f t="shared" si="4"/>
        <v>0</v>
      </c>
      <c r="BF193" s="202">
        <f t="shared" si="5"/>
        <v>0</v>
      </c>
      <c r="BG193" s="202">
        <f t="shared" si="6"/>
        <v>0</v>
      </c>
      <c r="BH193" s="202">
        <f t="shared" si="7"/>
        <v>0</v>
      </c>
      <c r="BI193" s="202">
        <f t="shared" si="8"/>
        <v>0</v>
      </c>
      <c r="BJ193" s="17" t="s">
        <v>8</v>
      </c>
      <c r="BK193" s="202">
        <f t="shared" si="9"/>
        <v>0</v>
      </c>
      <c r="BL193" s="17" t="s">
        <v>146</v>
      </c>
      <c r="BM193" s="201" t="s">
        <v>1247</v>
      </c>
    </row>
    <row r="194" spans="1:65" s="2" customFormat="1" ht="16.5" customHeight="1">
      <c r="A194" s="34"/>
      <c r="B194" s="35"/>
      <c r="C194" s="191" t="s">
        <v>313</v>
      </c>
      <c r="D194" s="191" t="s">
        <v>141</v>
      </c>
      <c r="E194" s="192" t="s">
        <v>1248</v>
      </c>
      <c r="F194" s="193" t="s">
        <v>1249</v>
      </c>
      <c r="G194" s="194" t="s">
        <v>144</v>
      </c>
      <c r="H194" s="195">
        <v>1</v>
      </c>
      <c r="I194" s="196"/>
      <c r="J194" s="195">
        <f t="shared" si="0"/>
        <v>0</v>
      </c>
      <c r="K194" s="193" t="s">
        <v>145</v>
      </c>
      <c r="L194" s="39"/>
      <c r="M194" s="197" t="s">
        <v>1</v>
      </c>
      <c r="N194" s="198" t="s">
        <v>40</v>
      </c>
      <c r="O194" s="71"/>
      <c r="P194" s="199">
        <f t="shared" si="1"/>
        <v>0</v>
      </c>
      <c r="Q194" s="199">
        <v>0.0013628</v>
      </c>
      <c r="R194" s="199">
        <f t="shared" si="2"/>
        <v>0.0013628</v>
      </c>
      <c r="S194" s="199">
        <v>0</v>
      </c>
      <c r="T194" s="200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146</v>
      </c>
      <c r="AT194" s="201" t="s">
        <v>141</v>
      </c>
      <c r="AU194" s="201" t="s">
        <v>83</v>
      </c>
      <c r="AY194" s="17" t="s">
        <v>139</v>
      </c>
      <c r="BE194" s="202">
        <f t="shared" si="4"/>
        <v>0</v>
      </c>
      <c r="BF194" s="202">
        <f t="shared" si="5"/>
        <v>0</v>
      </c>
      <c r="BG194" s="202">
        <f t="shared" si="6"/>
        <v>0</v>
      </c>
      <c r="BH194" s="202">
        <f t="shared" si="7"/>
        <v>0</v>
      </c>
      <c r="BI194" s="202">
        <f t="shared" si="8"/>
        <v>0</v>
      </c>
      <c r="BJ194" s="17" t="s">
        <v>8</v>
      </c>
      <c r="BK194" s="202">
        <f t="shared" si="9"/>
        <v>0</v>
      </c>
      <c r="BL194" s="17" t="s">
        <v>146</v>
      </c>
      <c r="BM194" s="201" t="s">
        <v>1250</v>
      </c>
    </row>
    <row r="195" spans="1:65" s="2" customFormat="1" ht="24.2" customHeight="1">
      <c r="A195" s="34"/>
      <c r="B195" s="35"/>
      <c r="C195" s="241" t="s">
        <v>316</v>
      </c>
      <c r="D195" s="241" t="s">
        <v>560</v>
      </c>
      <c r="E195" s="242" t="s">
        <v>1251</v>
      </c>
      <c r="F195" s="243" t="s">
        <v>1252</v>
      </c>
      <c r="G195" s="244" t="s">
        <v>144</v>
      </c>
      <c r="H195" s="245">
        <v>1</v>
      </c>
      <c r="I195" s="246"/>
      <c r="J195" s="245">
        <f t="shared" si="0"/>
        <v>0</v>
      </c>
      <c r="K195" s="243" t="s">
        <v>145</v>
      </c>
      <c r="L195" s="247"/>
      <c r="M195" s="248" t="s">
        <v>1</v>
      </c>
      <c r="N195" s="249" t="s">
        <v>40</v>
      </c>
      <c r="O195" s="71"/>
      <c r="P195" s="199">
        <f t="shared" si="1"/>
        <v>0</v>
      </c>
      <c r="Q195" s="199">
        <v>0.0425</v>
      </c>
      <c r="R195" s="199">
        <f t="shared" si="2"/>
        <v>0.0425</v>
      </c>
      <c r="S195" s="199">
        <v>0</v>
      </c>
      <c r="T195" s="200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1" t="s">
        <v>181</v>
      </c>
      <c r="AT195" s="201" t="s">
        <v>560</v>
      </c>
      <c r="AU195" s="201" t="s">
        <v>83</v>
      </c>
      <c r="AY195" s="17" t="s">
        <v>139</v>
      </c>
      <c r="BE195" s="202">
        <f t="shared" si="4"/>
        <v>0</v>
      </c>
      <c r="BF195" s="202">
        <f t="shared" si="5"/>
        <v>0</v>
      </c>
      <c r="BG195" s="202">
        <f t="shared" si="6"/>
        <v>0</v>
      </c>
      <c r="BH195" s="202">
        <f t="shared" si="7"/>
        <v>0</v>
      </c>
      <c r="BI195" s="202">
        <f t="shared" si="8"/>
        <v>0</v>
      </c>
      <c r="BJ195" s="17" t="s">
        <v>8</v>
      </c>
      <c r="BK195" s="202">
        <f t="shared" si="9"/>
        <v>0</v>
      </c>
      <c r="BL195" s="17" t="s">
        <v>146</v>
      </c>
      <c r="BM195" s="201" t="s">
        <v>1253</v>
      </c>
    </row>
    <row r="196" spans="1:65" s="2" customFormat="1" ht="21.75" customHeight="1">
      <c r="A196" s="34"/>
      <c r="B196" s="35"/>
      <c r="C196" s="191" t="s">
        <v>320</v>
      </c>
      <c r="D196" s="191" t="s">
        <v>141</v>
      </c>
      <c r="E196" s="192" t="s">
        <v>1254</v>
      </c>
      <c r="F196" s="193" t="s">
        <v>1255</v>
      </c>
      <c r="G196" s="194" t="s">
        <v>144</v>
      </c>
      <c r="H196" s="195">
        <v>2</v>
      </c>
      <c r="I196" s="196"/>
      <c r="J196" s="195">
        <f t="shared" si="0"/>
        <v>0</v>
      </c>
      <c r="K196" s="193" t="s">
        <v>145</v>
      </c>
      <c r="L196" s="39"/>
      <c r="M196" s="197" t="s">
        <v>1</v>
      </c>
      <c r="N196" s="198" t="s">
        <v>40</v>
      </c>
      <c r="O196" s="71"/>
      <c r="P196" s="199">
        <f t="shared" si="1"/>
        <v>0</v>
      </c>
      <c r="Q196" s="199">
        <v>0.00165424</v>
      </c>
      <c r="R196" s="199">
        <f t="shared" si="2"/>
        <v>0.00330848</v>
      </c>
      <c r="S196" s="199">
        <v>0</v>
      </c>
      <c r="T196" s="200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1" t="s">
        <v>146</v>
      </c>
      <c r="AT196" s="201" t="s">
        <v>141</v>
      </c>
      <c r="AU196" s="201" t="s">
        <v>83</v>
      </c>
      <c r="AY196" s="17" t="s">
        <v>139</v>
      </c>
      <c r="BE196" s="202">
        <f t="shared" si="4"/>
        <v>0</v>
      </c>
      <c r="BF196" s="202">
        <f t="shared" si="5"/>
        <v>0</v>
      </c>
      <c r="BG196" s="202">
        <f t="shared" si="6"/>
        <v>0</v>
      </c>
      <c r="BH196" s="202">
        <f t="shared" si="7"/>
        <v>0</v>
      </c>
      <c r="BI196" s="202">
        <f t="shared" si="8"/>
        <v>0</v>
      </c>
      <c r="BJ196" s="17" t="s">
        <v>8</v>
      </c>
      <c r="BK196" s="202">
        <f t="shared" si="9"/>
        <v>0</v>
      </c>
      <c r="BL196" s="17" t="s">
        <v>146</v>
      </c>
      <c r="BM196" s="201" t="s">
        <v>1256</v>
      </c>
    </row>
    <row r="197" spans="1:65" s="2" customFormat="1" ht="24.2" customHeight="1">
      <c r="A197" s="34"/>
      <c r="B197" s="35"/>
      <c r="C197" s="241" t="s">
        <v>325</v>
      </c>
      <c r="D197" s="241" t="s">
        <v>560</v>
      </c>
      <c r="E197" s="242" t="s">
        <v>1257</v>
      </c>
      <c r="F197" s="243" t="s">
        <v>1258</v>
      </c>
      <c r="G197" s="244" t="s">
        <v>144</v>
      </c>
      <c r="H197" s="245">
        <v>2</v>
      </c>
      <c r="I197" s="246"/>
      <c r="J197" s="245">
        <f t="shared" si="0"/>
        <v>0</v>
      </c>
      <c r="K197" s="243" t="s">
        <v>145</v>
      </c>
      <c r="L197" s="247"/>
      <c r="M197" s="248" t="s">
        <v>1</v>
      </c>
      <c r="N197" s="249" t="s">
        <v>40</v>
      </c>
      <c r="O197" s="71"/>
      <c r="P197" s="199">
        <f t="shared" si="1"/>
        <v>0</v>
      </c>
      <c r="Q197" s="199">
        <v>0.023</v>
      </c>
      <c r="R197" s="199">
        <f t="shared" si="2"/>
        <v>0.046</v>
      </c>
      <c r="S197" s="199">
        <v>0</v>
      </c>
      <c r="T197" s="200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1" t="s">
        <v>181</v>
      </c>
      <c r="AT197" s="201" t="s">
        <v>560</v>
      </c>
      <c r="AU197" s="201" t="s">
        <v>83</v>
      </c>
      <c r="AY197" s="17" t="s">
        <v>139</v>
      </c>
      <c r="BE197" s="202">
        <f t="shared" si="4"/>
        <v>0</v>
      </c>
      <c r="BF197" s="202">
        <f t="shared" si="5"/>
        <v>0</v>
      </c>
      <c r="BG197" s="202">
        <f t="shared" si="6"/>
        <v>0</v>
      </c>
      <c r="BH197" s="202">
        <f t="shared" si="7"/>
        <v>0</v>
      </c>
      <c r="BI197" s="202">
        <f t="shared" si="8"/>
        <v>0</v>
      </c>
      <c r="BJ197" s="17" t="s">
        <v>8</v>
      </c>
      <c r="BK197" s="202">
        <f t="shared" si="9"/>
        <v>0</v>
      </c>
      <c r="BL197" s="17" t="s">
        <v>146</v>
      </c>
      <c r="BM197" s="201" t="s">
        <v>1259</v>
      </c>
    </row>
    <row r="198" spans="1:65" s="2" customFormat="1" ht="24.2" customHeight="1">
      <c r="A198" s="34"/>
      <c r="B198" s="35"/>
      <c r="C198" s="191" t="s">
        <v>331</v>
      </c>
      <c r="D198" s="191" t="s">
        <v>141</v>
      </c>
      <c r="E198" s="192" t="s">
        <v>1260</v>
      </c>
      <c r="F198" s="193" t="s">
        <v>1261</v>
      </c>
      <c r="G198" s="194" t="s">
        <v>144</v>
      </c>
      <c r="H198" s="195">
        <v>4</v>
      </c>
      <c r="I198" s="196"/>
      <c r="J198" s="195">
        <f t="shared" si="0"/>
        <v>0</v>
      </c>
      <c r="K198" s="193" t="s">
        <v>145</v>
      </c>
      <c r="L198" s="39"/>
      <c r="M198" s="197" t="s">
        <v>1</v>
      </c>
      <c r="N198" s="198" t="s">
        <v>40</v>
      </c>
      <c r="O198" s="71"/>
      <c r="P198" s="199">
        <f t="shared" si="1"/>
        <v>0</v>
      </c>
      <c r="Q198" s="199">
        <v>0</v>
      </c>
      <c r="R198" s="199">
        <f t="shared" si="2"/>
        <v>0</v>
      </c>
      <c r="S198" s="199">
        <v>0</v>
      </c>
      <c r="T198" s="200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1" t="s">
        <v>146</v>
      </c>
      <c r="AT198" s="201" t="s">
        <v>141</v>
      </c>
      <c r="AU198" s="201" t="s">
        <v>83</v>
      </c>
      <c r="AY198" s="17" t="s">
        <v>139</v>
      </c>
      <c r="BE198" s="202">
        <f t="shared" si="4"/>
        <v>0</v>
      </c>
      <c r="BF198" s="202">
        <f t="shared" si="5"/>
        <v>0</v>
      </c>
      <c r="BG198" s="202">
        <f t="shared" si="6"/>
        <v>0</v>
      </c>
      <c r="BH198" s="202">
        <f t="shared" si="7"/>
        <v>0</v>
      </c>
      <c r="BI198" s="202">
        <f t="shared" si="8"/>
        <v>0</v>
      </c>
      <c r="BJ198" s="17" t="s">
        <v>8</v>
      </c>
      <c r="BK198" s="202">
        <f t="shared" si="9"/>
        <v>0</v>
      </c>
      <c r="BL198" s="17" t="s">
        <v>146</v>
      </c>
      <c r="BM198" s="201" t="s">
        <v>1262</v>
      </c>
    </row>
    <row r="199" spans="1:65" s="2" customFormat="1" ht="33" customHeight="1">
      <c r="A199" s="34"/>
      <c r="B199" s="35"/>
      <c r="C199" s="241" t="s">
        <v>336</v>
      </c>
      <c r="D199" s="241" t="s">
        <v>560</v>
      </c>
      <c r="E199" s="242" t="s">
        <v>1263</v>
      </c>
      <c r="F199" s="243" t="s">
        <v>1264</v>
      </c>
      <c r="G199" s="244" t="s">
        <v>144</v>
      </c>
      <c r="H199" s="245">
        <v>4</v>
      </c>
      <c r="I199" s="246"/>
      <c r="J199" s="245">
        <f t="shared" si="0"/>
        <v>0</v>
      </c>
      <c r="K199" s="243" t="s">
        <v>145</v>
      </c>
      <c r="L199" s="247"/>
      <c r="M199" s="248" t="s">
        <v>1</v>
      </c>
      <c r="N199" s="249" t="s">
        <v>40</v>
      </c>
      <c r="O199" s="71"/>
      <c r="P199" s="199">
        <f t="shared" si="1"/>
        <v>0</v>
      </c>
      <c r="Q199" s="199">
        <v>0.0019</v>
      </c>
      <c r="R199" s="199">
        <f t="shared" si="2"/>
        <v>0.0076</v>
      </c>
      <c r="S199" s="199">
        <v>0</v>
      </c>
      <c r="T199" s="200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1" t="s">
        <v>181</v>
      </c>
      <c r="AT199" s="201" t="s">
        <v>560</v>
      </c>
      <c r="AU199" s="201" t="s">
        <v>83</v>
      </c>
      <c r="AY199" s="17" t="s">
        <v>139</v>
      </c>
      <c r="BE199" s="202">
        <f t="shared" si="4"/>
        <v>0</v>
      </c>
      <c r="BF199" s="202">
        <f t="shared" si="5"/>
        <v>0</v>
      </c>
      <c r="BG199" s="202">
        <f t="shared" si="6"/>
        <v>0</v>
      </c>
      <c r="BH199" s="202">
        <f t="shared" si="7"/>
        <v>0</v>
      </c>
      <c r="BI199" s="202">
        <f t="shared" si="8"/>
        <v>0</v>
      </c>
      <c r="BJ199" s="17" t="s">
        <v>8</v>
      </c>
      <c r="BK199" s="202">
        <f t="shared" si="9"/>
        <v>0</v>
      </c>
      <c r="BL199" s="17" t="s">
        <v>146</v>
      </c>
      <c r="BM199" s="201" t="s">
        <v>1265</v>
      </c>
    </row>
    <row r="200" spans="1:65" s="2" customFormat="1" ht="21.75" customHeight="1">
      <c r="A200" s="34"/>
      <c r="B200" s="35"/>
      <c r="C200" s="191" t="s">
        <v>341</v>
      </c>
      <c r="D200" s="191" t="s">
        <v>141</v>
      </c>
      <c r="E200" s="192" t="s">
        <v>1266</v>
      </c>
      <c r="F200" s="193" t="s">
        <v>1267</v>
      </c>
      <c r="G200" s="194" t="s">
        <v>295</v>
      </c>
      <c r="H200" s="195">
        <v>130</v>
      </c>
      <c r="I200" s="196"/>
      <c r="J200" s="195">
        <f t="shared" si="0"/>
        <v>0</v>
      </c>
      <c r="K200" s="193" t="s">
        <v>145</v>
      </c>
      <c r="L200" s="39"/>
      <c r="M200" s="197" t="s">
        <v>1</v>
      </c>
      <c r="N200" s="198" t="s">
        <v>40</v>
      </c>
      <c r="O200" s="71"/>
      <c r="P200" s="199">
        <f t="shared" si="1"/>
        <v>0</v>
      </c>
      <c r="Q200" s="199">
        <v>0</v>
      </c>
      <c r="R200" s="199">
        <f t="shared" si="2"/>
        <v>0</v>
      </c>
      <c r="S200" s="199">
        <v>0</v>
      </c>
      <c r="T200" s="200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146</v>
      </c>
      <c r="AT200" s="201" t="s">
        <v>141</v>
      </c>
      <c r="AU200" s="201" t="s">
        <v>83</v>
      </c>
      <c r="AY200" s="17" t="s">
        <v>139</v>
      </c>
      <c r="BE200" s="202">
        <f t="shared" si="4"/>
        <v>0</v>
      </c>
      <c r="BF200" s="202">
        <f t="shared" si="5"/>
        <v>0</v>
      </c>
      <c r="BG200" s="202">
        <f t="shared" si="6"/>
        <v>0</v>
      </c>
      <c r="BH200" s="202">
        <f t="shared" si="7"/>
        <v>0</v>
      </c>
      <c r="BI200" s="202">
        <f t="shared" si="8"/>
        <v>0</v>
      </c>
      <c r="BJ200" s="17" t="s">
        <v>8</v>
      </c>
      <c r="BK200" s="202">
        <f t="shared" si="9"/>
        <v>0</v>
      </c>
      <c r="BL200" s="17" t="s">
        <v>146</v>
      </c>
      <c r="BM200" s="201" t="s">
        <v>1268</v>
      </c>
    </row>
    <row r="201" spans="2:51" s="14" customFormat="1" ht="11.25">
      <c r="B201" s="214"/>
      <c r="C201" s="215"/>
      <c r="D201" s="205" t="s">
        <v>148</v>
      </c>
      <c r="E201" s="216" t="s">
        <v>1</v>
      </c>
      <c r="F201" s="217" t="s">
        <v>1269</v>
      </c>
      <c r="G201" s="215"/>
      <c r="H201" s="218">
        <v>130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148</v>
      </c>
      <c r="AU201" s="224" t="s">
        <v>83</v>
      </c>
      <c r="AV201" s="14" t="s">
        <v>83</v>
      </c>
      <c r="AW201" s="14" t="s">
        <v>31</v>
      </c>
      <c r="AX201" s="14" t="s">
        <v>8</v>
      </c>
      <c r="AY201" s="224" t="s">
        <v>139</v>
      </c>
    </row>
    <row r="202" spans="1:65" s="2" customFormat="1" ht="24.2" customHeight="1">
      <c r="A202" s="34"/>
      <c r="B202" s="35"/>
      <c r="C202" s="191" t="s">
        <v>346</v>
      </c>
      <c r="D202" s="191" t="s">
        <v>141</v>
      </c>
      <c r="E202" s="192" t="s">
        <v>1270</v>
      </c>
      <c r="F202" s="193" t="s">
        <v>1271</v>
      </c>
      <c r="G202" s="194" t="s">
        <v>295</v>
      </c>
      <c r="H202" s="195">
        <v>130</v>
      </c>
      <c r="I202" s="196"/>
      <c r="J202" s="195">
        <f aca="true" t="shared" si="10" ref="J202:J212">ROUND(I202*H202,0)</f>
        <v>0</v>
      </c>
      <c r="K202" s="193" t="s">
        <v>145</v>
      </c>
      <c r="L202" s="39"/>
      <c r="M202" s="197" t="s">
        <v>1</v>
      </c>
      <c r="N202" s="198" t="s">
        <v>40</v>
      </c>
      <c r="O202" s="71"/>
      <c r="P202" s="199">
        <f aca="true" t="shared" si="11" ref="P202:P212">O202*H202</f>
        <v>0</v>
      </c>
      <c r="Q202" s="199">
        <v>5.5E-07</v>
      </c>
      <c r="R202" s="199">
        <f aca="true" t="shared" si="12" ref="R202:R212">Q202*H202</f>
        <v>7.15E-05</v>
      </c>
      <c r="S202" s="199">
        <v>0</v>
      </c>
      <c r="T202" s="200">
        <f aca="true" t="shared" si="13" ref="T202:T212"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146</v>
      </c>
      <c r="AT202" s="201" t="s">
        <v>141</v>
      </c>
      <c r="AU202" s="201" t="s">
        <v>83</v>
      </c>
      <c r="AY202" s="17" t="s">
        <v>139</v>
      </c>
      <c r="BE202" s="202">
        <f aca="true" t="shared" si="14" ref="BE202:BE212">IF(N202="základní",J202,0)</f>
        <v>0</v>
      </c>
      <c r="BF202" s="202">
        <f aca="true" t="shared" si="15" ref="BF202:BF212">IF(N202="snížená",J202,0)</f>
        <v>0</v>
      </c>
      <c r="BG202" s="202">
        <f aca="true" t="shared" si="16" ref="BG202:BG212">IF(N202="zákl. přenesená",J202,0)</f>
        <v>0</v>
      </c>
      <c r="BH202" s="202">
        <f aca="true" t="shared" si="17" ref="BH202:BH212">IF(N202="sníž. přenesená",J202,0)</f>
        <v>0</v>
      </c>
      <c r="BI202" s="202">
        <f aca="true" t="shared" si="18" ref="BI202:BI212">IF(N202="nulová",J202,0)</f>
        <v>0</v>
      </c>
      <c r="BJ202" s="17" t="s">
        <v>8</v>
      </c>
      <c r="BK202" s="202">
        <f aca="true" t="shared" si="19" ref="BK202:BK212">ROUND(I202*H202,0)</f>
        <v>0</v>
      </c>
      <c r="BL202" s="17" t="s">
        <v>146</v>
      </c>
      <c r="BM202" s="201" t="s">
        <v>1272</v>
      </c>
    </row>
    <row r="203" spans="1:65" s="2" customFormat="1" ht="24.2" customHeight="1">
      <c r="A203" s="34"/>
      <c r="B203" s="35"/>
      <c r="C203" s="191" t="s">
        <v>352</v>
      </c>
      <c r="D203" s="191" t="s">
        <v>141</v>
      </c>
      <c r="E203" s="192" t="s">
        <v>1273</v>
      </c>
      <c r="F203" s="193" t="s">
        <v>1274</v>
      </c>
      <c r="G203" s="194" t="s">
        <v>144</v>
      </c>
      <c r="H203" s="195">
        <v>3</v>
      </c>
      <c r="I203" s="196"/>
      <c r="J203" s="195">
        <f t="shared" si="10"/>
        <v>0</v>
      </c>
      <c r="K203" s="193" t="s">
        <v>145</v>
      </c>
      <c r="L203" s="39"/>
      <c r="M203" s="197" t="s">
        <v>1</v>
      </c>
      <c r="N203" s="198" t="s">
        <v>40</v>
      </c>
      <c r="O203" s="71"/>
      <c r="P203" s="199">
        <f t="shared" si="11"/>
        <v>0</v>
      </c>
      <c r="Q203" s="199">
        <v>0.459372906</v>
      </c>
      <c r="R203" s="199">
        <f t="shared" si="12"/>
        <v>1.378118718</v>
      </c>
      <c r="S203" s="199">
        <v>0</v>
      </c>
      <c r="T203" s="200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1" t="s">
        <v>146</v>
      </c>
      <c r="AT203" s="201" t="s">
        <v>141</v>
      </c>
      <c r="AU203" s="201" t="s">
        <v>83</v>
      </c>
      <c r="AY203" s="17" t="s">
        <v>139</v>
      </c>
      <c r="BE203" s="202">
        <f t="shared" si="14"/>
        <v>0</v>
      </c>
      <c r="BF203" s="202">
        <f t="shared" si="15"/>
        <v>0</v>
      </c>
      <c r="BG203" s="202">
        <f t="shared" si="16"/>
        <v>0</v>
      </c>
      <c r="BH203" s="202">
        <f t="shared" si="17"/>
        <v>0</v>
      </c>
      <c r="BI203" s="202">
        <f t="shared" si="18"/>
        <v>0</v>
      </c>
      <c r="BJ203" s="17" t="s">
        <v>8</v>
      </c>
      <c r="BK203" s="202">
        <f t="shared" si="19"/>
        <v>0</v>
      </c>
      <c r="BL203" s="17" t="s">
        <v>146</v>
      </c>
      <c r="BM203" s="201" t="s">
        <v>1275</v>
      </c>
    </row>
    <row r="204" spans="1:65" s="2" customFormat="1" ht="16.5" customHeight="1">
      <c r="A204" s="34"/>
      <c r="B204" s="35"/>
      <c r="C204" s="191" t="s">
        <v>359</v>
      </c>
      <c r="D204" s="191" t="s">
        <v>141</v>
      </c>
      <c r="E204" s="192" t="s">
        <v>1276</v>
      </c>
      <c r="F204" s="193" t="s">
        <v>1277</v>
      </c>
      <c r="G204" s="194" t="s">
        <v>144</v>
      </c>
      <c r="H204" s="195">
        <v>6</v>
      </c>
      <c r="I204" s="196"/>
      <c r="J204" s="195">
        <f t="shared" si="10"/>
        <v>0</v>
      </c>
      <c r="K204" s="193" t="s">
        <v>145</v>
      </c>
      <c r="L204" s="39"/>
      <c r="M204" s="197" t="s">
        <v>1</v>
      </c>
      <c r="N204" s="198" t="s">
        <v>40</v>
      </c>
      <c r="O204" s="71"/>
      <c r="P204" s="199">
        <f t="shared" si="11"/>
        <v>0</v>
      </c>
      <c r="Q204" s="199">
        <v>0.1230316</v>
      </c>
      <c r="R204" s="199">
        <f t="shared" si="12"/>
        <v>0.7381896</v>
      </c>
      <c r="S204" s="199">
        <v>0</v>
      </c>
      <c r="T204" s="200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1" t="s">
        <v>146</v>
      </c>
      <c r="AT204" s="201" t="s">
        <v>141</v>
      </c>
      <c r="AU204" s="201" t="s">
        <v>83</v>
      </c>
      <c r="AY204" s="17" t="s">
        <v>139</v>
      </c>
      <c r="BE204" s="202">
        <f t="shared" si="14"/>
        <v>0</v>
      </c>
      <c r="BF204" s="202">
        <f t="shared" si="15"/>
        <v>0</v>
      </c>
      <c r="BG204" s="202">
        <f t="shared" si="16"/>
        <v>0</v>
      </c>
      <c r="BH204" s="202">
        <f t="shared" si="17"/>
        <v>0</v>
      </c>
      <c r="BI204" s="202">
        <f t="shared" si="18"/>
        <v>0</v>
      </c>
      <c r="BJ204" s="17" t="s">
        <v>8</v>
      </c>
      <c r="BK204" s="202">
        <f t="shared" si="19"/>
        <v>0</v>
      </c>
      <c r="BL204" s="17" t="s">
        <v>146</v>
      </c>
      <c r="BM204" s="201" t="s">
        <v>1278</v>
      </c>
    </row>
    <row r="205" spans="1:65" s="2" customFormat="1" ht="24.2" customHeight="1">
      <c r="A205" s="34"/>
      <c r="B205" s="35"/>
      <c r="C205" s="241" t="s">
        <v>366</v>
      </c>
      <c r="D205" s="241" t="s">
        <v>560</v>
      </c>
      <c r="E205" s="242" t="s">
        <v>1279</v>
      </c>
      <c r="F205" s="243" t="s">
        <v>1280</v>
      </c>
      <c r="G205" s="244" t="s">
        <v>144</v>
      </c>
      <c r="H205" s="245">
        <v>6</v>
      </c>
      <c r="I205" s="246"/>
      <c r="J205" s="245">
        <f t="shared" si="10"/>
        <v>0</v>
      </c>
      <c r="K205" s="243" t="s">
        <v>145</v>
      </c>
      <c r="L205" s="247"/>
      <c r="M205" s="248" t="s">
        <v>1</v>
      </c>
      <c r="N205" s="249" t="s">
        <v>40</v>
      </c>
      <c r="O205" s="71"/>
      <c r="P205" s="199">
        <f t="shared" si="11"/>
        <v>0</v>
      </c>
      <c r="Q205" s="199">
        <v>0.0133</v>
      </c>
      <c r="R205" s="199">
        <f t="shared" si="12"/>
        <v>0.0798</v>
      </c>
      <c r="S205" s="199">
        <v>0</v>
      </c>
      <c r="T205" s="200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1" t="s">
        <v>181</v>
      </c>
      <c r="AT205" s="201" t="s">
        <v>560</v>
      </c>
      <c r="AU205" s="201" t="s">
        <v>83</v>
      </c>
      <c r="AY205" s="17" t="s">
        <v>139</v>
      </c>
      <c r="BE205" s="202">
        <f t="shared" si="14"/>
        <v>0</v>
      </c>
      <c r="BF205" s="202">
        <f t="shared" si="15"/>
        <v>0</v>
      </c>
      <c r="BG205" s="202">
        <f t="shared" si="16"/>
        <v>0</v>
      </c>
      <c r="BH205" s="202">
        <f t="shared" si="17"/>
        <v>0</v>
      </c>
      <c r="BI205" s="202">
        <f t="shared" si="18"/>
        <v>0</v>
      </c>
      <c r="BJ205" s="17" t="s">
        <v>8</v>
      </c>
      <c r="BK205" s="202">
        <f t="shared" si="19"/>
        <v>0</v>
      </c>
      <c r="BL205" s="17" t="s">
        <v>146</v>
      </c>
      <c r="BM205" s="201" t="s">
        <v>1281</v>
      </c>
    </row>
    <row r="206" spans="1:65" s="2" customFormat="1" ht="16.5" customHeight="1">
      <c r="A206" s="34"/>
      <c r="B206" s="35"/>
      <c r="C206" s="191" t="s">
        <v>370</v>
      </c>
      <c r="D206" s="191" t="s">
        <v>141</v>
      </c>
      <c r="E206" s="192" t="s">
        <v>1282</v>
      </c>
      <c r="F206" s="193" t="s">
        <v>1283</v>
      </c>
      <c r="G206" s="194" t="s">
        <v>144</v>
      </c>
      <c r="H206" s="195">
        <v>1</v>
      </c>
      <c r="I206" s="196"/>
      <c r="J206" s="195">
        <f t="shared" si="10"/>
        <v>0</v>
      </c>
      <c r="K206" s="193" t="s">
        <v>145</v>
      </c>
      <c r="L206" s="39"/>
      <c r="M206" s="197" t="s">
        <v>1</v>
      </c>
      <c r="N206" s="198" t="s">
        <v>40</v>
      </c>
      <c r="O206" s="71"/>
      <c r="P206" s="199">
        <f t="shared" si="11"/>
        <v>0</v>
      </c>
      <c r="Q206" s="199">
        <v>0.3290568</v>
      </c>
      <c r="R206" s="199">
        <f t="shared" si="12"/>
        <v>0.3290568</v>
      </c>
      <c r="S206" s="199">
        <v>0</v>
      </c>
      <c r="T206" s="200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146</v>
      </c>
      <c r="AT206" s="201" t="s">
        <v>141</v>
      </c>
      <c r="AU206" s="201" t="s">
        <v>83</v>
      </c>
      <c r="AY206" s="17" t="s">
        <v>139</v>
      </c>
      <c r="BE206" s="202">
        <f t="shared" si="14"/>
        <v>0</v>
      </c>
      <c r="BF206" s="202">
        <f t="shared" si="15"/>
        <v>0</v>
      </c>
      <c r="BG206" s="202">
        <f t="shared" si="16"/>
        <v>0</v>
      </c>
      <c r="BH206" s="202">
        <f t="shared" si="17"/>
        <v>0</v>
      </c>
      <c r="BI206" s="202">
        <f t="shared" si="18"/>
        <v>0</v>
      </c>
      <c r="BJ206" s="17" t="s">
        <v>8</v>
      </c>
      <c r="BK206" s="202">
        <f t="shared" si="19"/>
        <v>0</v>
      </c>
      <c r="BL206" s="17" t="s">
        <v>146</v>
      </c>
      <c r="BM206" s="201" t="s">
        <v>1284</v>
      </c>
    </row>
    <row r="207" spans="1:65" s="2" customFormat="1" ht="16.5" customHeight="1">
      <c r="A207" s="34"/>
      <c r="B207" s="35"/>
      <c r="C207" s="241" t="s">
        <v>376</v>
      </c>
      <c r="D207" s="241" t="s">
        <v>560</v>
      </c>
      <c r="E207" s="242" t="s">
        <v>1285</v>
      </c>
      <c r="F207" s="243" t="s">
        <v>1286</v>
      </c>
      <c r="G207" s="244" t="s">
        <v>144</v>
      </c>
      <c r="H207" s="245">
        <v>1</v>
      </c>
      <c r="I207" s="246"/>
      <c r="J207" s="245">
        <f t="shared" si="10"/>
        <v>0</v>
      </c>
      <c r="K207" s="243" t="s">
        <v>145</v>
      </c>
      <c r="L207" s="247"/>
      <c r="M207" s="248" t="s">
        <v>1</v>
      </c>
      <c r="N207" s="249" t="s">
        <v>40</v>
      </c>
      <c r="O207" s="71"/>
      <c r="P207" s="199">
        <f t="shared" si="11"/>
        <v>0</v>
      </c>
      <c r="Q207" s="199">
        <v>0.0295</v>
      </c>
      <c r="R207" s="199">
        <f t="shared" si="12"/>
        <v>0.0295</v>
      </c>
      <c r="S207" s="199">
        <v>0</v>
      </c>
      <c r="T207" s="200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1" t="s">
        <v>181</v>
      </c>
      <c r="AT207" s="201" t="s">
        <v>560</v>
      </c>
      <c r="AU207" s="201" t="s">
        <v>83</v>
      </c>
      <c r="AY207" s="17" t="s">
        <v>139</v>
      </c>
      <c r="BE207" s="202">
        <f t="shared" si="14"/>
        <v>0</v>
      </c>
      <c r="BF207" s="202">
        <f t="shared" si="15"/>
        <v>0</v>
      </c>
      <c r="BG207" s="202">
        <f t="shared" si="16"/>
        <v>0</v>
      </c>
      <c r="BH207" s="202">
        <f t="shared" si="17"/>
        <v>0</v>
      </c>
      <c r="BI207" s="202">
        <f t="shared" si="18"/>
        <v>0</v>
      </c>
      <c r="BJ207" s="17" t="s">
        <v>8</v>
      </c>
      <c r="BK207" s="202">
        <f t="shared" si="19"/>
        <v>0</v>
      </c>
      <c r="BL207" s="17" t="s">
        <v>146</v>
      </c>
      <c r="BM207" s="201" t="s">
        <v>1287</v>
      </c>
    </row>
    <row r="208" spans="1:65" s="2" customFormat="1" ht="16.5" customHeight="1">
      <c r="A208" s="34"/>
      <c r="B208" s="35"/>
      <c r="C208" s="191" t="s">
        <v>380</v>
      </c>
      <c r="D208" s="191" t="s">
        <v>141</v>
      </c>
      <c r="E208" s="192" t="s">
        <v>1288</v>
      </c>
      <c r="F208" s="193" t="s">
        <v>1289</v>
      </c>
      <c r="G208" s="194" t="s">
        <v>295</v>
      </c>
      <c r="H208" s="195">
        <v>130</v>
      </c>
      <c r="I208" s="196"/>
      <c r="J208" s="195">
        <f t="shared" si="10"/>
        <v>0</v>
      </c>
      <c r="K208" s="193" t="s">
        <v>145</v>
      </c>
      <c r="L208" s="39"/>
      <c r="M208" s="197" t="s">
        <v>1</v>
      </c>
      <c r="N208" s="198" t="s">
        <v>40</v>
      </c>
      <c r="O208" s="71"/>
      <c r="P208" s="199">
        <f t="shared" si="11"/>
        <v>0</v>
      </c>
      <c r="Q208" s="199">
        <v>0.00019236</v>
      </c>
      <c r="R208" s="199">
        <f t="shared" si="12"/>
        <v>0.025006800000000003</v>
      </c>
      <c r="S208" s="199">
        <v>0</v>
      </c>
      <c r="T208" s="200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1" t="s">
        <v>146</v>
      </c>
      <c r="AT208" s="201" t="s">
        <v>141</v>
      </c>
      <c r="AU208" s="201" t="s">
        <v>83</v>
      </c>
      <c r="AY208" s="17" t="s">
        <v>139</v>
      </c>
      <c r="BE208" s="202">
        <f t="shared" si="14"/>
        <v>0</v>
      </c>
      <c r="BF208" s="202">
        <f t="shared" si="15"/>
        <v>0</v>
      </c>
      <c r="BG208" s="202">
        <f t="shared" si="16"/>
        <v>0</v>
      </c>
      <c r="BH208" s="202">
        <f t="shared" si="17"/>
        <v>0</v>
      </c>
      <c r="BI208" s="202">
        <f t="shared" si="18"/>
        <v>0</v>
      </c>
      <c r="BJ208" s="17" t="s">
        <v>8</v>
      </c>
      <c r="BK208" s="202">
        <f t="shared" si="19"/>
        <v>0</v>
      </c>
      <c r="BL208" s="17" t="s">
        <v>146</v>
      </c>
      <c r="BM208" s="201" t="s">
        <v>1290</v>
      </c>
    </row>
    <row r="209" spans="1:65" s="2" customFormat="1" ht="21.75" customHeight="1">
      <c r="A209" s="34"/>
      <c r="B209" s="35"/>
      <c r="C209" s="191" t="s">
        <v>351</v>
      </c>
      <c r="D209" s="191" t="s">
        <v>141</v>
      </c>
      <c r="E209" s="192" t="s">
        <v>1291</v>
      </c>
      <c r="F209" s="193" t="s">
        <v>1292</v>
      </c>
      <c r="G209" s="194" t="s">
        <v>295</v>
      </c>
      <c r="H209" s="195">
        <v>130</v>
      </c>
      <c r="I209" s="196"/>
      <c r="J209" s="195">
        <f t="shared" si="10"/>
        <v>0</v>
      </c>
      <c r="K209" s="193" t="s">
        <v>145</v>
      </c>
      <c r="L209" s="39"/>
      <c r="M209" s="197" t="s">
        <v>1</v>
      </c>
      <c r="N209" s="198" t="s">
        <v>40</v>
      </c>
      <c r="O209" s="71"/>
      <c r="P209" s="199">
        <f t="shared" si="11"/>
        <v>0</v>
      </c>
      <c r="Q209" s="199">
        <v>9.45E-05</v>
      </c>
      <c r="R209" s="199">
        <f t="shared" si="12"/>
        <v>0.012285</v>
      </c>
      <c r="S209" s="199">
        <v>0</v>
      </c>
      <c r="T209" s="200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1" t="s">
        <v>146</v>
      </c>
      <c r="AT209" s="201" t="s">
        <v>141</v>
      </c>
      <c r="AU209" s="201" t="s">
        <v>83</v>
      </c>
      <c r="AY209" s="17" t="s">
        <v>139</v>
      </c>
      <c r="BE209" s="202">
        <f t="shared" si="14"/>
        <v>0</v>
      </c>
      <c r="BF209" s="202">
        <f t="shared" si="15"/>
        <v>0</v>
      </c>
      <c r="BG209" s="202">
        <f t="shared" si="16"/>
        <v>0</v>
      </c>
      <c r="BH209" s="202">
        <f t="shared" si="17"/>
        <v>0</v>
      </c>
      <c r="BI209" s="202">
        <f t="shared" si="18"/>
        <v>0</v>
      </c>
      <c r="BJ209" s="17" t="s">
        <v>8</v>
      </c>
      <c r="BK209" s="202">
        <f t="shared" si="19"/>
        <v>0</v>
      </c>
      <c r="BL209" s="17" t="s">
        <v>146</v>
      </c>
      <c r="BM209" s="201" t="s">
        <v>1293</v>
      </c>
    </row>
    <row r="210" spans="1:65" s="2" customFormat="1" ht="24.2" customHeight="1">
      <c r="A210" s="34"/>
      <c r="B210" s="35"/>
      <c r="C210" s="191" t="s">
        <v>391</v>
      </c>
      <c r="D210" s="191" t="s">
        <v>141</v>
      </c>
      <c r="E210" s="192" t="s">
        <v>1294</v>
      </c>
      <c r="F210" s="193" t="s">
        <v>1295</v>
      </c>
      <c r="G210" s="194" t="s">
        <v>1296</v>
      </c>
      <c r="H210" s="195">
        <v>1</v>
      </c>
      <c r="I210" s="196"/>
      <c r="J210" s="195">
        <f t="shared" si="10"/>
        <v>0</v>
      </c>
      <c r="K210" s="193" t="s">
        <v>1</v>
      </c>
      <c r="L210" s="39"/>
      <c r="M210" s="197" t="s">
        <v>1</v>
      </c>
      <c r="N210" s="198" t="s">
        <v>40</v>
      </c>
      <c r="O210" s="71"/>
      <c r="P210" s="199">
        <f t="shared" si="11"/>
        <v>0</v>
      </c>
      <c r="Q210" s="199">
        <v>0</v>
      </c>
      <c r="R210" s="199">
        <f t="shared" si="12"/>
        <v>0</v>
      </c>
      <c r="S210" s="199">
        <v>0</v>
      </c>
      <c r="T210" s="200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1" t="s">
        <v>146</v>
      </c>
      <c r="AT210" s="201" t="s">
        <v>141</v>
      </c>
      <c r="AU210" s="201" t="s">
        <v>83</v>
      </c>
      <c r="AY210" s="17" t="s">
        <v>139</v>
      </c>
      <c r="BE210" s="202">
        <f t="shared" si="14"/>
        <v>0</v>
      </c>
      <c r="BF210" s="202">
        <f t="shared" si="15"/>
        <v>0</v>
      </c>
      <c r="BG210" s="202">
        <f t="shared" si="16"/>
        <v>0</v>
      </c>
      <c r="BH210" s="202">
        <f t="shared" si="17"/>
        <v>0</v>
      </c>
      <c r="BI210" s="202">
        <f t="shared" si="18"/>
        <v>0</v>
      </c>
      <c r="BJ210" s="17" t="s">
        <v>8</v>
      </c>
      <c r="BK210" s="202">
        <f t="shared" si="19"/>
        <v>0</v>
      </c>
      <c r="BL210" s="17" t="s">
        <v>146</v>
      </c>
      <c r="BM210" s="201" t="s">
        <v>1297</v>
      </c>
    </row>
    <row r="211" spans="1:65" s="2" customFormat="1" ht="33" customHeight="1">
      <c r="A211" s="34"/>
      <c r="B211" s="35"/>
      <c r="C211" s="191" t="s">
        <v>395</v>
      </c>
      <c r="D211" s="191" t="s">
        <v>141</v>
      </c>
      <c r="E211" s="192" t="s">
        <v>1298</v>
      </c>
      <c r="F211" s="193" t="s">
        <v>1299</v>
      </c>
      <c r="G211" s="194" t="s">
        <v>1296</v>
      </c>
      <c r="H211" s="195">
        <v>1</v>
      </c>
      <c r="I211" s="196"/>
      <c r="J211" s="195">
        <f t="shared" si="10"/>
        <v>0</v>
      </c>
      <c r="K211" s="193" t="s">
        <v>1</v>
      </c>
      <c r="L211" s="39"/>
      <c r="M211" s="197" t="s">
        <v>1</v>
      </c>
      <c r="N211" s="198" t="s">
        <v>40</v>
      </c>
      <c r="O211" s="71"/>
      <c r="P211" s="199">
        <f t="shared" si="11"/>
        <v>0</v>
      </c>
      <c r="Q211" s="199">
        <v>0</v>
      </c>
      <c r="R211" s="199">
        <f t="shared" si="12"/>
        <v>0</v>
      </c>
      <c r="S211" s="199">
        <v>0</v>
      </c>
      <c r="T211" s="200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1" t="s">
        <v>146</v>
      </c>
      <c r="AT211" s="201" t="s">
        <v>141</v>
      </c>
      <c r="AU211" s="201" t="s">
        <v>83</v>
      </c>
      <c r="AY211" s="17" t="s">
        <v>139</v>
      </c>
      <c r="BE211" s="202">
        <f t="shared" si="14"/>
        <v>0</v>
      </c>
      <c r="BF211" s="202">
        <f t="shared" si="15"/>
        <v>0</v>
      </c>
      <c r="BG211" s="202">
        <f t="shared" si="16"/>
        <v>0</v>
      </c>
      <c r="BH211" s="202">
        <f t="shared" si="17"/>
        <v>0</v>
      </c>
      <c r="BI211" s="202">
        <f t="shared" si="18"/>
        <v>0</v>
      </c>
      <c r="BJ211" s="17" t="s">
        <v>8</v>
      </c>
      <c r="BK211" s="202">
        <f t="shared" si="19"/>
        <v>0</v>
      </c>
      <c r="BL211" s="17" t="s">
        <v>146</v>
      </c>
      <c r="BM211" s="201" t="s">
        <v>1300</v>
      </c>
    </row>
    <row r="212" spans="1:65" s="2" customFormat="1" ht="33" customHeight="1">
      <c r="A212" s="34"/>
      <c r="B212" s="35"/>
      <c r="C212" s="191" t="s">
        <v>397</v>
      </c>
      <c r="D212" s="191" t="s">
        <v>141</v>
      </c>
      <c r="E212" s="192" t="s">
        <v>1301</v>
      </c>
      <c r="F212" s="193" t="s">
        <v>1302</v>
      </c>
      <c r="G212" s="194" t="s">
        <v>1296</v>
      </c>
      <c r="H212" s="195">
        <v>2</v>
      </c>
      <c r="I212" s="196"/>
      <c r="J212" s="195">
        <f t="shared" si="10"/>
        <v>0</v>
      </c>
      <c r="K212" s="193" t="s">
        <v>1</v>
      </c>
      <c r="L212" s="39"/>
      <c r="M212" s="197" t="s">
        <v>1</v>
      </c>
      <c r="N212" s="198" t="s">
        <v>40</v>
      </c>
      <c r="O212" s="71"/>
      <c r="P212" s="199">
        <f t="shared" si="11"/>
        <v>0</v>
      </c>
      <c r="Q212" s="199">
        <v>0</v>
      </c>
      <c r="R212" s="199">
        <f t="shared" si="12"/>
        <v>0</v>
      </c>
      <c r="S212" s="199">
        <v>0</v>
      </c>
      <c r="T212" s="200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146</v>
      </c>
      <c r="AT212" s="201" t="s">
        <v>141</v>
      </c>
      <c r="AU212" s="201" t="s">
        <v>83</v>
      </c>
      <c r="AY212" s="17" t="s">
        <v>139</v>
      </c>
      <c r="BE212" s="202">
        <f t="shared" si="14"/>
        <v>0</v>
      </c>
      <c r="BF212" s="202">
        <f t="shared" si="15"/>
        <v>0</v>
      </c>
      <c r="BG212" s="202">
        <f t="shared" si="16"/>
        <v>0</v>
      </c>
      <c r="BH212" s="202">
        <f t="shared" si="17"/>
        <v>0</v>
      </c>
      <c r="BI212" s="202">
        <f t="shared" si="18"/>
        <v>0</v>
      </c>
      <c r="BJ212" s="17" t="s">
        <v>8</v>
      </c>
      <c r="BK212" s="202">
        <f t="shared" si="19"/>
        <v>0</v>
      </c>
      <c r="BL212" s="17" t="s">
        <v>146</v>
      </c>
      <c r="BM212" s="201" t="s">
        <v>1303</v>
      </c>
    </row>
    <row r="213" spans="2:63" s="12" customFormat="1" ht="22.9" customHeight="1">
      <c r="B213" s="175"/>
      <c r="C213" s="176"/>
      <c r="D213" s="177" t="s">
        <v>74</v>
      </c>
      <c r="E213" s="189" t="s">
        <v>185</v>
      </c>
      <c r="F213" s="189" t="s">
        <v>291</v>
      </c>
      <c r="G213" s="176"/>
      <c r="H213" s="176"/>
      <c r="I213" s="179"/>
      <c r="J213" s="190">
        <f>BK213</f>
        <v>0</v>
      </c>
      <c r="K213" s="176"/>
      <c r="L213" s="181"/>
      <c r="M213" s="182"/>
      <c r="N213" s="183"/>
      <c r="O213" s="183"/>
      <c r="P213" s="184">
        <f>SUM(P214:P215)</f>
        <v>0</v>
      </c>
      <c r="Q213" s="183"/>
      <c r="R213" s="184">
        <f>SUM(R214:R215)</f>
        <v>0</v>
      </c>
      <c r="S213" s="183"/>
      <c r="T213" s="185">
        <f>SUM(T214:T215)</f>
        <v>0</v>
      </c>
      <c r="AR213" s="186" t="s">
        <v>8</v>
      </c>
      <c r="AT213" s="187" t="s">
        <v>74</v>
      </c>
      <c r="AU213" s="187" t="s">
        <v>8</v>
      </c>
      <c r="AY213" s="186" t="s">
        <v>139</v>
      </c>
      <c r="BK213" s="188">
        <f>SUM(BK214:BK215)</f>
        <v>0</v>
      </c>
    </row>
    <row r="214" spans="1:65" s="2" customFormat="1" ht="21.75" customHeight="1">
      <c r="A214" s="34"/>
      <c r="B214" s="35"/>
      <c r="C214" s="191" t="s">
        <v>402</v>
      </c>
      <c r="D214" s="191" t="s">
        <v>141</v>
      </c>
      <c r="E214" s="192" t="s">
        <v>1304</v>
      </c>
      <c r="F214" s="193" t="s">
        <v>1305</v>
      </c>
      <c r="G214" s="194" t="s">
        <v>295</v>
      </c>
      <c r="H214" s="195">
        <v>269</v>
      </c>
      <c r="I214" s="196"/>
      <c r="J214" s="195">
        <f>ROUND(I214*H214,0)</f>
        <v>0</v>
      </c>
      <c r="K214" s="193" t="s">
        <v>1136</v>
      </c>
      <c r="L214" s="39"/>
      <c r="M214" s="197" t="s">
        <v>1</v>
      </c>
      <c r="N214" s="198" t="s">
        <v>40</v>
      </c>
      <c r="O214" s="71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1" t="s">
        <v>146</v>
      </c>
      <c r="AT214" s="201" t="s">
        <v>141</v>
      </c>
      <c r="AU214" s="201" t="s">
        <v>83</v>
      </c>
      <c r="AY214" s="17" t="s">
        <v>139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7" t="s">
        <v>8</v>
      </c>
      <c r="BK214" s="202">
        <f>ROUND(I214*H214,0)</f>
        <v>0</v>
      </c>
      <c r="BL214" s="17" t="s">
        <v>146</v>
      </c>
      <c r="BM214" s="201" t="s">
        <v>1306</v>
      </c>
    </row>
    <row r="215" spans="2:51" s="14" customFormat="1" ht="11.25">
      <c r="B215" s="214"/>
      <c r="C215" s="215"/>
      <c r="D215" s="205" t="s">
        <v>148</v>
      </c>
      <c r="E215" s="216" t="s">
        <v>1</v>
      </c>
      <c r="F215" s="217" t="s">
        <v>1307</v>
      </c>
      <c r="G215" s="215"/>
      <c r="H215" s="218">
        <v>269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148</v>
      </c>
      <c r="AU215" s="224" t="s">
        <v>83</v>
      </c>
      <c r="AV215" s="14" t="s">
        <v>83</v>
      </c>
      <c r="AW215" s="14" t="s">
        <v>31</v>
      </c>
      <c r="AX215" s="14" t="s">
        <v>8</v>
      </c>
      <c r="AY215" s="224" t="s">
        <v>139</v>
      </c>
    </row>
    <row r="216" spans="2:63" s="12" customFormat="1" ht="22.9" customHeight="1">
      <c r="B216" s="175"/>
      <c r="C216" s="176"/>
      <c r="D216" s="177" t="s">
        <v>74</v>
      </c>
      <c r="E216" s="189" t="s">
        <v>357</v>
      </c>
      <c r="F216" s="189" t="s">
        <v>358</v>
      </c>
      <c r="G216" s="176"/>
      <c r="H216" s="176"/>
      <c r="I216" s="179"/>
      <c r="J216" s="190">
        <f>BK216</f>
        <v>0</v>
      </c>
      <c r="K216" s="176"/>
      <c r="L216" s="181"/>
      <c r="M216" s="182"/>
      <c r="N216" s="183"/>
      <c r="O216" s="183"/>
      <c r="P216" s="184">
        <f>SUM(P217:P221)</f>
        <v>0</v>
      </c>
      <c r="Q216" s="183"/>
      <c r="R216" s="184">
        <f>SUM(R217:R221)</f>
        <v>0</v>
      </c>
      <c r="S216" s="183"/>
      <c r="T216" s="185">
        <f>SUM(T217:T221)</f>
        <v>0</v>
      </c>
      <c r="AR216" s="186" t="s">
        <v>8</v>
      </c>
      <c r="AT216" s="187" t="s">
        <v>74</v>
      </c>
      <c r="AU216" s="187" t="s">
        <v>8</v>
      </c>
      <c r="AY216" s="186" t="s">
        <v>139</v>
      </c>
      <c r="BK216" s="188">
        <f>SUM(BK217:BK221)</f>
        <v>0</v>
      </c>
    </row>
    <row r="217" spans="1:65" s="2" customFormat="1" ht="24.2" customHeight="1">
      <c r="A217" s="34"/>
      <c r="B217" s="35"/>
      <c r="C217" s="191" t="s">
        <v>408</v>
      </c>
      <c r="D217" s="191" t="s">
        <v>141</v>
      </c>
      <c r="E217" s="192" t="s">
        <v>1308</v>
      </c>
      <c r="F217" s="193" t="s">
        <v>1309</v>
      </c>
      <c r="G217" s="194" t="s">
        <v>362</v>
      </c>
      <c r="H217" s="195">
        <v>54.88</v>
      </c>
      <c r="I217" s="196"/>
      <c r="J217" s="195">
        <f>ROUND(I217*H217,0)</f>
        <v>0</v>
      </c>
      <c r="K217" s="193" t="s">
        <v>145</v>
      </c>
      <c r="L217" s="39"/>
      <c r="M217" s="197" t="s">
        <v>1</v>
      </c>
      <c r="N217" s="198" t="s">
        <v>40</v>
      </c>
      <c r="O217" s="7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1" t="s">
        <v>146</v>
      </c>
      <c r="AT217" s="201" t="s">
        <v>141</v>
      </c>
      <c r="AU217" s="201" t="s">
        <v>83</v>
      </c>
      <c r="AY217" s="17" t="s">
        <v>139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7" t="s">
        <v>8</v>
      </c>
      <c r="BK217" s="202">
        <f>ROUND(I217*H217,0)</f>
        <v>0</v>
      </c>
      <c r="BL217" s="17" t="s">
        <v>146</v>
      </c>
      <c r="BM217" s="201" t="s">
        <v>1310</v>
      </c>
    </row>
    <row r="218" spans="1:65" s="2" customFormat="1" ht="24.2" customHeight="1">
      <c r="A218" s="34"/>
      <c r="B218" s="35"/>
      <c r="C218" s="191" t="s">
        <v>412</v>
      </c>
      <c r="D218" s="191" t="s">
        <v>141</v>
      </c>
      <c r="E218" s="192" t="s">
        <v>1311</v>
      </c>
      <c r="F218" s="193" t="s">
        <v>1312</v>
      </c>
      <c r="G218" s="194" t="s">
        <v>362</v>
      </c>
      <c r="H218" s="195">
        <v>439.04</v>
      </c>
      <c r="I218" s="196"/>
      <c r="J218" s="195">
        <f>ROUND(I218*H218,0)</f>
        <v>0</v>
      </c>
      <c r="K218" s="193" t="s">
        <v>145</v>
      </c>
      <c r="L218" s="39"/>
      <c r="M218" s="197" t="s">
        <v>1</v>
      </c>
      <c r="N218" s="198" t="s">
        <v>40</v>
      </c>
      <c r="O218" s="7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1" t="s">
        <v>146</v>
      </c>
      <c r="AT218" s="201" t="s">
        <v>141</v>
      </c>
      <c r="AU218" s="201" t="s">
        <v>83</v>
      </c>
      <c r="AY218" s="17" t="s">
        <v>139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7" t="s">
        <v>8</v>
      </c>
      <c r="BK218" s="202">
        <f>ROUND(I218*H218,0)</f>
        <v>0</v>
      </c>
      <c r="BL218" s="17" t="s">
        <v>146</v>
      </c>
      <c r="BM218" s="201" t="s">
        <v>1313</v>
      </c>
    </row>
    <row r="219" spans="2:51" s="14" customFormat="1" ht="11.25">
      <c r="B219" s="214"/>
      <c r="C219" s="215"/>
      <c r="D219" s="205" t="s">
        <v>148</v>
      </c>
      <c r="E219" s="215"/>
      <c r="F219" s="217" t="s">
        <v>1314</v>
      </c>
      <c r="G219" s="215"/>
      <c r="H219" s="218">
        <v>439.04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148</v>
      </c>
      <c r="AU219" s="224" t="s">
        <v>83</v>
      </c>
      <c r="AV219" s="14" t="s">
        <v>83</v>
      </c>
      <c r="AW219" s="14" t="s">
        <v>4</v>
      </c>
      <c r="AX219" s="14" t="s">
        <v>8</v>
      </c>
      <c r="AY219" s="224" t="s">
        <v>139</v>
      </c>
    </row>
    <row r="220" spans="1:65" s="2" customFormat="1" ht="33" customHeight="1">
      <c r="A220" s="34"/>
      <c r="B220" s="35"/>
      <c r="C220" s="191" t="s">
        <v>417</v>
      </c>
      <c r="D220" s="191" t="s">
        <v>141</v>
      </c>
      <c r="E220" s="192" t="s">
        <v>1315</v>
      </c>
      <c r="F220" s="193" t="s">
        <v>419</v>
      </c>
      <c r="G220" s="194" t="s">
        <v>362</v>
      </c>
      <c r="H220" s="195">
        <v>23.67</v>
      </c>
      <c r="I220" s="196"/>
      <c r="J220" s="195">
        <f>ROUND(I220*H220,0)</f>
        <v>0</v>
      </c>
      <c r="K220" s="193" t="s">
        <v>145</v>
      </c>
      <c r="L220" s="39"/>
      <c r="M220" s="197" t="s">
        <v>1</v>
      </c>
      <c r="N220" s="198" t="s">
        <v>40</v>
      </c>
      <c r="O220" s="71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146</v>
      </c>
      <c r="AT220" s="201" t="s">
        <v>141</v>
      </c>
      <c r="AU220" s="201" t="s">
        <v>83</v>
      </c>
      <c r="AY220" s="17" t="s">
        <v>139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</v>
      </c>
      <c r="BK220" s="202">
        <f>ROUND(I220*H220,0)</f>
        <v>0</v>
      </c>
      <c r="BL220" s="17" t="s">
        <v>146</v>
      </c>
      <c r="BM220" s="201" t="s">
        <v>1316</v>
      </c>
    </row>
    <row r="221" spans="1:65" s="2" customFormat="1" ht="24.2" customHeight="1">
      <c r="A221" s="34"/>
      <c r="B221" s="35"/>
      <c r="C221" s="191" t="s">
        <v>423</v>
      </c>
      <c r="D221" s="191" t="s">
        <v>141</v>
      </c>
      <c r="E221" s="192" t="s">
        <v>1317</v>
      </c>
      <c r="F221" s="193" t="s">
        <v>425</v>
      </c>
      <c r="G221" s="194" t="s">
        <v>362</v>
      </c>
      <c r="H221" s="195">
        <v>31.2</v>
      </c>
      <c r="I221" s="196"/>
      <c r="J221" s="195">
        <f>ROUND(I221*H221,0)</f>
        <v>0</v>
      </c>
      <c r="K221" s="193" t="s">
        <v>145</v>
      </c>
      <c r="L221" s="39"/>
      <c r="M221" s="197" t="s">
        <v>1</v>
      </c>
      <c r="N221" s="198" t="s">
        <v>40</v>
      </c>
      <c r="O221" s="71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1" t="s">
        <v>146</v>
      </c>
      <c r="AT221" s="201" t="s">
        <v>141</v>
      </c>
      <c r="AU221" s="201" t="s">
        <v>83</v>
      </c>
      <c r="AY221" s="17" t="s">
        <v>139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7" t="s">
        <v>8</v>
      </c>
      <c r="BK221" s="202">
        <f>ROUND(I221*H221,0)</f>
        <v>0</v>
      </c>
      <c r="BL221" s="17" t="s">
        <v>146</v>
      </c>
      <c r="BM221" s="201" t="s">
        <v>1318</v>
      </c>
    </row>
    <row r="222" spans="2:63" s="12" customFormat="1" ht="22.9" customHeight="1">
      <c r="B222" s="175"/>
      <c r="C222" s="176"/>
      <c r="D222" s="177" t="s">
        <v>74</v>
      </c>
      <c r="E222" s="189" t="s">
        <v>464</v>
      </c>
      <c r="F222" s="189" t="s">
        <v>465</v>
      </c>
      <c r="G222" s="176"/>
      <c r="H222" s="176"/>
      <c r="I222" s="179"/>
      <c r="J222" s="190">
        <f>BK222</f>
        <v>0</v>
      </c>
      <c r="K222" s="176"/>
      <c r="L222" s="181"/>
      <c r="M222" s="182"/>
      <c r="N222" s="183"/>
      <c r="O222" s="183"/>
      <c r="P222" s="184">
        <f>P223</f>
        <v>0</v>
      </c>
      <c r="Q222" s="183"/>
      <c r="R222" s="184">
        <f>R223</f>
        <v>0</v>
      </c>
      <c r="S222" s="183"/>
      <c r="T222" s="185">
        <f>T223</f>
        <v>0</v>
      </c>
      <c r="AR222" s="186" t="s">
        <v>8</v>
      </c>
      <c r="AT222" s="187" t="s">
        <v>74</v>
      </c>
      <c r="AU222" s="187" t="s">
        <v>8</v>
      </c>
      <c r="AY222" s="186" t="s">
        <v>139</v>
      </c>
      <c r="BK222" s="188">
        <f>BK223</f>
        <v>0</v>
      </c>
    </row>
    <row r="223" spans="1:65" s="2" customFormat="1" ht="24.2" customHeight="1">
      <c r="A223" s="34"/>
      <c r="B223" s="35"/>
      <c r="C223" s="191" t="s">
        <v>429</v>
      </c>
      <c r="D223" s="191" t="s">
        <v>141</v>
      </c>
      <c r="E223" s="192" t="s">
        <v>1319</v>
      </c>
      <c r="F223" s="193" t="s">
        <v>1320</v>
      </c>
      <c r="G223" s="194" t="s">
        <v>362</v>
      </c>
      <c r="H223" s="195">
        <v>5.34</v>
      </c>
      <c r="I223" s="196"/>
      <c r="J223" s="195">
        <f>ROUND(I223*H223,0)</f>
        <v>0</v>
      </c>
      <c r="K223" s="193" t="s">
        <v>145</v>
      </c>
      <c r="L223" s="39"/>
      <c r="M223" s="197" t="s">
        <v>1</v>
      </c>
      <c r="N223" s="198" t="s">
        <v>40</v>
      </c>
      <c r="O223" s="71"/>
      <c r="P223" s="199">
        <f>O223*H223</f>
        <v>0</v>
      </c>
      <c r="Q223" s="199">
        <v>0</v>
      </c>
      <c r="R223" s="199">
        <f>Q223*H223</f>
        <v>0</v>
      </c>
      <c r="S223" s="199">
        <v>0</v>
      </c>
      <c r="T223" s="20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1" t="s">
        <v>146</v>
      </c>
      <c r="AT223" s="201" t="s">
        <v>141</v>
      </c>
      <c r="AU223" s="201" t="s">
        <v>83</v>
      </c>
      <c r="AY223" s="17" t="s">
        <v>139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7" t="s">
        <v>8</v>
      </c>
      <c r="BK223" s="202">
        <f>ROUND(I223*H223,0)</f>
        <v>0</v>
      </c>
      <c r="BL223" s="17" t="s">
        <v>146</v>
      </c>
      <c r="BM223" s="201" t="s">
        <v>1321</v>
      </c>
    </row>
    <row r="224" spans="2:63" s="12" customFormat="1" ht="25.9" customHeight="1">
      <c r="B224" s="175"/>
      <c r="C224" s="176"/>
      <c r="D224" s="177" t="s">
        <v>74</v>
      </c>
      <c r="E224" s="178" t="s">
        <v>1084</v>
      </c>
      <c r="F224" s="178" t="s">
        <v>1085</v>
      </c>
      <c r="G224" s="176"/>
      <c r="H224" s="176"/>
      <c r="I224" s="179"/>
      <c r="J224" s="180">
        <f>BK224</f>
        <v>0</v>
      </c>
      <c r="K224" s="176"/>
      <c r="L224" s="181"/>
      <c r="M224" s="182"/>
      <c r="N224" s="183"/>
      <c r="O224" s="183"/>
      <c r="P224" s="184">
        <f>P225+P230+P232</f>
        <v>0</v>
      </c>
      <c r="Q224" s="183"/>
      <c r="R224" s="184">
        <f>R225+R230+R232</f>
        <v>0</v>
      </c>
      <c r="S224" s="183"/>
      <c r="T224" s="185">
        <f>T225+T230+T232</f>
        <v>0</v>
      </c>
      <c r="AR224" s="186" t="s">
        <v>163</v>
      </c>
      <c r="AT224" s="187" t="s">
        <v>74</v>
      </c>
      <c r="AU224" s="187" t="s">
        <v>75</v>
      </c>
      <c r="AY224" s="186" t="s">
        <v>139</v>
      </c>
      <c r="BK224" s="188">
        <f>BK225+BK230+BK232</f>
        <v>0</v>
      </c>
    </row>
    <row r="225" spans="2:63" s="12" customFormat="1" ht="22.9" customHeight="1">
      <c r="B225" s="175"/>
      <c r="C225" s="176"/>
      <c r="D225" s="177" t="s">
        <v>74</v>
      </c>
      <c r="E225" s="189" t="s">
        <v>1086</v>
      </c>
      <c r="F225" s="189" t="s">
        <v>1087</v>
      </c>
      <c r="G225" s="176"/>
      <c r="H225" s="176"/>
      <c r="I225" s="179"/>
      <c r="J225" s="190">
        <f>BK225</f>
        <v>0</v>
      </c>
      <c r="K225" s="176"/>
      <c r="L225" s="181"/>
      <c r="M225" s="182"/>
      <c r="N225" s="183"/>
      <c r="O225" s="183"/>
      <c r="P225" s="184">
        <f>SUM(P226:P229)</f>
        <v>0</v>
      </c>
      <c r="Q225" s="183"/>
      <c r="R225" s="184">
        <f>SUM(R226:R229)</f>
        <v>0</v>
      </c>
      <c r="S225" s="183"/>
      <c r="T225" s="185">
        <f>SUM(T226:T229)</f>
        <v>0</v>
      </c>
      <c r="AR225" s="186" t="s">
        <v>163</v>
      </c>
      <c r="AT225" s="187" t="s">
        <v>74</v>
      </c>
      <c r="AU225" s="187" t="s">
        <v>8</v>
      </c>
      <c r="AY225" s="186" t="s">
        <v>139</v>
      </c>
      <c r="BK225" s="188">
        <f>SUM(BK226:BK229)</f>
        <v>0</v>
      </c>
    </row>
    <row r="226" spans="1:65" s="2" customFormat="1" ht="16.5" customHeight="1">
      <c r="A226" s="34"/>
      <c r="B226" s="35"/>
      <c r="C226" s="191" t="s">
        <v>433</v>
      </c>
      <c r="D226" s="191" t="s">
        <v>141</v>
      </c>
      <c r="E226" s="192" t="s">
        <v>1322</v>
      </c>
      <c r="F226" s="193" t="s">
        <v>1323</v>
      </c>
      <c r="G226" s="194" t="s">
        <v>1124</v>
      </c>
      <c r="H226" s="195">
        <v>1</v>
      </c>
      <c r="I226" s="196"/>
      <c r="J226" s="195">
        <f>ROUND(I226*H226,0)</f>
        <v>0</v>
      </c>
      <c r="K226" s="193" t="s">
        <v>145</v>
      </c>
      <c r="L226" s="39"/>
      <c r="M226" s="197" t="s">
        <v>1</v>
      </c>
      <c r="N226" s="198" t="s">
        <v>40</v>
      </c>
      <c r="O226" s="71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1" t="s">
        <v>1090</v>
      </c>
      <c r="AT226" s="201" t="s">
        <v>141</v>
      </c>
      <c r="AU226" s="201" t="s">
        <v>83</v>
      </c>
      <c r="AY226" s="17" t="s">
        <v>139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7" t="s">
        <v>8</v>
      </c>
      <c r="BK226" s="202">
        <f>ROUND(I226*H226,0)</f>
        <v>0</v>
      </c>
      <c r="BL226" s="17" t="s">
        <v>1090</v>
      </c>
      <c r="BM226" s="201" t="s">
        <v>1324</v>
      </c>
    </row>
    <row r="227" spans="1:65" s="2" customFormat="1" ht="16.5" customHeight="1">
      <c r="A227" s="34"/>
      <c r="B227" s="35"/>
      <c r="C227" s="191" t="s">
        <v>439</v>
      </c>
      <c r="D227" s="191" t="s">
        <v>141</v>
      </c>
      <c r="E227" s="192" t="s">
        <v>1092</v>
      </c>
      <c r="F227" s="193" t="s">
        <v>1093</v>
      </c>
      <c r="G227" s="194" t="s">
        <v>1124</v>
      </c>
      <c r="H227" s="195">
        <v>1</v>
      </c>
      <c r="I227" s="196"/>
      <c r="J227" s="195">
        <f>ROUND(I227*H227,0)</f>
        <v>0</v>
      </c>
      <c r="K227" s="193" t="s">
        <v>145</v>
      </c>
      <c r="L227" s="39"/>
      <c r="M227" s="197" t="s">
        <v>1</v>
      </c>
      <c r="N227" s="198" t="s">
        <v>40</v>
      </c>
      <c r="O227" s="71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1" t="s">
        <v>1090</v>
      </c>
      <c r="AT227" s="201" t="s">
        <v>141</v>
      </c>
      <c r="AU227" s="201" t="s">
        <v>83</v>
      </c>
      <c r="AY227" s="17" t="s">
        <v>139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7" t="s">
        <v>8</v>
      </c>
      <c r="BK227" s="202">
        <f>ROUND(I227*H227,0)</f>
        <v>0</v>
      </c>
      <c r="BL227" s="17" t="s">
        <v>1090</v>
      </c>
      <c r="BM227" s="201" t="s">
        <v>1325</v>
      </c>
    </row>
    <row r="228" spans="1:65" s="2" customFormat="1" ht="16.5" customHeight="1">
      <c r="A228" s="34"/>
      <c r="B228" s="35"/>
      <c r="C228" s="191" t="s">
        <v>443</v>
      </c>
      <c r="D228" s="191" t="s">
        <v>141</v>
      </c>
      <c r="E228" s="192" t="s">
        <v>1096</v>
      </c>
      <c r="F228" s="193" t="s">
        <v>1097</v>
      </c>
      <c r="G228" s="194" t="s">
        <v>1124</v>
      </c>
      <c r="H228" s="195">
        <v>1</v>
      </c>
      <c r="I228" s="196"/>
      <c r="J228" s="195">
        <f>ROUND(I228*H228,0)</f>
        <v>0</v>
      </c>
      <c r="K228" s="193" t="s">
        <v>145</v>
      </c>
      <c r="L228" s="39"/>
      <c r="M228" s="197" t="s">
        <v>1</v>
      </c>
      <c r="N228" s="198" t="s">
        <v>40</v>
      </c>
      <c r="O228" s="71"/>
      <c r="P228" s="199">
        <f>O228*H228</f>
        <v>0</v>
      </c>
      <c r="Q228" s="199">
        <v>0</v>
      </c>
      <c r="R228" s="199">
        <f>Q228*H228</f>
        <v>0</v>
      </c>
      <c r="S228" s="199">
        <v>0</v>
      </c>
      <c r="T228" s="20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1" t="s">
        <v>1090</v>
      </c>
      <c r="AT228" s="201" t="s">
        <v>141</v>
      </c>
      <c r="AU228" s="201" t="s">
        <v>83</v>
      </c>
      <c r="AY228" s="17" t="s">
        <v>139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7" t="s">
        <v>8</v>
      </c>
      <c r="BK228" s="202">
        <f>ROUND(I228*H228,0)</f>
        <v>0</v>
      </c>
      <c r="BL228" s="17" t="s">
        <v>1090</v>
      </c>
      <c r="BM228" s="201" t="s">
        <v>1326</v>
      </c>
    </row>
    <row r="229" spans="1:65" s="2" customFormat="1" ht="16.5" customHeight="1">
      <c r="A229" s="34"/>
      <c r="B229" s="35"/>
      <c r="C229" s="191" t="s">
        <v>449</v>
      </c>
      <c r="D229" s="191" t="s">
        <v>141</v>
      </c>
      <c r="E229" s="192" t="s">
        <v>1099</v>
      </c>
      <c r="F229" s="193" t="s">
        <v>1100</v>
      </c>
      <c r="G229" s="194" t="s">
        <v>1124</v>
      </c>
      <c r="H229" s="195">
        <v>1</v>
      </c>
      <c r="I229" s="196"/>
      <c r="J229" s="195">
        <f>ROUND(I229*H229,0)</f>
        <v>0</v>
      </c>
      <c r="K229" s="193" t="s">
        <v>145</v>
      </c>
      <c r="L229" s="39"/>
      <c r="M229" s="197" t="s">
        <v>1</v>
      </c>
      <c r="N229" s="198" t="s">
        <v>40</v>
      </c>
      <c r="O229" s="71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1" t="s">
        <v>1090</v>
      </c>
      <c r="AT229" s="201" t="s">
        <v>141</v>
      </c>
      <c r="AU229" s="201" t="s">
        <v>83</v>
      </c>
      <c r="AY229" s="17" t="s">
        <v>139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7" t="s">
        <v>8</v>
      </c>
      <c r="BK229" s="202">
        <f>ROUND(I229*H229,0)</f>
        <v>0</v>
      </c>
      <c r="BL229" s="17" t="s">
        <v>1090</v>
      </c>
      <c r="BM229" s="201" t="s">
        <v>1327</v>
      </c>
    </row>
    <row r="230" spans="2:63" s="12" customFormat="1" ht="22.9" customHeight="1">
      <c r="B230" s="175"/>
      <c r="C230" s="176"/>
      <c r="D230" s="177" t="s">
        <v>74</v>
      </c>
      <c r="E230" s="189" t="s">
        <v>1102</v>
      </c>
      <c r="F230" s="189" t="s">
        <v>1103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P231</f>
        <v>0</v>
      </c>
      <c r="Q230" s="183"/>
      <c r="R230" s="184">
        <f>R231</f>
        <v>0</v>
      </c>
      <c r="S230" s="183"/>
      <c r="T230" s="185">
        <f>T231</f>
        <v>0</v>
      </c>
      <c r="AR230" s="186" t="s">
        <v>163</v>
      </c>
      <c r="AT230" s="187" t="s">
        <v>74</v>
      </c>
      <c r="AU230" s="187" t="s">
        <v>8</v>
      </c>
      <c r="AY230" s="186" t="s">
        <v>139</v>
      </c>
      <c r="BK230" s="188">
        <f>BK231</f>
        <v>0</v>
      </c>
    </row>
    <row r="231" spans="1:65" s="2" customFormat="1" ht="16.5" customHeight="1">
      <c r="A231" s="34"/>
      <c r="B231" s="35"/>
      <c r="C231" s="191" t="s">
        <v>169</v>
      </c>
      <c r="D231" s="191" t="s">
        <v>141</v>
      </c>
      <c r="E231" s="192" t="s">
        <v>1328</v>
      </c>
      <c r="F231" s="193" t="s">
        <v>1329</v>
      </c>
      <c r="G231" s="194" t="s">
        <v>1124</v>
      </c>
      <c r="H231" s="195">
        <v>1</v>
      </c>
      <c r="I231" s="196"/>
      <c r="J231" s="195">
        <f>ROUND(I231*H231,0)</f>
        <v>0</v>
      </c>
      <c r="K231" s="193" t="s">
        <v>145</v>
      </c>
      <c r="L231" s="39"/>
      <c r="M231" s="197" t="s">
        <v>1</v>
      </c>
      <c r="N231" s="198" t="s">
        <v>40</v>
      </c>
      <c r="O231" s="7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1" t="s">
        <v>1090</v>
      </c>
      <c r="AT231" s="201" t="s">
        <v>141</v>
      </c>
      <c r="AU231" s="201" t="s">
        <v>83</v>
      </c>
      <c r="AY231" s="17" t="s">
        <v>139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17" t="s">
        <v>8</v>
      </c>
      <c r="BK231" s="202">
        <f>ROUND(I231*H231,0)</f>
        <v>0</v>
      </c>
      <c r="BL231" s="17" t="s">
        <v>1090</v>
      </c>
      <c r="BM231" s="201" t="s">
        <v>1330</v>
      </c>
    </row>
    <row r="232" spans="2:63" s="12" customFormat="1" ht="22.9" customHeight="1">
      <c r="B232" s="175"/>
      <c r="C232" s="176"/>
      <c r="D232" s="177" t="s">
        <v>74</v>
      </c>
      <c r="E232" s="189" t="s">
        <v>1120</v>
      </c>
      <c r="F232" s="189" t="s">
        <v>1121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SUM(P233:P234)</f>
        <v>0</v>
      </c>
      <c r="Q232" s="183"/>
      <c r="R232" s="184">
        <f>SUM(R233:R234)</f>
        <v>0</v>
      </c>
      <c r="S232" s="183"/>
      <c r="T232" s="185">
        <f>SUM(T233:T234)</f>
        <v>0</v>
      </c>
      <c r="AR232" s="186" t="s">
        <v>163</v>
      </c>
      <c r="AT232" s="187" t="s">
        <v>74</v>
      </c>
      <c r="AU232" s="187" t="s">
        <v>8</v>
      </c>
      <c r="AY232" s="186" t="s">
        <v>139</v>
      </c>
      <c r="BK232" s="188">
        <f>SUM(BK233:BK234)</f>
        <v>0</v>
      </c>
    </row>
    <row r="233" spans="1:65" s="2" customFormat="1" ht="16.5" customHeight="1">
      <c r="A233" s="34"/>
      <c r="B233" s="35"/>
      <c r="C233" s="191" t="s">
        <v>458</v>
      </c>
      <c r="D233" s="191" t="s">
        <v>141</v>
      </c>
      <c r="E233" s="192" t="s">
        <v>1331</v>
      </c>
      <c r="F233" s="193" t="s">
        <v>1332</v>
      </c>
      <c r="G233" s="194" t="s">
        <v>1124</v>
      </c>
      <c r="H233" s="195">
        <v>1</v>
      </c>
      <c r="I233" s="196"/>
      <c r="J233" s="195">
        <f>ROUND(I233*H233,0)</f>
        <v>0</v>
      </c>
      <c r="K233" s="193" t="s">
        <v>1136</v>
      </c>
      <c r="L233" s="39"/>
      <c r="M233" s="197" t="s">
        <v>1</v>
      </c>
      <c r="N233" s="198" t="s">
        <v>40</v>
      </c>
      <c r="O233" s="71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1" t="s">
        <v>1090</v>
      </c>
      <c r="AT233" s="201" t="s">
        <v>141</v>
      </c>
      <c r="AU233" s="201" t="s">
        <v>83</v>
      </c>
      <c r="AY233" s="17" t="s">
        <v>139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7" t="s">
        <v>8</v>
      </c>
      <c r="BK233" s="202">
        <f>ROUND(I233*H233,0)</f>
        <v>0</v>
      </c>
      <c r="BL233" s="17" t="s">
        <v>1090</v>
      </c>
      <c r="BM233" s="201" t="s">
        <v>1333</v>
      </c>
    </row>
    <row r="234" spans="1:65" s="2" customFormat="1" ht="24.2" customHeight="1">
      <c r="A234" s="34"/>
      <c r="B234" s="35"/>
      <c r="C234" s="191" t="s">
        <v>466</v>
      </c>
      <c r="D234" s="191" t="s">
        <v>141</v>
      </c>
      <c r="E234" s="192" t="s">
        <v>1334</v>
      </c>
      <c r="F234" s="193" t="s">
        <v>1335</v>
      </c>
      <c r="G234" s="194" t="s">
        <v>1124</v>
      </c>
      <c r="H234" s="195">
        <v>1</v>
      </c>
      <c r="I234" s="196"/>
      <c r="J234" s="195">
        <f>ROUND(I234*H234,0)</f>
        <v>0</v>
      </c>
      <c r="K234" s="193" t="s">
        <v>1136</v>
      </c>
      <c r="L234" s="39"/>
      <c r="M234" s="236" t="s">
        <v>1</v>
      </c>
      <c r="N234" s="237" t="s">
        <v>40</v>
      </c>
      <c r="O234" s="238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1" t="s">
        <v>1090</v>
      </c>
      <c r="AT234" s="201" t="s">
        <v>141</v>
      </c>
      <c r="AU234" s="201" t="s">
        <v>83</v>
      </c>
      <c r="AY234" s="17" t="s">
        <v>139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17" t="s">
        <v>8</v>
      </c>
      <c r="BK234" s="202">
        <f>ROUND(I234*H234,0)</f>
        <v>0</v>
      </c>
      <c r="BL234" s="17" t="s">
        <v>1090</v>
      </c>
      <c r="BM234" s="201" t="s">
        <v>1336</v>
      </c>
    </row>
    <row r="235" spans="1:31" s="2" customFormat="1" ht="6.95" customHeight="1">
      <c r="A235" s="34"/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39"/>
      <c r="M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</sheetData>
  <sheetProtection algorithmName="SHA-512" hashValue="WBtjLQW5w4/rNYl9Ne9wCMlnkqPMSTba8vGH/SRxw/uZ4VoqMUJF7EXi+sZ5g07czHucV1hOwjKTggkDO2XYDQ==" saltValue="7ngtMoa72xsUbRwFdoZjMRdRingNhWGPXvtznvsSfB5x6hC3/5FyzFM+rm7iCfZI9qhmnLzUqcFw9Kpx/kAlZg==" spinCount="100000" sheet="1" objects="1" scenarios="1" formatColumns="0" formatRows="0" autoFilter="0"/>
  <autoFilter ref="C127:K23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tabSelected="1" workbookViewId="0" topLeftCell="A16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100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9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1" t="s">
        <v>1337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27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">
        <v>1133</v>
      </c>
      <c r="F21" s="34"/>
      <c r="G21" s="34"/>
      <c r="H21" s="34"/>
      <c r="I21" s="119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9" t="s">
        <v>32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33</v>
      </c>
      <c r="F24" s="34"/>
      <c r="G24" s="34"/>
      <c r="H24" s="34"/>
      <c r="I24" s="119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9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21"/>
      <c r="B27" s="122"/>
      <c r="C27" s="121"/>
      <c r="D27" s="121"/>
      <c r="E27" s="304" t="s">
        <v>1</v>
      </c>
      <c r="F27" s="304"/>
      <c r="G27" s="304"/>
      <c r="H27" s="30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35</v>
      </c>
      <c r="E30" s="34"/>
      <c r="F30" s="34"/>
      <c r="G30" s="34"/>
      <c r="H30" s="34"/>
      <c r="I30" s="34"/>
      <c r="J30" s="126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37</v>
      </c>
      <c r="G32" s="34"/>
      <c r="H32" s="34"/>
      <c r="I32" s="127" t="s">
        <v>36</v>
      </c>
      <c r="J32" s="127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8" t="s">
        <v>39</v>
      </c>
      <c r="E33" s="119" t="s">
        <v>40</v>
      </c>
      <c r="F33" s="129">
        <f>ROUND((SUM(BE128:BE223)),2)</f>
        <v>0</v>
      </c>
      <c r="G33" s="34"/>
      <c r="H33" s="34"/>
      <c r="I33" s="130">
        <v>0.21</v>
      </c>
      <c r="J33" s="129">
        <f>ROUND(((SUM(BE128:BE223))*I33),2)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9" t="s">
        <v>41</v>
      </c>
      <c r="F34" s="129">
        <f>ROUND((SUM(BF128:BF223)),2)</f>
        <v>0</v>
      </c>
      <c r="G34" s="34"/>
      <c r="H34" s="34"/>
      <c r="I34" s="130">
        <v>0.15</v>
      </c>
      <c r="J34" s="129">
        <f>ROUND(((SUM(BF128:BF223))*I34),2)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42</v>
      </c>
      <c r="F35" s="129">
        <f>ROUND((SUM(BG128:BG223)),2)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43</v>
      </c>
      <c r="F36" s="129">
        <f>ROUND((SUM(BH128:BH223)),2)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44</v>
      </c>
      <c r="F37" s="129">
        <f>ROUND((SUM(BI128:BI223)),2)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SO-301-2 - Vodovod 2. etapa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>Ing. Aleš Kreisl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Roman Charvát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115</v>
      </c>
      <c r="D94" s="150"/>
      <c r="E94" s="150"/>
      <c r="F94" s="150"/>
      <c r="G94" s="150"/>
      <c r="H94" s="150"/>
      <c r="I94" s="150"/>
      <c r="J94" s="151" t="s">
        <v>116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117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5" customHeight="1">
      <c r="B97" s="153"/>
      <c r="C97" s="154"/>
      <c r="D97" s="155" t="s">
        <v>119</v>
      </c>
      <c r="E97" s="156"/>
      <c r="F97" s="156"/>
      <c r="G97" s="156"/>
      <c r="H97" s="156"/>
      <c r="I97" s="156"/>
      <c r="J97" s="157">
        <f>J129</f>
        <v>0</v>
      </c>
      <c r="K97" s="154"/>
      <c r="L97" s="158"/>
    </row>
    <row r="98" spans="2:12" s="10" customFormat="1" ht="19.9" customHeight="1">
      <c r="B98" s="159"/>
      <c r="C98" s="104"/>
      <c r="D98" s="160" t="s">
        <v>120</v>
      </c>
      <c r="E98" s="161"/>
      <c r="F98" s="161"/>
      <c r="G98" s="161"/>
      <c r="H98" s="161"/>
      <c r="I98" s="161"/>
      <c r="J98" s="162">
        <f>J130</f>
        <v>0</v>
      </c>
      <c r="K98" s="104"/>
      <c r="L98" s="163"/>
    </row>
    <row r="99" spans="2:12" s="10" customFormat="1" ht="19.9" customHeight="1">
      <c r="B99" s="159"/>
      <c r="C99" s="104"/>
      <c r="D99" s="160" t="s">
        <v>477</v>
      </c>
      <c r="E99" s="161"/>
      <c r="F99" s="161"/>
      <c r="G99" s="161"/>
      <c r="H99" s="161"/>
      <c r="I99" s="161"/>
      <c r="J99" s="162">
        <f>J167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478</v>
      </c>
      <c r="E100" s="161"/>
      <c r="F100" s="161"/>
      <c r="G100" s="161"/>
      <c r="H100" s="161"/>
      <c r="I100" s="161"/>
      <c r="J100" s="162">
        <f>J174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479</v>
      </c>
      <c r="E101" s="161"/>
      <c r="F101" s="161"/>
      <c r="G101" s="161"/>
      <c r="H101" s="161"/>
      <c r="I101" s="161"/>
      <c r="J101" s="162">
        <f>J183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121</v>
      </c>
      <c r="E102" s="161"/>
      <c r="F102" s="161"/>
      <c r="G102" s="161"/>
      <c r="H102" s="161"/>
      <c r="I102" s="161"/>
      <c r="J102" s="162">
        <f>J202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122</v>
      </c>
      <c r="E103" s="161"/>
      <c r="F103" s="161"/>
      <c r="G103" s="161"/>
      <c r="H103" s="161"/>
      <c r="I103" s="161"/>
      <c r="J103" s="162">
        <f>J205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123</v>
      </c>
      <c r="E104" s="161"/>
      <c r="F104" s="161"/>
      <c r="G104" s="161"/>
      <c r="H104" s="161"/>
      <c r="I104" s="161"/>
      <c r="J104" s="162">
        <f>J211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1078</v>
      </c>
      <c r="E105" s="156"/>
      <c r="F105" s="156"/>
      <c r="G105" s="156"/>
      <c r="H105" s="156"/>
      <c r="I105" s="156"/>
      <c r="J105" s="157">
        <f>J213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1079</v>
      </c>
      <c r="E106" s="161"/>
      <c r="F106" s="161"/>
      <c r="G106" s="161"/>
      <c r="H106" s="161"/>
      <c r="I106" s="161"/>
      <c r="J106" s="162">
        <f>J214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1080</v>
      </c>
      <c r="E107" s="161"/>
      <c r="F107" s="161"/>
      <c r="G107" s="161"/>
      <c r="H107" s="161"/>
      <c r="I107" s="161"/>
      <c r="J107" s="162">
        <f>J219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1082</v>
      </c>
      <c r="E108" s="161"/>
      <c r="F108" s="161"/>
      <c r="G108" s="161"/>
      <c r="H108" s="161"/>
      <c r="I108" s="161"/>
      <c r="J108" s="162">
        <f>J221</f>
        <v>0</v>
      </c>
      <c r="K108" s="104"/>
      <c r="L108" s="163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124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5" t="str">
        <f>E7</f>
        <v>Stavební úpravy v ulici J. Šíra Vrchlabí</v>
      </c>
      <c r="F118" s="306"/>
      <c r="G118" s="306"/>
      <c r="H118" s="30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3" t="str">
        <f>E9</f>
        <v>SO-301-2 - Vodovod 2. etapa</v>
      </c>
      <c r="F120" s="307"/>
      <c r="G120" s="307"/>
      <c r="H120" s="307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1. 2. 2023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30</v>
      </c>
      <c r="J124" s="32" t="str">
        <f>E21</f>
        <v>Ing. Aleš Kreisl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>Ing. Roman Charvát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125</v>
      </c>
      <c r="D127" s="167" t="s">
        <v>60</v>
      </c>
      <c r="E127" s="167" t="s">
        <v>56</v>
      </c>
      <c r="F127" s="167" t="s">
        <v>57</v>
      </c>
      <c r="G127" s="167" t="s">
        <v>126</v>
      </c>
      <c r="H127" s="167" t="s">
        <v>127</v>
      </c>
      <c r="I127" s="167" t="s">
        <v>128</v>
      </c>
      <c r="J127" s="167" t="s">
        <v>116</v>
      </c>
      <c r="K127" s="168" t="s">
        <v>129</v>
      </c>
      <c r="L127" s="169"/>
      <c r="M127" s="75" t="s">
        <v>1</v>
      </c>
      <c r="N127" s="76" t="s">
        <v>39</v>
      </c>
      <c r="O127" s="76" t="s">
        <v>130</v>
      </c>
      <c r="P127" s="76" t="s">
        <v>131</v>
      </c>
      <c r="Q127" s="76" t="s">
        <v>132</v>
      </c>
      <c r="R127" s="76" t="s">
        <v>133</v>
      </c>
      <c r="S127" s="76" t="s">
        <v>134</v>
      </c>
      <c r="T127" s="77" t="s">
        <v>135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136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P129+P213</f>
        <v>0</v>
      </c>
      <c r="Q128" s="79"/>
      <c r="R128" s="172">
        <f>R129+R213</f>
        <v>3.9393914760000004</v>
      </c>
      <c r="S128" s="79"/>
      <c r="T128" s="173">
        <f>T129+T213</f>
        <v>46.30799999999999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118</v>
      </c>
      <c r="BK128" s="174">
        <f>BK129+BK213</f>
        <v>0</v>
      </c>
    </row>
    <row r="129" spans="2:63" s="12" customFormat="1" ht="25.9" customHeight="1">
      <c r="B129" s="175"/>
      <c r="C129" s="176"/>
      <c r="D129" s="177" t="s">
        <v>74</v>
      </c>
      <c r="E129" s="178" t="s">
        <v>137</v>
      </c>
      <c r="F129" s="178" t="s">
        <v>138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P130+P167+P174+P183+P202+P205+P211</f>
        <v>0</v>
      </c>
      <c r="Q129" s="183"/>
      <c r="R129" s="184">
        <f>R130+R167+R174+R183+R202+R205+R211</f>
        <v>3.9393914760000004</v>
      </c>
      <c r="S129" s="183"/>
      <c r="T129" s="185">
        <f>T130+T167+T174+T183+T202+T205+T211</f>
        <v>46.30799999999999</v>
      </c>
      <c r="AR129" s="186" t="s">
        <v>8</v>
      </c>
      <c r="AT129" s="187" t="s">
        <v>74</v>
      </c>
      <c r="AU129" s="187" t="s">
        <v>75</v>
      </c>
      <c r="AY129" s="186" t="s">
        <v>139</v>
      </c>
      <c r="BK129" s="188">
        <f>BK130+BK167+BK174+BK183+BK202+BK205+BK211</f>
        <v>0</v>
      </c>
    </row>
    <row r="130" spans="2:63" s="12" customFormat="1" ht="22.9" customHeight="1">
      <c r="B130" s="175"/>
      <c r="C130" s="176"/>
      <c r="D130" s="177" t="s">
        <v>74</v>
      </c>
      <c r="E130" s="189" t="s">
        <v>8</v>
      </c>
      <c r="F130" s="189" t="s">
        <v>140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SUM(P131:P166)</f>
        <v>0</v>
      </c>
      <c r="Q130" s="183"/>
      <c r="R130" s="184">
        <f>SUM(R131:R166)</f>
        <v>0.237543696</v>
      </c>
      <c r="S130" s="183"/>
      <c r="T130" s="185">
        <f>SUM(T131:T166)</f>
        <v>46.30799999999999</v>
      </c>
      <c r="AR130" s="186" t="s">
        <v>8</v>
      </c>
      <c r="AT130" s="187" t="s">
        <v>74</v>
      </c>
      <c r="AU130" s="187" t="s">
        <v>8</v>
      </c>
      <c r="AY130" s="186" t="s">
        <v>139</v>
      </c>
      <c r="BK130" s="188">
        <f>SUM(BK131:BK166)</f>
        <v>0</v>
      </c>
    </row>
    <row r="131" spans="1:65" s="2" customFormat="1" ht="24.2" customHeight="1">
      <c r="A131" s="34"/>
      <c r="B131" s="35"/>
      <c r="C131" s="191" t="s">
        <v>8</v>
      </c>
      <c r="D131" s="191" t="s">
        <v>141</v>
      </c>
      <c r="E131" s="192" t="s">
        <v>1134</v>
      </c>
      <c r="F131" s="193" t="s">
        <v>1135</v>
      </c>
      <c r="G131" s="194" t="s">
        <v>166</v>
      </c>
      <c r="H131" s="195">
        <v>90.8</v>
      </c>
      <c r="I131" s="196"/>
      <c r="J131" s="195">
        <f>ROUND(I131*H131,0)</f>
        <v>0</v>
      </c>
      <c r="K131" s="193" t="s">
        <v>1136</v>
      </c>
      <c r="L131" s="39"/>
      <c r="M131" s="197" t="s">
        <v>1</v>
      </c>
      <c r="N131" s="198" t="s">
        <v>40</v>
      </c>
      <c r="O131" s="71"/>
      <c r="P131" s="199">
        <f>O131*H131</f>
        <v>0</v>
      </c>
      <c r="Q131" s="199">
        <v>0</v>
      </c>
      <c r="R131" s="199">
        <f>Q131*H131</f>
        <v>0</v>
      </c>
      <c r="S131" s="199">
        <v>0.29</v>
      </c>
      <c r="T131" s="200">
        <f>S131*H131</f>
        <v>26.331999999999997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146</v>
      </c>
      <c r="AT131" s="201" t="s">
        <v>141</v>
      </c>
      <c r="AU131" s="201" t="s">
        <v>83</v>
      </c>
      <c r="AY131" s="17" t="s">
        <v>139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7" t="s">
        <v>8</v>
      </c>
      <c r="BK131" s="202">
        <f>ROUND(I131*H131,0)</f>
        <v>0</v>
      </c>
      <c r="BL131" s="17" t="s">
        <v>146</v>
      </c>
      <c r="BM131" s="201" t="s">
        <v>1137</v>
      </c>
    </row>
    <row r="132" spans="2:51" s="14" customFormat="1" ht="11.25">
      <c r="B132" s="214"/>
      <c r="C132" s="215"/>
      <c r="D132" s="205" t="s">
        <v>148</v>
      </c>
      <c r="E132" s="216" t="s">
        <v>1</v>
      </c>
      <c r="F132" s="217" t="s">
        <v>1338</v>
      </c>
      <c r="G132" s="215"/>
      <c r="H132" s="218">
        <v>90.8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148</v>
      </c>
      <c r="AU132" s="224" t="s">
        <v>83</v>
      </c>
      <c r="AV132" s="14" t="s">
        <v>83</v>
      </c>
      <c r="AW132" s="14" t="s">
        <v>31</v>
      </c>
      <c r="AX132" s="14" t="s">
        <v>8</v>
      </c>
      <c r="AY132" s="224" t="s">
        <v>139</v>
      </c>
    </row>
    <row r="133" spans="1:65" s="2" customFormat="1" ht="24.2" customHeight="1">
      <c r="A133" s="34"/>
      <c r="B133" s="35"/>
      <c r="C133" s="191" t="s">
        <v>83</v>
      </c>
      <c r="D133" s="191" t="s">
        <v>141</v>
      </c>
      <c r="E133" s="192" t="s">
        <v>1139</v>
      </c>
      <c r="F133" s="193" t="s">
        <v>1140</v>
      </c>
      <c r="G133" s="194" t="s">
        <v>166</v>
      </c>
      <c r="H133" s="195">
        <v>90.8</v>
      </c>
      <c r="I133" s="196"/>
      <c r="J133" s="195">
        <f>ROUND(I133*H133,0)</f>
        <v>0</v>
      </c>
      <c r="K133" s="193" t="s">
        <v>1136</v>
      </c>
      <c r="L133" s="39"/>
      <c r="M133" s="197" t="s">
        <v>1</v>
      </c>
      <c r="N133" s="198" t="s">
        <v>40</v>
      </c>
      <c r="O133" s="71"/>
      <c r="P133" s="199">
        <f>O133*H133</f>
        <v>0</v>
      </c>
      <c r="Q133" s="199">
        <v>0</v>
      </c>
      <c r="R133" s="199">
        <f>Q133*H133</f>
        <v>0</v>
      </c>
      <c r="S133" s="199">
        <v>0.22</v>
      </c>
      <c r="T133" s="200">
        <f>S133*H133</f>
        <v>19.976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146</v>
      </c>
      <c r="AT133" s="201" t="s">
        <v>141</v>
      </c>
      <c r="AU133" s="201" t="s">
        <v>83</v>
      </c>
      <c r="AY133" s="17" t="s">
        <v>139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7" t="s">
        <v>8</v>
      </c>
      <c r="BK133" s="202">
        <f>ROUND(I133*H133,0)</f>
        <v>0</v>
      </c>
      <c r="BL133" s="17" t="s">
        <v>146</v>
      </c>
      <c r="BM133" s="201" t="s">
        <v>1141</v>
      </c>
    </row>
    <row r="134" spans="2:51" s="14" customFormat="1" ht="11.25">
      <c r="B134" s="214"/>
      <c r="C134" s="215"/>
      <c r="D134" s="205" t="s">
        <v>148</v>
      </c>
      <c r="E134" s="216" t="s">
        <v>1</v>
      </c>
      <c r="F134" s="217" t="s">
        <v>1338</v>
      </c>
      <c r="G134" s="215"/>
      <c r="H134" s="218">
        <v>90.8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148</v>
      </c>
      <c r="AU134" s="224" t="s">
        <v>83</v>
      </c>
      <c r="AV134" s="14" t="s">
        <v>83</v>
      </c>
      <c r="AW134" s="14" t="s">
        <v>31</v>
      </c>
      <c r="AX134" s="14" t="s">
        <v>8</v>
      </c>
      <c r="AY134" s="224" t="s">
        <v>139</v>
      </c>
    </row>
    <row r="135" spans="1:65" s="2" customFormat="1" ht="33" customHeight="1">
      <c r="A135" s="34"/>
      <c r="B135" s="35"/>
      <c r="C135" s="191" t="s">
        <v>156</v>
      </c>
      <c r="D135" s="191" t="s">
        <v>141</v>
      </c>
      <c r="E135" s="192" t="s">
        <v>1142</v>
      </c>
      <c r="F135" s="193" t="s">
        <v>1143</v>
      </c>
      <c r="G135" s="194" t="s">
        <v>282</v>
      </c>
      <c r="H135" s="195">
        <v>81.72</v>
      </c>
      <c r="I135" s="196"/>
      <c r="J135" s="195">
        <f>ROUND(I135*H135,0)</f>
        <v>0</v>
      </c>
      <c r="K135" s="193" t="s">
        <v>1136</v>
      </c>
      <c r="L135" s="39"/>
      <c r="M135" s="197" t="s">
        <v>1</v>
      </c>
      <c r="N135" s="198" t="s">
        <v>40</v>
      </c>
      <c r="O135" s="7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146</v>
      </c>
      <c r="AT135" s="201" t="s">
        <v>141</v>
      </c>
      <c r="AU135" s="201" t="s">
        <v>83</v>
      </c>
      <c r="AY135" s="17" t="s">
        <v>139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7" t="s">
        <v>8</v>
      </c>
      <c r="BK135" s="202">
        <f>ROUND(I135*H135,0)</f>
        <v>0</v>
      </c>
      <c r="BL135" s="17" t="s">
        <v>146</v>
      </c>
      <c r="BM135" s="201" t="s">
        <v>1144</v>
      </c>
    </row>
    <row r="136" spans="2:51" s="13" customFormat="1" ht="11.25">
      <c r="B136" s="203"/>
      <c r="C136" s="204"/>
      <c r="D136" s="205" t="s">
        <v>148</v>
      </c>
      <c r="E136" s="206" t="s">
        <v>1</v>
      </c>
      <c r="F136" s="207" t="s">
        <v>1145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148</v>
      </c>
      <c r="AU136" s="213" t="s">
        <v>83</v>
      </c>
      <c r="AV136" s="13" t="s">
        <v>8</v>
      </c>
      <c r="AW136" s="13" t="s">
        <v>31</v>
      </c>
      <c r="AX136" s="13" t="s">
        <v>75</v>
      </c>
      <c r="AY136" s="213" t="s">
        <v>139</v>
      </c>
    </row>
    <row r="137" spans="2:51" s="14" customFormat="1" ht="11.25">
      <c r="B137" s="214"/>
      <c r="C137" s="215"/>
      <c r="D137" s="205" t="s">
        <v>148</v>
      </c>
      <c r="E137" s="216" t="s">
        <v>1</v>
      </c>
      <c r="F137" s="217" t="s">
        <v>1339</v>
      </c>
      <c r="G137" s="215"/>
      <c r="H137" s="218">
        <v>81.72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148</v>
      </c>
      <c r="AU137" s="224" t="s">
        <v>83</v>
      </c>
      <c r="AV137" s="14" t="s">
        <v>83</v>
      </c>
      <c r="AW137" s="14" t="s">
        <v>31</v>
      </c>
      <c r="AX137" s="14" t="s">
        <v>8</v>
      </c>
      <c r="AY137" s="224" t="s">
        <v>139</v>
      </c>
    </row>
    <row r="138" spans="1:65" s="2" customFormat="1" ht="33" customHeight="1">
      <c r="A138" s="34"/>
      <c r="B138" s="35"/>
      <c r="C138" s="191" t="s">
        <v>146</v>
      </c>
      <c r="D138" s="191" t="s">
        <v>141</v>
      </c>
      <c r="E138" s="192" t="s">
        <v>1147</v>
      </c>
      <c r="F138" s="193" t="s">
        <v>1148</v>
      </c>
      <c r="G138" s="194" t="s">
        <v>282</v>
      </c>
      <c r="H138" s="195">
        <v>81.72</v>
      </c>
      <c r="I138" s="196"/>
      <c r="J138" s="195">
        <f>ROUND(I138*H138,0)</f>
        <v>0</v>
      </c>
      <c r="K138" s="193" t="s">
        <v>1136</v>
      </c>
      <c r="L138" s="39"/>
      <c r="M138" s="197" t="s">
        <v>1</v>
      </c>
      <c r="N138" s="198" t="s">
        <v>40</v>
      </c>
      <c r="O138" s="7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146</v>
      </c>
      <c r="AT138" s="201" t="s">
        <v>141</v>
      </c>
      <c r="AU138" s="201" t="s">
        <v>83</v>
      </c>
      <c r="AY138" s="17" t="s">
        <v>139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7" t="s">
        <v>8</v>
      </c>
      <c r="BK138" s="202">
        <f>ROUND(I138*H138,0)</f>
        <v>0</v>
      </c>
      <c r="BL138" s="17" t="s">
        <v>146</v>
      </c>
      <c r="BM138" s="201" t="s">
        <v>1149</v>
      </c>
    </row>
    <row r="139" spans="2:51" s="13" customFormat="1" ht="11.25">
      <c r="B139" s="203"/>
      <c r="C139" s="204"/>
      <c r="D139" s="205" t="s">
        <v>148</v>
      </c>
      <c r="E139" s="206" t="s">
        <v>1</v>
      </c>
      <c r="F139" s="207" t="s">
        <v>1145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148</v>
      </c>
      <c r="AU139" s="213" t="s">
        <v>83</v>
      </c>
      <c r="AV139" s="13" t="s">
        <v>8</v>
      </c>
      <c r="AW139" s="13" t="s">
        <v>31</v>
      </c>
      <c r="AX139" s="13" t="s">
        <v>75</v>
      </c>
      <c r="AY139" s="213" t="s">
        <v>139</v>
      </c>
    </row>
    <row r="140" spans="2:51" s="14" customFormat="1" ht="11.25">
      <c r="B140" s="214"/>
      <c r="C140" s="215"/>
      <c r="D140" s="205" t="s">
        <v>148</v>
      </c>
      <c r="E140" s="216" t="s">
        <v>1</v>
      </c>
      <c r="F140" s="217" t="s">
        <v>1339</v>
      </c>
      <c r="G140" s="215"/>
      <c r="H140" s="218">
        <v>81.72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148</v>
      </c>
      <c r="AU140" s="224" t="s">
        <v>83</v>
      </c>
      <c r="AV140" s="14" t="s">
        <v>83</v>
      </c>
      <c r="AW140" s="14" t="s">
        <v>31</v>
      </c>
      <c r="AX140" s="14" t="s">
        <v>8</v>
      </c>
      <c r="AY140" s="224" t="s">
        <v>139</v>
      </c>
    </row>
    <row r="141" spans="1:65" s="2" customFormat="1" ht="21.75" customHeight="1">
      <c r="A141" s="34"/>
      <c r="B141" s="35"/>
      <c r="C141" s="191" t="s">
        <v>163</v>
      </c>
      <c r="D141" s="191" t="s">
        <v>141</v>
      </c>
      <c r="E141" s="192" t="s">
        <v>1150</v>
      </c>
      <c r="F141" s="193" t="s">
        <v>1151</v>
      </c>
      <c r="G141" s="194" t="s">
        <v>166</v>
      </c>
      <c r="H141" s="195">
        <v>408.6</v>
      </c>
      <c r="I141" s="196"/>
      <c r="J141" s="195">
        <f>ROUND(I141*H141,0)</f>
        <v>0</v>
      </c>
      <c r="K141" s="193" t="s">
        <v>145</v>
      </c>
      <c r="L141" s="39"/>
      <c r="M141" s="197" t="s">
        <v>1</v>
      </c>
      <c r="N141" s="198" t="s">
        <v>40</v>
      </c>
      <c r="O141" s="71"/>
      <c r="P141" s="199">
        <f>O141*H141</f>
        <v>0</v>
      </c>
      <c r="Q141" s="199">
        <v>0.00058136</v>
      </c>
      <c r="R141" s="199">
        <f>Q141*H141</f>
        <v>0.237543696</v>
      </c>
      <c r="S141" s="199">
        <v>0</v>
      </c>
      <c r="T141" s="20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146</v>
      </c>
      <c r="AT141" s="201" t="s">
        <v>141</v>
      </c>
      <c r="AU141" s="201" t="s">
        <v>83</v>
      </c>
      <c r="AY141" s="17" t="s">
        <v>139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7" t="s">
        <v>8</v>
      </c>
      <c r="BK141" s="202">
        <f>ROUND(I141*H141,0)</f>
        <v>0</v>
      </c>
      <c r="BL141" s="17" t="s">
        <v>146</v>
      </c>
      <c r="BM141" s="201" t="s">
        <v>1152</v>
      </c>
    </row>
    <row r="142" spans="2:51" s="13" customFormat="1" ht="11.25">
      <c r="B142" s="203"/>
      <c r="C142" s="204"/>
      <c r="D142" s="205" t="s">
        <v>148</v>
      </c>
      <c r="E142" s="206" t="s">
        <v>1</v>
      </c>
      <c r="F142" s="207" t="s">
        <v>1153</v>
      </c>
      <c r="G142" s="204"/>
      <c r="H142" s="206" t="s">
        <v>1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148</v>
      </c>
      <c r="AU142" s="213" t="s">
        <v>83</v>
      </c>
      <c r="AV142" s="13" t="s">
        <v>8</v>
      </c>
      <c r="AW142" s="13" t="s">
        <v>31</v>
      </c>
      <c r="AX142" s="13" t="s">
        <v>75</v>
      </c>
      <c r="AY142" s="213" t="s">
        <v>139</v>
      </c>
    </row>
    <row r="143" spans="2:51" s="14" customFormat="1" ht="11.25">
      <c r="B143" s="214"/>
      <c r="C143" s="215"/>
      <c r="D143" s="205" t="s">
        <v>148</v>
      </c>
      <c r="E143" s="216" t="s">
        <v>1</v>
      </c>
      <c r="F143" s="217" t="s">
        <v>1340</v>
      </c>
      <c r="G143" s="215"/>
      <c r="H143" s="218">
        <v>408.6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148</v>
      </c>
      <c r="AU143" s="224" t="s">
        <v>83</v>
      </c>
      <c r="AV143" s="14" t="s">
        <v>83</v>
      </c>
      <c r="AW143" s="14" t="s">
        <v>31</v>
      </c>
      <c r="AX143" s="14" t="s">
        <v>8</v>
      </c>
      <c r="AY143" s="224" t="s">
        <v>139</v>
      </c>
    </row>
    <row r="144" spans="1:65" s="2" customFormat="1" ht="21.75" customHeight="1">
      <c r="A144" s="34"/>
      <c r="B144" s="35"/>
      <c r="C144" s="191" t="s">
        <v>170</v>
      </c>
      <c r="D144" s="191" t="s">
        <v>141</v>
      </c>
      <c r="E144" s="192" t="s">
        <v>1155</v>
      </c>
      <c r="F144" s="193" t="s">
        <v>1156</v>
      </c>
      <c r="G144" s="194" t="s">
        <v>166</v>
      </c>
      <c r="H144" s="195">
        <v>408.6</v>
      </c>
      <c r="I144" s="196"/>
      <c r="J144" s="195">
        <f>ROUND(I144*H144,0)</f>
        <v>0</v>
      </c>
      <c r="K144" s="193" t="s">
        <v>145</v>
      </c>
      <c r="L144" s="39"/>
      <c r="M144" s="197" t="s">
        <v>1</v>
      </c>
      <c r="N144" s="198" t="s">
        <v>40</v>
      </c>
      <c r="O144" s="7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146</v>
      </c>
      <c r="AT144" s="201" t="s">
        <v>141</v>
      </c>
      <c r="AU144" s="201" t="s">
        <v>83</v>
      </c>
      <c r="AY144" s="17" t="s">
        <v>139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7" t="s">
        <v>8</v>
      </c>
      <c r="BK144" s="202">
        <f>ROUND(I144*H144,0)</f>
        <v>0</v>
      </c>
      <c r="BL144" s="17" t="s">
        <v>146</v>
      </c>
      <c r="BM144" s="201" t="s">
        <v>1157</v>
      </c>
    </row>
    <row r="145" spans="1:65" s="2" customFormat="1" ht="33" customHeight="1">
      <c r="A145" s="34"/>
      <c r="B145" s="35"/>
      <c r="C145" s="191" t="s">
        <v>175</v>
      </c>
      <c r="D145" s="191" t="s">
        <v>141</v>
      </c>
      <c r="E145" s="192" t="s">
        <v>1158</v>
      </c>
      <c r="F145" s="193" t="s">
        <v>1159</v>
      </c>
      <c r="G145" s="194" t="s">
        <v>282</v>
      </c>
      <c r="H145" s="195">
        <v>90.8</v>
      </c>
      <c r="I145" s="196"/>
      <c r="J145" s="195">
        <f>ROUND(I145*H145,0)</f>
        <v>0</v>
      </c>
      <c r="K145" s="193" t="s">
        <v>1136</v>
      </c>
      <c r="L145" s="39"/>
      <c r="M145" s="197" t="s">
        <v>1</v>
      </c>
      <c r="N145" s="198" t="s">
        <v>40</v>
      </c>
      <c r="O145" s="71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146</v>
      </c>
      <c r="AT145" s="201" t="s">
        <v>141</v>
      </c>
      <c r="AU145" s="201" t="s">
        <v>83</v>
      </c>
      <c r="AY145" s="17" t="s">
        <v>139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7" t="s">
        <v>8</v>
      </c>
      <c r="BK145" s="202">
        <f>ROUND(I145*H145,0)</f>
        <v>0</v>
      </c>
      <c r="BL145" s="17" t="s">
        <v>146</v>
      </c>
      <c r="BM145" s="201" t="s">
        <v>1160</v>
      </c>
    </row>
    <row r="146" spans="2:51" s="14" customFormat="1" ht="11.25">
      <c r="B146" s="214"/>
      <c r="C146" s="215"/>
      <c r="D146" s="205" t="s">
        <v>148</v>
      </c>
      <c r="E146" s="216" t="s">
        <v>1</v>
      </c>
      <c r="F146" s="217" t="s">
        <v>1341</v>
      </c>
      <c r="G146" s="215"/>
      <c r="H146" s="218">
        <v>90.8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148</v>
      </c>
      <c r="AU146" s="224" t="s">
        <v>83</v>
      </c>
      <c r="AV146" s="14" t="s">
        <v>83</v>
      </c>
      <c r="AW146" s="14" t="s">
        <v>31</v>
      </c>
      <c r="AX146" s="14" t="s">
        <v>8</v>
      </c>
      <c r="AY146" s="224" t="s">
        <v>139</v>
      </c>
    </row>
    <row r="147" spans="1:65" s="2" customFormat="1" ht="33" customHeight="1">
      <c r="A147" s="34"/>
      <c r="B147" s="35"/>
      <c r="C147" s="191" t="s">
        <v>181</v>
      </c>
      <c r="D147" s="191" t="s">
        <v>141</v>
      </c>
      <c r="E147" s="192" t="s">
        <v>1162</v>
      </c>
      <c r="F147" s="193" t="s">
        <v>1163</v>
      </c>
      <c r="G147" s="194" t="s">
        <v>282</v>
      </c>
      <c r="H147" s="195">
        <v>90.8</v>
      </c>
      <c r="I147" s="196"/>
      <c r="J147" s="195">
        <f>ROUND(I147*H147,0)</f>
        <v>0</v>
      </c>
      <c r="K147" s="193" t="s">
        <v>1136</v>
      </c>
      <c r="L147" s="39"/>
      <c r="M147" s="197" t="s">
        <v>1</v>
      </c>
      <c r="N147" s="198" t="s">
        <v>40</v>
      </c>
      <c r="O147" s="71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1" t="s">
        <v>146</v>
      </c>
      <c r="AT147" s="201" t="s">
        <v>141</v>
      </c>
      <c r="AU147" s="201" t="s">
        <v>83</v>
      </c>
      <c r="AY147" s="17" t="s">
        <v>139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7" t="s">
        <v>8</v>
      </c>
      <c r="BK147" s="202">
        <f>ROUND(I147*H147,0)</f>
        <v>0</v>
      </c>
      <c r="BL147" s="17" t="s">
        <v>146</v>
      </c>
      <c r="BM147" s="201" t="s">
        <v>1164</v>
      </c>
    </row>
    <row r="148" spans="1:65" s="2" customFormat="1" ht="33" customHeight="1">
      <c r="A148" s="34"/>
      <c r="B148" s="35"/>
      <c r="C148" s="191" t="s">
        <v>185</v>
      </c>
      <c r="D148" s="191" t="s">
        <v>141</v>
      </c>
      <c r="E148" s="192" t="s">
        <v>529</v>
      </c>
      <c r="F148" s="193" t="s">
        <v>1165</v>
      </c>
      <c r="G148" s="194" t="s">
        <v>282</v>
      </c>
      <c r="H148" s="195">
        <v>50.04</v>
      </c>
      <c r="I148" s="196"/>
      <c r="J148" s="195">
        <f>ROUND(I148*H148,0)</f>
        <v>0</v>
      </c>
      <c r="K148" s="193" t="s">
        <v>1136</v>
      </c>
      <c r="L148" s="39"/>
      <c r="M148" s="197" t="s">
        <v>1</v>
      </c>
      <c r="N148" s="198" t="s">
        <v>40</v>
      </c>
      <c r="O148" s="7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146</v>
      </c>
      <c r="AT148" s="201" t="s">
        <v>141</v>
      </c>
      <c r="AU148" s="201" t="s">
        <v>83</v>
      </c>
      <c r="AY148" s="17" t="s">
        <v>139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7" t="s">
        <v>8</v>
      </c>
      <c r="BK148" s="202">
        <f>ROUND(I148*H148,0)</f>
        <v>0</v>
      </c>
      <c r="BL148" s="17" t="s">
        <v>146</v>
      </c>
      <c r="BM148" s="201" t="s">
        <v>1166</v>
      </c>
    </row>
    <row r="149" spans="2:51" s="14" customFormat="1" ht="11.25">
      <c r="B149" s="214"/>
      <c r="C149" s="215"/>
      <c r="D149" s="205" t="s">
        <v>148</v>
      </c>
      <c r="E149" s="216" t="s">
        <v>1</v>
      </c>
      <c r="F149" s="217" t="s">
        <v>1167</v>
      </c>
      <c r="G149" s="215"/>
      <c r="H149" s="218">
        <v>50.04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148</v>
      </c>
      <c r="AU149" s="224" t="s">
        <v>83</v>
      </c>
      <c r="AV149" s="14" t="s">
        <v>83</v>
      </c>
      <c r="AW149" s="14" t="s">
        <v>31</v>
      </c>
      <c r="AX149" s="14" t="s">
        <v>8</v>
      </c>
      <c r="AY149" s="224" t="s">
        <v>139</v>
      </c>
    </row>
    <row r="150" spans="1:65" s="2" customFormat="1" ht="33" customHeight="1">
      <c r="A150" s="34"/>
      <c r="B150" s="35"/>
      <c r="C150" s="191" t="s">
        <v>189</v>
      </c>
      <c r="D150" s="191" t="s">
        <v>141</v>
      </c>
      <c r="E150" s="192" t="s">
        <v>1168</v>
      </c>
      <c r="F150" s="193" t="s">
        <v>1169</v>
      </c>
      <c r="G150" s="194" t="s">
        <v>282</v>
      </c>
      <c r="H150" s="195">
        <v>50.04</v>
      </c>
      <c r="I150" s="196"/>
      <c r="J150" s="195">
        <f>ROUND(I150*H150,0)</f>
        <v>0</v>
      </c>
      <c r="K150" s="193" t="s">
        <v>1136</v>
      </c>
      <c r="L150" s="39"/>
      <c r="M150" s="197" t="s">
        <v>1</v>
      </c>
      <c r="N150" s="198" t="s">
        <v>40</v>
      </c>
      <c r="O150" s="71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146</v>
      </c>
      <c r="AT150" s="201" t="s">
        <v>141</v>
      </c>
      <c r="AU150" s="201" t="s">
        <v>83</v>
      </c>
      <c r="AY150" s="17" t="s">
        <v>139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7" t="s">
        <v>8</v>
      </c>
      <c r="BK150" s="202">
        <f>ROUND(I150*H150,0)</f>
        <v>0</v>
      </c>
      <c r="BL150" s="17" t="s">
        <v>146</v>
      </c>
      <c r="BM150" s="201" t="s">
        <v>1170</v>
      </c>
    </row>
    <row r="151" spans="2:51" s="14" customFormat="1" ht="11.25">
      <c r="B151" s="214"/>
      <c r="C151" s="215"/>
      <c r="D151" s="205" t="s">
        <v>148</v>
      </c>
      <c r="E151" s="216" t="s">
        <v>1</v>
      </c>
      <c r="F151" s="217" t="s">
        <v>1167</v>
      </c>
      <c r="G151" s="215"/>
      <c r="H151" s="218">
        <v>50.04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148</v>
      </c>
      <c r="AU151" s="224" t="s">
        <v>83</v>
      </c>
      <c r="AV151" s="14" t="s">
        <v>83</v>
      </c>
      <c r="AW151" s="14" t="s">
        <v>31</v>
      </c>
      <c r="AX151" s="14" t="s">
        <v>8</v>
      </c>
      <c r="AY151" s="224" t="s">
        <v>139</v>
      </c>
    </row>
    <row r="152" spans="1:65" s="2" customFormat="1" ht="24.2" customHeight="1">
      <c r="A152" s="34"/>
      <c r="B152" s="35"/>
      <c r="C152" s="191" t="s">
        <v>193</v>
      </c>
      <c r="D152" s="191" t="s">
        <v>141</v>
      </c>
      <c r="E152" s="192" t="s">
        <v>287</v>
      </c>
      <c r="F152" s="193" t="s">
        <v>1171</v>
      </c>
      <c r="G152" s="194" t="s">
        <v>282</v>
      </c>
      <c r="H152" s="195">
        <v>96.84</v>
      </c>
      <c r="I152" s="196"/>
      <c r="J152" s="195">
        <f>ROUND(I152*H152,0)</f>
        <v>0</v>
      </c>
      <c r="K152" s="193" t="s">
        <v>1136</v>
      </c>
      <c r="L152" s="39"/>
      <c r="M152" s="197" t="s">
        <v>1</v>
      </c>
      <c r="N152" s="198" t="s">
        <v>40</v>
      </c>
      <c r="O152" s="7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146</v>
      </c>
      <c r="AT152" s="201" t="s">
        <v>141</v>
      </c>
      <c r="AU152" s="201" t="s">
        <v>83</v>
      </c>
      <c r="AY152" s="17" t="s">
        <v>139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7" t="s">
        <v>8</v>
      </c>
      <c r="BK152" s="202">
        <f>ROUND(I152*H152,0)</f>
        <v>0</v>
      </c>
      <c r="BL152" s="17" t="s">
        <v>146</v>
      </c>
      <c r="BM152" s="201" t="s">
        <v>1172</v>
      </c>
    </row>
    <row r="153" spans="2:51" s="14" customFormat="1" ht="11.25">
      <c r="B153" s="214"/>
      <c r="C153" s="215"/>
      <c r="D153" s="205" t="s">
        <v>148</v>
      </c>
      <c r="E153" s="216" t="s">
        <v>1</v>
      </c>
      <c r="F153" s="217" t="s">
        <v>1173</v>
      </c>
      <c r="G153" s="215"/>
      <c r="H153" s="218">
        <v>96.84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148</v>
      </c>
      <c r="AU153" s="224" t="s">
        <v>83</v>
      </c>
      <c r="AV153" s="14" t="s">
        <v>83</v>
      </c>
      <c r="AW153" s="14" t="s">
        <v>31</v>
      </c>
      <c r="AX153" s="14" t="s">
        <v>8</v>
      </c>
      <c r="AY153" s="224" t="s">
        <v>139</v>
      </c>
    </row>
    <row r="154" spans="1:65" s="2" customFormat="1" ht="24.2" customHeight="1">
      <c r="A154" s="34"/>
      <c r="B154" s="35"/>
      <c r="C154" s="191" t="s">
        <v>199</v>
      </c>
      <c r="D154" s="191" t="s">
        <v>141</v>
      </c>
      <c r="E154" s="192" t="s">
        <v>1174</v>
      </c>
      <c r="F154" s="193" t="s">
        <v>1175</v>
      </c>
      <c r="G154" s="194" t="s">
        <v>282</v>
      </c>
      <c r="H154" s="195">
        <v>96.84</v>
      </c>
      <c r="I154" s="196"/>
      <c r="J154" s="195">
        <f>ROUND(I154*H154,0)</f>
        <v>0</v>
      </c>
      <c r="K154" s="193" t="s">
        <v>1136</v>
      </c>
      <c r="L154" s="39"/>
      <c r="M154" s="197" t="s">
        <v>1</v>
      </c>
      <c r="N154" s="198" t="s">
        <v>40</v>
      </c>
      <c r="O154" s="71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146</v>
      </c>
      <c r="AT154" s="201" t="s">
        <v>141</v>
      </c>
      <c r="AU154" s="201" t="s">
        <v>83</v>
      </c>
      <c r="AY154" s="17" t="s">
        <v>139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7" t="s">
        <v>8</v>
      </c>
      <c r="BK154" s="202">
        <f>ROUND(I154*H154,0)</f>
        <v>0</v>
      </c>
      <c r="BL154" s="17" t="s">
        <v>146</v>
      </c>
      <c r="BM154" s="201" t="s">
        <v>1176</v>
      </c>
    </row>
    <row r="155" spans="1:65" s="2" customFormat="1" ht="24.2" customHeight="1">
      <c r="A155" s="34"/>
      <c r="B155" s="35"/>
      <c r="C155" s="191" t="s">
        <v>203</v>
      </c>
      <c r="D155" s="191" t="s">
        <v>141</v>
      </c>
      <c r="E155" s="192" t="s">
        <v>1177</v>
      </c>
      <c r="F155" s="193" t="s">
        <v>1178</v>
      </c>
      <c r="G155" s="194" t="s">
        <v>282</v>
      </c>
      <c r="H155" s="195">
        <v>84.44</v>
      </c>
      <c r="I155" s="196"/>
      <c r="J155" s="195">
        <f>ROUND(I155*H155,0)</f>
        <v>0</v>
      </c>
      <c r="K155" s="193" t="s">
        <v>1136</v>
      </c>
      <c r="L155" s="39"/>
      <c r="M155" s="197" t="s">
        <v>1</v>
      </c>
      <c r="N155" s="198" t="s">
        <v>40</v>
      </c>
      <c r="O155" s="7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1" t="s">
        <v>146</v>
      </c>
      <c r="AT155" s="201" t="s">
        <v>141</v>
      </c>
      <c r="AU155" s="201" t="s">
        <v>83</v>
      </c>
      <c r="AY155" s="17" t="s">
        <v>139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7" t="s">
        <v>8</v>
      </c>
      <c r="BK155" s="202">
        <f>ROUND(I155*H155,0)</f>
        <v>0</v>
      </c>
      <c r="BL155" s="17" t="s">
        <v>146</v>
      </c>
      <c r="BM155" s="201" t="s">
        <v>1179</v>
      </c>
    </row>
    <row r="156" spans="2:51" s="14" customFormat="1" ht="11.25">
      <c r="B156" s="214"/>
      <c r="C156" s="215"/>
      <c r="D156" s="205" t="s">
        <v>148</v>
      </c>
      <c r="E156" s="216" t="s">
        <v>1</v>
      </c>
      <c r="F156" s="217" t="s">
        <v>1342</v>
      </c>
      <c r="G156" s="215"/>
      <c r="H156" s="218">
        <v>84.44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148</v>
      </c>
      <c r="AU156" s="224" t="s">
        <v>83</v>
      </c>
      <c r="AV156" s="14" t="s">
        <v>83</v>
      </c>
      <c r="AW156" s="14" t="s">
        <v>31</v>
      </c>
      <c r="AX156" s="14" t="s">
        <v>8</v>
      </c>
      <c r="AY156" s="224" t="s">
        <v>139</v>
      </c>
    </row>
    <row r="157" spans="1:65" s="2" customFormat="1" ht="24.2" customHeight="1">
      <c r="A157" s="34"/>
      <c r="B157" s="35"/>
      <c r="C157" s="191" t="s">
        <v>207</v>
      </c>
      <c r="D157" s="191" t="s">
        <v>141</v>
      </c>
      <c r="E157" s="192" t="s">
        <v>564</v>
      </c>
      <c r="F157" s="193" t="s">
        <v>425</v>
      </c>
      <c r="G157" s="194" t="s">
        <v>362</v>
      </c>
      <c r="H157" s="195">
        <v>143.55</v>
      </c>
      <c r="I157" s="196"/>
      <c r="J157" s="195">
        <f>ROUND(I157*H157,0)</f>
        <v>0</v>
      </c>
      <c r="K157" s="193" t="s">
        <v>145</v>
      </c>
      <c r="L157" s="39"/>
      <c r="M157" s="197" t="s">
        <v>1</v>
      </c>
      <c r="N157" s="198" t="s">
        <v>40</v>
      </c>
      <c r="O157" s="71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146</v>
      </c>
      <c r="AT157" s="201" t="s">
        <v>141</v>
      </c>
      <c r="AU157" s="201" t="s">
        <v>83</v>
      </c>
      <c r="AY157" s="17" t="s">
        <v>139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7" t="s">
        <v>8</v>
      </c>
      <c r="BK157" s="202">
        <f>ROUND(I157*H157,0)</f>
        <v>0</v>
      </c>
      <c r="BL157" s="17" t="s">
        <v>146</v>
      </c>
      <c r="BM157" s="201" t="s">
        <v>1181</v>
      </c>
    </row>
    <row r="158" spans="2:51" s="14" customFormat="1" ht="11.25">
      <c r="B158" s="214"/>
      <c r="C158" s="215"/>
      <c r="D158" s="205" t="s">
        <v>148</v>
      </c>
      <c r="E158" s="216" t="s">
        <v>1</v>
      </c>
      <c r="F158" s="217" t="s">
        <v>1343</v>
      </c>
      <c r="G158" s="215"/>
      <c r="H158" s="218">
        <v>143.55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148</v>
      </c>
      <c r="AU158" s="224" t="s">
        <v>83</v>
      </c>
      <c r="AV158" s="14" t="s">
        <v>83</v>
      </c>
      <c r="AW158" s="14" t="s">
        <v>31</v>
      </c>
      <c r="AX158" s="14" t="s">
        <v>8</v>
      </c>
      <c r="AY158" s="224" t="s">
        <v>139</v>
      </c>
    </row>
    <row r="159" spans="1:65" s="2" customFormat="1" ht="16.5" customHeight="1">
      <c r="A159" s="34"/>
      <c r="B159" s="35"/>
      <c r="C159" s="191" t="s">
        <v>9</v>
      </c>
      <c r="D159" s="191" t="s">
        <v>141</v>
      </c>
      <c r="E159" s="192" t="s">
        <v>603</v>
      </c>
      <c r="F159" s="193" t="s">
        <v>604</v>
      </c>
      <c r="G159" s="194" t="s">
        <v>282</v>
      </c>
      <c r="H159" s="195">
        <v>181.6</v>
      </c>
      <c r="I159" s="196"/>
      <c r="J159" s="195">
        <f>ROUND(I159*H159,0)</f>
        <v>0</v>
      </c>
      <c r="K159" s="193" t="s">
        <v>145</v>
      </c>
      <c r="L159" s="39"/>
      <c r="M159" s="197" t="s">
        <v>1</v>
      </c>
      <c r="N159" s="198" t="s">
        <v>40</v>
      </c>
      <c r="O159" s="7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1" t="s">
        <v>146</v>
      </c>
      <c r="AT159" s="201" t="s">
        <v>141</v>
      </c>
      <c r="AU159" s="201" t="s">
        <v>83</v>
      </c>
      <c r="AY159" s="17" t="s">
        <v>139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7" t="s">
        <v>8</v>
      </c>
      <c r="BK159" s="202">
        <f>ROUND(I159*H159,0)</f>
        <v>0</v>
      </c>
      <c r="BL159" s="17" t="s">
        <v>146</v>
      </c>
      <c r="BM159" s="201" t="s">
        <v>1183</v>
      </c>
    </row>
    <row r="160" spans="2:51" s="14" customFormat="1" ht="11.25">
      <c r="B160" s="214"/>
      <c r="C160" s="215"/>
      <c r="D160" s="205" t="s">
        <v>148</v>
      </c>
      <c r="E160" s="216" t="s">
        <v>1</v>
      </c>
      <c r="F160" s="217" t="s">
        <v>1344</v>
      </c>
      <c r="G160" s="215"/>
      <c r="H160" s="218">
        <v>181.6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148</v>
      </c>
      <c r="AU160" s="224" t="s">
        <v>83</v>
      </c>
      <c r="AV160" s="14" t="s">
        <v>83</v>
      </c>
      <c r="AW160" s="14" t="s">
        <v>31</v>
      </c>
      <c r="AX160" s="14" t="s">
        <v>8</v>
      </c>
      <c r="AY160" s="224" t="s">
        <v>139</v>
      </c>
    </row>
    <row r="161" spans="1:65" s="2" customFormat="1" ht="37.9" customHeight="1">
      <c r="A161" s="34"/>
      <c r="B161" s="35"/>
      <c r="C161" s="191" t="s">
        <v>215</v>
      </c>
      <c r="D161" s="191" t="s">
        <v>141</v>
      </c>
      <c r="E161" s="192" t="s">
        <v>1185</v>
      </c>
      <c r="F161" s="193" t="s">
        <v>1186</v>
      </c>
      <c r="G161" s="194" t="s">
        <v>282</v>
      </c>
      <c r="H161" s="195">
        <v>97.16</v>
      </c>
      <c r="I161" s="196"/>
      <c r="J161" s="195">
        <f>ROUND(I161*H161,0)</f>
        <v>0</v>
      </c>
      <c r="K161" s="193" t="s">
        <v>145</v>
      </c>
      <c r="L161" s="39"/>
      <c r="M161" s="197" t="s">
        <v>1</v>
      </c>
      <c r="N161" s="198" t="s">
        <v>40</v>
      </c>
      <c r="O161" s="71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1" t="s">
        <v>146</v>
      </c>
      <c r="AT161" s="201" t="s">
        <v>141</v>
      </c>
      <c r="AU161" s="201" t="s">
        <v>83</v>
      </c>
      <c r="AY161" s="17" t="s">
        <v>139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7" t="s">
        <v>8</v>
      </c>
      <c r="BK161" s="202">
        <f>ROUND(I161*H161,0)</f>
        <v>0</v>
      </c>
      <c r="BL161" s="17" t="s">
        <v>146</v>
      </c>
      <c r="BM161" s="201" t="s">
        <v>1187</v>
      </c>
    </row>
    <row r="162" spans="2:51" s="14" customFormat="1" ht="11.25">
      <c r="B162" s="214"/>
      <c r="C162" s="215"/>
      <c r="D162" s="205" t="s">
        <v>148</v>
      </c>
      <c r="E162" s="216" t="s">
        <v>1</v>
      </c>
      <c r="F162" s="217" t="s">
        <v>1345</v>
      </c>
      <c r="G162" s="215"/>
      <c r="H162" s="218">
        <v>97.16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148</v>
      </c>
      <c r="AU162" s="224" t="s">
        <v>83</v>
      </c>
      <c r="AV162" s="14" t="s">
        <v>83</v>
      </c>
      <c r="AW162" s="14" t="s">
        <v>31</v>
      </c>
      <c r="AX162" s="14" t="s">
        <v>8</v>
      </c>
      <c r="AY162" s="224" t="s">
        <v>139</v>
      </c>
    </row>
    <row r="163" spans="1:65" s="2" customFormat="1" ht="24.2" customHeight="1">
      <c r="A163" s="34"/>
      <c r="B163" s="35"/>
      <c r="C163" s="191" t="s">
        <v>221</v>
      </c>
      <c r="D163" s="191" t="s">
        <v>141</v>
      </c>
      <c r="E163" s="192" t="s">
        <v>618</v>
      </c>
      <c r="F163" s="193" t="s">
        <v>619</v>
      </c>
      <c r="G163" s="194" t="s">
        <v>282</v>
      </c>
      <c r="H163" s="195">
        <v>36.32</v>
      </c>
      <c r="I163" s="196"/>
      <c r="J163" s="195">
        <f>ROUND(I163*H163,0)</f>
        <v>0</v>
      </c>
      <c r="K163" s="193" t="s">
        <v>145</v>
      </c>
      <c r="L163" s="39"/>
      <c r="M163" s="197" t="s">
        <v>1</v>
      </c>
      <c r="N163" s="198" t="s">
        <v>40</v>
      </c>
      <c r="O163" s="7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146</v>
      </c>
      <c r="AT163" s="201" t="s">
        <v>141</v>
      </c>
      <c r="AU163" s="201" t="s">
        <v>83</v>
      </c>
      <c r="AY163" s="17" t="s">
        <v>139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7" t="s">
        <v>8</v>
      </c>
      <c r="BK163" s="202">
        <f>ROUND(I163*H163,0)</f>
        <v>0</v>
      </c>
      <c r="BL163" s="17" t="s">
        <v>146</v>
      </c>
      <c r="BM163" s="201" t="s">
        <v>1189</v>
      </c>
    </row>
    <row r="164" spans="2:51" s="14" customFormat="1" ht="11.25">
      <c r="B164" s="214"/>
      <c r="C164" s="215"/>
      <c r="D164" s="205" t="s">
        <v>148</v>
      </c>
      <c r="E164" s="216" t="s">
        <v>1</v>
      </c>
      <c r="F164" s="217" t="s">
        <v>1346</v>
      </c>
      <c r="G164" s="215"/>
      <c r="H164" s="218">
        <v>36.32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148</v>
      </c>
      <c r="AU164" s="224" t="s">
        <v>83</v>
      </c>
      <c r="AV164" s="14" t="s">
        <v>83</v>
      </c>
      <c r="AW164" s="14" t="s">
        <v>31</v>
      </c>
      <c r="AX164" s="14" t="s">
        <v>8</v>
      </c>
      <c r="AY164" s="224" t="s">
        <v>139</v>
      </c>
    </row>
    <row r="165" spans="1:65" s="2" customFormat="1" ht="16.5" customHeight="1">
      <c r="A165" s="34"/>
      <c r="B165" s="35"/>
      <c r="C165" s="241" t="s">
        <v>227</v>
      </c>
      <c r="D165" s="241" t="s">
        <v>560</v>
      </c>
      <c r="E165" s="242" t="s">
        <v>623</v>
      </c>
      <c r="F165" s="243" t="s">
        <v>1191</v>
      </c>
      <c r="G165" s="244" t="s">
        <v>362</v>
      </c>
      <c r="H165" s="245">
        <v>65.38</v>
      </c>
      <c r="I165" s="246"/>
      <c r="J165" s="245">
        <f>ROUND(I165*H165,0)</f>
        <v>0</v>
      </c>
      <c r="K165" s="243" t="s">
        <v>1136</v>
      </c>
      <c r="L165" s="247"/>
      <c r="M165" s="248" t="s">
        <v>1</v>
      </c>
      <c r="N165" s="249" t="s">
        <v>40</v>
      </c>
      <c r="O165" s="7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1" t="s">
        <v>181</v>
      </c>
      <c r="AT165" s="201" t="s">
        <v>560</v>
      </c>
      <c r="AU165" s="201" t="s">
        <v>83</v>
      </c>
      <c r="AY165" s="17" t="s">
        <v>139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7" t="s">
        <v>8</v>
      </c>
      <c r="BK165" s="202">
        <f>ROUND(I165*H165,0)</f>
        <v>0</v>
      </c>
      <c r="BL165" s="17" t="s">
        <v>146</v>
      </c>
      <c r="BM165" s="201" t="s">
        <v>1192</v>
      </c>
    </row>
    <row r="166" spans="2:51" s="14" customFormat="1" ht="11.25">
      <c r="B166" s="214"/>
      <c r="C166" s="215"/>
      <c r="D166" s="205" t="s">
        <v>148</v>
      </c>
      <c r="E166" s="216" t="s">
        <v>1</v>
      </c>
      <c r="F166" s="217" t="s">
        <v>1347</v>
      </c>
      <c r="G166" s="215"/>
      <c r="H166" s="218">
        <v>65.38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148</v>
      </c>
      <c r="AU166" s="224" t="s">
        <v>83</v>
      </c>
      <c r="AV166" s="14" t="s">
        <v>83</v>
      </c>
      <c r="AW166" s="14" t="s">
        <v>31</v>
      </c>
      <c r="AX166" s="14" t="s">
        <v>8</v>
      </c>
      <c r="AY166" s="224" t="s">
        <v>139</v>
      </c>
    </row>
    <row r="167" spans="2:63" s="12" customFormat="1" ht="22.9" customHeight="1">
      <c r="B167" s="175"/>
      <c r="C167" s="176"/>
      <c r="D167" s="177" t="s">
        <v>74</v>
      </c>
      <c r="E167" s="189" t="s">
        <v>146</v>
      </c>
      <c r="F167" s="189" t="s">
        <v>734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SUM(P168:P173)</f>
        <v>0</v>
      </c>
      <c r="Q167" s="183"/>
      <c r="R167" s="184">
        <f>SUM(R168:R173)</f>
        <v>0.007671167999999999</v>
      </c>
      <c r="S167" s="183"/>
      <c r="T167" s="185">
        <f>SUM(T168:T173)</f>
        <v>0</v>
      </c>
      <c r="AR167" s="186" t="s">
        <v>8</v>
      </c>
      <c r="AT167" s="187" t="s">
        <v>74</v>
      </c>
      <c r="AU167" s="187" t="s">
        <v>8</v>
      </c>
      <c r="AY167" s="186" t="s">
        <v>139</v>
      </c>
      <c r="BK167" s="188">
        <f>SUM(BK168:BK173)</f>
        <v>0</v>
      </c>
    </row>
    <row r="168" spans="1:65" s="2" customFormat="1" ht="16.5" customHeight="1">
      <c r="A168" s="34"/>
      <c r="B168" s="35"/>
      <c r="C168" s="191" t="s">
        <v>231</v>
      </c>
      <c r="D168" s="191" t="s">
        <v>141</v>
      </c>
      <c r="E168" s="192" t="s">
        <v>1194</v>
      </c>
      <c r="F168" s="193" t="s">
        <v>1195</v>
      </c>
      <c r="G168" s="194" t="s">
        <v>282</v>
      </c>
      <c r="H168" s="195">
        <v>9.08</v>
      </c>
      <c r="I168" s="196"/>
      <c r="J168" s="195">
        <f>ROUND(I168*H168,0)</f>
        <v>0</v>
      </c>
      <c r="K168" s="193" t="s">
        <v>145</v>
      </c>
      <c r="L168" s="39"/>
      <c r="M168" s="197" t="s">
        <v>1</v>
      </c>
      <c r="N168" s="198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146</v>
      </c>
      <c r="AT168" s="201" t="s">
        <v>141</v>
      </c>
      <c r="AU168" s="201" t="s">
        <v>83</v>
      </c>
      <c r="AY168" s="17" t="s">
        <v>139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</v>
      </c>
      <c r="BK168" s="202">
        <f>ROUND(I168*H168,0)</f>
        <v>0</v>
      </c>
      <c r="BL168" s="17" t="s">
        <v>146</v>
      </c>
      <c r="BM168" s="201" t="s">
        <v>1196</v>
      </c>
    </row>
    <row r="169" spans="2:51" s="14" customFormat="1" ht="11.25">
      <c r="B169" s="214"/>
      <c r="C169" s="215"/>
      <c r="D169" s="205" t="s">
        <v>148</v>
      </c>
      <c r="E169" s="216" t="s">
        <v>1</v>
      </c>
      <c r="F169" s="217" t="s">
        <v>1348</v>
      </c>
      <c r="G169" s="215"/>
      <c r="H169" s="218">
        <v>9.08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148</v>
      </c>
      <c r="AU169" s="224" t="s">
        <v>83</v>
      </c>
      <c r="AV169" s="14" t="s">
        <v>83</v>
      </c>
      <c r="AW169" s="14" t="s">
        <v>31</v>
      </c>
      <c r="AX169" s="14" t="s">
        <v>8</v>
      </c>
      <c r="AY169" s="224" t="s">
        <v>139</v>
      </c>
    </row>
    <row r="170" spans="1:65" s="2" customFormat="1" ht="24.2" customHeight="1">
      <c r="A170" s="34"/>
      <c r="B170" s="35"/>
      <c r="C170" s="191" t="s">
        <v>235</v>
      </c>
      <c r="D170" s="191" t="s">
        <v>141</v>
      </c>
      <c r="E170" s="192" t="s">
        <v>1198</v>
      </c>
      <c r="F170" s="193" t="s">
        <v>1199</v>
      </c>
      <c r="G170" s="194" t="s">
        <v>282</v>
      </c>
      <c r="H170" s="195">
        <v>0.41</v>
      </c>
      <c r="I170" s="196"/>
      <c r="J170" s="195">
        <f>ROUND(I170*H170,0)</f>
        <v>0</v>
      </c>
      <c r="K170" s="193" t="s">
        <v>1136</v>
      </c>
      <c r="L170" s="39"/>
      <c r="M170" s="197" t="s">
        <v>1</v>
      </c>
      <c r="N170" s="198" t="s">
        <v>40</v>
      </c>
      <c r="O170" s="7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146</v>
      </c>
      <c r="AT170" s="201" t="s">
        <v>141</v>
      </c>
      <c r="AU170" s="201" t="s">
        <v>83</v>
      </c>
      <c r="AY170" s="17" t="s">
        <v>139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7" t="s">
        <v>8</v>
      </c>
      <c r="BK170" s="202">
        <f>ROUND(I170*H170,0)</f>
        <v>0</v>
      </c>
      <c r="BL170" s="17" t="s">
        <v>146</v>
      </c>
      <c r="BM170" s="201" t="s">
        <v>1200</v>
      </c>
    </row>
    <row r="171" spans="2:51" s="14" customFormat="1" ht="11.25">
      <c r="B171" s="214"/>
      <c r="C171" s="215"/>
      <c r="D171" s="205" t="s">
        <v>148</v>
      </c>
      <c r="E171" s="216" t="s">
        <v>1</v>
      </c>
      <c r="F171" s="217" t="s">
        <v>1349</v>
      </c>
      <c r="G171" s="215"/>
      <c r="H171" s="218">
        <v>0.41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148</v>
      </c>
      <c r="AU171" s="224" t="s">
        <v>83</v>
      </c>
      <c r="AV171" s="14" t="s">
        <v>83</v>
      </c>
      <c r="AW171" s="14" t="s">
        <v>31</v>
      </c>
      <c r="AX171" s="14" t="s">
        <v>8</v>
      </c>
      <c r="AY171" s="224" t="s">
        <v>139</v>
      </c>
    </row>
    <row r="172" spans="1:65" s="2" customFormat="1" ht="16.5" customHeight="1">
      <c r="A172" s="34"/>
      <c r="B172" s="35"/>
      <c r="C172" s="191" t="s">
        <v>7</v>
      </c>
      <c r="D172" s="191" t="s">
        <v>141</v>
      </c>
      <c r="E172" s="192" t="s">
        <v>1202</v>
      </c>
      <c r="F172" s="193" t="s">
        <v>1203</v>
      </c>
      <c r="G172" s="194" t="s">
        <v>166</v>
      </c>
      <c r="H172" s="195">
        <v>1.2</v>
      </c>
      <c r="I172" s="196"/>
      <c r="J172" s="195">
        <f>ROUND(I172*H172,0)</f>
        <v>0</v>
      </c>
      <c r="K172" s="193" t="s">
        <v>145</v>
      </c>
      <c r="L172" s="39"/>
      <c r="M172" s="197" t="s">
        <v>1</v>
      </c>
      <c r="N172" s="198" t="s">
        <v>40</v>
      </c>
      <c r="O172" s="71"/>
      <c r="P172" s="199">
        <f>O172*H172</f>
        <v>0</v>
      </c>
      <c r="Q172" s="199">
        <v>0.00639264</v>
      </c>
      <c r="R172" s="199">
        <f>Q172*H172</f>
        <v>0.007671167999999999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146</v>
      </c>
      <c r="AT172" s="201" t="s">
        <v>141</v>
      </c>
      <c r="AU172" s="201" t="s">
        <v>83</v>
      </c>
      <c r="AY172" s="17" t="s">
        <v>139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</v>
      </c>
      <c r="BK172" s="202">
        <f>ROUND(I172*H172,0)</f>
        <v>0</v>
      </c>
      <c r="BL172" s="17" t="s">
        <v>146</v>
      </c>
      <c r="BM172" s="201" t="s">
        <v>1204</v>
      </c>
    </row>
    <row r="173" spans="2:51" s="14" customFormat="1" ht="11.25">
      <c r="B173" s="214"/>
      <c r="C173" s="215"/>
      <c r="D173" s="205" t="s">
        <v>148</v>
      </c>
      <c r="E173" s="216" t="s">
        <v>1</v>
      </c>
      <c r="F173" s="217" t="s">
        <v>1205</v>
      </c>
      <c r="G173" s="215"/>
      <c r="H173" s="218">
        <v>1.2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148</v>
      </c>
      <c r="AU173" s="224" t="s">
        <v>83</v>
      </c>
      <c r="AV173" s="14" t="s">
        <v>83</v>
      </c>
      <c r="AW173" s="14" t="s">
        <v>31</v>
      </c>
      <c r="AX173" s="14" t="s">
        <v>8</v>
      </c>
      <c r="AY173" s="224" t="s">
        <v>139</v>
      </c>
    </row>
    <row r="174" spans="2:63" s="12" customFormat="1" ht="22.9" customHeight="1">
      <c r="B174" s="175"/>
      <c r="C174" s="176"/>
      <c r="D174" s="177" t="s">
        <v>74</v>
      </c>
      <c r="E174" s="189" t="s">
        <v>163</v>
      </c>
      <c r="F174" s="189" t="s">
        <v>746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SUM(P175:P182)</f>
        <v>0</v>
      </c>
      <c r="Q174" s="183"/>
      <c r="R174" s="184">
        <f>SUM(R175:R182)</f>
        <v>0</v>
      </c>
      <c r="S174" s="183"/>
      <c r="T174" s="185">
        <f>SUM(T175:T182)</f>
        <v>0</v>
      </c>
      <c r="AR174" s="186" t="s">
        <v>8</v>
      </c>
      <c r="AT174" s="187" t="s">
        <v>74</v>
      </c>
      <c r="AU174" s="187" t="s">
        <v>8</v>
      </c>
      <c r="AY174" s="186" t="s">
        <v>139</v>
      </c>
      <c r="BK174" s="188">
        <f>SUM(BK175:BK182)</f>
        <v>0</v>
      </c>
    </row>
    <row r="175" spans="1:65" s="2" customFormat="1" ht="24.2" customHeight="1">
      <c r="A175" s="34"/>
      <c r="B175" s="35"/>
      <c r="C175" s="191" t="s">
        <v>242</v>
      </c>
      <c r="D175" s="191" t="s">
        <v>141</v>
      </c>
      <c r="E175" s="192" t="s">
        <v>1206</v>
      </c>
      <c r="F175" s="193" t="s">
        <v>1207</v>
      </c>
      <c r="G175" s="194" t="s">
        <v>166</v>
      </c>
      <c r="H175" s="195">
        <v>90.8</v>
      </c>
      <c r="I175" s="196"/>
      <c r="J175" s="195">
        <f>ROUND(I175*H175,0)</f>
        <v>0</v>
      </c>
      <c r="K175" s="193" t="s">
        <v>1136</v>
      </c>
      <c r="L175" s="39"/>
      <c r="M175" s="197" t="s">
        <v>1</v>
      </c>
      <c r="N175" s="198" t="s">
        <v>40</v>
      </c>
      <c r="O175" s="7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1" t="s">
        <v>146</v>
      </c>
      <c r="AT175" s="201" t="s">
        <v>141</v>
      </c>
      <c r="AU175" s="201" t="s">
        <v>83</v>
      </c>
      <c r="AY175" s="17" t="s">
        <v>139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7" t="s">
        <v>8</v>
      </c>
      <c r="BK175" s="202">
        <f>ROUND(I175*H175,0)</f>
        <v>0</v>
      </c>
      <c r="BL175" s="17" t="s">
        <v>146</v>
      </c>
      <c r="BM175" s="201" t="s">
        <v>1208</v>
      </c>
    </row>
    <row r="176" spans="2:51" s="14" customFormat="1" ht="11.25">
      <c r="B176" s="214"/>
      <c r="C176" s="215"/>
      <c r="D176" s="205" t="s">
        <v>148</v>
      </c>
      <c r="E176" s="216" t="s">
        <v>1</v>
      </c>
      <c r="F176" s="217" t="s">
        <v>1338</v>
      </c>
      <c r="G176" s="215"/>
      <c r="H176" s="218">
        <v>90.8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148</v>
      </c>
      <c r="AU176" s="224" t="s">
        <v>83</v>
      </c>
      <c r="AV176" s="14" t="s">
        <v>83</v>
      </c>
      <c r="AW176" s="14" t="s">
        <v>31</v>
      </c>
      <c r="AX176" s="14" t="s">
        <v>8</v>
      </c>
      <c r="AY176" s="224" t="s">
        <v>139</v>
      </c>
    </row>
    <row r="177" spans="1:65" s="2" customFormat="1" ht="37.9" customHeight="1">
      <c r="A177" s="34"/>
      <c r="B177" s="35"/>
      <c r="C177" s="191" t="s">
        <v>246</v>
      </c>
      <c r="D177" s="191" t="s">
        <v>141</v>
      </c>
      <c r="E177" s="192" t="s">
        <v>1209</v>
      </c>
      <c r="F177" s="193" t="s">
        <v>1210</v>
      </c>
      <c r="G177" s="194" t="s">
        <v>166</v>
      </c>
      <c r="H177" s="195">
        <v>90.8</v>
      </c>
      <c r="I177" s="196"/>
      <c r="J177" s="195">
        <f>ROUND(I177*H177,0)</f>
        <v>0</v>
      </c>
      <c r="K177" s="193" t="s">
        <v>1136</v>
      </c>
      <c r="L177" s="39"/>
      <c r="M177" s="197" t="s">
        <v>1</v>
      </c>
      <c r="N177" s="198" t="s">
        <v>40</v>
      </c>
      <c r="O177" s="7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1" t="s">
        <v>146</v>
      </c>
      <c r="AT177" s="201" t="s">
        <v>141</v>
      </c>
      <c r="AU177" s="201" t="s">
        <v>83</v>
      </c>
      <c r="AY177" s="17" t="s">
        <v>139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7" t="s">
        <v>8</v>
      </c>
      <c r="BK177" s="202">
        <f>ROUND(I177*H177,0)</f>
        <v>0</v>
      </c>
      <c r="BL177" s="17" t="s">
        <v>146</v>
      </c>
      <c r="BM177" s="201" t="s">
        <v>1211</v>
      </c>
    </row>
    <row r="178" spans="2:51" s="14" customFormat="1" ht="11.25">
      <c r="B178" s="214"/>
      <c r="C178" s="215"/>
      <c r="D178" s="205" t="s">
        <v>148</v>
      </c>
      <c r="E178" s="216" t="s">
        <v>1</v>
      </c>
      <c r="F178" s="217" t="s">
        <v>1338</v>
      </c>
      <c r="G178" s="215"/>
      <c r="H178" s="218">
        <v>90.8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148</v>
      </c>
      <c r="AU178" s="224" t="s">
        <v>83</v>
      </c>
      <c r="AV178" s="14" t="s">
        <v>83</v>
      </c>
      <c r="AW178" s="14" t="s">
        <v>31</v>
      </c>
      <c r="AX178" s="14" t="s">
        <v>8</v>
      </c>
      <c r="AY178" s="224" t="s">
        <v>139</v>
      </c>
    </row>
    <row r="179" spans="1:65" s="2" customFormat="1" ht="33" customHeight="1">
      <c r="A179" s="34"/>
      <c r="B179" s="35"/>
      <c r="C179" s="191" t="s">
        <v>250</v>
      </c>
      <c r="D179" s="191" t="s">
        <v>141</v>
      </c>
      <c r="E179" s="192" t="s">
        <v>1212</v>
      </c>
      <c r="F179" s="193" t="s">
        <v>1213</v>
      </c>
      <c r="G179" s="194" t="s">
        <v>166</v>
      </c>
      <c r="H179" s="195">
        <v>90.8</v>
      </c>
      <c r="I179" s="196"/>
      <c r="J179" s="195">
        <f>ROUND(I179*H179,0)</f>
        <v>0</v>
      </c>
      <c r="K179" s="193" t="s">
        <v>1136</v>
      </c>
      <c r="L179" s="39"/>
      <c r="M179" s="197" t="s">
        <v>1</v>
      </c>
      <c r="N179" s="198" t="s">
        <v>40</v>
      </c>
      <c r="O179" s="71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1" t="s">
        <v>146</v>
      </c>
      <c r="AT179" s="201" t="s">
        <v>141</v>
      </c>
      <c r="AU179" s="201" t="s">
        <v>83</v>
      </c>
      <c r="AY179" s="17" t="s">
        <v>139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7" t="s">
        <v>8</v>
      </c>
      <c r="BK179" s="202">
        <f>ROUND(I179*H179,0)</f>
        <v>0</v>
      </c>
      <c r="BL179" s="17" t="s">
        <v>146</v>
      </c>
      <c r="BM179" s="201" t="s">
        <v>1214</v>
      </c>
    </row>
    <row r="180" spans="2:51" s="14" customFormat="1" ht="11.25">
      <c r="B180" s="214"/>
      <c r="C180" s="215"/>
      <c r="D180" s="205" t="s">
        <v>148</v>
      </c>
      <c r="E180" s="216" t="s">
        <v>1</v>
      </c>
      <c r="F180" s="217" t="s">
        <v>1338</v>
      </c>
      <c r="G180" s="215"/>
      <c r="H180" s="218">
        <v>90.8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148</v>
      </c>
      <c r="AU180" s="224" t="s">
        <v>83</v>
      </c>
      <c r="AV180" s="14" t="s">
        <v>83</v>
      </c>
      <c r="AW180" s="14" t="s">
        <v>31</v>
      </c>
      <c r="AX180" s="14" t="s">
        <v>8</v>
      </c>
      <c r="AY180" s="224" t="s">
        <v>139</v>
      </c>
    </row>
    <row r="181" spans="1:65" s="2" customFormat="1" ht="33" customHeight="1">
      <c r="A181" s="34"/>
      <c r="B181" s="35"/>
      <c r="C181" s="191" t="s">
        <v>256</v>
      </c>
      <c r="D181" s="191" t="s">
        <v>141</v>
      </c>
      <c r="E181" s="192" t="s">
        <v>1215</v>
      </c>
      <c r="F181" s="193" t="s">
        <v>1216</v>
      </c>
      <c r="G181" s="194" t="s">
        <v>166</v>
      </c>
      <c r="H181" s="195">
        <v>90.8</v>
      </c>
      <c r="I181" s="196"/>
      <c r="J181" s="195">
        <f>ROUND(I181*H181,0)</f>
        <v>0</v>
      </c>
      <c r="K181" s="193" t="s">
        <v>1136</v>
      </c>
      <c r="L181" s="39"/>
      <c r="M181" s="197" t="s">
        <v>1</v>
      </c>
      <c r="N181" s="198" t="s">
        <v>40</v>
      </c>
      <c r="O181" s="7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1" t="s">
        <v>146</v>
      </c>
      <c r="AT181" s="201" t="s">
        <v>141</v>
      </c>
      <c r="AU181" s="201" t="s">
        <v>83</v>
      </c>
      <c r="AY181" s="17" t="s">
        <v>139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7" t="s">
        <v>8</v>
      </c>
      <c r="BK181" s="202">
        <f>ROUND(I181*H181,0)</f>
        <v>0</v>
      </c>
      <c r="BL181" s="17" t="s">
        <v>146</v>
      </c>
      <c r="BM181" s="201" t="s">
        <v>1217</v>
      </c>
    </row>
    <row r="182" spans="2:51" s="14" customFormat="1" ht="11.25">
      <c r="B182" s="214"/>
      <c r="C182" s="215"/>
      <c r="D182" s="205" t="s">
        <v>148</v>
      </c>
      <c r="E182" s="216" t="s">
        <v>1</v>
      </c>
      <c r="F182" s="217" t="s">
        <v>1338</v>
      </c>
      <c r="G182" s="215"/>
      <c r="H182" s="218">
        <v>90.8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148</v>
      </c>
      <c r="AU182" s="224" t="s">
        <v>83</v>
      </c>
      <c r="AV182" s="14" t="s">
        <v>83</v>
      </c>
      <c r="AW182" s="14" t="s">
        <v>31</v>
      </c>
      <c r="AX182" s="14" t="s">
        <v>8</v>
      </c>
      <c r="AY182" s="224" t="s">
        <v>139</v>
      </c>
    </row>
    <row r="183" spans="2:63" s="12" customFormat="1" ht="22.9" customHeight="1">
      <c r="B183" s="175"/>
      <c r="C183" s="176"/>
      <c r="D183" s="177" t="s">
        <v>74</v>
      </c>
      <c r="E183" s="189" t="s">
        <v>181</v>
      </c>
      <c r="F183" s="189" t="s">
        <v>889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SUM(P184:P201)</f>
        <v>0</v>
      </c>
      <c r="Q183" s="183"/>
      <c r="R183" s="184">
        <f>SUM(R184:R201)</f>
        <v>3.6941766120000006</v>
      </c>
      <c r="S183" s="183"/>
      <c r="T183" s="185">
        <f>SUM(T184:T201)</f>
        <v>0</v>
      </c>
      <c r="AR183" s="186" t="s">
        <v>8</v>
      </c>
      <c r="AT183" s="187" t="s">
        <v>74</v>
      </c>
      <c r="AU183" s="187" t="s">
        <v>8</v>
      </c>
      <c r="AY183" s="186" t="s">
        <v>139</v>
      </c>
      <c r="BK183" s="188">
        <f>SUM(BK184:BK201)</f>
        <v>0</v>
      </c>
    </row>
    <row r="184" spans="1:65" s="2" customFormat="1" ht="24.2" customHeight="1">
      <c r="A184" s="34"/>
      <c r="B184" s="35"/>
      <c r="C184" s="191" t="s">
        <v>262</v>
      </c>
      <c r="D184" s="191" t="s">
        <v>141</v>
      </c>
      <c r="E184" s="192" t="s">
        <v>1224</v>
      </c>
      <c r="F184" s="193" t="s">
        <v>1225</v>
      </c>
      <c r="G184" s="194" t="s">
        <v>295</v>
      </c>
      <c r="H184" s="195">
        <v>112</v>
      </c>
      <c r="I184" s="196"/>
      <c r="J184" s="195">
        <f aca="true" t="shared" si="0" ref="J184:J192">ROUND(I184*H184,0)</f>
        <v>0</v>
      </c>
      <c r="K184" s="193" t="s">
        <v>145</v>
      </c>
      <c r="L184" s="39"/>
      <c r="M184" s="197" t="s">
        <v>1</v>
      </c>
      <c r="N184" s="198" t="s">
        <v>40</v>
      </c>
      <c r="O184" s="71"/>
      <c r="P184" s="199">
        <f aca="true" t="shared" si="1" ref="P184:P192">O184*H184</f>
        <v>0</v>
      </c>
      <c r="Q184" s="199">
        <v>4.8E-07</v>
      </c>
      <c r="R184" s="199">
        <f aca="true" t="shared" si="2" ref="R184:R192">Q184*H184</f>
        <v>5.3759999999999994E-05</v>
      </c>
      <c r="S184" s="199">
        <v>0</v>
      </c>
      <c r="T184" s="200">
        <f aca="true" t="shared" si="3" ref="T184:T192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1" t="s">
        <v>146</v>
      </c>
      <c r="AT184" s="201" t="s">
        <v>141</v>
      </c>
      <c r="AU184" s="201" t="s">
        <v>83</v>
      </c>
      <c r="AY184" s="17" t="s">
        <v>139</v>
      </c>
      <c r="BE184" s="202">
        <f aca="true" t="shared" si="4" ref="BE184:BE192">IF(N184="základní",J184,0)</f>
        <v>0</v>
      </c>
      <c r="BF184" s="202">
        <f aca="true" t="shared" si="5" ref="BF184:BF192">IF(N184="snížená",J184,0)</f>
        <v>0</v>
      </c>
      <c r="BG184" s="202">
        <f aca="true" t="shared" si="6" ref="BG184:BG192">IF(N184="zákl. přenesená",J184,0)</f>
        <v>0</v>
      </c>
      <c r="BH184" s="202">
        <f aca="true" t="shared" si="7" ref="BH184:BH192">IF(N184="sníž. přenesená",J184,0)</f>
        <v>0</v>
      </c>
      <c r="BI184" s="202">
        <f aca="true" t="shared" si="8" ref="BI184:BI192">IF(N184="nulová",J184,0)</f>
        <v>0</v>
      </c>
      <c r="BJ184" s="17" t="s">
        <v>8</v>
      </c>
      <c r="BK184" s="202">
        <f aca="true" t="shared" si="9" ref="BK184:BK192">ROUND(I184*H184,0)</f>
        <v>0</v>
      </c>
      <c r="BL184" s="17" t="s">
        <v>146</v>
      </c>
      <c r="BM184" s="201" t="s">
        <v>1226</v>
      </c>
    </row>
    <row r="185" spans="1:65" s="2" customFormat="1" ht="33" customHeight="1">
      <c r="A185" s="34"/>
      <c r="B185" s="35"/>
      <c r="C185" s="241" t="s">
        <v>266</v>
      </c>
      <c r="D185" s="241" t="s">
        <v>560</v>
      </c>
      <c r="E185" s="242" t="s">
        <v>1227</v>
      </c>
      <c r="F185" s="243" t="s">
        <v>1350</v>
      </c>
      <c r="G185" s="244" t="s">
        <v>295</v>
      </c>
      <c r="H185" s="245">
        <v>112</v>
      </c>
      <c r="I185" s="246"/>
      <c r="J185" s="245">
        <f t="shared" si="0"/>
        <v>0</v>
      </c>
      <c r="K185" s="243" t="s">
        <v>145</v>
      </c>
      <c r="L185" s="247"/>
      <c r="M185" s="248" t="s">
        <v>1</v>
      </c>
      <c r="N185" s="249" t="s">
        <v>40</v>
      </c>
      <c r="O185" s="71"/>
      <c r="P185" s="199">
        <f t="shared" si="1"/>
        <v>0</v>
      </c>
      <c r="Q185" s="199">
        <v>0.0177</v>
      </c>
      <c r="R185" s="199">
        <f t="shared" si="2"/>
        <v>1.9824000000000002</v>
      </c>
      <c r="S185" s="199">
        <v>0</v>
      </c>
      <c r="T185" s="200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1" t="s">
        <v>181</v>
      </c>
      <c r="AT185" s="201" t="s">
        <v>560</v>
      </c>
      <c r="AU185" s="201" t="s">
        <v>83</v>
      </c>
      <c r="AY185" s="17" t="s">
        <v>139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17" t="s">
        <v>8</v>
      </c>
      <c r="BK185" s="202">
        <f t="shared" si="9"/>
        <v>0</v>
      </c>
      <c r="BL185" s="17" t="s">
        <v>146</v>
      </c>
      <c r="BM185" s="201" t="s">
        <v>1229</v>
      </c>
    </row>
    <row r="186" spans="1:65" s="2" customFormat="1" ht="21.75" customHeight="1">
      <c r="A186" s="34"/>
      <c r="B186" s="35"/>
      <c r="C186" s="191" t="s">
        <v>270</v>
      </c>
      <c r="D186" s="191" t="s">
        <v>141</v>
      </c>
      <c r="E186" s="192" t="s">
        <v>1230</v>
      </c>
      <c r="F186" s="193" t="s">
        <v>1231</v>
      </c>
      <c r="G186" s="194" t="s">
        <v>144</v>
      </c>
      <c r="H186" s="195">
        <v>4</v>
      </c>
      <c r="I186" s="196"/>
      <c r="J186" s="195">
        <f t="shared" si="0"/>
        <v>0</v>
      </c>
      <c r="K186" s="193" t="s">
        <v>145</v>
      </c>
      <c r="L186" s="39"/>
      <c r="M186" s="197" t="s">
        <v>1</v>
      </c>
      <c r="N186" s="198" t="s">
        <v>40</v>
      </c>
      <c r="O186" s="71"/>
      <c r="P186" s="199">
        <f t="shared" si="1"/>
        <v>0</v>
      </c>
      <c r="Q186" s="199">
        <v>0.00071872</v>
      </c>
      <c r="R186" s="199">
        <f t="shared" si="2"/>
        <v>0.00287488</v>
      </c>
      <c r="S186" s="199">
        <v>0</v>
      </c>
      <c r="T186" s="200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1" t="s">
        <v>146</v>
      </c>
      <c r="AT186" s="201" t="s">
        <v>141</v>
      </c>
      <c r="AU186" s="201" t="s">
        <v>83</v>
      </c>
      <c r="AY186" s="17" t="s">
        <v>139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17" t="s">
        <v>8</v>
      </c>
      <c r="BK186" s="202">
        <f t="shared" si="9"/>
        <v>0</v>
      </c>
      <c r="BL186" s="17" t="s">
        <v>146</v>
      </c>
      <c r="BM186" s="201" t="s">
        <v>1232</v>
      </c>
    </row>
    <row r="187" spans="1:65" s="2" customFormat="1" ht="24.2" customHeight="1">
      <c r="A187" s="34"/>
      <c r="B187" s="35"/>
      <c r="C187" s="241" t="s">
        <v>275</v>
      </c>
      <c r="D187" s="241" t="s">
        <v>560</v>
      </c>
      <c r="E187" s="242" t="s">
        <v>1233</v>
      </c>
      <c r="F187" s="243" t="s">
        <v>1234</v>
      </c>
      <c r="G187" s="244" t="s">
        <v>144</v>
      </c>
      <c r="H187" s="245">
        <v>4</v>
      </c>
      <c r="I187" s="246"/>
      <c r="J187" s="245">
        <f t="shared" si="0"/>
        <v>0</v>
      </c>
      <c r="K187" s="243" t="s">
        <v>145</v>
      </c>
      <c r="L187" s="247"/>
      <c r="M187" s="248" t="s">
        <v>1</v>
      </c>
      <c r="N187" s="249" t="s">
        <v>40</v>
      </c>
      <c r="O187" s="71"/>
      <c r="P187" s="199">
        <f t="shared" si="1"/>
        <v>0</v>
      </c>
      <c r="Q187" s="199">
        <v>0.011</v>
      </c>
      <c r="R187" s="199">
        <f t="shared" si="2"/>
        <v>0.044</v>
      </c>
      <c r="S187" s="199">
        <v>0</v>
      </c>
      <c r="T187" s="200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1" t="s">
        <v>181</v>
      </c>
      <c r="AT187" s="201" t="s">
        <v>560</v>
      </c>
      <c r="AU187" s="201" t="s">
        <v>83</v>
      </c>
      <c r="AY187" s="17" t="s">
        <v>139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17" t="s">
        <v>8</v>
      </c>
      <c r="BK187" s="202">
        <f t="shared" si="9"/>
        <v>0</v>
      </c>
      <c r="BL187" s="17" t="s">
        <v>146</v>
      </c>
      <c r="BM187" s="201" t="s">
        <v>1235</v>
      </c>
    </row>
    <row r="188" spans="1:65" s="2" customFormat="1" ht="21.75" customHeight="1">
      <c r="A188" s="34"/>
      <c r="B188" s="35"/>
      <c r="C188" s="191" t="s">
        <v>279</v>
      </c>
      <c r="D188" s="191" t="s">
        <v>141</v>
      </c>
      <c r="E188" s="192" t="s">
        <v>1254</v>
      </c>
      <c r="F188" s="193" t="s">
        <v>1255</v>
      </c>
      <c r="G188" s="194" t="s">
        <v>144</v>
      </c>
      <c r="H188" s="195">
        <v>1</v>
      </c>
      <c r="I188" s="196"/>
      <c r="J188" s="195">
        <f t="shared" si="0"/>
        <v>0</v>
      </c>
      <c r="K188" s="193" t="s">
        <v>145</v>
      </c>
      <c r="L188" s="39"/>
      <c r="M188" s="197" t="s">
        <v>1</v>
      </c>
      <c r="N188" s="198" t="s">
        <v>40</v>
      </c>
      <c r="O188" s="71"/>
      <c r="P188" s="199">
        <f t="shared" si="1"/>
        <v>0</v>
      </c>
      <c r="Q188" s="199">
        <v>0.00165424</v>
      </c>
      <c r="R188" s="199">
        <f t="shared" si="2"/>
        <v>0.00165424</v>
      </c>
      <c r="S188" s="199">
        <v>0</v>
      </c>
      <c r="T188" s="200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146</v>
      </c>
      <c r="AT188" s="201" t="s">
        <v>141</v>
      </c>
      <c r="AU188" s="201" t="s">
        <v>83</v>
      </c>
      <c r="AY188" s="17" t="s">
        <v>139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17" t="s">
        <v>8</v>
      </c>
      <c r="BK188" s="202">
        <f t="shared" si="9"/>
        <v>0</v>
      </c>
      <c r="BL188" s="17" t="s">
        <v>146</v>
      </c>
      <c r="BM188" s="201" t="s">
        <v>1256</v>
      </c>
    </row>
    <row r="189" spans="1:65" s="2" customFormat="1" ht="24.2" customHeight="1">
      <c r="A189" s="34"/>
      <c r="B189" s="35"/>
      <c r="C189" s="241" t="s">
        <v>286</v>
      </c>
      <c r="D189" s="241" t="s">
        <v>560</v>
      </c>
      <c r="E189" s="242" t="s">
        <v>1257</v>
      </c>
      <c r="F189" s="243" t="s">
        <v>1258</v>
      </c>
      <c r="G189" s="244" t="s">
        <v>144</v>
      </c>
      <c r="H189" s="245">
        <v>1</v>
      </c>
      <c r="I189" s="246"/>
      <c r="J189" s="245">
        <f t="shared" si="0"/>
        <v>0</v>
      </c>
      <c r="K189" s="243" t="s">
        <v>145</v>
      </c>
      <c r="L189" s="247"/>
      <c r="M189" s="248" t="s">
        <v>1</v>
      </c>
      <c r="N189" s="249" t="s">
        <v>40</v>
      </c>
      <c r="O189" s="71"/>
      <c r="P189" s="199">
        <f t="shared" si="1"/>
        <v>0</v>
      </c>
      <c r="Q189" s="199">
        <v>0.023</v>
      </c>
      <c r="R189" s="199">
        <f t="shared" si="2"/>
        <v>0.023</v>
      </c>
      <c r="S189" s="199">
        <v>0</v>
      </c>
      <c r="T189" s="200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1" t="s">
        <v>181</v>
      </c>
      <c r="AT189" s="201" t="s">
        <v>560</v>
      </c>
      <c r="AU189" s="201" t="s">
        <v>83</v>
      </c>
      <c r="AY189" s="17" t="s">
        <v>139</v>
      </c>
      <c r="BE189" s="202">
        <f t="shared" si="4"/>
        <v>0</v>
      </c>
      <c r="BF189" s="202">
        <f t="shared" si="5"/>
        <v>0</v>
      </c>
      <c r="BG189" s="202">
        <f t="shared" si="6"/>
        <v>0</v>
      </c>
      <c r="BH189" s="202">
        <f t="shared" si="7"/>
        <v>0</v>
      </c>
      <c r="BI189" s="202">
        <f t="shared" si="8"/>
        <v>0</v>
      </c>
      <c r="BJ189" s="17" t="s">
        <v>8</v>
      </c>
      <c r="BK189" s="202">
        <f t="shared" si="9"/>
        <v>0</v>
      </c>
      <c r="BL189" s="17" t="s">
        <v>146</v>
      </c>
      <c r="BM189" s="201" t="s">
        <v>1259</v>
      </c>
    </row>
    <row r="190" spans="1:65" s="2" customFormat="1" ht="24.2" customHeight="1">
      <c r="A190" s="34"/>
      <c r="B190" s="35"/>
      <c r="C190" s="191" t="s">
        <v>292</v>
      </c>
      <c r="D190" s="191" t="s">
        <v>141</v>
      </c>
      <c r="E190" s="192" t="s">
        <v>1260</v>
      </c>
      <c r="F190" s="193" t="s">
        <v>1261</v>
      </c>
      <c r="G190" s="194" t="s">
        <v>144</v>
      </c>
      <c r="H190" s="195">
        <v>4</v>
      </c>
      <c r="I190" s="196"/>
      <c r="J190" s="195">
        <f t="shared" si="0"/>
        <v>0</v>
      </c>
      <c r="K190" s="193" t="s">
        <v>145</v>
      </c>
      <c r="L190" s="39"/>
      <c r="M190" s="197" t="s">
        <v>1</v>
      </c>
      <c r="N190" s="198" t="s">
        <v>40</v>
      </c>
      <c r="O190" s="71"/>
      <c r="P190" s="199">
        <f t="shared" si="1"/>
        <v>0</v>
      </c>
      <c r="Q190" s="199">
        <v>0</v>
      </c>
      <c r="R190" s="199">
        <f t="shared" si="2"/>
        <v>0</v>
      </c>
      <c r="S190" s="199">
        <v>0</v>
      </c>
      <c r="T190" s="200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1" t="s">
        <v>146</v>
      </c>
      <c r="AT190" s="201" t="s">
        <v>141</v>
      </c>
      <c r="AU190" s="201" t="s">
        <v>83</v>
      </c>
      <c r="AY190" s="17" t="s">
        <v>139</v>
      </c>
      <c r="BE190" s="202">
        <f t="shared" si="4"/>
        <v>0</v>
      </c>
      <c r="BF190" s="202">
        <f t="shared" si="5"/>
        <v>0</v>
      </c>
      <c r="BG190" s="202">
        <f t="shared" si="6"/>
        <v>0</v>
      </c>
      <c r="BH190" s="202">
        <f t="shared" si="7"/>
        <v>0</v>
      </c>
      <c r="BI190" s="202">
        <f t="shared" si="8"/>
        <v>0</v>
      </c>
      <c r="BJ190" s="17" t="s">
        <v>8</v>
      </c>
      <c r="BK190" s="202">
        <f t="shared" si="9"/>
        <v>0</v>
      </c>
      <c r="BL190" s="17" t="s">
        <v>146</v>
      </c>
      <c r="BM190" s="201" t="s">
        <v>1262</v>
      </c>
    </row>
    <row r="191" spans="1:65" s="2" customFormat="1" ht="33" customHeight="1">
      <c r="A191" s="34"/>
      <c r="B191" s="35"/>
      <c r="C191" s="241" t="s">
        <v>298</v>
      </c>
      <c r="D191" s="241" t="s">
        <v>560</v>
      </c>
      <c r="E191" s="242" t="s">
        <v>1263</v>
      </c>
      <c r="F191" s="243" t="s">
        <v>1264</v>
      </c>
      <c r="G191" s="244" t="s">
        <v>144</v>
      </c>
      <c r="H191" s="245">
        <v>4</v>
      </c>
      <c r="I191" s="246"/>
      <c r="J191" s="245">
        <f t="shared" si="0"/>
        <v>0</v>
      </c>
      <c r="K191" s="243" t="s">
        <v>145</v>
      </c>
      <c r="L191" s="247"/>
      <c r="M191" s="248" t="s">
        <v>1</v>
      </c>
      <c r="N191" s="249" t="s">
        <v>40</v>
      </c>
      <c r="O191" s="71"/>
      <c r="P191" s="199">
        <f t="shared" si="1"/>
        <v>0</v>
      </c>
      <c r="Q191" s="199">
        <v>0.0019</v>
      </c>
      <c r="R191" s="199">
        <f t="shared" si="2"/>
        <v>0.0076</v>
      </c>
      <c r="S191" s="199">
        <v>0</v>
      </c>
      <c r="T191" s="200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181</v>
      </c>
      <c r="AT191" s="201" t="s">
        <v>560</v>
      </c>
      <c r="AU191" s="201" t="s">
        <v>83</v>
      </c>
      <c r="AY191" s="17" t="s">
        <v>139</v>
      </c>
      <c r="BE191" s="202">
        <f t="shared" si="4"/>
        <v>0</v>
      </c>
      <c r="BF191" s="202">
        <f t="shared" si="5"/>
        <v>0</v>
      </c>
      <c r="BG191" s="202">
        <f t="shared" si="6"/>
        <v>0</v>
      </c>
      <c r="BH191" s="202">
        <f t="shared" si="7"/>
        <v>0</v>
      </c>
      <c r="BI191" s="202">
        <f t="shared" si="8"/>
        <v>0</v>
      </c>
      <c r="BJ191" s="17" t="s">
        <v>8</v>
      </c>
      <c r="BK191" s="202">
        <f t="shared" si="9"/>
        <v>0</v>
      </c>
      <c r="BL191" s="17" t="s">
        <v>146</v>
      </c>
      <c r="BM191" s="201" t="s">
        <v>1265</v>
      </c>
    </row>
    <row r="192" spans="1:65" s="2" customFormat="1" ht="21.75" customHeight="1">
      <c r="A192" s="34"/>
      <c r="B192" s="35"/>
      <c r="C192" s="191" t="s">
        <v>302</v>
      </c>
      <c r="D192" s="191" t="s">
        <v>141</v>
      </c>
      <c r="E192" s="192" t="s">
        <v>1266</v>
      </c>
      <c r="F192" s="193" t="s">
        <v>1267</v>
      </c>
      <c r="G192" s="194" t="s">
        <v>295</v>
      </c>
      <c r="H192" s="195">
        <v>112</v>
      </c>
      <c r="I192" s="196"/>
      <c r="J192" s="195">
        <f t="shared" si="0"/>
        <v>0</v>
      </c>
      <c r="K192" s="193" t="s">
        <v>145</v>
      </c>
      <c r="L192" s="39"/>
      <c r="M192" s="197" t="s">
        <v>1</v>
      </c>
      <c r="N192" s="198" t="s">
        <v>40</v>
      </c>
      <c r="O192" s="71"/>
      <c r="P192" s="199">
        <f t="shared" si="1"/>
        <v>0</v>
      </c>
      <c r="Q192" s="199">
        <v>0</v>
      </c>
      <c r="R192" s="199">
        <f t="shared" si="2"/>
        <v>0</v>
      </c>
      <c r="S192" s="199">
        <v>0</v>
      </c>
      <c r="T192" s="200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1" t="s">
        <v>146</v>
      </c>
      <c r="AT192" s="201" t="s">
        <v>141</v>
      </c>
      <c r="AU192" s="201" t="s">
        <v>83</v>
      </c>
      <c r="AY192" s="17" t="s">
        <v>139</v>
      </c>
      <c r="BE192" s="202">
        <f t="shared" si="4"/>
        <v>0</v>
      </c>
      <c r="BF192" s="202">
        <f t="shared" si="5"/>
        <v>0</v>
      </c>
      <c r="BG192" s="202">
        <f t="shared" si="6"/>
        <v>0</v>
      </c>
      <c r="BH192" s="202">
        <f t="shared" si="7"/>
        <v>0</v>
      </c>
      <c r="BI192" s="202">
        <f t="shared" si="8"/>
        <v>0</v>
      </c>
      <c r="BJ192" s="17" t="s">
        <v>8</v>
      </c>
      <c r="BK192" s="202">
        <f t="shared" si="9"/>
        <v>0</v>
      </c>
      <c r="BL192" s="17" t="s">
        <v>146</v>
      </c>
      <c r="BM192" s="201" t="s">
        <v>1268</v>
      </c>
    </row>
    <row r="193" spans="2:51" s="14" customFormat="1" ht="11.25">
      <c r="B193" s="214"/>
      <c r="C193" s="215"/>
      <c r="D193" s="205" t="s">
        <v>148</v>
      </c>
      <c r="E193" s="216" t="s">
        <v>1</v>
      </c>
      <c r="F193" s="217" t="s">
        <v>905</v>
      </c>
      <c r="G193" s="215"/>
      <c r="H193" s="218">
        <v>112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148</v>
      </c>
      <c r="AU193" s="224" t="s">
        <v>83</v>
      </c>
      <c r="AV193" s="14" t="s">
        <v>83</v>
      </c>
      <c r="AW193" s="14" t="s">
        <v>31</v>
      </c>
      <c r="AX193" s="14" t="s">
        <v>8</v>
      </c>
      <c r="AY193" s="224" t="s">
        <v>139</v>
      </c>
    </row>
    <row r="194" spans="1:65" s="2" customFormat="1" ht="24.2" customHeight="1">
      <c r="A194" s="34"/>
      <c r="B194" s="35"/>
      <c r="C194" s="191" t="s">
        <v>308</v>
      </c>
      <c r="D194" s="191" t="s">
        <v>141</v>
      </c>
      <c r="E194" s="192" t="s">
        <v>1270</v>
      </c>
      <c r="F194" s="193" t="s">
        <v>1271</v>
      </c>
      <c r="G194" s="194" t="s">
        <v>295</v>
      </c>
      <c r="H194" s="195">
        <v>112</v>
      </c>
      <c r="I194" s="196"/>
      <c r="J194" s="195">
        <f aca="true" t="shared" si="10" ref="J194:J201">ROUND(I194*H194,0)</f>
        <v>0</v>
      </c>
      <c r="K194" s="193" t="s">
        <v>145</v>
      </c>
      <c r="L194" s="39"/>
      <c r="M194" s="197" t="s">
        <v>1</v>
      </c>
      <c r="N194" s="198" t="s">
        <v>40</v>
      </c>
      <c r="O194" s="71"/>
      <c r="P194" s="199">
        <f aca="true" t="shared" si="11" ref="P194:P201">O194*H194</f>
        <v>0</v>
      </c>
      <c r="Q194" s="199">
        <v>5.5E-07</v>
      </c>
      <c r="R194" s="199">
        <f aca="true" t="shared" si="12" ref="R194:R201">Q194*H194</f>
        <v>6.16E-05</v>
      </c>
      <c r="S194" s="199">
        <v>0</v>
      </c>
      <c r="T194" s="200">
        <f aca="true" t="shared" si="13" ref="T194:T201"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146</v>
      </c>
      <c r="AT194" s="201" t="s">
        <v>141</v>
      </c>
      <c r="AU194" s="201" t="s">
        <v>83</v>
      </c>
      <c r="AY194" s="17" t="s">
        <v>139</v>
      </c>
      <c r="BE194" s="202">
        <f aca="true" t="shared" si="14" ref="BE194:BE201">IF(N194="základní",J194,0)</f>
        <v>0</v>
      </c>
      <c r="BF194" s="202">
        <f aca="true" t="shared" si="15" ref="BF194:BF201">IF(N194="snížená",J194,0)</f>
        <v>0</v>
      </c>
      <c r="BG194" s="202">
        <f aca="true" t="shared" si="16" ref="BG194:BG201">IF(N194="zákl. přenesená",J194,0)</f>
        <v>0</v>
      </c>
      <c r="BH194" s="202">
        <f aca="true" t="shared" si="17" ref="BH194:BH201">IF(N194="sníž. přenesená",J194,0)</f>
        <v>0</v>
      </c>
      <c r="BI194" s="202">
        <f aca="true" t="shared" si="18" ref="BI194:BI201">IF(N194="nulová",J194,0)</f>
        <v>0</v>
      </c>
      <c r="BJ194" s="17" t="s">
        <v>8</v>
      </c>
      <c r="BK194" s="202">
        <f aca="true" t="shared" si="19" ref="BK194:BK201">ROUND(I194*H194,0)</f>
        <v>0</v>
      </c>
      <c r="BL194" s="17" t="s">
        <v>146</v>
      </c>
      <c r="BM194" s="201" t="s">
        <v>1272</v>
      </c>
    </row>
    <row r="195" spans="1:65" s="2" customFormat="1" ht="24.2" customHeight="1">
      <c r="A195" s="34"/>
      <c r="B195" s="35"/>
      <c r="C195" s="191" t="s">
        <v>313</v>
      </c>
      <c r="D195" s="191" t="s">
        <v>141</v>
      </c>
      <c r="E195" s="192" t="s">
        <v>1273</v>
      </c>
      <c r="F195" s="193" t="s">
        <v>1274</v>
      </c>
      <c r="G195" s="194" t="s">
        <v>144</v>
      </c>
      <c r="H195" s="195">
        <v>2</v>
      </c>
      <c r="I195" s="196"/>
      <c r="J195" s="195">
        <f t="shared" si="10"/>
        <v>0</v>
      </c>
      <c r="K195" s="193" t="s">
        <v>145</v>
      </c>
      <c r="L195" s="39"/>
      <c r="M195" s="197" t="s">
        <v>1</v>
      </c>
      <c r="N195" s="198" t="s">
        <v>40</v>
      </c>
      <c r="O195" s="71"/>
      <c r="P195" s="199">
        <f t="shared" si="11"/>
        <v>0</v>
      </c>
      <c r="Q195" s="199">
        <v>0.459372906</v>
      </c>
      <c r="R195" s="199">
        <f t="shared" si="12"/>
        <v>0.918745812</v>
      </c>
      <c r="S195" s="199">
        <v>0</v>
      </c>
      <c r="T195" s="200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1" t="s">
        <v>146</v>
      </c>
      <c r="AT195" s="201" t="s">
        <v>141</v>
      </c>
      <c r="AU195" s="201" t="s">
        <v>83</v>
      </c>
      <c r="AY195" s="17" t="s">
        <v>139</v>
      </c>
      <c r="BE195" s="202">
        <f t="shared" si="14"/>
        <v>0</v>
      </c>
      <c r="BF195" s="202">
        <f t="shared" si="15"/>
        <v>0</v>
      </c>
      <c r="BG195" s="202">
        <f t="shared" si="16"/>
        <v>0</v>
      </c>
      <c r="BH195" s="202">
        <f t="shared" si="17"/>
        <v>0</v>
      </c>
      <c r="BI195" s="202">
        <f t="shared" si="18"/>
        <v>0</v>
      </c>
      <c r="BJ195" s="17" t="s">
        <v>8</v>
      </c>
      <c r="BK195" s="202">
        <f t="shared" si="19"/>
        <v>0</v>
      </c>
      <c r="BL195" s="17" t="s">
        <v>146</v>
      </c>
      <c r="BM195" s="201" t="s">
        <v>1275</v>
      </c>
    </row>
    <row r="196" spans="1:65" s="2" customFormat="1" ht="16.5" customHeight="1">
      <c r="A196" s="34"/>
      <c r="B196" s="35"/>
      <c r="C196" s="191" t="s">
        <v>316</v>
      </c>
      <c r="D196" s="191" t="s">
        <v>141</v>
      </c>
      <c r="E196" s="192" t="s">
        <v>1276</v>
      </c>
      <c r="F196" s="193" t="s">
        <v>1277</v>
      </c>
      <c r="G196" s="194" t="s">
        <v>144</v>
      </c>
      <c r="H196" s="195">
        <v>5</v>
      </c>
      <c r="I196" s="196"/>
      <c r="J196" s="195">
        <f t="shared" si="10"/>
        <v>0</v>
      </c>
      <c r="K196" s="193" t="s">
        <v>145</v>
      </c>
      <c r="L196" s="39"/>
      <c r="M196" s="197" t="s">
        <v>1</v>
      </c>
      <c r="N196" s="198" t="s">
        <v>40</v>
      </c>
      <c r="O196" s="71"/>
      <c r="P196" s="199">
        <f t="shared" si="11"/>
        <v>0</v>
      </c>
      <c r="Q196" s="199">
        <v>0.1230316</v>
      </c>
      <c r="R196" s="199">
        <f t="shared" si="12"/>
        <v>0.615158</v>
      </c>
      <c r="S196" s="199">
        <v>0</v>
      </c>
      <c r="T196" s="200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1" t="s">
        <v>146</v>
      </c>
      <c r="AT196" s="201" t="s">
        <v>141</v>
      </c>
      <c r="AU196" s="201" t="s">
        <v>83</v>
      </c>
      <c r="AY196" s="17" t="s">
        <v>139</v>
      </c>
      <c r="BE196" s="202">
        <f t="shared" si="14"/>
        <v>0</v>
      </c>
      <c r="BF196" s="202">
        <f t="shared" si="15"/>
        <v>0</v>
      </c>
      <c r="BG196" s="202">
        <f t="shared" si="16"/>
        <v>0</v>
      </c>
      <c r="BH196" s="202">
        <f t="shared" si="17"/>
        <v>0</v>
      </c>
      <c r="BI196" s="202">
        <f t="shared" si="18"/>
        <v>0</v>
      </c>
      <c r="BJ196" s="17" t="s">
        <v>8</v>
      </c>
      <c r="BK196" s="202">
        <f t="shared" si="19"/>
        <v>0</v>
      </c>
      <c r="BL196" s="17" t="s">
        <v>146</v>
      </c>
      <c r="BM196" s="201" t="s">
        <v>1278</v>
      </c>
    </row>
    <row r="197" spans="1:65" s="2" customFormat="1" ht="24.2" customHeight="1">
      <c r="A197" s="34"/>
      <c r="B197" s="35"/>
      <c r="C197" s="241" t="s">
        <v>320</v>
      </c>
      <c r="D197" s="241" t="s">
        <v>560</v>
      </c>
      <c r="E197" s="242" t="s">
        <v>1279</v>
      </c>
      <c r="F197" s="243" t="s">
        <v>1280</v>
      </c>
      <c r="G197" s="244" t="s">
        <v>144</v>
      </c>
      <c r="H197" s="245">
        <v>5</v>
      </c>
      <c r="I197" s="246"/>
      <c r="J197" s="245">
        <f t="shared" si="10"/>
        <v>0</v>
      </c>
      <c r="K197" s="243" t="s">
        <v>145</v>
      </c>
      <c r="L197" s="247"/>
      <c r="M197" s="248" t="s">
        <v>1</v>
      </c>
      <c r="N197" s="249" t="s">
        <v>40</v>
      </c>
      <c r="O197" s="71"/>
      <c r="P197" s="199">
        <f t="shared" si="11"/>
        <v>0</v>
      </c>
      <c r="Q197" s="199">
        <v>0.0133</v>
      </c>
      <c r="R197" s="199">
        <f t="shared" si="12"/>
        <v>0.0665</v>
      </c>
      <c r="S197" s="199">
        <v>0</v>
      </c>
      <c r="T197" s="200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1" t="s">
        <v>181</v>
      </c>
      <c r="AT197" s="201" t="s">
        <v>560</v>
      </c>
      <c r="AU197" s="201" t="s">
        <v>83</v>
      </c>
      <c r="AY197" s="17" t="s">
        <v>139</v>
      </c>
      <c r="BE197" s="202">
        <f t="shared" si="14"/>
        <v>0</v>
      </c>
      <c r="BF197" s="202">
        <f t="shared" si="15"/>
        <v>0</v>
      </c>
      <c r="BG197" s="202">
        <f t="shared" si="16"/>
        <v>0</v>
      </c>
      <c r="BH197" s="202">
        <f t="shared" si="17"/>
        <v>0</v>
      </c>
      <c r="BI197" s="202">
        <f t="shared" si="18"/>
        <v>0</v>
      </c>
      <c r="BJ197" s="17" t="s">
        <v>8</v>
      </c>
      <c r="BK197" s="202">
        <f t="shared" si="19"/>
        <v>0</v>
      </c>
      <c r="BL197" s="17" t="s">
        <v>146</v>
      </c>
      <c r="BM197" s="201" t="s">
        <v>1281</v>
      </c>
    </row>
    <row r="198" spans="1:65" s="2" customFormat="1" ht="16.5" customHeight="1">
      <c r="A198" s="34"/>
      <c r="B198" s="35"/>
      <c r="C198" s="191" t="s">
        <v>325</v>
      </c>
      <c r="D198" s="191" t="s">
        <v>141</v>
      </c>
      <c r="E198" s="192" t="s">
        <v>1288</v>
      </c>
      <c r="F198" s="193" t="s">
        <v>1289</v>
      </c>
      <c r="G198" s="194" t="s">
        <v>295</v>
      </c>
      <c r="H198" s="195">
        <v>112</v>
      </c>
      <c r="I198" s="196"/>
      <c r="J198" s="195">
        <f t="shared" si="10"/>
        <v>0</v>
      </c>
      <c r="K198" s="193" t="s">
        <v>145</v>
      </c>
      <c r="L198" s="39"/>
      <c r="M198" s="197" t="s">
        <v>1</v>
      </c>
      <c r="N198" s="198" t="s">
        <v>40</v>
      </c>
      <c r="O198" s="71"/>
      <c r="P198" s="199">
        <f t="shared" si="11"/>
        <v>0</v>
      </c>
      <c r="Q198" s="199">
        <v>0.00019236</v>
      </c>
      <c r="R198" s="199">
        <f t="shared" si="12"/>
        <v>0.021544320000000002</v>
      </c>
      <c r="S198" s="199">
        <v>0</v>
      </c>
      <c r="T198" s="200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1" t="s">
        <v>146</v>
      </c>
      <c r="AT198" s="201" t="s">
        <v>141</v>
      </c>
      <c r="AU198" s="201" t="s">
        <v>83</v>
      </c>
      <c r="AY198" s="17" t="s">
        <v>139</v>
      </c>
      <c r="BE198" s="202">
        <f t="shared" si="14"/>
        <v>0</v>
      </c>
      <c r="BF198" s="202">
        <f t="shared" si="15"/>
        <v>0</v>
      </c>
      <c r="BG198" s="202">
        <f t="shared" si="16"/>
        <v>0</v>
      </c>
      <c r="BH198" s="202">
        <f t="shared" si="17"/>
        <v>0</v>
      </c>
      <c r="BI198" s="202">
        <f t="shared" si="18"/>
        <v>0</v>
      </c>
      <c r="BJ198" s="17" t="s">
        <v>8</v>
      </c>
      <c r="BK198" s="202">
        <f t="shared" si="19"/>
        <v>0</v>
      </c>
      <c r="BL198" s="17" t="s">
        <v>146</v>
      </c>
      <c r="BM198" s="201" t="s">
        <v>1290</v>
      </c>
    </row>
    <row r="199" spans="1:65" s="2" customFormat="1" ht="21.75" customHeight="1">
      <c r="A199" s="34"/>
      <c r="B199" s="35"/>
      <c r="C199" s="191" t="s">
        <v>331</v>
      </c>
      <c r="D199" s="191" t="s">
        <v>141</v>
      </c>
      <c r="E199" s="192" t="s">
        <v>1291</v>
      </c>
      <c r="F199" s="193" t="s">
        <v>1292</v>
      </c>
      <c r="G199" s="194" t="s">
        <v>295</v>
      </c>
      <c r="H199" s="195">
        <v>112</v>
      </c>
      <c r="I199" s="196"/>
      <c r="J199" s="195">
        <f t="shared" si="10"/>
        <v>0</v>
      </c>
      <c r="K199" s="193" t="s">
        <v>145</v>
      </c>
      <c r="L199" s="39"/>
      <c r="M199" s="197" t="s">
        <v>1</v>
      </c>
      <c r="N199" s="198" t="s">
        <v>40</v>
      </c>
      <c r="O199" s="71"/>
      <c r="P199" s="199">
        <f t="shared" si="11"/>
        <v>0</v>
      </c>
      <c r="Q199" s="199">
        <v>9.45E-05</v>
      </c>
      <c r="R199" s="199">
        <f t="shared" si="12"/>
        <v>0.010584000000000001</v>
      </c>
      <c r="S199" s="199">
        <v>0</v>
      </c>
      <c r="T199" s="200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1" t="s">
        <v>146</v>
      </c>
      <c r="AT199" s="201" t="s">
        <v>141</v>
      </c>
      <c r="AU199" s="201" t="s">
        <v>83</v>
      </c>
      <c r="AY199" s="17" t="s">
        <v>139</v>
      </c>
      <c r="BE199" s="202">
        <f t="shared" si="14"/>
        <v>0</v>
      </c>
      <c r="BF199" s="202">
        <f t="shared" si="15"/>
        <v>0</v>
      </c>
      <c r="BG199" s="202">
        <f t="shared" si="16"/>
        <v>0</v>
      </c>
      <c r="BH199" s="202">
        <f t="shared" si="17"/>
        <v>0</v>
      </c>
      <c r="BI199" s="202">
        <f t="shared" si="18"/>
        <v>0</v>
      </c>
      <c r="BJ199" s="17" t="s">
        <v>8</v>
      </c>
      <c r="BK199" s="202">
        <f t="shared" si="19"/>
        <v>0</v>
      </c>
      <c r="BL199" s="17" t="s">
        <v>146</v>
      </c>
      <c r="BM199" s="201" t="s">
        <v>1293</v>
      </c>
    </row>
    <row r="200" spans="1:65" s="2" customFormat="1" ht="24.2" customHeight="1">
      <c r="A200" s="34"/>
      <c r="B200" s="35"/>
      <c r="C200" s="191" t="s">
        <v>336</v>
      </c>
      <c r="D200" s="191" t="s">
        <v>141</v>
      </c>
      <c r="E200" s="192" t="s">
        <v>1294</v>
      </c>
      <c r="F200" s="193" t="s">
        <v>1295</v>
      </c>
      <c r="G200" s="194" t="s">
        <v>1296</v>
      </c>
      <c r="H200" s="195">
        <v>1</v>
      </c>
      <c r="I200" s="196"/>
      <c r="J200" s="195">
        <f t="shared" si="10"/>
        <v>0</v>
      </c>
      <c r="K200" s="193" t="s">
        <v>1</v>
      </c>
      <c r="L200" s="39"/>
      <c r="M200" s="197" t="s">
        <v>1</v>
      </c>
      <c r="N200" s="198" t="s">
        <v>40</v>
      </c>
      <c r="O200" s="71"/>
      <c r="P200" s="199">
        <f t="shared" si="11"/>
        <v>0</v>
      </c>
      <c r="Q200" s="199">
        <v>0</v>
      </c>
      <c r="R200" s="199">
        <f t="shared" si="12"/>
        <v>0</v>
      </c>
      <c r="S200" s="199">
        <v>0</v>
      </c>
      <c r="T200" s="200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1" t="s">
        <v>146</v>
      </c>
      <c r="AT200" s="201" t="s">
        <v>141</v>
      </c>
      <c r="AU200" s="201" t="s">
        <v>83</v>
      </c>
      <c r="AY200" s="17" t="s">
        <v>139</v>
      </c>
      <c r="BE200" s="202">
        <f t="shared" si="14"/>
        <v>0</v>
      </c>
      <c r="BF200" s="202">
        <f t="shared" si="15"/>
        <v>0</v>
      </c>
      <c r="BG200" s="202">
        <f t="shared" si="16"/>
        <v>0</v>
      </c>
      <c r="BH200" s="202">
        <f t="shared" si="17"/>
        <v>0</v>
      </c>
      <c r="BI200" s="202">
        <f t="shared" si="18"/>
        <v>0</v>
      </c>
      <c r="BJ200" s="17" t="s">
        <v>8</v>
      </c>
      <c r="BK200" s="202">
        <f t="shared" si="19"/>
        <v>0</v>
      </c>
      <c r="BL200" s="17" t="s">
        <v>146</v>
      </c>
      <c r="BM200" s="201" t="s">
        <v>1297</v>
      </c>
    </row>
    <row r="201" spans="1:65" s="2" customFormat="1" ht="33" customHeight="1">
      <c r="A201" s="34"/>
      <c r="B201" s="35"/>
      <c r="C201" s="191" t="s">
        <v>341</v>
      </c>
      <c r="D201" s="191" t="s">
        <v>141</v>
      </c>
      <c r="E201" s="192" t="s">
        <v>1298</v>
      </c>
      <c r="F201" s="193" t="s">
        <v>1299</v>
      </c>
      <c r="G201" s="194" t="s">
        <v>1296</v>
      </c>
      <c r="H201" s="195">
        <v>1</v>
      </c>
      <c r="I201" s="196"/>
      <c r="J201" s="195">
        <f t="shared" si="10"/>
        <v>0</v>
      </c>
      <c r="K201" s="193" t="s">
        <v>1</v>
      </c>
      <c r="L201" s="39"/>
      <c r="M201" s="197" t="s">
        <v>1</v>
      </c>
      <c r="N201" s="198" t="s">
        <v>40</v>
      </c>
      <c r="O201" s="71"/>
      <c r="P201" s="199">
        <f t="shared" si="11"/>
        <v>0</v>
      </c>
      <c r="Q201" s="199">
        <v>0</v>
      </c>
      <c r="R201" s="199">
        <f t="shared" si="12"/>
        <v>0</v>
      </c>
      <c r="S201" s="199">
        <v>0</v>
      </c>
      <c r="T201" s="200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1" t="s">
        <v>146</v>
      </c>
      <c r="AT201" s="201" t="s">
        <v>141</v>
      </c>
      <c r="AU201" s="201" t="s">
        <v>83</v>
      </c>
      <c r="AY201" s="17" t="s">
        <v>139</v>
      </c>
      <c r="BE201" s="202">
        <f t="shared" si="14"/>
        <v>0</v>
      </c>
      <c r="BF201" s="202">
        <f t="shared" si="15"/>
        <v>0</v>
      </c>
      <c r="BG201" s="202">
        <f t="shared" si="16"/>
        <v>0</v>
      </c>
      <c r="BH201" s="202">
        <f t="shared" si="17"/>
        <v>0</v>
      </c>
      <c r="BI201" s="202">
        <f t="shared" si="18"/>
        <v>0</v>
      </c>
      <c r="BJ201" s="17" t="s">
        <v>8</v>
      </c>
      <c r="BK201" s="202">
        <f t="shared" si="19"/>
        <v>0</v>
      </c>
      <c r="BL201" s="17" t="s">
        <v>146</v>
      </c>
      <c r="BM201" s="201" t="s">
        <v>1300</v>
      </c>
    </row>
    <row r="202" spans="2:63" s="12" customFormat="1" ht="22.9" customHeight="1">
      <c r="B202" s="175"/>
      <c r="C202" s="176"/>
      <c r="D202" s="177" t="s">
        <v>74</v>
      </c>
      <c r="E202" s="189" t="s">
        <v>185</v>
      </c>
      <c r="F202" s="189" t="s">
        <v>291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SUM(P203:P204)</f>
        <v>0</v>
      </c>
      <c r="Q202" s="183"/>
      <c r="R202" s="184">
        <f>SUM(R203:R204)</f>
        <v>0</v>
      </c>
      <c r="S202" s="183"/>
      <c r="T202" s="185">
        <f>SUM(T203:T204)</f>
        <v>0</v>
      </c>
      <c r="AR202" s="186" t="s">
        <v>8</v>
      </c>
      <c r="AT202" s="187" t="s">
        <v>74</v>
      </c>
      <c r="AU202" s="187" t="s">
        <v>8</v>
      </c>
      <c r="AY202" s="186" t="s">
        <v>139</v>
      </c>
      <c r="BK202" s="188">
        <f>SUM(BK203:BK204)</f>
        <v>0</v>
      </c>
    </row>
    <row r="203" spans="1:65" s="2" customFormat="1" ht="21.75" customHeight="1">
      <c r="A203" s="34"/>
      <c r="B203" s="35"/>
      <c r="C203" s="191" t="s">
        <v>346</v>
      </c>
      <c r="D203" s="191" t="s">
        <v>141</v>
      </c>
      <c r="E203" s="192" t="s">
        <v>1304</v>
      </c>
      <c r="F203" s="193" t="s">
        <v>1305</v>
      </c>
      <c r="G203" s="194" t="s">
        <v>295</v>
      </c>
      <c r="H203" s="195">
        <v>227</v>
      </c>
      <c r="I203" s="196"/>
      <c r="J203" s="195">
        <f>ROUND(I203*H203,0)</f>
        <v>0</v>
      </c>
      <c r="K203" s="193" t="s">
        <v>1136</v>
      </c>
      <c r="L203" s="39"/>
      <c r="M203" s="197" t="s">
        <v>1</v>
      </c>
      <c r="N203" s="198" t="s">
        <v>40</v>
      </c>
      <c r="O203" s="71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1" t="s">
        <v>146</v>
      </c>
      <c r="AT203" s="201" t="s">
        <v>141</v>
      </c>
      <c r="AU203" s="201" t="s">
        <v>83</v>
      </c>
      <c r="AY203" s="17" t="s">
        <v>139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7" t="s">
        <v>8</v>
      </c>
      <c r="BK203" s="202">
        <f>ROUND(I203*H203,0)</f>
        <v>0</v>
      </c>
      <c r="BL203" s="17" t="s">
        <v>146</v>
      </c>
      <c r="BM203" s="201" t="s">
        <v>1306</v>
      </c>
    </row>
    <row r="204" spans="2:51" s="14" customFormat="1" ht="11.25">
      <c r="B204" s="214"/>
      <c r="C204" s="215"/>
      <c r="D204" s="205" t="s">
        <v>148</v>
      </c>
      <c r="E204" s="216" t="s">
        <v>1</v>
      </c>
      <c r="F204" s="217" t="s">
        <v>1351</v>
      </c>
      <c r="G204" s="215"/>
      <c r="H204" s="218">
        <v>227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148</v>
      </c>
      <c r="AU204" s="224" t="s">
        <v>83</v>
      </c>
      <c r="AV204" s="14" t="s">
        <v>83</v>
      </c>
      <c r="AW204" s="14" t="s">
        <v>31</v>
      </c>
      <c r="AX204" s="14" t="s">
        <v>8</v>
      </c>
      <c r="AY204" s="224" t="s">
        <v>139</v>
      </c>
    </row>
    <row r="205" spans="2:63" s="12" customFormat="1" ht="22.9" customHeight="1">
      <c r="B205" s="175"/>
      <c r="C205" s="176"/>
      <c r="D205" s="177" t="s">
        <v>74</v>
      </c>
      <c r="E205" s="189" t="s">
        <v>357</v>
      </c>
      <c r="F205" s="189" t="s">
        <v>358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SUM(P206:P210)</f>
        <v>0</v>
      </c>
      <c r="Q205" s="183"/>
      <c r="R205" s="184">
        <f>SUM(R206:R210)</f>
        <v>0</v>
      </c>
      <c r="S205" s="183"/>
      <c r="T205" s="185">
        <f>SUM(T206:T210)</f>
        <v>0</v>
      </c>
      <c r="AR205" s="186" t="s">
        <v>8</v>
      </c>
      <c r="AT205" s="187" t="s">
        <v>74</v>
      </c>
      <c r="AU205" s="187" t="s">
        <v>8</v>
      </c>
      <c r="AY205" s="186" t="s">
        <v>139</v>
      </c>
      <c r="BK205" s="188">
        <f>SUM(BK206:BK210)</f>
        <v>0</v>
      </c>
    </row>
    <row r="206" spans="1:65" s="2" customFormat="1" ht="24.2" customHeight="1">
      <c r="A206" s="34"/>
      <c r="B206" s="35"/>
      <c r="C206" s="191" t="s">
        <v>352</v>
      </c>
      <c r="D206" s="191" t="s">
        <v>141</v>
      </c>
      <c r="E206" s="192" t="s">
        <v>1308</v>
      </c>
      <c r="F206" s="193" t="s">
        <v>1309</v>
      </c>
      <c r="G206" s="194" t="s">
        <v>362</v>
      </c>
      <c r="H206" s="195">
        <v>46.31</v>
      </c>
      <c r="I206" s="196"/>
      <c r="J206" s="195">
        <f>ROUND(I206*H206,0)</f>
        <v>0</v>
      </c>
      <c r="K206" s="193" t="s">
        <v>145</v>
      </c>
      <c r="L206" s="39"/>
      <c r="M206" s="197" t="s">
        <v>1</v>
      </c>
      <c r="N206" s="198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146</v>
      </c>
      <c r="AT206" s="201" t="s">
        <v>141</v>
      </c>
      <c r="AU206" s="201" t="s">
        <v>83</v>
      </c>
      <c r="AY206" s="17" t="s">
        <v>139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</v>
      </c>
      <c r="BK206" s="202">
        <f>ROUND(I206*H206,0)</f>
        <v>0</v>
      </c>
      <c r="BL206" s="17" t="s">
        <v>146</v>
      </c>
      <c r="BM206" s="201" t="s">
        <v>1310</v>
      </c>
    </row>
    <row r="207" spans="1:65" s="2" customFormat="1" ht="24.2" customHeight="1">
      <c r="A207" s="34"/>
      <c r="B207" s="35"/>
      <c r="C207" s="191" t="s">
        <v>359</v>
      </c>
      <c r="D207" s="191" t="s">
        <v>141</v>
      </c>
      <c r="E207" s="192" t="s">
        <v>1311</v>
      </c>
      <c r="F207" s="193" t="s">
        <v>1312</v>
      </c>
      <c r="G207" s="194" t="s">
        <v>362</v>
      </c>
      <c r="H207" s="195">
        <v>370.48</v>
      </c>
      <c r="I207" s="196"/>
      <c r="J207" s="195">
        <f>ROUND(I207*H207,0)</f>
        <v>0</v>
      </c>
      <c r="K207" s="193" t="s">
        <v>145</v>
      </c>
      <c r="L207" s="39"/>
      <c r="M207" s="197" t="s">
        <v>1</v>
      </c>
      <c r="N207" s="198" t="s">
        <v>40</v>
      </c>
      <c r="O207" s="71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1" t="s">
        <v>146</v>
      </c>
      <c r="AT207" s="201" t="s">
        <v>141</v>
      </c>
      <c r="AU207" s="201" t="s">
        <v>83</v>
      </c>
      <c r="AY207" s="17" t="s">
        <v>139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7" t="s">
        <v>8</v>
      </c>
      <c r="BK207" s="202">
        <f>ROUND(I207*H207,0)</f>
        <v>0</v>
      </c>
      <c r="BL207" s="17" t="s">
        <v>146</v>
      </c>
      <c r="BM207" s="201" t="s">
        <v>1313</v>
      </c>
    </row>
    <row r="208" spans="2:51" s="14" customFormat="1" ht="11.25">
      <c r="B208" s="214"/>
      <c r="C208" s="215"/>
      <c r="D208" s="205" t="s">
        <v>148</v>
      </c>
      <c r="E208" s="215"/>
      <c r="F208" s="217" t="s">
        <v>1352</v>
      </c>
      <c r="G208" s="215"/>
      <c r="H208" s="218">
        <v>370.48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148</v>
      </c>
      <c r="AU208" s="224" t="s">
        <v>83</v>
      </c>
      <c r="AV208" s="14" t="s">
        <v>83</v>
      </c>
      <c r="AW208" s="14" t="s">
        <v>4</v>
      </c>
      <c r="AX208" s="14" t="s">
        <v>8</v>
      </c>
      <c r="AY208" s="224" t="s">
        <v>139</v>
      </c>
    </row>
    <row r="209" spans="1:65" s="2" customFormat="1" ht="33" customHeight="1">
      <c r="A209" s="34"/>
      <c r="B209" s="35"/>
      <c r="C209" s="191" t="s">
        <v>366</v>
      </c>
      <c r="D209" s="191" t="s">
        <v>141</v>
      </c>
      <c r="E209" s="192" t="s">
        <v>1315</v>
      </c>
      <c r="F209" s="193" t="s">
        <v>419</v>
      </c>
      <c r="G209" s="194" t="s">
        <v>362</v>
      </c>
      <c r="H209" s="195">
        <v>19.98</v>
      </c>
      <c r="I209" s="196"/>
      <c r="J209" s="195">
        <f>ROUND(I209*H209,0)</f>
        <v>0</v>
      </c>
      <c r="K209" s="193" t="s">
        <v>145</v>
      </c>
      <c r="L209" s="39"/>
      <c r="M209" s="197" t="s">
        <v>1</v>
      </c>
      <c r="N209" s="198" t="s">
        <v>40</v>
      </c>
      <c r="O209" s="71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1" t="s">
        <v>146</v>
      </c>
      <c r="AT209" s="201" t="s">
        <v>141</v>
      </c>
      <c r="AU209" s="201" t="s">
        <v>83</v>
      </c>
      <c r="AY209" s="17" t="s">
        <v>139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7" t="s">
        <v>8</v>
      </c>
      <c r="BK209" s="202">
        <f>ROUND(I209*H209,0)</f>
        <v>0</v>
      </c>
      <c r="BL209" s="17" t="s">
        <v>146</v>
      </c>
      <c r="BM209" s="201" t="s">
        <v>1316</v>
      </c>
    </row>
    <row r="210" spans="1:65" s="2" customFormat="1" ht="24.2" customHeight="1">
      <c r="A210" s="34"/>
      <c r="B210" s="35"/>
      <c r="C210" s="191" t="s">
        <v>370</v>
      </c>
      <c r="D210" s="191" t="s">
        <v>141</v>
      </c>
      <c r="E210" s="192" t="s">
        <v>1317</v>
      </c>
      <c r="F210" s="193" t="s">
        <v>425</v>
      </c>
      <c r="G210" s="194" t="s">
        <v>362</v>
      </c>
      <c r="H210" s="195">
        <v>26.33</v>
      </c>
      <c r="I210" s="196"/>
      <c r="J210" s="195">
        <f>ROUND(I210*H210,0)</f>
        <v>0</v>
      </c>
      <c r="K210" s="193" t="s">
        <v>145</v>
      </c>
      <c r="L210" s="39"/>
      <c r="M210" s="197" t="s">
        <v>1</v>
      </c>
      <c r="N210" s="198" t="s">
        <v>40</v>
      </c>
      <c r="O210" s="71"/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1" t="s">
        <v>146</v>
      </c>
      <c r="AT210" s="201" t="s">
        <v>141</v>
      </c>
      <c r="AU210" s="201" t="s">
        <v>83</v>
      </c>
      <c r="AY210" s="17" t="s">
        <v>139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7" t="s">
        <v>8</v>
      </c>
      <c r="BK210" s="202">
        <f>ROUND(I210*H210,0)</f>
        <v>0</v>
      </c>
      <c r="BL210" s="17" t="s">
        <v>146</v>
      </c>
      <c r="BM210" s="201" t="s">
        <v>1318</v>
      </c>
    </row>
    <row r="211" spans="2:63" s="12" customFormat="1" ht="22.9" customHeight="1">
      <c r="B211" s="175"/>
      <c r="C211" s="176"/>
      <c r="D211" s="177" t="s">
        <v>74</v>
      </c>
      <c r="E211" s="189" t="s">
        <v>464</v>
      </c>
      <c r="F211" s="189" t="s">
        <v>465</v>
      </c>
      <c r="G211" s="176"/>
      <c r="H211" s="176"/>
      <c r="I211" s="179"/>
      <c r="J211" s="190">
        <f>BK211</f>
        <v>0</v>
      </c>
      <c r="K211" s="176"/>
      <c r="L211" s="181"/>
      <c r="M211" s="182"/>
      <c r="N211" s="183"/>
      <c r="O211" s="183"/>
      <c r="P211" s="184">
        <f>P212</f>
        <v>0</v>
      </c>
      <c r="Q211" s="183"/>
      <c r="R211" s="184">
        <f>R212</f>
        <v>0</v>
      </c>
      <c r="S211" s="183"/>
      <c r="T211" s="185">
        <f>T212</f>
        <v>0</v>
      </c>
      <c r="AR211" s="186" t="s">
        <v>8</v>
      </c>
      <c r="AT211" s="187" t="s">
        <v>74</v>
      </c>
      <c r="AU211" s="187" t="s">
        <v>8</v>
      </c>
      <c r="AY211" s="186" t="s">
        <v>139</v>
      </c>
      <c r="BK211" s="188">
        <f>BK212</f>
        <v>0</v>
      </c>
    </row>
    <row r="212" spans="1:65" s="2" customFormat="1" ht="24.2" customHeight="1">
      <c r="A212" s="34"/>
      <c r="B212" s="35"/>
      <c r="C212" s="191" t="s">
        <v>376</v>
      </c>
      <c r="D212" s="191" t="s">
        <v>141</v>
      </c>
      <c r="E212" s="192" t="s">
        <v>1319</v>
      </c>
      <c r="F212" s="193" t="s">
        <v>1320</v>
      </c>
      <c r="G212" s="194" t="s">
        <v>362</v>
      </c>
      <c r="H212" s="195">
        <v>3.94</v>
      </c>
      <c r="I212" s="196"/>
      <c r="J212" s="195">
        <f>ROUND(I212*H212,0)</f>
        <v>0</v>
      </c>
      <c r="K212" s="193" t="s">
        <v>145</v>
      </c>
      <c r="L212" s="39"/>
      <c r="M212" s="197" t="s">
        <v>1</v>
      </c>
      <c r="N212" s="198" t="s">
        <v>40</v>
      </c>
      <c r="O212" s="71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146</v>
      </c>
      <c r="AT212" s="201" t="s">
        <v>141</v>
      </c>
      <c r="AU212" s="201" t="s">
        <v>83</v>
      </c>
      <c r="AY212" s="17" t="s">
        <v>139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7" t="s">
        <v>8</v>
      </c>
      <c r="BK212" s="202">
        <f>ROUND(I212*H212,0)</f>
        <v>0</v>
      </c>
      <c r="BL212" s="17" t="s">
        <v>146</v>
      </c>
      <c r="BM212" s="201" t="s">
        <v>1321</v>
      </c>
    </row>
    <row r="213" spans="2:63" s="12" customFormat="1" ht="25.9" customHeight="1">
      <c r="B213" s="175"/>
      <c r="C213" s="176"/>
      <c r="D213" s="177" t="s">
        <v>74</v>
      </c>
      <c r="E213" s="178" t="s">
        <v>1084</v>
      </c>
      <c r="F213" s="178" t="s">
        <v>1085</v>
      </c>
      <c r="G213" s="176"/>
      <c r="H213" s="176"/>
      <c r="I213" s="179"/>
      <c r="J213" s="180">
        <f>BK213</f>
        <v>0</v>
      </c>
      <c r="K213" s="176"/>
      <c r="L213" s="181"/>
      <c r="M213" s="182"/>
      <c r="N213" s="183"/>
      <c r="O213" s="183"/>
      <c r="P213" s="184">
        <f>P214+P219+P221</f>
        <v>0</v>
      </c>
      <c r="Q213" s="183"/>
      <c r="R213" s="184">
        <f>R214+R219+R221</f>
        <v>0</v>
      </c>
      <c r="S213" s="183"/>
      <c r="T213" s="185">
        <f>T214+T219+T221</f>
        <v>0</v>
      </c>
      <c r="AR213" s="186" t="s">
        <v>163</v>
      </c>
      <c r="AT213" s="187" t="s">
        <v>74</v>
      </c>
      <c r="AU213" s="187" t="s">
        <v>75</v>
      </c>
      <c r="AY213" s="186" t="s">
        <v>139</v>
      </c>
      <c r="BK213" s="188">
        <f>BK214+BK219+BK221</f>
        <v>0</v>
      </c>
    </row>
    <row r="214" spans="2:63" s="12" customFormat="1" ht="22.9" customHeight="1">
      <c r="B214" s="175"/>
      <c r="C214" s="176"/>
      <c r="D214" s="177" t="s">
        <v>74</v>
      </c>
      <c r="E214" s="189" t="s">
        <v>1086</v>
      </c>
      <c r="F214" s="189" t="s">
        <v>1087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SUM(P215:P218)</f>
        <v>0</v>
      </c>
      <c r="Q214" s="183"/>
      <c r="R214" s="184">
        <f>SUM(R215:R218)</f>
        <v>0</v>
      </c>
      <c r="S214" s="183"/>
      <c r="T214" s="185">
        <f>SUM(T215:T218)</f>
        <v>0</v>
      </c>
      <c r="AR214" s="186" t="s">
        <v>163</v>
      </c>
      <c r="AT214" s="187" t="s">
        <v>74</v>
      </c>
      <c r="AU214" s="187" t="s">
        <v>8</v>
      </c>
      <c r="AY214" s="186" t="s">
        <v>139</v>
      </c>
      <c r="BK214" s="188">
        <f>SUM(BK215:BK218)</f>
        <v>0</v>
      </c>
    </row>
    <row r="215" spans="1:65" s="2" customFormat="1" ht="16.5" customHeight="1">
      <c r="A215" s="34"/>
      <c r="B215" s="35"/>
      <c r="C215" s="191" t="s">
        <v>380</v>
      </c>
      <c r="D215" s="191" t="s">
        <v>141</v>
      </c>
      <c r="E215" s="192" t="s">
        <v>1322</v>
      </c>
      <c r="F215" s="193" t="s">
        <v>1323</v>
      </c>
      <c r="G215" s="194" t="s">
        <v>1124</v>
      </c>
      <c r="H215" s="195">
        <v>1</v>
      </c>
      <c r="I215" s="196"/>
      <c r="J215" s="195">
        <f>ROUND(I215*H215,0)</f>
        <v>0</v>
      </c>
      <c r="K215" s="193" t="s">
        <v>1136</v>
      </c>
      <c r="L215" s="39"/>
      <c r="M215" s="197" t="s">
        <v>1</v>
      </c>
      <c r="N215" s="198" t="s">
        <v>40</v>
      </c>
      <c r="O215" s="71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1" t="s">
        <v>1090</v>
      </c>
      <c r="AT215" s="201" t="s">
        <v>141</v>
      </c>
      <c r="AU215" s="201" t="s">
        <v>83</v>
      </c>
      <c r="AY215" s="17" t="s">
        <v>139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7" t="s">
        <v>8</v>
      </c>
      <c r="BK215" s="202">
        <f>ROUND(I215*H215,0)</f>
        <v>0</v>
      </c>
      <c r="BL215" s="17" t="s">
        <v>1090</v>
      </c>
      <c r="BM215" s="201" t="s">
        <v>1324</v>
      </c>
    </row>
    <row r="216" spans="1:65" s="2" customFormat="1" ht="16.5" customHeight="1">
      <c r="A216" s="34"/>
      <c r="B216" s="35"/>
      <c r="C216" s="191" t="s">
        <v>351</v>
      </c>
      <c r="D216" s="191" t="s">
        <v>141</v>
      </c>
      <c r="E216" s="192" t="s">
        <v>1092</v>
      </c>
      <c r="F216" s="193" t="s">
        <v>1093</v>
      </c>
      <c r="G216" s="194" t="s">
        <v>1124</v>
      </c>
      <c r="H216" s="195">
        <v>1</v>
      </c>
      <c r="I216" s="196"/>
      <c r="J216" s="195">
        <f>ROUND(I216*H216,0)</f>
        <v>0</v>
      </c>
      <c r="K216" s="193" t="s">
        <v>1136</v>
      </c>
      <c r="L216" s="39"/>
      <c r="M216" s="197" t="s">
        <v>1</v>
      </c>
      <c r="N216" s="198" t="s">
        <v>40</v>
      </c>
      <c r="O216" s="71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1" t="s">
        <v>1090</v>
      </c>
      <c r="AT216" s="201" t="s">
        <v>141</v>
      </c>
      <c r="AU216" s="201" t="s">
        <v>83</v>
      </c>
      <c r="AY216" s="17" t="s">
        <v>139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7" t="s">
        <v>8</v>
      </c>
      <c r="BK216" s="202">
        <f>ROUND(I216*H216,0)</f>
        <v>0</v>
      </c>
      <c r="BL216" s="17" t="s">
        <v>1090</v>
      </c>
      <c r="BM216" s="201" t="s">
        <v>1325</v>
      </c>
    </row>
    <row r="217" spans="1:65" s="2" customFormat="1" ht="16.5" customHeight="1">
      <c r="A217" s="34"/>
      <c r="B217" s="35"/>
      <c r="C217" s="191" t="s">
        <v>391</v>
      </c>
      <c r="D217" s="191" t="s">
        <v>141</v>
      </c>
      <c r="E217" s="192" t="s">
        <v>1096</v>
      </c>
      <c r="F217" s="193" t="s">
        <v>1097</v>
      </c>
      <c r="G217" s="194" t="s">
        <v>1124</v>
      </c>
      <c r="H217" s="195">
        <v>1</v>
      </c>
      <c r="I217" s="196"/>
      <c r="J217" s="195">
        <f>ROUND(I217*H217,0)</f>
        <v>0</v>
      </c>
      <c r="K217" s="193" t="s">
        <v>1136</v>
      </c>
      <c r="L217" s="39"/>
      <c r="M217" s="197" t="s">
        <v>1</v>
      </c>
      <c r="N217" s="198" t="s">
        <v>40</v>
      </c>
      <c r="O217" s="7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1" t="s">
        <v>1090</v>
      </c>
      <c r="AT217" s="201" t="s">
        <v>141</v>
      </c>
      <c r="AU217" s="201" t="s">
        <v>83</v>
      </c>
      <c r="AY217" s="17" t="s">
        <v>139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7" t="s">
        <v>8</v>
      </c>
      <c r="BK217" s="202">
        <f>ROUND(I217*H217,0)</f>
        <v>0</v>
      </c>
      <c r="BL217" s="17" t="s">
        <v>1090</v>
      </c>
      <c r="BM217" s="201" t="s">
        <v>1326</v>
      </c>
    </row>
    <row r="218" spans="1:65" s="2" customFormat="1" ht="16.5" customHeight="1">
      <c r="A218" s="34"/>
      <c r="B218" s="35"/>
      <c r="C218" s="191" t="s">
        <v>395</v>
      </c>
      <c r="D218" s="191" t="s">
        <v>141</v>
      </c>
      <c r="E218" s="192" t="s">
        <v>1099</v>
      </c>
      <c r="F218" s="193" t="s">
        <v>1100</v>
      </c>
      <c r="G218" s="194" t="s">
        <v>1124</v>
      </c>
      <c r="H218" s="195">
        <v>1</v>
      </c>
      <c r="I218" s="196"/>
      <c r="J218" s="195">
        <f>ROUND(I218*H218,0)</f>
        <v>0</v>
      </c>
      <c r="K218" s="193" t="s">
        <v>1136</v>
      </c>
      <c r="L218" s="39"/>
      <c r="M218" s="197" t="s">
        <v>1</v>
      </c>
      <c r="N218" s="198" t="s">
        <v>40</v>
      </c>
      <c r="O218" s="7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1" t="s">
        <v>1090</v>
      </c>
      <c r="AT218" s="201" t="s">
        <v>141</v>
      </c>
      <c r="AU218" s="201" t="s">
        <v>83</v>
      </c>
      <c r="AY218" s="17" t="s">
        <v>139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7" t="s">
        <v>8</v>
      </c>
      <c r="BK218" s="202">
        <f>ROUND(I218*H218,0)</f>
        <v>0</v>
      </c>
      <c r="BL218" s="17" t="s">
        <v>1090</v>
      </c>
      <c r="BM218" s="201" t="s">
        <v>1327</v>
      </c>
    </row>
    <row r="219" spans="2:63" s="12" customFormat="1" ht="22.9" customHeight="1">
      <c r="B219" s="175"/>
      <c r="C219" s="176"/>
      <c r="D219" s="177" t="s">
        <v>74</v>
      </c>
      <c r="E219" s="189" t="s">
        <v>1102</v>
      </c>
      <c r="F219" s="189" t="s">
        <v>1103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P220</f>
        <v>0</v>
      </c>
      <c r="Q219" s="183"/>
      <c r="R219" s="184">
        <f>R220</f>
        <v>0</v>
      </c>
      <c r="S219" s="183"/>
      <c r="T219" s="185">
        <f>T220</f>
        <v>0</v>
      </c>
      <c r="AR219" s="186" t="s">
        <v>163</v>
      </c>
      <c r="AT219" s="187" t="s">
        <v>74</v>
      </c>
      <c r="AU219" s="187" t="s">
        <v>8</v>
      </c>
      <c r="AY219" s="186" t="s">
        <v>139</v>
      </c>
      <c r="BK219" s="188">
        <f>BK220</f>
        <v>0</v>
      </c>
    </row>
    <row r="220" spans="1:65" s="2" customFormat="1" ht="16.5" customHeight="1">
      <c r="A220" s="34"/>
      <c r="B220" s="35"/>
      <c r="C220" s="191" t="s">
        <v>397</v>
      </c>
      <c r="D220" s="191" t="s">
        <v>141</v>
      </c>
      <c r="E220" s="192" t="s">
        <v>1328</v>
      </c>
      <c r="F220" s="193" t="s">
        <v>1329</v>
      </c>
      <c r="G220" s="194" t="s">
        <v>1124</v>
      </c>
      <c r="H220" s="195">
        <v>1</v>
      </c>
      <c r="I220" s="196"/>
      <c r="J220" s="195">
        <f>ROUND(I220*H220,0)</f>
        <v>0</v>
      </c>
      <c r="K220" s="193" t="s">
        <v>1136</v>
      </c>
      <c r="L220" s="39"/>
      <c r="M220" s="197" t="s">
        <v>1</v>
      </c>
      <c r="N220" s="198" t="s">
        <v>40</v>
      </c>
      <c r="O220" s="71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1090</v>
      </c>
      <c r="AT220" s="201" t="s">
        <v>141</v>
      </c>
      <c r="AU220" s="201" t="s">
        <v>83</v>
      </c>
      <c r="AY220" s="17" t="s">
        <v>139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</v>
      </c>
      <c r="BK220" s="202">
        <f>ROUND(I220*H220,0)</f>
        <v>0</v>
      </c>
      <c r="BL220" s="17" t="s">
        <v>1090</v>
      </c>
      <c r="BM220" s="201" t="s">
        <v>1330</v>
      </c>
    </row>
    <row r="221" spans="2:63" s="12" customFormat="1" ht="22.9" customHeight="1">
      <c r="B221" s="175"/>
      <c r="C221" s="176"/>
      <c r="D221" s="177" t="s">
        <v>74</v>
      </c>
      <c r="E221" s="189" t="s">
        <v>1120</v>
      </c>
      <c r="F221" s="189" t="s">
        <v>1121</v>
      </c>
      <c r="G221" s="176"/>
      <c r="H221" s="176"/>
      <c r="I221" s="179"/>
      <c r="J221" s="190">
        <f>BK221</f>
        <v>0</v>
      </c>
      <c r="K221" s="176"/>
      <c r="L221" s="181"/>
      <c r="M221" s="182"/>
      <c r="N221" s="183"/>
      <c r="O221" s="183"/>
      <c r="P221" s="184">
        <f>SUM(P222:P223)</f>
        <v>0</v>
      </c>
      <c r="Q221" s="183"/>
      <c r="R221" s="184">
        <f>SUM(R222:R223)</f>
        <v>0</v>
      </c>
      <c r="S221" s="183"/>
      <c r="T221" s="185">
        <f>SUM(T222:T223)</f>
        <v>0</v>
      </c>
      <c r="AR221" s="186" t="s">
        <v>163</v>
      </c>
      <c r="AT221" s="187" t="s">
        <v>74</v>
      </c>
      <c r="AU221" s="187" t="s">
        <v>8</v>
      </c>
      <c r="AY221" s="186" t="s">
        <v>139</v>
      </c>
      <c r="BK221" s="188">
        <f>SUM(BK222:BK223)</f>
        <v>0</v>
      </c>
    </row>
    <row r="222" spans="1:65" s="2" customFormat="1" ht="16.5" customHeight="1">
      <c r="A222" s="34"/>
      <c r="B222" s="35"/>
      <c r="C222" s="191" t="s">
        <v>402</v>
      </c>
      <c r="D222" s="191" t="s">
        <v>141</v>
      </c>
      <c r="E222" s="192" t="s">
        <v>1331</v>
      </c>
      <c r="F222" s="193" t="s">
        <v>1332</v>
      </c>
      <c r="G222" s="194" t="s">
        <v>1124</v>
      </c>
      <c r="H222" s="195">
        <v>1</v>
      </c>
      <c r="I222" s="196"/>
      <c r="J222" s="195">
        <f>ROUND(I222*H222,0)</f>
        <v>0</v>
      </c>
      <c r="K222" s="193" t="s">
        <v>1136</v>
      </c>
      <c r="L222" s="39"/>
      <c r="M222" s="197" t="s">
        <v>1</v>
      </c>
      <c r="N222" s="198" t="s">
        <v>40</v>
      </c>
      <c r="O222" s="71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1" t="s">
        <v>1090</v>
      </c>
      <c r="AT222" s="201" t="s">
        <v>141</v>
      </c>
      <c r="AU222" s="201" t="s">
        <v>83</v>
      </c>
      <c r="AY222" s="17" t="s">
        <v>139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7" t="s">
        <v>8</v>
      </c>
      <c r="BK222" s="202">
        <f>ROUND(I222*H222,0)</f>
        <v>0</v>
      </c>
      <c r="BL222" s="17" t="s">
        <v>1090</v>
      </c>
      <c r="BM222" s="201" t="s">
        <v>1333</v>
      </c>
    </row>
    <row r="223" spans="1:65" s="2" customFormat="1" ht="24.2" customHeight="1">
      <c r="A223" s="34"/>
      <c r="B223" s="35"/>
      <c r="C223" s="191" t="s">
        <v>408</v>
      </c>
      <c r="D223" s="191" t="s">
        <v>141</v>
      </c>
      <c r="E223" s="192" t="s">
        <v>1334</v>
      </c>
      <c r="F223" s="193" t="s">
        <v>1335</v>
      </c>
      <c r="G223" s="194" t="s">
        <v>1124</v>
      </c>
      <c r="H223" s="195">
        <v>1</v>
      </c>
      <c r="I223" s="196"/>
      <c r="J223" s="195">
        <f>ROUND(I223*H223,0)</f>
        <v>0</v>
      </c>
      <c r="K223" s="193" t="s">
        <v>1136</v>
      </c>
      <c r="L223" s="39"/>
      <c r="M223" s="236" t="s">
        <v>1</v>
      </c>
      <c r="N223" s="237" t="s">
        <v>40</v>
      </c>
      <c r="O223" s="238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1" t="s">
        <v>1090</v>
      </c>
      <c r="AT223" s="201" t="s">
        <v>141</v>
      </c>
      <c r="AU223" s="201" t="s">
        <v>83</v>
      </c>
      <c r="AY223" s="17" t="s">
        <v>139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7" t="s">
        <v>8</v>
      </c>
      <c r="BK223" s="202">
        <f>ROUND(I223*H223,0)</f>
        <v>0</v>
      </c>
      <c r="BL223" s="17" t="s">
        <v>1090</v>
      </c>
      <c r="BM223" s="201" t="s">
        <v>1336</v>
      </c>
    </row>
    <row r="224" spans="1:31" s="2" customFormat="1" ht="6.95" customHeight="1">
      <c r="A224" s="34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39"/>
      <c r="M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sheetProtection algorithmName="SHA-512" hashValue="I7OnMihroFGZkLEnGtBf67MKYKG3rFHvYf41F4XoMIzMH60d+HXTbWQoArBskCmcfnwYTWjYqrm9dlehROs/WA==" saltValue="EZvVvIjZx7u0kkX9Fme1oXvx1n3sNNE44c+ogjpx/y2r0OPy37+KxaQVIJWZwZQ8wWrs+Hlqpxr8t0gz735JxQ==" spinCount="100000" sheet="1" objects="1" scenarios="1" formatColumns="0" formatRows="0" autoFilter="0"/>
  <autoFilter ref="C127:K22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103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9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1" t="s">
        <v>1353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27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27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9" t="s">
        <v>32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33</v>
      </c>
      <c r="F24" s="34"/>
      <c r="G24" s="34"/>
      <c r="H24" s="34"/>
      <c r="I24" s="119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9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21"/>
      <c r="B27" s="122"/>
      <c r="C27" s="121"/>
      <c r="D27" s="121"/>
      <c r="E27" s="304" t="s">
        <v>1</v>
      </c>
      <c r="F27" s="304"/>
      <c r="G27" s="304"/>
      <c r="H27" s="30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35</v>
      </c>
      <c r="E30" s="34"/>
      <c r="F30" s="34"/>
      <c r="G30" s="34"/>
      <c r="H30" s="34"/>
      <c r="I30" s="34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37</v>
      </c>
      <c r="G32" s="34"/>
      <c r="H32" s="34"/>
      <c r="I32" s="127" t="s">
        <v>36</v>
      </c>
      <c r="J32" s="127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8" t="s">
        <v>39</v>
      </c>
      <c r="E33" s="119" t="s">
        <v>40</v>
      </c>
      <c r="F33" s="129">
        <f>ROUND((SUM(BE118:BE233)),2)</f>
        <v>0</v>
      </c>
      <c r="G33" s="34"/>
      <c r="H33" s="34"/>
      <c r="I33" s="130">
        <v>0.21</v>
      </c>
      <c r="J33" s="129">
        <f>ROUND(((SUM(BE118:BE233))*I33),2)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9" t="s">
        <v>41</v>
      </c>
      <c r="F34" s="129">
        <f>ROUND((SUM(BF118:BF233)),2)</f>
        <v>0</v>
      </c>
      <c r="G34" s="34"/>
      <c r="H34" s="34"/>
      <c r="I34" s="130">
        <v>0.15</v>
      </c>
      <c r="J34" s="129">
        <f>ROUND(((SUM(BF118:BF233))*I34),2)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42</v>
      </c>
      <c r="F35" s="129">
        <f>ROUND((SUM(BG118:BG233)),2)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43</v>
      </c>
      <c r="F36" s="129">
        <f>ROUND((SUM(BH118:BH233)),2)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44</v>
      </c>
      <c r="F37" s="129">
        <f>ROUND((SUM(BI118:BI233)),2)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SO-401 - Veřejné osvětlení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Roman Charvát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115</v>
      </c>
      <c r="D94" s="150"/>
      <c r="E94" s="150"/>
      <c r="F94" s="150"/>
      <c r="G94" s="150"/>
      <c r="H94" s="150"/>
      <c r="I94" s="150"/>
      <c r="J94" s="151" t="s">
        <v>116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117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5" customHeight="1">
      <c r="B97" s="153"/>
      <c r="C97" s="154"/>
      <c r="D97" s="155" t="s">
        <v>480</v>
      </c>
      <c r="E97" s="156"/>
      <c r="F97" s="156"/>
      <c r="G97" s="156"/>
      <c r="H97" s="156"/>
      <c r="I97" s="156"/>
      <c r="J97" s="157">
        <f>J119</f>
        <v>0</v>
      </c>
      <c r="K97" s="154"/>
      <c r="L97" s="158"/>
    </row>
    <row r="98" spans="2:12" s="10" customFormat="1" ht="19.9" customHeight="1">
      <c r="B98" s="159"/>
      <c r="C98" s="104"/>
      <c r="D98" s="160" t="s">
        <v>1354</v>
      </c>
      <c r="E98" s="161"/>
      <c r="F98" s="161"/>
      <c r="G98" s="161"/>
      <c r="H98" s="161"/>
      <c r="I98" s="161"/>
      <c r="J98" s="162">
        <f>J120</f>
        <v>0</v>
      </c>
      <c r="K98" s="104"/>
      <c r="L98" s="163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124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5" t="str">
        <f>E7</f>
        <v>Stavební úpravy v ulici J. Šíra Vrchlabí</v>
      </c>
      <c r="F108" s="306"/>
      <c r="G108" s="306"/>
      <c r="H108" s="30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108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53" t="str">
        <f>E9</f>
        <v>SO-401 - Veřejné osvětlení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1. 2. 2023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30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32</v>
      </c>
      <c r="J115" s="32" t="str">
        <f>E24</f>
        <v>Ing. Roman Charvát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64"/>
      <c r="B117" s="165"/>
      <c r="C117" s="166" t="s">
        <v>125</v>
      </c>
      <c r="D117" s="167" t="s">
        <v>60</v>
      </c>
      <c r="E117" s="167" t="s">
        <v>56</v>
      </c>
      <c r="F117" s="167" t="s">
        <v>57</v>
      </c>
      <c r="G117" s="167" t="s">
        <v>126</v>
      </c>
      <c r="H117" s="167" t="s">
        <v>127</v>
      </c>
      <c r="I117" s="167" t="s">
        <v>128</v>
      </c>
      <c r="J117" s="167" t="s">
        <v>116</v>
      </c>
      <c r="K117" s="168" t="s">
        <v>129</v>
      </c>
      <c r="L117" s="169"/>
      <c r="M117" s="75" t="s">
        <v>1</v>
      </c>
      <c r="N117" s="76" t="s">
        <v>39</v>
      </c>
      <c r="O117" s="76" t="s">
        <v>130</v>
      </c>
      <c r="P117" s="76" t="s">
        <v>131</v>
      </c>
      <c r="Q117" s="76" t="s">
        <v>132</v>
      </c>
      <c r="R117" s="76" t="s">
        <v>133</v>
      </c>
      <c r="S117" s="76" t="s">
        <v>134</v>
      </c>
      <c r="T117" s="77" t="s">
        <v>135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</row>
    <row r="118" spans="1:63" s="2" customFormat="1" ht="22.9" customHeight="1">
      <c r="A118" s="34"/>
      <c r="B118" s="35"/>
      <c r="C118" s="82" t="s">
        <v>136</v>
      </c>
      <c r="D118" s="36"/>
      <c r="E118" s="36"/>
      <c r="F118" s="36"/>
      <c r="G118" s="36"/>
      <c r="H118" s="36"/>
      <c r="I118" s="36"/>
      <c r="J118" s="170">
        <f>BK118</f>
        <v>0</v>
      </c>
      <c r="K118" s="36"/>
      <c r="L118" s="39"/>
      <c r="M118" s="78"/>
      <c r="N118" s="171"/>
      <c r="O118" s="79"/>
      <c r="P118" s="172">
        <f>P119</f>
        <v>0</v>
      </c>
      <c r="Q118" s="79"/>
      <c r="R118" s="172">
        <f>R119</f>
        <v>0</v>
      </c>
      <c r="S118" s="79"/>
      <c r="T118" s="173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74</v>
      </c>
      <c r="AU118" s="17" t="s">
        <v>118</v>
      </c>
      <c r="BK118" s="174">
        <f>BK119</f>
        <v>0</v>
      </c>
    </row>
    <row r="119" spans="2:63" s="12" customFormat="1" ht="25.9" customHeight="1">
      <c r="B119" s="175"/>
      <c r="C119" s="176"/>
      <c r="D119" s="177" t="s">
        <v>74</v>
      </c>
      <c r="E119" s="178" t="s">
        <v>1068</v>
      </c>
      <c r="F119" s="178" t="s">
        <v>1069</v>
      </c>
      <c r="G119" s="176"/>
      <c r="H119" s="176"/>
      <c r="I119" s="179"/>
      <c r="J119" s="180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86" t="s">
        <v>83</v>
      </c>
      <c r="AT119" s="187" t="s">
        <v>74</v>
      </c>
      <c r="AU119" s="187" t="s">
        <v>75</v>
      </c>
      <c r="AY119" s="186" t="s">
        <v>139</v>
      </c>
      <c r="BK119" s="188">
        <f>BK120</f>
        <v>0</v>
      </c>
    </row>
    <row r="120" spans="2:63" s="12" customFormat="1" ht="22.9" customHeight="1">
      <c r="B120" s="175"/>
      <c r="C120" s="176"/>
      <c r="D120" s="177" t="s">
        <v>74</v>
      </c>
      <c r="E120" s="189" t="s">
        <v>1355</v>
      </c>
      <c r="F120" s="189" t="s">
        <v>1356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SUM(P121:P233)</f>
        <v>0</v>
      </c>
      <c r="Q120" s="183"/>
      <c r="R120" s="184">
        <f>SUM(R121:R233)</f>
        <v>0</v>
      </c>
      <c r="S120" s="183"/>
      <c r="T120" s="185">
        <f>SUM(T121:T233)</f>
        <v>0</v>
      </c>
      <c r="AR120" s="186" t="s">
        <v>83</v>
      </c>
      <c r="AT120" s="187" t="s">
        <v>74</v>
      </c>
      <c r="AU120" s="187" t="s">
        <v>8</v>
      </c>
      <c r="AY120" s="186" t="s">
        <v>139</v>
      </c>
      <c r="BK120" s="188">
        <f>SUM(BK121:BK233)</f>
        <v>0</v>
      </c>
    </row>
    <row r="121" spans="1:65" s="2" customFormat="1" ht="16.5" customHeight="1">
      <c r="A121" s="34"/>
      <c r="B121" s="35"/>
      <c r="C121" s="191" t="s">
        <v>336</v>
      </c>
      <c r="D121" s="191" t="s">
        <v>141</v>
      </c>
      <c r="E121" s="192" t="s">
        <v>1357</v>
      </c>
      <c r="F121" s="193" t="s">
        <v>1358</v>
      </c>
      <c r="G121" s="194" t="s">
        <v>1359</v>
      </c>
      <c r="H121" s="195">
        <v>1</v>
      </c>
      <c r="I121" s="196"/>
      <c r="J121" s="195">
        <f>ROUND(I121*H121,0)</f>
        <v>0</v>
      </c>
      <c r="K121" s="193" t="s">
        <v>1</v>
      </c>
      <c r="L121" s="39"/>
      <c r="M121" s="197" t="s">
        <v>1</v>
      </c>
      <c r="N121" s="198" t="s">
        <v>40</v>
      </c>
      <c r="O121" s="71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1" t="s">
        <v>146</v>
      </c>
      <c r="AT121" s="201" t="s">
        <v>141</v>
      </c>
      <c r="AU121" s="201" t="s">
        <v>83</v>
      </c>
      <c r="AY121" s="17" t="s">
        <v>139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7" t="s">
        <v>8</v>
      </c>
      <c r="BK121" s="202">
        <f>ROUND(I121*H121,0)</f>
        <v>0</v>
      </c>
      <c r="BL121" s="17" t="s">
        <v>146</v>
      </c>
      <c r="BM121" s="201" t="s">
        <v>1360</v>
      </c>
    </row>
    <row r="122" spans="1:65" s="2" customFormat="1" ht="16.5" customHeight="1">
      <c r="A122" s="34"/>
      <c r="B122" s="35"/>
      <c r="C122" s="191" t="s">
        <v>341</v>
      </c>
      <c r="D122" s="191" t="s">
        <v>141</v>
      </c>
      <c r="E122" s="192" t="s">
        <v>1361</v>
      </c>
      <c r="F122" s="193" t="s">
        <v>1362</v>
      </c>
      <c r="G122" s="194" t="s">
        <v>1359</v>
      </c>
      <c r="H122" s="195">
        <v>2</v>
      </c>
      <c r="I122" s="196"/>
      <c r="J122" s="195">
        <f>ROUND(I122*H122,0)</f>
        <v>0</v>
      </c>
      <c r="K122" s="193" t="s">
        <v>1</v>
      </c>
      <c r="L122" s="39"/>
      <c r="M122" s="197" t="s">
        <v>1</v>
      </c>
      <c r="N122" s="198" t="s">
        <v>40</v>
      </c>
      <c r="O122" s="7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1" t="s">
        <v>146</v>
      </c>
      <c r="AT122" s="201" t="s">
        <v>141</v>
      </c>
      <c r="AU122" s="201" t="s">
        <v>83</v>
      </c>
      <c r="AY122" s="17" t="s">
        <v>139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7" t="s">
        <v>8</v>
      </c>
      <c r="BK122" s="202">
        <f>ROUND(I122*H122,0)</f>
        <v>0</v>
      </c>
      <c r="BL122" s="17" t="s">
        <v>146</v>
      </c>
      <c r="BM122" s="201" t="s">
        <v>1363</v>
      </c>
    </row>
    <row r="123" spans="1:65" s="2" customFormat="1" ht="16.5" customHeight="1">
      <c r="A123" s="34"/>
      <c r="B123" s="35"/>
      <c r="C123" s="191" t="s">
        <v>346</v>
      </c>
      <c r="D123" s="191" t="s">
        <v>141</v>
      </c>
      <c r="E123" s="192" t="s">
        <v>1364</v>
      </c>
      <c r="F123" s="193" t="s">
        <v>1365</v>
      </c>
      <c r="G123" s="194" t="s">
        <v>295</v>
      </c>
      <c r="H123" s="195">
        <v>250</v>
      </c>
      <c r="I123" s="196"/>
      <c r="J123" s="195">
        <f>ROUND(I123*H123,0)</f>
        <v>0</v>
      </c>
      <c r="K123" s="193" t="s">
        <v>1</v>
      </c>
      <c r="L123" s="39"/>
      <c r="M123" s="197" t="s">
        <v>1</v>
      </c>
      <c r="N123" s="198" t="s">
        <v>40</v>
      </c>
      <c r="O123" s="71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1" t="s">
        <v>146</v>
      </c>
      <c r="AT123" s="201" t="s">
        <v>141</v>
      </c>
      <c r="AU123" s="201" t="s">
        <v>83</v>
      </c>
      <c r="AY123" s="17" t="s">
        <v>139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7" t="s">
        <v>8</v>
      </c>
      <c r="BK123" s="202">
        <f>ROUND(I123*H123,0)</f>
        <v>0</v>
      </c>
      <c r="BL123" s="17" t="s">
        <v>146</v>
      </c>
      <c r="BM123" s="201" t="s">
        <v>1366</v>
      </c>
    </row>
    <row r="124" spans="2:51" s="14" customFormat="1" ht="11.25">
      <c r="B124" s="214"/>
      <c r="C124" s="215"/>
      <c r="D124" s="205" t="s">
        <v>148</v>
      </c>
      <c r="E124" s="216" t="s">
        <v>1</v>
      </c>
      <c r="F124" s="217" t="s">
        <v>1367</v>
      </c>
      <c r="G124" s="215"/>
      <c r="H124" s="218">
        <v>250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148</v>
      </c>
      <c r="AU124" s="224" t="s">
        <v>83</v>
      </c>
      <c r="AV124" s="14" t="s">
        <v>83</v>
      </c>
      <c r="AW124" s="14" t="s">
        <v>31</v>
      </c>
      <c r="AX124" s="14" t="s">
        <v>75</v>
      </c>
      <c r="AY124" s="224" t="s">
        <v>139</v>
      </c>
    </row>
    <row r="125" spans="2:51" s="15" customFormat="1" ht="11.25">
      <c r="B125" s="225"/>
      <c r="C125" s="226"/>
      <c r="D125" s="205" t="s">
        <v>148</v>
      </c>
      <c r="E125" s="227" t="s">
        <v>1</v>
      </c>
      <c r="F125" s="228" t="s">
        <v>151</v>
      </c>
      <c r="G125" s="226"/>
      <c r="H125" s="229">
        <v>250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148</v>
      </c>
      <c r="AU125" s="235" t="s">
        <v>83</v>
      </c>
      <c r="AV125" s="15" t="s">
        <v>146</v>
      </c>
      <c r="AW125" s="15" t="s">
        <v>31</v>
      </c>
      <c r="AX125" s="15" t="s">
        <v>8</v>
      </c>
      <c r="AY125" s="235" t="s">
        <v>139</v>
      </c>
    </row>
    <row r="126" spans="1:65" s="2" customFormat="1" ht="16.5" customHeight="1">
      <c r="A126" s="34"/>
      <c r="B126" s="35"/>
      <c r="C126" s="191" t="s">
        <v>352</v>
      </c>
      <c r="D126" s="191" t="s">
        <v>141</v>
      </c>
      <c r="E126" s="192" t="s">
        <v>1368</v>
      </c>
      <c r="F126" s="193" t="s">
        <v>1369</v>
      </c>
      <c r="G126" s="194" t="s">
        <v>1359</v>
      </c>
      <c r="H126" s="195">
        <v>1</v>
      </c>
      <c r="I126" s="196"/>
      <c r="J126" s="195">
        <f aca="true" t="shared" si="0" ref="J126:J157">ROUND(I126*H126,0)</f>
        <v>0</v>
      </c>
      <c r="K126" s="193" t="s">
        <v>1</v>
      </c>
      <c r="L126" s="39"/>
      <c r="M126" s="197" t="s">
        <v>1</v>
      </c>
      <c r="N126" s="198" t="s">
        <v>40</v>
      </c>
      <c r="O126" s="71"/>
      <c r="P126" s="199">
        <f aca="true" t="shared" si="1" ref="P126:P157">O126*H126</f>
        <v>0</v>
      </c>
      <c r="Q126" s="199">
        <v>0</v>
      </c>
      <c r="R126" s="199">
        <f aca="true" t="shared" si="2" ref="R126:R157">Q126*H126</f>
        <v>0</v>
      </c>
      <c r="S126" s="199">
        <v>0</v>
      </c>
      <c r="T126" s="200">
        <f aca="true" t="shared" si="3" ref="T126:T157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1" t="s">
        <v>146</v>
      </c>
      <c r="AT126" s="201" t="s">
        <v>141</v>
      </c>
      <c r="AU126" s="201" t="s">
        <v>83</v>
      </c>
      <c r="AY126" s="17" t="s">
        <v>139</v>
      </c>
      <c r="BE126" s="202">
        <f aca="true" t="shared" si="4" ref="BE126:BE157">IF(N126="základní",J126,0)</f>
        <v>0</v>
      </c>
      <c r="BF126" s="202">
        <f aca="true" t="shared" si="5" ref="BF126:BF157">IF(N126="snížená",J126,0)</f>
        <v>0</v>
      </c>
      <c r="BG126" s="202">
        <f aca="true" t="shared" si="6" ref="BG126:BG157">IF(N126="zákl. přenesená",J126,0)</f>
        <v>0</v>
      </c>
      <c r="BH126" s="202">
        <f aca="true" t="shared" si="7" ref="BH126:BH157">IF(N126="sníž. přenesená",J126,0)</f>
        <v>0</v>
      </c>
      <c r="BI126" s="202">
        <f aca="true" t="shared" si="8" ref="BI126:BI157">IF(N126="nulová",J126,0)</f>
        <v>0</v>
      </c>
      <c r="BJ126" s="17" t="s">
        <v>8</v>
      </c>
      <c r="BK126" s="202">
        <f aca="true" t="shared" si="9" ref="BK126:BK157">ROUND(I126*H126,0)</f>
        <v>0</v>
      </c>
      <c r="BL126" s="17" t="s">
        <v>146</v>
      </c>
      <c r="BM126" s="201" t="s">
        <v>1370</v>
      </c>
    </row>
    <row r="127" spans="1:65" s="2" customFormat="1" ht="16.5" customHeight="1">
      <c r="A127" s="34"/>
      <c r="B127" s="35"/>
      <c r="C127" s="191" t="s">
        <v>359</v>
      </c>
      <c r="D127" s="191" t="s">
        <v>141</v>
      </c>
      <c r="E127" s="192" t="s">
        <v>1371</v>
      </c>
      <c r="F127" s="193" t="s">
        <v>1372</v>
      </c>
      <c r="G127" s="194" t="s">
        <v>1359</v>
      </c>
      <c r="H127" s="195">
        <v>1</v>
      </c>
      <c r="I127" s="196"/>
      <c r="J127" s="195">
        <f t="shared" si="0"/>
        <v>0</v>
      </c>
      <c r="K127" s="193" t="s">
        <v>1</v>
      </c>
      <c r="L127" s="39"/>
      <c r="M127" s="197" t="s">
        <v>1</v>
      </c>
      <c r="N127" s="198" t="s">
        <v>40</v>
      </c>
      <c r="O127" s="71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1" t="s">
        <v>146</v>
      </c>
      <c r="AT127" s="201" t="s">
        <v>141</v>
      </c>
      <c r="AU127" s="201" t="s">
        <v>83</v>
      </c>
      <c r="AY127" s="17" t="s">
        <v>139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7" t="s">
        <v>8</v>
      </c>
      <c r="BK127" s="202">
        <f t="shared" si="9"/>
        <v>0</v>
      </c>
      <c r="BL127" s="17" t="s">
        <v>146</v>
      </c>
      <c r="BM127" s="201" t="s">
        <v>1373</v>
      </c>
    </row>
    <row r="128" spans="1:65" s="2" customFormat="1" ht="16.5" customHeight="1">
      <c r="A128" s="34"/>
      <c r="B128" s="35"/>
      <c r="C128" s="191" t="s">
        <v>366</v>
      </c>
      <c r="D128" s="191" t="s">
        <v>141</v>
      </c>
      <c r="E128" s="192" t="s">
        <v>1374</v>
      </c>
      <c r="F128" s="193" t="s">
        <v>1375</v>
      </c>
      <c r="G128" s="194" t="s">
        <v>1359</v>
      </c>
      <c r="H128" s="195">
        <v>7</v>
      </c>
      <c r="I128" s="196"/>
      <c r="J128" s="195">
        <f t="shared" si="0"/>
        <v>0</v>
      </c>
      <c r="K128" s="193" t="s">
        <v>1</v>
      </c>
      <c r="L128" s="39"/>
      <c r="M128" s="197" t="s">
        <v>1</v>
      </c>
      <c r="N128" s="198" t="s">
        <v>40</v>
      </c>
      <c r="O128" s="71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1" t="s">
        <v>146</v>
      </c>
      <c r="AT128" s="201" t="s">
        <v>141</v>
      </c>
      <c r="AU128" s="201" t="s">
        <v>83</v>
      </c>
      <c r="AY128" s="17" t="s">
        <v>139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7" t="s">
        <v>8</v>
      </c>
      <c r="BK128" s="202">
        <f t="shared" si="9"/>
        <v>0</v>
      </c>
      <c r="BL128" s="17" t="s">
        <v>146</v>
      </c>
      <c r="BM128" s="201" t="s">
        <v>1376</v>
      </c>
    </row>
    <row r="129" spans="1:65" s="2" customFormat="1" ht="16.5" customHeight="1">
      <c r="A129" s="34"/>
      <c r="B129" s="35"/>
      <c r="C129" s="191" t="s">
        <v>370</v>
      </c>
      <c r="D129" s="191" t="s">
        <v>141</v>
      </c>
      <c r="E129" s="192" t="s">
        <v>1377</v>
      </c>
      <c r="F129" s="193" t="s">
        <v>1378</v>
      </c>
      <c r="G129" s="194" t="s">
        <v>1359</v>
      </c>
      <c r="H129" s="195">
        <v>1</v>
      </c>
      <c r="I129" s="196"/>
      <c r="J129" s="195">
        <f t="shared" si="0"/>
        <v>0</v>
      </c>
      <c r="K129" s="193" t="s">
        <v>1</v>
      </c>
      <c r="L129" s="39"/>
      <c r="M129" s="197" t="s">
        <v>1</v>
      </c>
      <c r="N129" s="198" t="s">
        <v>40</v>
      </c>
      <c r="O129" s="71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1" t="s">
        <v>146</v>
      </c>
      <c r="AT129" s="201" t="s">
        <v>141</v>
      </c>
      <c r="AU129" s="201" t="s">
        <v>83</v>
      </c>
      <c r="AY129" s="17" t="s">
        <v>139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17" t="s">
        <v>8</v>
      </c>
      <c r="BK129" s="202">
        <f t="shared" si="9"/>
        <v>0</v>
      </c>
      <c r="BL129" s="17" t="s">
        <v>146</v>
      </c>
      <c r="BM129" s="201" t="s">
        <v>1379</v>
      </c>
    </row>
    <row r="130" spans="1:65" s="2" customFormat="1" ht="16.5" customHeight="1">
      <c r="A130" s="34"/>
      <c r="B130" s="35"/>
      <c r="C130" s="191" t="s">
        <v>376</v>
      </c>
      <c r="D130" s="191" t="s">
        <v>141</v>
      </c>
      <c r="E130" s="192" t="s">
        <v>1380</v>
      </c>
      <c r="F130" s="193" t="s">
        <v>1100</v>
      </c>
      <c r="G130" s="194" t="s">
        <v>1359</v>
      </c>
      <c r="H130" s="195">
        <v>1</v>
      </c>
      <c r="I130" s="196"/>
      <c r="J130" s="195">
        <f t="shared" si="0"/>
        <v>0</v>
      </c>
      <c r="K130" s="193" t="s">
        <v>1</v>
      </c>
      <c r="L130" s="39"/>
      <c r="M130" s="197" t="s">
        <v>1</v>
      </c>
      <c r="N130" s="198" t="s">
        <v>40</v>
      </c>
      <c r="O130" s="71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1" t="s">
        <v>146</v>
      </c>
      <c r="AT130" s="201" t="s">
        <v>141</v>
      </c>
      <c r="AU130" s="201" t="s">
        <v>83</v>
      </c>
      <c r="AY130" s="17" t="s">
        <v>139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17" t="s">
        <v>8</v>
      </c>
      <c r="BK130" s="202">
        <f t="shared" si="9"/>
        <v>0</v>
      </c>
      <c r="BL130" s="17" t="s">
        <v>146</v>
      </c>
      <c r="BM130" s="201" t="s">
        <v>1381</v>
      </c>
    </row>
    <row r="131" spans="1:65" s="2" customFormat="1" ht="16.5" customHeight="1">
      <c r="A131" s="34"/>
      <c r="B131" s="35"/>
      <c r="C131" s="191" t="s">
        <v>380</v>
      </c>
      <c r="D131" s="191" t="s">
        <v>141</v>
      </c>
      <c r="E131" s="192" t="s">
        <v>1382</v>
      </c>
      <c r="F131" s="193" t="s">
        <v>1103</v>
      </c>
      <c r="G131" s="194" t="s">
        <v>1359</v>
      </c>
      <c r="H131" s="195">
        <v>1</v>
      </c>
      <c r="I131" s="196"/>
      <c r="J131" s="195">
        <f t="shared" si="0"/>
        <v>0</v>
      </c>
      <c r="K131" s="193" t="s">
        <v>1</v>
      </c>
      <c r="L131" s="39"/>
      <c r="M131" s="197" t="s">
        <v>1</v>
      </c>
      <c r="N131" s="198" t="s">
        <v>40</v>
      </c>
      <c r="O131" s="71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1" t="s">
        <v>146</v>
      </c>
      <c r="AT131" s="201" t="s">
        <v>141</v>
      </c>
      <c r="AU131" s="201" t="s">
        <v>83</v>
      </c>
      <c r="AY131" s="17" t="s">
        <v>139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17" t="s">
        <v>8</v>
      </c>
      <c r="BK131" s="202">
        <f t="shared" si="9"/>
        <v>0</v>
      </c>
      <c r="BL131" s="17" t="s">
        <v>146</v>
      </c>
      <c r="BM131" s="201" t="s">
        <v>1383</v>
      </c>
    </row>
    <row r="132" spans="1:65" s="2" customFormat="1" ht="16.5" customHeight="1">
      <c r="A132" s="34"/>
      <c r="B132" s="35"/>
      <c r="C132" s="191" t="s">
        <v>351</v>
      </c>
      <c r="D132" s="191" t="s">
        <v>141</v>
      </c>
      <c r="E132" s="192" t="s">
        <v>1384</v>
      </c>
      <c r="F132" s="193" t="s">
        <v>1385</v>
      </c>
      <c r="G132" s="194" t="s">
        <v>1359</v>
      </c>
      <c r="H132" s="195">
        <v>1</v>
      </c>
      <c r="I132" s="196"/>
      <c r="J132" s="195">
        <f t="shared" si="0"/>
        <v>0</v>
      </c>
      <c r="K132" s="193" t="s">
        <v>1</v>
      </c>
      <c r="L132" s="39"/>
      <c r="M132" s="197" t="s">
        <v>1</v>
      </c>
      <c r="N132" s="198" t="s">
        <v>40</v>
      </c>
      <c r="O132" s="71"/>
      <c r="P132" s="199">
        <f t="shared" si="1"/>
        <v>0</v>
      </c>
      <c r="Q132" s="199">
        <v>0</v>
      </c>
      <c r="R132" s="199">
        <f t="shared" si="2"/>
        <v>0</v>
      </c>
      <c r="S132" s="199">
        <v>0</v>
      </c>
      <c r="T132" s="20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1" t="s">
        <v>146</v>
      </c>
      <c r="AT132" s="201" t="s">
        <v>141</v>
      </c>
      <c r="AU132" s="201" t="s">
        <v>83</v>
      </c>
      <c r="AY132" s="17" t="s">
        <v>139</v>
      </c>
      <c r="BE132" s="202">
        <f t="shared" si="4"/>
        <v>0</v>
      </c>
      <c r="BF132" s="202">
        <f t="shared" si="5"/>
        <v>0</v>
      </c>
      <c r="BG132" s="202">
        <f t="shared" si="6"/>
        <v>0</v>
      </c>
      <c r="BH132" s="202">
        <f t="shared" si="7"/>
        <v>0</v>
      </c>
      <c r="BI132" s="202">
        <f t="shared" si="8"/>
        <v>0</v>
      </c>
      <c r="BJ132" s="17" t="s">
        <v>8</v>
      </c>
      <c r="BK132" s="202">
        <f t="shared" si="9"/>
        <v>0</v>
      </c>
      <c r="BL132" s="17" t="s">
        <v>146</v>
      </c>
      <c r="BM132" s="201" t="s">
        <v>1386</v>
      </c>
    </row>
    <row r="133" spans="1:65" s="2" customFormat="1" ht="21.75" customHeight="1">
      <c r="A133" s="34"/>
      <c r="B133" s="35"/>
      <c r="C133" s="191" t="s">
        <v>391</v>
      </c>
      <c r="D133" s="191" t="s">
        <v>141</v>
      </c>
      <c r="E133" s="192" t="s">
        <v>1387</v>
      </c>
      <c r="F133" s="193" t="s">
        <v>1388</v>
      </c>
      <c r="G133" s="194" t="s">
        <v>1359</v>
      </c>
      <c r="H133" s="195">
        <v>1</v>
      </c>
      <c r="I133" s="196"/>
      <c r="J133" s="195">
        <f t="shared" si="0"/>
        <v>0</v>
      </c>
      <c r="K133" s="193" t="s">
        <v>1</v>
      </c>
      <c r="L133" s="39"/>
      <c r="M133" s="197" t="s">
        <v>1</v>
      </c>
      <c r="N133" s="198" t="s">
        <v>40</v>
      </c>
      <c r="O133" s="71"/>
      <c r="P133" s="199">
        <f t="shared" si="1"/>
        <v>0</v>
      </c>
      <c r="Q133" s="199">
        <v>0</v>
      </c>
      <c r="R133" s="199">
        <f t="shared" si="2"/>
        <v>0</v>
      </c>
      <c r="S133" s="199">
        <v>0</v>
      </c>
      <c r="T133" s="20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146</v>
      </c>
      <c r="AT133" s="201" t="s">
        <v>141</v>
      </c>
      <c r="AU133" s="201" t="s">
        <v>83</v>
      </c>
      <c r="AY133" s="17" t="s">
        <v>139</v>
      </c>
      <c r="BE133" s="202">
        <f t="shared" si="4"/>
        <v>0</v>
      </c>
      <c r="BF133" s="202">
        <f t="shared" si="5"/>
        <v>0</v>
      </c>
      <c r="BG133" s="202">
        <f t="shared" si="6"/>
        <v>0</v>
      </c>
      <c r="BH133" s="202">
        <f t="shared" si="7"/>
        <v>0</v>
      </c>
      <c r="BI133" s="202">
        <f t="shared" si="8"/>
        <v>0</v>
      </c>
      <c r="BJ133" s="17" t="s">
        <v>8</v>
      </c>
      <c r="BK133" s="202">
        <f t="shared" si="9"/>
        <v>0</v>
      </c>
      <c r="BL133" s="17" t="s">
        <v>146</v>
      </c>
      <c r="BM133" s="201" t="s">
        <v>1389</v>
      </c>
    </row>
    <row r="134" spans="1:65" s="2" customFormat="1" ht="21.75" customHeight="1">
      <c r="A134" s="34"/>
      <c r="B134" s="35"/>
      <c r="C134" s="191" t="s">
        <v>395</v>
      </c>
      <c r="D134" s="191" t="s">
        <v>141</v>
      </c>
      <c r="E134" s="192" t="s">
        <v>1390</v>
      </c>
      <c r="F134" s="193" t="s">
        <v>1391</v>
      </c>
      <c r="G134" s="194" t="s">
        <v>1359</v>
      </c>
      <c r="H134" s="195">
        <v>1</v>
      </c>
      <c r="I134" s="196"/>
      <c r="J134" s="195">
        <f t="shared" si="0"/>
        <v>0</v>
      </c>
      <c r="K134" s="193" t="s">
        <v>1</v>
      </c>
      <c r="L134" s="39"/>
      <c r="M134" s="197" t="s">
        <v>1</v>
      </c>
      <c r="N134" s="198" t="s">
        <v>40</v>
      </c>
      <c r="O134" s="71"/>
      <c r="P134" s="199">
        <f t="shared" si="1"/>
        <v>0</v>
      </c>
      <c r="Q134" s="199">
        <v>0</v>
      </c>
      <c r="R134" s="199">
        <f t="shared" si="2"/>
        <v>0</v>
      </c>
      <c r="S134" s="199">
        <v>0</v>
      </c>
      <c r="T134" s="20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146</v>
      </c>
      <c r="AT134" s="201" t="s">
        <v>141</v>
      </c>
      <c r="AU134" s="201" t="s">
        <v>83</v>
      </c>
      <c r="AY134" s="17" t="s">
        <v>139</v>
      </c>
      <c r="BE134" s="202">
        <f t="shared" si="4"/>
        <v>0</v>
      </c>
      <c r="BF134" s="202">
        <f t="shared" si="5"/>
        <v>0</v>
      </c>
      <c r="BG134" s="202">
        <f t="shared" si="6"/>
        <v>0</v>
      </c>
      <c r="BH134" s="202">
        <f t="shared" si="7"/>
        <v>0</v>
      </c>
      <c r="BI134" s="202">
        <f t="shared" si="8"/>
        <v>0</v>
      </c>
      <c r="BJ134" s="17" t="s">
        <v>8</v>
      </c>
      <c r="BK134" s="202">
        <f t="shared" si="9"/>
        <v>0</v>
      </c>
      <c r="BL134" s="17" t="s">
        <v>146</v>
      </c>
      <c r="BM134" s="201" t="s">
        <v>1392</v>
      </c>
    </row>
    <row r="135" spans="1:65" s="2" customFormat="1" ht="16.5" customHeight="1">
      <c r="A135" s="34"/>
      <c r="B135" s="35"/>
      <c r="C135" s="241" t="s">
        <v>397</v>
      </c>
      <c r="D135" s="241" t="s">
        <v>560</v>
      </c>
      <c r="E135" s="242" t="s">
        <v>1393</v>
      </c>
      <c r="F135" s="243" t="s">
        <v>1394</v>
      </c>
      <c r="G135" s="244" t="s">
        <v>1359</v>
      </c>
      <c r="H135" s="245">
        <v>7</v>
      </c>
      <c r="I135" s="246"/>
      <c r="J135" s="245">
        <f t="shared" si="0"/>
        <v>0</v>
      </c>
      <c r="K135" s="243" t="s">
        <v>1</v>
      </c>
      <c r="L135" s="247"/>
      <c r="M135" s="248" t="s">
        <v>1</v>
      </c>
      <c r="N135" s="249" t="s">
        <v>40</v>
      </c>
      <c r="O135" s="71"/>
      <c r="P135" s="199">
        <f t="shared" si="1"/>
        <v>0</v>
      </c>
      <c r="Q135" s="199">
        <v>0</v>
      </c>
      <c r="R135" s="199">
        <f t="shared" si="2"/>
        <v>0</v>
      </c>
      <c r="S135" s="199">
        <v>0</v>
      </c>
      <c r="T135" s="20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181</v>
      </c>
      <c r="AT135" s="201" t="s">
        <v>560</v>
      </c>
      <c r="AU135" s="201" t="s">
        <v>83</v>
      </c>
      <c r="AY135" s="17" t="s">
        <v>139</v>
      </c>
      <c r="BE135" s="202">
        <f t="shared" si="4"/>
        <v>0</v>
      </c>
      <c r="BF135" s="202">
        <f t="shared" si="5"/>
        <v>0</v>
      </c>
      <c r="BG135" s="202">
        <f t="shared" si="6"/>
        <v>0</v>
      </c>
      <c r="BH135" s="202">
        <f t="shared" si="7"/>
        <v>0</v>
      </c>
      <c r="BI135" s="202">
        <f t="shared" si="8"/>
        <v>0</v>
      </c>
      <c r="BJ135" s="17" t="s">
        <v>8</v>
      </c>
      <c r="BK135" s="202">
        <f t="shared" si="9"/>
        <v>0</v>
      </c>
      <c r="BL135" s="17" t="s">
        <v>146</v>
      </c>
      <c r="BM135" s="201" t="s">
        <v>1395</v>
      </c>
    </row>
    <row r="136" spans="1:65" s="2" customFormat="1" ht="21.75" customHeight="1">
      <c r="A136" s="34"/>
      <c r="B136" s="35"/>
      <c r="C136" s="241" t="s">
        <v>402</v>
      </c>
      <c r="D136" s="241" t="s">
        <v>560</v>
      </c>
      <c r="E136" s="242" t="s">
        <v>1396</v>
      </c>
      <c r="F136" s="243" t="s">
        <v>1397</v>
      </c>
      <c r="G136" s="244" t="s">
        <v>1359</v>
      </c>
      <c r="H136" s="245">
        <v>7</v>
      </c>
      <c r="I136" s="246"/>
      <c r="J136" s="245">
        <f t="shared" si="0"/>
        <v>0</v>
      </c>
      <c r="K136" s="243" t="s">
        <v>1</v>
      </c>
      <c r="L136" s="247"/>
      <c r="M136" s="248" t="s">
        <v>1</v>
      </c>
      <c r="N136" s="249" t="s">
        <v>40</v>
      </c>
      <c r="O136" s="71"/>
      <c r="P136" s="199">
        <f t="shared" si="1"/>
        <v>0</v>
      </c>
      <c r="Q136" s="199">
        <v>0</v>
      </c>
      <c r="R136" s="199">
        <f t="shared" si="2"/>
        <v>0</v>
      </c>
      <c r="S136" s="199">
        <v>0</v>
      </c>
      <c r="T136" s="20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1" t="s">
        <v>181</v>
      </c>
      <c r="AT136" s="201" t="s">
        <v>560</v>
      </c>
      <c r="AU136" s="201" t="s">
        <v>83</v>
      </c>
      <c r="AY136" s="17" t="s">
        <v>139</v>
      </c>
      <c r="BE136" s="202">
        <f t="shared" si="4"/>
        <v>0</v>
      </c>
      <c r="BF136" s="202">
        <f t="shared" si="5"/>
        <v>0</v>
      </c>
      <c r="BG136" s="202">
        <f t="shared" si="6"/>
        <v>0</v>
      </c>
      <c r="BH136" s="202">
        <f t="shared" si="7"/>
        <v>0</v>
      </c>
      <c r="BI136" s="202">
        <f t="shared" si="8"/>
        <v>0</v>
      </c>
      <c r="BJ136" s="17" t="s">
        <v>8</v>
      </c>
      <c r="BK136" s="202">
        <f t="shared" si="9"/>
        <v>0</v>
      </c>
      <c r="BL136" s="17" t="s">
        <v>146</v>
      </c>
      <c r="BM136" s="201" t="s">
        <v>1398</v>
      </c>
    </row>
    <row r="137" spans="1:65" s="2" customFormat="1" ht="16.5" customHeight="1">
      <c r="A137" s="34"/>
      <c r="B137" s="35"/>
      <c r="C137" s="241" t="s">
        <v>408</v>
      </c>
      <c r="D137" s="241" t="s">
        <v>560</v>
      </c>
      <c r="E137" s="242" t="s">
        <v>1399</v>
      </c>
      <c r="F137" s="243" t="s">
        <v>1400</v>
      </c>
      <c r="G137" s="244" t="s">
        <v>295</v>
      </c>
      <c r="H137" s="245">
        <v>225</v>
      </c>
      <c r="I137" s="246"/>
      <c r="J137" s="245">
        <f t="shared" si="0"/>
        <v>0</v>
      </c>
      <c r="K137" s="243" t="s">
        <v>1</v>
      </c>
      <c r="L137" s="247"/>
      <c r="M137" s="248" t="s">
        <v>1</v>
      </c>
      <c r="N137" s="249" t="s">
        <v>40</v>
      </c>
      <c r="O137" s="71"/>
      <c r="P137" s="199">
        <f t="shared" si="1"/>
        <v>0</v>
      </c>
      <c r="Q137" s="199">
        <v>0</v>
      </c>
      <c r="R137" s="199">
        <f t="shared" si="2"/>
        <v>0</v>
      </c>
      <c r="S137" s="199">
        <v>0</v>
      </c>
      <c r="T137" s="200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1" t="s">
        <v>181</v>
      </c>
      <c r="AT137" s="201" t="s">
        <v>560</v>
      </c>
      <c r="AU137" s="201" t="s">
        <v>83</v>
      </c>
      <c r="AY137" s="17" t="s">
        <v>139</v>
      </c>
      <c r="BE137" s="202">
        <f t="shared" si="4"/>
        <v>0</v>
      </c>
      <c r="BF137" s="202">
        <f t="shared" si="5"/>
        <v>0</v>
      </c>
      <c r="BG137" s="202">
        <f t="shared" si="6"/>
        <v>0</v>
      </c>
      <c r="BH137" s="202">
        <f t="shared" si="7"/>
        <v>0</v>
      </c>
      <c r="BI137" s="202">
        <f t="shared" si="8"/>
        <v>0</v>
      </c>
      <c r="BJ137" s="17" t="s">
        <v>8</v>
      </c>
      <c r="BK137" s="202">
        <f t="shared" si="9"/>
        <v>0</v>
      </c>
      <c r="BL137" s="17" t="s">
        <v>146</v>
      </c>
      <c r="BM137" s="201" t="s">
        <v>1401</v>
      </c>
    </row>
    <row r="138" spans="1:65" s="2" customFormat="1" ht="16.5" customHeight="1">
      <c r="A138" s="34"/>
      <c r="B138" s="35"/>
      <c r="C138" s="241" t="s">
        <v>412</v>
      </c>
      <c r="D138" s="241" t="s">
        <v>560</v>
      </c>
      <c r="E138" s="242" t="s">
        <v>1402</v>
      </c>
      <c r="F138" s="243" t="s">
        <v>1403</v>
      </c>
      <c r="G138" s="244" t="s">
        <v>295</v>
      </c>
      <c r="H138" s="245">
        <v>14</v>
      </c>
      <c r="I138" s="246"/>
      <c r="J138" s="245">
        <f t="shared" si="0"/>
        <v>0</v>
      </c>
      <c r="K138" s="243" t="s">
        <v>1</v>
      </c>
      <c r="L138" s="247"/>
      <c r="M138" s="248" t="s">
        <v>1</v>
      </c>
      <c r="N138" s="249" t="s">
        <v>40</v>
      </c>
      <c r="O138" s="71"/>
      <c r="P138" s="199">
        <f t="shared" si="1"/>
        <v>0</v>
      </c>
      <c r="Q138" s="199">
        <v>0</v>
      </c>
      <c r="R138" s="199">
        <f t="shared" si="2"/>
        <v>0</v>
      </c>
      <c r="S138" s="199">
        <v>0</v>
      </c>
      <c r="T138" s="200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1" t="s">
        <v>181</v>
      </c>
      <c r="AT138" s="201" t="s">
        <v>560</v>
      </c>
      <c r="AU138" s="201" t="s">
        <v>83</v>
      </c>
      <c r="AY138" s="17" t="s">
        <v>139</v>
      </c>
      <c r="BE138" s="202">
        <f t="shared" si="4"/>
        <v>0</v>
      </c>
      <c r="BF138" s="202">
        <f t="shared" si="5"/>
        <v>0</v>
      </c>
      <c r="BG138" s="202">
        <f t="shared" si="6"/>
        <v>0</v>
      </c>
      <c r="BH138" s="202">
        <f t="shared" si="7"/>
        <v>0</v>
      </c>
      <c r="BI138" s="202">
        <f t="shared" si="8"/>
        <v>0</v>
      </c>
      <c r="BJ138" s="17" t="s">
        <v>8</v>
      </c>
      <c r="BK138" s="202">
        <f t="shared" si="9"/>
        <v>0</v>
      </c>
      <c r="BL138" s="17" t="s">
        <v>146</v>
      </c>
      <c r="BM138" s="201" t="s">
        <v>1404</v>
      </c>
    </row>
    <row r="139" spans="1:65" s="2" customFormat="1" ht="16.5" customHeight="1">
      <c r="A139" s="34"/>
      <c r="B139" s="35"/>
      <c r="C139" s="241" t="s">
        <v>417</v>
      </c>
      <c r="D139" s="241" t="s">
        <v>560</v>
      </c>
      <c r="E139" s="242" t="s">
        <v>1405</v>
      </c>
      <c r="F139" s="243" t="s">
        <v>1406</v>
      </c>
      <c r="G139" s="244" t="s">
        <v>1359</v>
      </c>
      <c r="H139" s="245">
        <v>2</v>
      </c>
      <c r="I139" s="246"/>
      <c r="J139" s="245">
        <f t="shared" si="0"/>
        <v>0</v>
      </c>
      <c r="K139" s="243" t="s">
        <v>1</v>
      </c>
      <c r="L139" s="247"/>
      <c r="M139" s="248" t="s">
        <v>1</v>
      </c>
      <c r="N139" s="249" t="s">
        <v>40</v>
      </c>
      <c r="O139" s="71"/>
      <c r="P139" s="199">
        <f t="shared" si="1"/>
        <v>0</v>
      </c>
      <c r="Q139" s="199">
        <v>0</v>
      </c>
      <c r="R139" s="199">
        <f t="shared" si="2"/>
        <v>0</v>
      </c>
      <c r="S139" s="199">
        <v>0</v>
      </c>
      <c r="T139" s="200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1" t="s">
        <v>181</v>
      </c>
      <c r="AT139" s="201" t="s">
        <v>560</v>
      </c>
      <c r="AU139" s="201" t="s">
        <v>83</v>
      </c>
      <c r="AY139" s="17" t="s">
        <v>139</v>
      </c>
      <c r="BE139" s="202">
        <f t="shared" si="4"/>
        <v>0</v>
      </c>
      <c r="BF139" s="202">
        <f t="shared" si="5"/>
        <v>0</v>
      </c>
      <c r="BG139" s="202">
        <f t="shared" si="6"/>
        <v>0</v>
      </c>
      <c r="BH139" s="202">
        <f t="shared" si="7"/>
        <v>0</v>
      </c>
      <c r="BI139" s="202">
        <f t="shared" si="8"/>
        <v>0</v>
      </c>
      <c r="BJ139" s="17" t="s">
        <v>8</v>
      </c>
      <c r="BK139" s="202">
        <f t="shared" si="9"/>
        <v>0</v>
      </c>
      <c r="BL139" s="17" t="s">
        <v>146</v>
      </c>
      <c r="BM139" s="201" t="s">
        <v>1407</v>
      </c>
    </row>
    <row r="140" spans="1:65" s="2" customFormat="1" ht="16.5" customHeight="1">
      <c r="A140" s="34"/>
      <c r="B140" s="35"/>
      <c r="C140" s="241" t="s">
        <v>423</v>
      </c>
      <c r="D140" s="241" t="s">
        <v>560</v>
      </c>
      <c r="E140" s="242" t="s">
        <v>1408</v>
      </c>
      <c r="F140" s="243" t="s">
        <v>1409</v>
      </c>
      <c r="G140" s="244" t="s">
        <v>1359</v>
      </c>
      <c r="H140" s="245">
        <v>7</v>
      </c>
      <c r="I140" s="246"/>
      <c r="J140" s="245">
        <f t="shared" si="0"/>
        <v>0</v>
      </c>
      <c r="K140" s="243" t="s">
        <v>1</v>
      </c>
      <c r="L140" s="247"/>
      <c r="M140" s="248" t="s">
        <v>1</v>
      </c>
      <c r="N140" s="249" t="s">
        <v>40</v>
      </c>
      <c r="O140" s="71"/>
      <c r="P140" s="199">
        <f t="shared" si="1"/>
        <v>0</v>
      </c>
      <c r="Q140" s="199">
        <v>0</v>
      </c>
      <c r="R140" s="199">
        <f t="shared" si="2"/>
        <v>0</v>
      </c>
      <c r="S140" s="199">
        <v>0</v>
      </c>
      <c r="T140" s="200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181</v>
      </c>
      <c r="AT140" s="201" t="s">
        <v>560</v>
      </c>
      <c r="AU140" s="201" t="s">
        <v>83</v>
      </c>
      <c r="AY140" s="17" t="s">
        <v>139</v>
      </c>
      <c r="BE140" s="202">
        <f t="shared" si="4"/>
        <v>0</v>
      </c>
      <c r="BF140" s="202">
        <f t="shared" si="5"/>
        <v>0</v>
      </c>
      <c r="BG140" s="202">
        <f t="shared" si="6"/>
        <v>0</v>
      </c>
      <c r="BH140" s="202">
        <f t="shared" si="7"/>
        <v>0</v>
      </c>
      <c r="BI140" s="202">
        <f t="shared" si="8"/>
        <v>0</v>
      </c>
      <c r="BJ140" s="17" t="s">
        <v>8</v>
      </c>
      <c r="BK140" s="202">
        <f t="shared" si="9"/>
        <v>0</v>
      </c>
      <c r="BL140" s="17" t="s">
        <v>146</v>
      </c>
      <c r="BM140" s="201" t="s">
        <v>1410</v>
      </c>
    </row>
    <row r="141" spans="1:65" s="2" customFormat="1" ht="24.2" customHeight="1">
      <c r="A141" s="34"/>
      <c r="B141" s="35"/>
      <c r="C141" s="241" t="s">
        <v>429</v>
      </c>
      <c r="D141" s="241" t="s">
        <v>560</v>
      </c>
      <c r="E141" s="242" t="s">
        <v>1411</v>
      </c>
      <c r="F141" s="243" t="s">
        <v>1412</v>
      </c>
      <c r="G141" s="244" t="s">
        <v>1359</v>
      </c>
      <c r="H141" s="245">
        <v>7</v>
      </c>
      <c r="I141" s="246"/>
      <c r="J141" s="245">
        <f t="shared" si="0"/>
        <v>0</v>
      </c>
      <c r="K141" s="243" t="s">
        <v>1</v>
      </c>
      <c r="L141" s="247"/>
      <c r="M141" s="248" t="s">
        <v>1</v>
      </c>
      <c r="N141" s="249" t="s">
        <v>40</v>
      </c>
      <c r="O141" s="71"/>
      <c r="P141" s="199">
        <f t="shared" si="1"/>
        <v>0</v>
      </c>
      <c r="Q141" s="199">
        <v>0</v>
      </c>
      <c r="R141" s="199">
        <f t="shared" si="2"/>
        <v>0</v>
      </c>
      <c r="S141" s="199">
        <v>0</v>
      </c>
      <c r="T141" s="200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1" t="s">
        <v>181</v>
      </c>
      <c r="AT141" s="201" t="s">
        <v>560</v>
      </c>
      <c r="AU141" s="201" t="s">
        <v>83</v>
      </c>
      <c r="AY141" s="17" t="s">
        <v>139</v>
      </c>
      <c r="BE141" s="202">
        <f t="shared" si="4"/>
        <v>0</v>
      </c>
      <c r="BF141" s="202">
        <f t="shared" si="5"/>
        <v>0</v>
      </c>
      <c r="BG141" s="202">
        <f t="shared" si="6"/>
        <v>0</v>
      </c>
      <c r="BH141" s="202">
        <f t="shared" si="7"/>
        <v>0</v>
      </c>
      <c r="BI141" s="202">
        <f t="shared" si="8"/>
        <v>0</v>
      </c>
      <c r="BJ141" s="17" t="s">
        <v>8</v>
      </c>
      <c r="BK141" s="202">
        <f t="shared" si="9"/>
        <v>0</v>
      </c>
      <c r="BL141" s="17" t="s">
        <v>146</v>
      </c>
      <c r="BM141" s="201" t="s">
        <v>1413</v>
      </c>
    </row>
    <row r="142" spans="1:65" s="2" customFormat="1" ht="16.5" customHeight="1">
      <c r="A142" s="34"/>
      <c r="B142" s="35"/>
      <c r="C142" s="241" t="s">
        <v>433</v>
      </c>
      <c r="D142" s="241" t="s">
        <v>560</v>
      </c>
      <c r="E142" s="242" t="s">
        <v>1414</v>
      </c>
      <c r="F142" s="243" t="s">
        <v>1415</v>
      </c>
      <c r="G142" s="244" t="s">
        <v>295</v>
      </c>
      <c r="H142" s="245">
        <v>42</v>
      </c>
      <c r="I142" s="246"/>
      <c r="J142" s="245">
        <f t="shared" si="0"/>
        <v>0</v>
      </c>
      <c r="K142" s="243" t="s">
        <v>1</v>
      </c>
      <c r="L142" s="247"/>
      <c r="M142" s="248" t="s">
        <v>1</v>
      </c>
      <c r="N142" s="249" t="s">
        <v>40</v>
      </c>
      <c r="O142" s="71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1" t="s">
        <v>181</v>
      </c>
      <c r="AT142" s="201" t="s">
        <v>560</v>
      </c>
      <c r="AU142" s="201" t="s">
        <v>83</v>
      </c>
      <c r="AY142" s="17" t="s">
        <v>139</v>
      </c>
      <c r="BE142" s="202">
        <f t="shared" si="4"/>
        <v>0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17" t="s">
        <v>8</v>
      </c>
      <c r="BK142" s="202">
        <f t="shared" si="9"/>
        <v>0</v>
      </c>
      <c r="BL142" s="17" t="s">
        <v>146</v>
      </c>
      <c r="BM142" s="201" t="s">
        <v>1416</v>
      </c>
    </row>
    <row r="143" spans="1:65" s="2" customFormat="1" ht="16.5" customHeight="1">
      <c r="A143" s="34"/>
      <c r="B143" s="35"/>
      <c r="C143" s="241" t="s">
        <v>439</v>
      </c>
      <c r="D143" s="241" t="s">
        <v>560</v>
      </c>
      <c r="E143" s="242" t="s">
        <v>1417</v>
      </c>
      <c r="F143" s="243" t="s">
        <v>1418</v>
      </c>
      <c r="G143" s="244" t="s">
        <v>295</v>
      </c>
      <c r="H143" s="245">
        <v>230</v>
      </c>
      <c r="I143" s="246"/>
      <c r="J143" s="245">
        <f t="shared" si="0"/>
        <v>0</v>
      </c>
      <c r="K143" s="243" t="s">
        <v>1</v>
      </c>
      <c r="L143" s="247"/>
      <c r="M143" s="248" t="s">
        <v>1</v>
      </c>
      <c r="N143" s="249" t="s">
        <v>40</v>
      </c>
      <c r="O143" s="71"/>
      <c r="P143" s="199">
        <f t="shared" si="1"/>
        <v>0</v>
      </c>
      <c r="Q143" s="199">
        <v>0</v>
      </c>
      <c r="R143" s="199">
        <f t="shared" si="2"/>
        <v>0</v>
      </c>
      <c r="S143" s="199">
        <v>0</v>
      </c>
      <c r="T143" s="200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1" t="s">
        <v>181</v>
      </c>
      <c r="AT143" s="201" t="s">
        <v>560</v>
      </c>
      <c r="AU143" s="201" t="s">
        <v>83</v>
      </c>
      <c r="AY143" s="17" t="s">
        <v>139</v>
      </c>
      <c r="BE143" s="202">
        <f t="shared" si="4"/>
        <v>0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17" t="s">
        <v>8</v>
      </c>
      <c r="BK143" s="202">
        <f t="shared" si="9"/>
        <v>0</v>
      </c>
      <c r="BL143" s="17" t="s">
        <v>146</v>
      </c>
      <c r="BM143" s="201" t="s">
        <v>1419</v>
      </c>
    </row>
    <row r="144" spans="1:65" s="2" customFormat="1" ht="24.2" customHeight="1">
      <c r="A144" s="34"/>
      <c r="B144" s="35"/>
      <c r="C144" s="241" t="s">
        <v>443</v>
      </c>
      <c r="D144" s="241" t="s">
        <v>560</v>
      </c>
      <c r="E144" s="242" t="s">
        <v>1420</v>
      </c>
      <c r="F144" s="243" t="s">
        <v>1421</v>
      </c>
      <c r="G144" s="244" t="s">
        <v>1359</v>
      </c>
      <c r="H144" s="245">
        <v>5</v>
      </c>
      <c r="I144" s="246"/>
      <c r="J144" s="245">
        <f t="shared" si="0"/>
        <v>0</v>
      </c>
      <c r="K144" s="243" t="s">
        <v>1</v>
      </c>
      <c r="L144" s="247"/>
      <c r="M144" s="248" t="s">
        <v>1</v>
      </c>
      <c r="N144" s="249" t="s">
        <v>40</v>
      </c>
      <c r="O144" s="71"/>
      <c r="P144" s="199">
        <f t="shared" si="1"/>
        <v>0</v>
      </c>
      <c r="Q144" s="199">
        <v>0</v>
      </c>
      <c r="R144" s="199">
        <f t="shared" si="2"/>
        <v>0</v>
      </c>
      <c r="S144" s="199">
        <v>0</v>
      </c>
      <c r="T144" s="200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1" t="s">
        <v>181</v>
      </c>
      <c r="AT144" s="201" t="s">
        <v>560</v>
      </c>
      <c r="AU144" s="201" t="s">
        <v>83</v>
      </c>
      <c r="AY144" s="17" t="s">
        <v>139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7" t="s">
        <v>8</v>
      </c>
      <c r="BK144" s="202">
        <f t="shared" si="9"/>
        <v>0</v>
      </c>
      <c r="BL144" s="17" t="s">
        <v>146</v>
      </c>
      <c r="BM144" s="201" t="s">
        <v>1422</v>
      </c>
    </row>
    <row r="145" spans="1:65" s="2" customFormat="1" ht="24.2" customHeight="1">
      <c r="A145" s="34"/>
      <c r="B145" s="35"/>
      <c r="C145" s="241" t="s">
        <v>449</v>
      </c>
      <c r="D145" s="241" t="s">
        <v>560</v>
      </c>
      <c r="E145" s="242" t="s">
        <v>1423</v>
      </c>
      <c r="F145" s="243" t="s">
        <v>1424</v>
      </c>
      <c r="G145" s="244" t="s">
        <v>1359</v>
      </c>
      <c r="H145" s="245">
        <v>2</v>
      </c>
      <c r="I145" s="246"/>
      <c r="J145" s="245">
        <f t="shared" si="0"/>
        <v>0</v>
      </c>
      <c r="K145" s="243" t="s">
        <v>1</v>
      </c>
      <c r="L145" s="247"/>
      <c r="M145" s="248" t="s">
        <v>1</v>
      </c>
      <c r="N145" s="249" t="s">
        <v>40</v>
      </c>
      <c r="O145" s="71"/>
      <c r="P145" s="199">
        <f t="shared" si="1"/>
        <v>0</v>
      </c>
      <c r="Q145" s="199">
        <v>0</v>
      </c>
      <c r="R145" s="199">
        <f t="shared" si="2"/>
        <v>0</v>
      </c>
      <c r="S145" s="199">
        <v>0</v>
      </c>
      <c r="T145" s="200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181</v>
      </c>
      <c r="AT145" s="201" t="s">
        <v>560</v>
      </c>
      <c r="AU145" s="201" t="s">
        <v>83</v>
      </c>
      <c r="AY145" s="17" t="s">
        <v>139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7" t="s">
        <v>8</v>
      </c>
      <c r="BK145" s="202">
        <f t="shared" si="9"/>
        <v>0</v>
      </c>
      <c r="BL145" s="17" t="s">
        <v>146</v>
      </c>
      <c r="BM145" s="201" t="s">
        <v>1425</v>
      </c>
    </row>
    <row r="146" spans="1:65" s="2" customFormat="1" ht="37.9" customHeight="1">
      <c r="A146" s="34"/>
      <c r="B146" s="35"/>
      <c r="C146" s="241" t="s">
        <v>169</v>
      </c>
      <c r="D146" s="241" t="s">
        <v>560</v>
      </c>
      <c r="E146" s="242" t="s">
        <v>1426</v>
      </c>
      <c r="F146" s="243" t="s">
        <v>1427</v>
      </c>
      <c r="G146" s="244" t="s">
        <v>1359</v>
      </c>
      <c r="H146" s="245">
        <v>7</v>
      </c>
      <c r="I146" s="246"/>
      <c r="J146" s="245">
        <f t="shared" si="0"/>
        <v>0</v>
      </c>
      <c r="K146" s="243" t="s">
        <v>1</v>
      </c>
      <c r="L146" s="247"/>
      <c r="M146" s="248" t="s">
        <v>1</v>
      </c>
      <c r="N146" s="249" t="s">
        <v>40</v>
      </c>
      <c r="O146" s="71"/>
      <c r="P146" s="199">
        <f t="shared" si="1"/>
        <v>0</v>
      </c>
      <c r="Q146" s="199">
        <v>0</v>
      </c>
      <c r="R146" s="199">
        <f t="shared" si="2"/>
        <v>0</v>
      </c>
      <c r="S146" s="199">
        <v>0</v>
      </c>
      <c r="T146" s="200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1" t="s">
        <v>181</v>
      </c>
      <c r="AT146" s="201" t="s">
        <v>560</v>
      </c>
      <c r="AU146" s="201" t="s">
        <v>83</v>
      </c>
      <c r="AY146" s="17" t="s">
        <v>139</v>
      </c>
      <c r="BE146" s="202">
        <f t="shared" si="4"/>
        <v>0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7" t="s">
        <v>8</v>
      </c>
      <c r="BK146" s="202">
        <f t="shared" si="9"/>
        <v>0</v>
      </c>
      <c r="BL146" s="17" t="s">
        <v>146</v>
      </c>
      <c r="BM146" s="201" t="s">
        <v>1428</v>
      </c>
    </row>
    <row r="147" spans="1:65" s="2" customFormat="1" ht="16.5" customHeight="1">
      <c r="A147" s="34"/>
      <c r="B147" s="35"/>
      <c r="C147" s="241" t="s">
        <v>458</v>
      </c>
      <c r="D147" s="241" t="s">
        <v>560</v>
      </c>
      <c r="E147" s="242" t="s">
        <v>1429</v>
      </c>
      <c r="F147" s="243" t="s">
        <v>1430</v>
      </c>
      <c r="G147" s="244" t="s">
        <v>1359</v>
      </c>
      <c r="H147" s="245">
        <v>7</v>
      </c>
      <c r="I147" s="246"/>
      <c r="J147" s="245">
        <f t="shared" si="0"/>
        <v>0</v>
      </c>
      <c r="K147" s="243" t="s">
        <v>1</v>
      </c>
      <c r="L147" s="247"/>
      <c r="M147" s="248" t="s">
        <v>1</v>
      </c>
      <c r="N147" s="249" t="s">
        <v>40</v>
      </c>
      <c r="O147" s="71"/>
      <c r="P147" s="199">
        <f t="shared" si="1"/>
        <v>0</v>
      </c>
      <c r="Q147" s="199">
        <v>0</v>
      </c>
      <c r="R147" s="199">
        <f t="shared" si="2"/>
        <v>0</v>
      </c>
      <c r="S147" s="199">
        <v>0</v>
      </c>
      <c r="T147" s="200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1" t="s">
        <v>181</v>
      </c>
      <c r="AT147" s="201" t="s">
        <v>560</v>
      </c>
      <c r="AU147" s="201" t="s">
        <v>83</v>
      </c>
      <c r="AY147" s="17" t="s">
        <v>139</v>
      </c>
      <c r="BE147" s="202">
        <f t="shared" si="4"/>
        <v>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7" t="s">
        <v>8</v>
      </c>
      <c r="BK147" s="202">
        <f t="shared" si="9"/>
        <v>0</v>
      </c>
      <c r="BL147" s="17" t="s">
        <v>146</v>
      </c>
      <c r="BM147" s="201" t="s">
        <v>1431</v>
      </c>
    </row>
    <row r="148" spans="1:65" s="2" customFormat="1" ht="16.5" customHeight="1">
      <c r="A148" s="34"/>
      <c r="B148" s="35"/>
      <c r="C148" s="241" t="s">
        <v>466</v>
      </c>
      <c r="D148" s="241" t="s">
        <v>560</v>
      </c>
      <c r="E148" s="242" t="s">
        <v>1432</v>
      </c>
      <c r="F148" s="243" t="s">
        <v>1433</v>
      </c>
      <c r="G148" s="244" t="s">
        <v>295</v>
      </c>
      <c r="H148" s="245">
        <v>225</v>
      </c>
      <c r="I148" s="246"/>
      <c r="J148" s="245">
        <f t="shared" si="0"/>
        <v>0</v>
      </c>
      <c r="K148" s="243" t="s">
        <v>1</v>
      </c>
      <c r="L148" s="247"/>
      <c r="M148" s="248" t="s">
        <v>1</v>
      </c>
      <c r="N148" s="249" t="s">
        <v>40</v>
      </c>
      <c r="O148" s="71"/>
      <c r="P148" s="199">
        <f t="shared" si="1"/>
        <v>0</v>
      </c>
      <c r="Q148" s="199">
        <v>0</v>
      </c>
      <c r="R148" s="199">
        <f t="shared" si="2"/>
        <v>0</v>
      </c>
      <c r="S148" s="199">
        <v>0</v>
      </c>
      <c r="T148" s="200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181</v>
      </c>
      <c r="AT148" s="201" t="s">
        <v>560</v>
      </c>
      <c r="AU148" s="201" t="s">
        <v>83</v>
      </c>
      <c r="AY148" s="17" t="s">
        <v>139</v>
      </c>
      <c r="BE148" s="202">
        <f t="shared" si="4"/>
        <v>0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7" t="s">
        <v>8</v>
      </c>
      <c r="BK148" s="202">
        <f t="shared" si="9"/>
        <v>0</v>
      </c>
      <c r="BL148" s="17" t="s">
        <v>146</v>
      </c>
      <c r="BM148" s="201" t="s">
        <v>1434</v>
      </c>
    </row>
    <row r="149" spans="1:65" s="2" customFormat="1" ht="16.5" customHeight="1">
      <c r="A149" s="34"/>
      <c r="B149" s="35"/>
      <c r="C149" s="241" t="s">
        <v>470</v>
      </c>
      <c r="D149" s="241" t="s">
        <v>560</v>
      </c>
      <c r="E149" s="242" t="s">
        <v>1435</v>
      </c>
      <c r="F149" s="243" t="s">
        <v>1436</v>
      </c>
      <c r="G149" s="244" t="s">
        <v>295</v>
      </c>
      <c r="H149" s="245">
        <v>250</v>
      </c>
      <c r="I149" s="246"/>
      <c r="J149" s="245">
        <f t="shared" si="0"/>
        <v>0</v>
      </c>
      <c r="K149" s="243" t="s">
        <v>1</v>
      </c>
      <c r="L149" s="247"/>
      <c r="M149" s="248" t="s">
        <v>1</v>
      </c>
      <c r="N149" s="249" t="s">
        <v>40</v>
      </c>
      <c r="O149" s="71"/>
      <c r="P149" s="199">
        <f t="shared" si="1"/>
        <v>0</v>
      </c>
      <c r="Q149" s="199">
        <v>0</v>
      </c>
      <c r="R149" s="199">
        <f t="shared" si="2"/>
        <v>0</v>
      </c>
      <c r="S149" s="199">
        <v>0</v>
      </c>
      <c r="T149" s="200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181</v>
      </c>
      <c r="AT149" s="201" t="s">
        <v>560</v>
      </c>
      <c r="AU149" s="201" t="s">
        <v>83</v>
      </c>
      <c r="AY149" s="17" t="s">
        <v>139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7" t="s">
        <v>8</v>
      </c>
      <c r="BK149" s="202">
        <f t="shared" si="9"/>
        <v>0</v>
      </c>
      <c r="BL149" s="17" t="s">
        <v>146</v>
      </c>
      <c r="BM149" s="201" t="s">
        <v>1437</v>
      </c>
    </row>
    <row r="150" spans="1:65" s="2" customFormat="1" ht="16.5" customHeight="1">
      <c r="A150" s="34"/>
      <c r="B150" s="35"/>
      <c r="C150" s="241" t="s">
        <v>704</v>
      </c>
      <c r="D150" s="241" t="s">
        <v>560</v>
      </c>
      <c r="E150" s="242" t="s">
        <v>1438</v>
      </c>
      <c r="F150" s="243" t="s">
        <v>1439</v>
      </c>
      <c r="G150" s="244" t="s">
        <v>1359</v>
      </c>
      <c r="H150" s="245">
        <v>7</v>
      </c>
      <c r="I150" s="246"/>
      <c r="J150" s="245">
        <f t="shared" si="0"/>
        <v>0</v>
      </c>
      <c r="K150" s="243" t="s">
        <v>1</v>
      </c>
      <c r="L150" s="247"/>
      <c r="M150" s="248" t="s">
        <v>1</v>
      </c>
      <c r="N150" s="249" t="s">
        <v>40</v>
      </c>
      <c r="O150" s="71"/>
      <c r="P150" s="199">
        <f t="shared" si="1"/>
        <v>0</v>
      </c>
      <c r="Q150" s="199">
        <v>0</v>
      </c>
      <c r="R150" s="199">
        <f t="shared" si="2"/>
        <v>0</v>
      </c>
      <c r="S150" s="199">
        <v>0</v>
      </c>
      <c r="T150" s="200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181</v>
      </c>
      <c r="AT150" s="201" t="s">
        <v>560</v>
      </c>
      <c r="AU150" s="201" t="s">
        <v>83</v>
      </c>
      <c r="AY150" s="17" t="s">
        <v>139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7" t="s">
        <v>8</v>
      </c>
      <c r="BK150" s="202">
        <f t="shared" si="9"/>
        <v>0</v>
      </c>
      <c r="BL150" s="17" t="s">
        <v>146</v>
      </c>
      <c r="BM150" s="201" t="s">
        <v>1440</v>
      </c>
    </row>
    <row r="151" spans="1:65" s="2" customFormat="1" ht="24.2" customHeight="1">
      <c r="A151" s="34"/>
      <c r="B151" s="35"/>
      <c r="C151" s="191" t="s">
        <v>8</v>
      </c>
      <c r="D151" s="191" t="s">
        <v>141</v>
      </c>
      <c r="E151" s="192" t="s">
        <v>1441</v>
      </c>
      <c r="F151" s="193" t="s">
        <v>1442</v>
      </c>
      <c r="G151" s="194" t="s">
        <v>1359</v>
      </c>
      <c r="H151" s="195">
        <v>3</v>
      </c>
      <c r="I151" s="196"/>
      <c r="J151" s="195">
        <f t="shared" si="0"/>
        <v>0</v>
      </c>
      <c r="K151" s="193" t="s">
        <v>1</v>
      </c>
      <c r="L151" s="39"/>
      <c r="M151" s="197" t="s">
        <v>1</v>
      </c>
      <c r="N151" s="198" t="s">
        <v>40</v>
      </c>
      <c r="O151" s="71"/>
      <c r="P151" s="199">
        <f t="shared" si="1"/>
        <v>0</v>
      </c>
      <c r="Q151" s="199">
        <v>0</v>
      </c>
      <c r="R151" s="199">
        <f t="shared" si="2"/>
        <v>0</v>
      </c>
      <c r="S151" s="199">
        <v>0</v>
      </c>
      <c r="T151" s="200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1" t="s">
        <v>146</v>
      </c>
      <c r="AT151" s="201" t="s">
        <v>141</v>
      </c>
      <c r="AU151" s="201" t="s">
        <v>83</v>
      </c>
      <c r="AY151" s="17" t="s">
        <v>139</v>
      </c>
      <c r="BE151" s="202">
        <f t="shared" si="4"/>
        <v>0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7" t="s">
        <v>8</v>
      </c>
      <c r="BK151" s="202">
        <f t="shared" si="9"/>
        <v>0</v>
      </c>
      <c r="BL151" s="17" t="s">
        <v>146</v>
      </c>
      <c r="BM151" s="201" t="s">
        <v>1443</v>
      </c>
    </row>
    <row r="152" spans="1:65" s="2" customFormat="1" ht="16.5" customHeight="1">
      <c r="A152" s="34"/>
      <c r="B152" s="35"/>
      <c r="C152" s="191" t="s">
        <v>156</v>
      </c>
      <c r="D152" s="191" t="s">
        <v>141</v>
      </c>
      <c r="E152" s="192" t="s">
        <v>1444</v>
      </c>
      <c r="F152" s="193" t="s">
        <v>1445</v>
      </c>
      <c r="G152" s="194" t="s">
        <v>1359</v>
      </c>
      <c r="H152" s="195">
        <v>7</v>
      </c>
      <c r="I152" s="196"/>
      <c r="J152" s="195">
        <f t="shared" si="0"/>
        <v>0</v>
      </c>
      <c r="K152" s="193" t="s">
        <v>1</v>
      </c>
      <c r="L152" s="39"/>
      <c r="M152" s="197" t="s">
        <v>1</v>
      </c>
      <c r="N152" s="198" t="s">
        <v>40</v>
      </c>
      <c r="O152" s="71"/>
      <c r="P152" s="199">
        <f t="shared" si="1"/>
        <v>0</v>
      </c>
      <c r="Q152" s="199">
        <v>0</v>
      </c>
      <c r="R152" s="199">
        <f t="shared" si="2"/>
        <v>0</v>
      </c>
      <c r="S152" s="199">
        <v>0</v>
      </c>
      <c r="T152" s="200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146</v>
      </c>
      <c r="AT152" s="201" t="s">
        <v>141</v>
      </c>
      <c r="AU152" s="201" t="s">
        <v>83</v>
      </c>
      <c r="AY152" s="17" t="s">
        <v>139</v>
      </c>
      <c r="BE152" s="202">
        <f t="shared" si="4"/>
        <v>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7" t="s">
        <v>8</v>
      </c>
      <c r="BK152" s="202">
        <f t="shared" si="9"/>
        <v>0</v>
      </c>
      <c r="BL152" s="17" t="s">
        <v>146</v>
      </c>
      <c r="BM152" s="201" t="s">
        <v>1446</v>
      </c>
    </row>
    <row r="153" spans="1:65" s="2" customFormat="1" ht="24.2" customHeight="1">
      <c r="A153" s="34"/>
      <c r="B153" s="35"/>
      <c r="C153" s="191" t="s">
        <v>83</v>
      </c>
      <c r="D153" s="191" t="s">
        <v>141</v>
      </c>
      <c r="E153" s="192" t="s">
        <v>1447</v>
      </c>
      <c r="F153" s="193" t="s">
        <v>1448</v>
      </c>
      <c r="G153" s="194" t="s">
        <v>1359</v>
      </c>
      <c r="H153" s="195">
        <v>3</v>
      </c>
      <c r="I153" s="196"/>
      <c r="J153" s="195">
        <f t="shared" si="0"/>
        <v>0</v>
      </c>
      <c r="K153" s="193" t="s">
        <v>1</v>
      </c>
      <c r="L153" s="39"/>
      <c r="M153" s="197" t="s">
        <v>1</v>
      </c>
      <c r="N153" s="198" t="s">
        <v>40</v>
      </c>
      <c r="O153" s="71"/>
      <c r="P153" s="199">
        <f t="shared" si="1"/>
        <v>0</v>
      </c>
      <c r="Q153" s="199">
        <v>0</v>
      </c>
      <c r="R153" s="199">
        <f t="shared" si="2"/>
        <v>0</v>
      </c>
      <c r="S153" s="199">
        <v>0</v>
      </c>
      <c r="T153" s="200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1" t="s">
        <v>146</v>
      </c>
      <c r="AT153" s="201" t="s">
        <v>141</v>
      </c>
      <c r="AU153" s="201" t="s">
        <v>83</v>
      </c>
      <c r="AY153" s="17" t="s">
        <v>139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7" t="s">
        <v>8</v>
      </c>
      <c r="BK153" s="202">
        <f t="shared" si="9"/>
        <v>0</v>
      </c>
      <c r="BL153" s="17" t="s">
        <v>146</v>
      </c>
      <c r="BM153" s="201" t="s">
        <v>1449</v>
      </c>
    </row>
    <row r="154" spans="1:65" s="2" customFormat="1" ht="16.5" customHeight="1">
      <c r="A154" s="34"/>
      <c r="B154" s="35"/>
      <c r="C154" s="191" t="s">
        <v>146</v>
      </c>
      <c r="D154" s="191" t="s">
        <v>141</v>
      </c>
      <c r="E154" s="192" t="s">
        <v>1450</v>
      </c>
      <c r="F154" s="193" t="s">
        <v>1451</v>
      </c>
      <c r="G154" s="194" t="s">
        <v>1359</v>
      </c>
      <c r="H154" s="195">
        <v>7</v>
      </c>
      <c r="I154" s="196"/>
      <c r="J154" s="195">
        <f t="shared" si="0"/>
        <v>0</v>
      </c>
      <c r="K154" s="193" t="s">
        <v>1</v>
      </c>
      <c r="L154" s="39"/>
      <c r="M154" s="197" t="s">
        <v>1</v>
      </c>
      <c r="N154" s="198" t="s">
        <v>40</v>
      </c>
      <c r="O154" s="71"/>
      <c r="P154" s="199">
        <f t="shared" si="1"/>
        <v>0</v>
      </c>
      <c r="Q154" s="199">
        <v>0</v>
      </c>
      <c r="R154" s="199">
        <f t="shared" si="2"/>
        <v>0</v>
      </c>
      <c r="S154" s="199">
        <v>0</v>
      </c>
      <c r="T154" s="200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146</v>
      </c>
      <c r="AT154" s="201" t="s">
        <v>141</v>
      </c>
      <c r="AU154" s="201" t="s">
        <v>83</v>
      </c>
      <c r="AY154" s="17" t="s">
        <v>139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7" t="s">
        <v>8</v>
      </c>
      <c r="BK154" s="202">
        <f t="shared" si="9"/>
        <v>0</v>
      </c>
      <c r="BL154" s="17" t="s">
        <v>146</v>
      </c>
      <c r="BM154" s="201" t="s">
        <v>1452</v>
      </c>
    </row>
    <row r="155" spans="1:65" s="2" customFormat="1" ht="24.2" customHeight="1">
      <c r="A155" s="34"/>
      <c r="B155" s="35"/>
      <c r="C155" s="191" t="s">
        <v>163</v>
      </c>
      <c r="D155" s="191" t="s">
        <v>141</v>
      </c>
      <c r="E155" s="192" t="s">
        <v>1453</v>
      </c>
      <c r="F155" s="193" t="s">
        <v>1454</v>
      </c>
      <c r="G155" s="194" t="s">
        <v>1455</v>
      </c>
      <c r="H155" s="195">
        <v>0.23</v>
      </c>
      <c r="I155" s="196"/>
      <c r="J155" s="195">
        <f t="shared" si="0"/>
        <v>0</v>
      </c>
      <c r="K155" s="193" t="s">
        <v>1</v>
      </c>
      <c r="L155" s="39"/>
      <c r="M155" s="197" t="s">
        <v>1</v>
      </c>
      <c r="N155" s="198" t="s">
        <v>40</v>
      </c>
      <c r="O155" s="71"/>
      <c r="P155" s="199">
        <f t="shared" si="1"/>
        <v>0</v>
      </c>
      <c r="Q155" s="199">
        <v>0</v>
      </c>
      <c r="R155" s="199">
        <f t="shared" si="2"/>
        <v>0</v>
      </c>
      <c r="S155" s="199">
        <v>0</v>
      </c>
      <c r="T155" s="200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1" t="s">
        <v>146</v>
      </c>
      <c r="AT155" s="201" t="s">
        <v>141</v>
      </c>
      <c r="AU155" s="201" t="s">
        <v>83</v>
      </c>
      <c r="AY155" s="17" t="s">
        <v>139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7" t="s">
        <v>8</v>
      </c>
      <c r="BK155" s="202">
        <f t="shared" si="9"/>
        <v>0</v>
      </c>
      <c r="BL155" s="17" t="s">
        <v>146</v>
      </c>
      <c r="BM155" s="201" t="s">
        <v>1456</v>
      </c>
    </row>
    <row r="156" spans="1:65" s="2" customFormat="1" ht="24.2" customHeight="1">
      <c r="A156" s="34"/>
      <c r="B156" s="35"/>
      <c r="C156" s="191" t="s">
        <v>170</v>
      </c>
      <c r="D156" s="191" t="s">
        <v>141</v>
      </c>
      <c r="E156" s="192" t="s">
        <v>1457</v>
      </c>
      <c r="F156" s="193" t="s">
        <v>1458</v>
      </c>
      <c r="G156" s="194" t="s">
        <v>295</v>
      </c>
      <c r="H156" s="195">
        <v>5</v>
      </c>
      <c r="I156" s="196"/>
      <c r="J156" s="195">
        <f t="shared" si="0"/>
        <v>0</v>
      </c>
      <c r="K156" s="193" t="s">
        <v>1</v>
      </c>
      <c r="L156" s="39"/>
      <c r="M156" s="197" t="s">
        <v>1</v>
      </c>
      <c r="N156" s="198" t="s">
        <v>40</v>
      </c>
      <c r="O156" s="71"/>
      <c r="P156" s="199">
        <f t="shared" si="1"/>
        <v>0</v>
      </c>
      <c r="Q156" s="199">
        <v>0</v>
      </c>
      <c r="R156" s="199">
        <f t="shared" si="2"/>
        <v>0</v>
      </c>
      <c r="S156" s="199">
        <v>0</v>
      </c>
      <c r="T156" s="200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146</v>
      </c>
      <c r="AT156" s="201" t="s">
        <v>141</v>
      </c>
      <c r="AU156" s="201" t="s">
        <v>83</v>
      </c>
      <c r="AY156" s="17" t="s">
        <v>139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7" t="s">
        <v>8</v>
      </c>
      <c r="BK156" s="202">
        <f t="shared" si="9"/>
        <v>0</v>
      </c>
      <c r="BL156" s="17" t="s">
        <v>146</v>
      </c>
      <c r="BM156" s="201" t="s">
        <v>1459</v>
      </c>
    </row>
    <row r="157" spans="1:65" s="2" customFormat="1" ht="24.2" customHeight="1">
      <c r="A157" s="34"/>
      <c r="B157" s="35"/>
      <c r="C157" s="191" t="s">
        <v>175</v>
      </c>
      <c r="D157" s="191" t="s">
        <v>141</v>
      </c>
      <c r="E157" s="192" t="s">
        <v>1460</v>
      </c>
      <c r="F157" s="193" t="s">
        <v>1461</v>
      </c>
      <c r="G157" s="194" t="s">
        <v>295</v>
      </c>
      <c r="H157" s="195">
        <v>200</v>
      </c>
      <c r="I157" s="196"/>
      <c r="J157" s="195">
        <f t="shared" si="0"/>
        <v>0</v>
      </c>
      <c r="K157" s="193" t="s">
        <v>1</v>
      </c>
      <c r="L157" s="39"/>
      <c r="M157" s="197" t="s">
        <v>1</v>
      </c>
      <c r="N157" s="198" t="s">
        <v>40</v>
      </c>
      <c r="O157" s="71"/>
      <c r="P157" s="199">
        <f t="shared" si="1"/>
        <v>0</v>
      </c>
      <c r="Q157" s="199">
        <v>0</v>
      </c>
      <c r="R157" s="199">
        <f t="shared" si="2"/>
        <v>0</v>
      </c>
      <c r="S157" s="199">
        <v>0</v>
      </c>
      <c r="T157" s="200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146</v>
      </c>
      <c r="AT157" s="201" t="s">
        <v>141</v>
      </c>
      <c r="AU157" s="201" t="s">
        <v>83</v>
      </c>
      <c r="AY157" s="17" t="s">
        <v>139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7" t="s">
        <v>8</v>
      </c>
      <c r="BK157" s="202">
        <f t="shared" si="9"/>
        <v>0</v>
      </c>
      <c r="BL157" s="17" t="s">
        <v>146</v>
      </c>
      <c r="BM157" s="201" t="s">
        <v>1462</v>
      </c>
    </row>
    <row r="158" spans="2:51" s="14" customFormat="1" ht="11.25">
      <c r="B158" s="214"/>
      <c r="C158" s="215"/>
      <c r="D158" s="205" t="s">
        <v>148</v>
      </c>
      <c r="E158" s="216" t="s">
        <v>1</v>
      </c>
      <c r="F158" s="217" t="s">
        <v>1463</v>
      </c>
      <c r="G158" s="215"/>
      <c r="H158" s="218">
        <v>200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148</v>
      </c>
      <c r="AU158" s="224" t="s">
        <v>83</v>
      </c>
      <c r="AV158" s="14" t="s">
        <v>83</v>
      </c>
      <c r="AW158" s="14" t="s">
        <v>31</v>
      </c>
      <c r="AX158" s="14" t="s">
        <v>75</v>
      </c>
      <c r="AY158" s="224" t="s">
        <v>139</v>
      </c>
    </row>
    <row r="159" spans="2:51" s="15" customFormat="1" ht="11.25">
      <c r="B159" s="225"/>
      <c r="C159" s="226"/>
      <c r="D159" s="205" t="s">
        <v>148</v>
      </c>
      <c r="E159" s="227" t="s">
        <v>1</v>
      </c>
      <c r="F159" s="228" t="s">
        <v>151</v>
      </c>
      <c r="G159" s="226"/>
      <c r="H159" s="229">
        <v>200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148</v>
      </c>
      <c r="AU159" s="235" t="s">
        <v>83</v>
      </c>
      <c r="AV159" s="15" t="s">
        <v>146</v>
      </c>
      <c r="AW159" s="15" t="s">
        <v>31</v>
      </c>
      <c r="AX159" s="15" t="s">
        <v>8</v>
      </c>
      <c r="AY159" s="235" t="s">
        <v>139</v>
      </c>
    </row>
    <row r="160" spans="1:65" s="2" customFormat="1" ht="24.2" customHeight="1">
      <c r="A160" s="34"/>
      <c r="B160" s="35"/>
      <c r="C160" s="191" t="s">
        <v>181</v>
      </c>
      <c r="D160" s="191" t="s">
        <v>141</v>
      </c>
      <c r="E160" s="192" t="s">
        <v>1464</v>
      </c>
      <c r="F160" s="193" t="s">
        <v>1465</v>
      </c>
      <c r="G160" s="194" t="s">
        <v>295</v>
      </c>
      <c r="H160" s="195">
        <v>20</v>
      </c>
      <c r="I160" s="196"/>
      <c r="J160" s="195">
        <f>ROUND(I160*H160,0)</f>
        <v>0</v>
      </c>
      <c r="K160" s="193" t="s">
        <v>1</v>
      </c>
      <c r="L160" s="39"/>
      <c r="M160" s="197" t="s">
        <v>1</v>
      </c>
      <c r="N160" s="198" t="s">
        <v>40</v>
      </c>
      <c r="O160" s="71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1" t="s">
        <v>146</v>
      </c>
      <c r="AT160" s="201" t="s">
        <v>141</v>
      </c>
      <c r="AU160" s="201" t="s">
        <v>83</v>
      </c>
      <c r="AY160" s="17" t="s">
        <v>139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7" t="s">
        <v>8</v>
      </c>
      <c r="BK160" s="202">
        <f>ROUND(I160*H160,0)</f>
        <v>0</v>
      </c>
      <c r="BL160" s="17" t="s">
        <v>146</v>
      </c>
      <c r="BM160" s="201" t="s">
        <v>1466</v>
      </c>
    </row>
    <row r="161" spans="2:51" s="14" customFormat="1" ht="11.25">
      <c r="B161" s="214"/>
      <c r="C161" s="215"/>
      <c r="D161" s="205" t="s">
        <v>148</v>
      </c>
      <c r="E161" s="216" t="s">
        <v>1</v>
      </c>
      <c r="F161" s="217" t="s">
        <v>1467</v>
      </c>
      <c r="G161" s="215"/>
      <c r="H161" s="218">
        <v>20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148</v>
      </c>
      <c r="AU161" s="224" t="s">
        <v>83</v>
      </c>
      <c r="AV161" s="14" t="s">
        <v>83</v>
      </c>
      <c r="AW161" s="14" t="s">
        <v>31</v>
      </c>
      <c r="AX161" s="14" t="s">
        <v>75</v>
      </c>
      <c r="AY161" s="224" t="s">
        <v>139</v>
      </c>
    </row>
    <row r="162" spans="2:51" s="15" customFormat="1" ht="11.25">
      <c r="B162" s="225"/>
      <c r="C162" s="226"/>
      <c r="D162" s="205" t="s">
        <v>148</v>
      </c>
      <c r="E162" s="227" t="s">
        <v>1</v>
      </c>
      <c r="F162" s="228" t="s">
        <v>151</v>
      </c>
      <c r="G162" s="226"/>
      <c r="H162" s="229">
        <v>20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148</v>
      </c>
      <c r="AU162" s="235" t="s">
        <v>83</v>
      </c>
      <c r="AV162" s="15" t="s">
        <v>146</v>
      </c>
      <c r="AW162" s="15" t="s">
        <v>31</v>
      </c>
      <c r="AX162" s="15" t="s">
        <v>8</v>
      </c>
      <c r="AY162" s="235" t="s">
        <v>139</v>
      </c>
    </row>
    <row r="163" spans="1:65" s="2" customFormat="1" ht="24.2" customHeight="1">
      <c r="A163" s="34"/>
      <c r="B163" s="35"/>
      <c r="C163" s="191" t="s">
        <v>185</v>
      </c>
      <c r="D163" s="191" t="s">
        <v>141</v>
      </c>
      <c r="E163" s="192" t="s">
        <v>1468</v>
      </c>
      <c r="F163" s="193" t="s">
        <v>1469</v>
      </c>
      <c r="G163" s="194" t="s">
        <v>282</v>
      </c>
      <c r="H163" s="195">
        <v>5</v>
      </c>
      <c r="I163" s="196"/>
      <c r="J163" s="195">
        <f>ROUND(I163*H163,0)</f>
        <v>0</v>
      </c>
      <c r="K163" s="193" t="s">
        <v>1</v>
      </c>
      <c r="L163" s="39"/>
      <c r="M163" s="197" t="s">
        <v>1</v>
      </c>
      <c r="N163" s="198" t="s">
        <v>40</v>
      </c>
      <c r="O163" s="7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146</v>
      </c>
      <c r="AT163" s="201" t="s">
        <v>141</v>
      </c>
      <c r="AU163" s="201" t="s">
        <v>83</v>
      </c>
      <c r="AY163" s="17" t="s">
        <v>139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7" t="s">
        <v>8</v>
      </c>
      <c r="BK163" s="202">
        <f>ROUND(I163*H163,0)</f>
        <v>0</v>
      </c>
      <c r="BL163" s="17" t="s">
        <v>146</v>
      </c>
      <c r="BM163" s="201" t="s">
        <v>1470</v>
      </c>
    </row>
    <row r="164" spans="1:65" s="2" customFormat="1" ht="24.2" customHeight="1">
      <c r="A164" s="34"/>
      <c r="B164" s="35"/>
      <c r="C164" s="191" t="s">
        <v>189</v>
      </c>
      <c r="D164" s="191" t="s">
        <v>141</v>
      </c>
      <c r="E164" s="192" t="s">
        <v>1471</v>
      </c>
      <c r="F164" s="193" t="s">
        <v>1472</v>
      </c>
      <c r="G164" s="194" t="s">
        <v>295</v>
      </c>
      <c r="H164" s="195">
        <v>5</v>
      </c>
      <c r="I164" s="196"/>
      <c r="J164" s="195">
        <f>ROUND(I164*H164,0)</f>
        <v>0</v>
      </c>
      <c r="K164" s="193" t="s">
        <v>1</v>
      </c>
      <c r="L164" s="39"/>
      <c r="M164" s="197" t="s">
        <v>1</v>
      </c>
      <c r="N164" s="198" t="s">
        <v>40</v>
      </c>
      <c r="O164" s="71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1" t="s">
        <v>146</v>
      </c>
      <c r="AT164" s="201" t="s">
        <v>141</v>
      </c>
      <c r="AU164" s="201" t="s">
        <v>83</v>
      </c>
      <c r="AY164" s="17" t="s">
        <v>139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7" t="s">
        <v>8</v>
      </c>
      <c r="BK164" s="202">
        <f>ROUND(I164*H164,0)</f>
        <v>0</v>
      </c>
      <c r="BL164" s="17" t="s">
        <v>146</v>
      </c>
      <c r="BM164" s="201" t="s">
        <v>1473</v>
      </c>
    </row>
    <row r="165" spans="1:65" s="2" customFormat="1" ht="33" customHeight="1">
      <c r="A165" s="34"/>
      <c r="B165" s="35"/>
      <c r="C165" s="191" t="s">
        <v>193</v>
      </c>
      <c r="D165" s="191" t="s">
        <v>141</v>
      </c>
      <c r="E165" s="192" t="s">
        <v>1474</v>
      </c>
      <c r="F165" s="193" t="s">
        <v>1475</v>
      </c>
      <c r="G165" s="194" t="s">
        <v>282</v>
      </c>
      <c r="H165" s="195">
        <v>5</v>
      </c>
      <c r="I165" s="196"/>
      <c r="J165" s="195">
        <f>ROUND(I165*H165,0)</f>
        <v>0</v>
      </c>
      <c r="K165" s="193" t="s">
        <v>1</v>
      </c>
      <c r="L165" s="39"/>
      <c r="M165" s="197" t="s">
        <v>1</v>
      </c>
      <c r="N165" s="198" t="s">
        <v>40</v>
      </c>
      <c r="O165" s="7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1" t="s">
        <v>146</v>
      </c>
      <c r="AT165" s="201" t="s">
        <v>141</v>
      </c>
      <c r="AU165" s="201" t="s">
        <v>83</v>
      </c>
      <c r="AY165" s="17" t="s">
        <v>139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7" t="s">
        <v>8</v>
      </c>
      <c r="BK165" s="202">
        <f>ROUND(I165*H165,0)</f>
        <v>0</v>
      </c>
      <c r="BL165" s="17" t="s">
        <v>146</v>
      </c>
      <c r="BM165" s="201" t="s">
        <v>1476</v>
      </c>
    </row>
    <row r="166" spans="2:51" s="14" customFormat="1" ht="11.25">
      <c r="B166" s="214"/>
      <c r="C166" s="215"/>
      <c r="D166" s="205" t="s">
        <v>148</v>
      </c>
      <c r="E166" s="216" t="s">
        <v>1</v>
      </c>
      <c r="F166" s="217" t="s">
        <v>1477</v>
      </c>
      <c r="G166" s="215"/>
      <c r="H166" s="218">
        <v>5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148</v>
      </c>
      <c r="AU166" s="224" t="s">
        <v>83</v>
      </c>
      <c r="AV166" s="14" t="s">
        <v>83</v>
      </c>
      <c r="AW166" s="14" t="s">
        <v>31</v>
      </c>
      <c r="AX166" s="14" t="s">
        <v>75</v>
      </c>
      <c r="AY166" s="224" t="s">
        <v>139</v>
      </c>
    </row>
    <row r="167" spans="2:51" s="15" customFormat="1" ht="11.25">
      <c r="B167" s="225"/>
      <c r="C167" s="226"/>
      <c r="D167" s="205" t="s">
        <v>148</v>
      </c>
      <c r="E167" s="227" t="s">
        <v>1</v>
      </c>
      <c r="F167" s="228" t="s">
        <v>151</v>
      </c>
      <c r="G167" s="226"/>
      <c r="H167" s="229">
        <v>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148</v>
      </c>
      <c r="AU167" s="235" t="s">
        <v>83</v>
      </c>
      <c r="AV167" s="15" t="s">
        <v>146</v>
      </c>
      <c r="AW167" s="15" t="s">
        <v>31</v>
      </c>
      <c r="AX167" s="15" t="s">
        <v>8</v>
      </c>
      <c r="AY167" s="235" t="s">
        <v>139</v>
      </c>
    </row>
    <row r="168" spans="1:65" s="2" customFormat="1" ht="37.9" customHeight="1">
      <c r="A168" s="34"/>
      <c r="B168" s="35"/>
      <c r="C168" s="191" t="s">
        <v>199</v>
      </c>
      <c r="D168" s="191" t="s">
        <v>141</v>
      </c>
      <c r="E168" s="192" t="s">
        <v>1478</v>
      </c>
      <c r="F168" s="193" t="s">
        <v>1479</v>
      </c>
      <c r="G168" s="194" t="s">
        <v>282</v>
      </c>
      <c r="H168" s="195">
        <v>50</v>
      </c>
      <c r="I168" s="196"/>
      <c r="J168" s="195">
        <f>ROUND(I168*H168,0)</f>
        <v>0</v>
      </c>
      <c r="K168" s="193" t="s">
        <v>1</v>
      </c>
      <c r="L168" s="39"/>
      <c r="M168" s="197" t="s">
        <v>1</v>
      </c>
      <c r="N168" s="198" t="s">
        <v>40</v>
      </c>
      <c r="O168" s="7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146</v>
      </c>
      <c r="AT168" s="201" t="s">
        <v>141</v>
      </c>
      <c r="AU168" s="201" t="s">
        <v>83</v>
      </c>
      <c r="AY168" s="17" t="s">
        <v>139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7" t="s">
        <v>8</v>
      </c>
      <c r="BK168" s="202">
        <f>ROUND(I168*H168,0)</f>
        <v>0</v>
      </c>
      <c r="BL168" s="17" t="s">
        <v>146</v>
      </c>
      <c r="BM168" s="201" t="s">
        <v>1480</v>
      </c>
    </row>
    <row r="169" spans="2:51" s="14" customFormat="1" ht="11.25">
      <c r="B169" s="214"/>
      <c r="C169" s="215"/>
      <c r="D169" s="205" t="s">
        <v>148</v>
      </c>
      <c r="E169" s="216" t="s">
        <v>1</v>
      </c>
      <c r="F169" s="217" t="s">
        <v>1481</v>
      </c>
      <c r="G169" s="215"/>
      <c r="H169" s="218">
        <v>50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148</v>
      </c>
      <c r="AU169" s="224" t="s">
        <v>83</v>
      </c>
      <c r="AV169" s="14" t="s">
        <v>83</v>
      </c>
      <c r="AW169" s="14" t="s">
        <v>31</v>
      </c>
      <c r="AX169" s="14" t="s">
        <v>75</v>
      </c>
      <c r="AY169" s="224" t="s">
        <v>139</v>
      </c>
    </row>
    <row r="170" spans="2:51" s="15" customFormat="1" ht="11.25">
      <c r="B170" s="225"/>
      <c r="C170" s="226"/>
      <c r="D170" s="205" t="s">
        <v>148</v>
      </c>
      <c r="E170" s="227" t="s">
        <v>1</v>
      </c>
      <c r="F170" s="228" t="s">
        <v>151</v>
      </c>
      <c r="G170" s="226"/>
      <c r="H170" s="229">
        <v>50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148</v>
      </c>
      <c r="AU170" s="235" t="s">
        <v>83</v>
      </c>
      <c r="AV170" s="15" t="s">
        <v>146</v>
      </c>
      <c r="AW170" s="15" t="s">
        <v>31</v>
      </c>
      <c r="AX170" s="15" t="s">
        <v>8</v>
      </c>
      <c r="AY170" s="235" t="s">
        <v>139</v>
      </c>
    </row>
    <row r="171" spans="1:65" s="2" customFormat="1" ht="24.2" customHeight="1">
      <c r="A171" s="34"/>
      <c r="B171" s="35"/>
      <c r="C171" s="191" t="s">
        <v>203</v>
      </c>
      <c r="D171" s="191" t="s">
        <v>141</v>
      </c>
      <c r="E171" s="192" t="s">
        <v>1482</v>
      </c>
      <c r="F171" s="193" t="s">
        <v>1483</v>
      </c>
      <c r="G171" s="194" t="s">
        <v>295</v>
      </c>
      <c r="H171" s="195">
        <v>5</v>
      </c>
      <c r="I171" s="196"/>
      <c r="J171" s="195">
        <f>ROUND(I171*H171,0)</f>
        <v>0</v>
      </c>
      <c r="K171" s="193" t="s">
        <v>1</v>
      </c>
      <c r="L171" s="39"/>
      <c r="M171" s="197" t="s">
        <v>1</v>
      </c>
      <c r="N171" s="198" t="s">
        <v>40</v>
      </c>
      <c r="O171" s="71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1" t="s">
        <v>146</v>
      </c>
      <c r="AT171" s="201" t="s">
        <v>141</v>
      </c>
      <c r="AU171" s="201" t="s">
        <v>83</v>
      </c>
      <c r="AY171" s="17" t="s">
        <v>139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7" t="s">
        <v>8</v>
      </c>
      <c r="BK171" s="202">
        <f>ROUND(I171*H171,0)</f>
        <v>0</v>
      </c>
      <c r="BL171" s="17" t="s">
        <v>146</v>
      </c>
      <c r="BM171" s="201" t="s">
        <v>1484</v>
      </c>
    </row>
    <row r="172" spans="1:65" s="2" customFormat="1" ht="24.2" customHeight="1">
      <c r="A172" s="34"/>
      <c r="B172" s="35"/>
      <c r="C172" s="191" t="s">
        <v>207</v>
      </c>
      <c r="D172" s="191" t="s">
        <v>141</v>
      </c>
      <c r="E172" s="192" t="s">
        <v>1485</v>
      </c>
      <c r="F172" s="193" t="s">
        <v>1486</v>
      </c>
      <c r="G172" s="194" t="s">
        <v>295</v>
      </c>
      <c r="H172" s="195">
        <v>200</v>
      </c>
      <c r="I172" s="196"/>
      <c r="J172" s="195">
        <f>ROUND(I172*H172,0)</f>
        <v>0</v>
      </c>
      <c r="K172" s="193" t="s">
        <v>1</v>
      </c>
      <c r="L172" s="39"/>
      <c r="M172" s="197" t="s">
        <v>1</v>
      </c>
      <c r="N172" s="198" t="s">
        <v>40</v>
      </c>
      <c r="O172" s="7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146</v>
      </c>
      <c r="AT172" s="201" t="s">
        <v>141</v>
      </c>
      <c r="AU172" s="201" t="s">
        <v>83</v>
      </c>
      <c r="AY172" s="17" t="s">
        <v>139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7" t="s">
        <v>8</v>
      </c>
      <c r="BK172" s="202">
        <f>ROUND(I172*H172,0)</f>
        <v>0</v>
      </c>
      <c r="BL172" s="17" t="s">
        <v>146</v>
      </c>
      <c r="BM172" s="201" t="s">
        <v>1487</v>
      </c>
    </row>
    <row r="173" spans="2:51" s="14" customFormat="1" ht="11.25">
      <c r="B173" s="214"/>
      <c r="C173" s="215"/>
      <c r="D173" s="205" t="s">
        <v>148</v>
      </c>
      <c r="E173" s="216" t="s">
        <v>1</v>
      </c>
      <c r="F173" s="217" t="s">
        <v>1463</v>
      </c>
      <c r="G173" s="215"/>
      <c r="H173" s="218">
        <v>200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148</v>
      </c>
      <c r="AU173" s="224" t="s">
        <v>83</v>
      </c>
      <c r="AV173" s="14" t="s">
        <v>83</v>
      </c>
      <c r="AW173" s="14" t="s">
        <v>31</v>
      </c>
      <c r="AX173" s="14" t="s">
        <v>75</v>
      </c>
      <c r="AY173" s="224" t="s">
        <v>139</v>
      </c>
    </row>
    <row r="174" spans="2:51" s="15" customFormat="1" ht="11.25">
      <c r="B174" s="225"/>
      <c r="C174" s="226"/>
      <c r="D174" s="205" t="s">
        <v>148</v>
      </c>
      <c r="E174" s="227" t="s">
        <v>1</v>
      </c>
      <c r="F174" s="228" t="s">
        <v>151</v>
      </c>
      <c r="G174" s="226"/>
      <c r="H174" s="229">
        <v>200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148</v>
      </c>
      <c r="AU174" s="235" t="s">
        <v>83</v>
      </c>
      <c r="AV174" s="15" t="s">
        <v>146</v>
      </c>
      <c r="AW174" s="15" t="s">
        <v>31</v>
      </c>
      <c r="AX174" s="15" t="s">
        <v>8</v>
      </c>
      <c r="AY174" s="235" t="s">
        <v>139</v>
      </c>
    </row>
    <row r="175" spans="1:65" s="2" customFormat="1" ht="24.2" customHeight="1">
      <c r="A175" s="34"/>
      <c r="B175" s="35"/>
      <c r="C175" s="191" t="s">
        <v>9</v>
      </c>
      <c r="D175" s="191" t="s">
        <v>141</v>
      </c>
      <c r="E175" s="192" t="s">
        <v>1488</v>
      </c>
      <c r="F175" s="193" t="s">
        <v>1489</v>
      </c>
      <c r="G175" s="194" t="s">
        <v>295</v>
      </c>
      <c r="H175" s="195">
        <v>20</v>
      </c>
      <c r="I175" s="196"/>
      <c r="J175" s="195">
        <f>ROUND(I175*H175,0)</f>
        <v>0</v>
      </c>
      <c r="K175" s="193" t="s">
        <v>1</v>
      </c>
      <c r="L175" s="39"/>
      <c r="M175" s="197" t="s">
        <v>1</v>
      </c>
      <c r="N175" s="198" t="s">
        <v>40</v>
      </c>
      <c r="O175" s="7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1" t="s">
        <v>146</v>
      </c>
      <c r="AT175" s="201" t="s">
        <v>141</v>
      </c>
      <c r="AU175" s="201" t="s">
        <v>83</v>
      </c>
      <c r="AY175" s="17" t="s">
        <v>139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7" t="s">
        <v>8</v>
      </c>
      <c r="BK175" s="202">
        <f>ROUND(I175*H175,0)</f>
        <v>0</v>
      </c>
      <c r="BL175" s="17" t="s">
        <v>146</v>
      </c>
      <c r="BM175" s="201" t="s">
        <v>1490</v>
      </c>
    </row>
    <row r="176" spans="2:51" s="14" customFormat="1" ht="11.25">
      <c r="B176" s="214"/>
      <c r="C176" s="215"/>
      <c r="D176" s="205" t="s">
        <v>148</v>
      </c>
      <c r="E176" s="216" t="s">
        <v>1</v>
      </c>
      <c r="F176" s="217" t="s">
        <v>1467</v>
      </c>
      <c r="G176" s="215"/>
      <c r="H176" s="218">
        <v>20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148</v>
      </c>
      <c r="AU176" s="224" t="s">
        <v>83</v>
      </c>
      <c r="AV176" s="14" t="s">
        <v>83</v>
      </c>
      <c r="AW176" s="14" t="s">
        <v>31</v>
      </c>
      <c r="AX176" s="14" t="s">
        <v>75</v>
      </c>
      <c r="AY176" s="224" t="s">
        <v>139</v>
      </c>
    </row>
    <row r="177" spans="2:51" s="15" customFormat="1" ht="11.25">
      <c r="B177" s="225"/>
      <c r="C177" s="226"/>
      <c r="D177" s="205" t="s">
        <v>148</v>
      </c>
      <c r="E177" s="227" t="s">
        <v>1</v>
      </c>
      <c r="F177" s="228" t="s">
        <v>151</v>
      </c>
      <c r="G177" s="226"/>
      <c r="H177" s="229">
        <v>20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148</v>
      </c>
      <c r="AU177" s="235" t="s">
        <v>83</v>
      </c>
      <c r="AV177" s="15" t="s">
        <v>146</v>
      </c>
      <c r="AW177" s="15" t="s">
        <v>31</v>
      </c>
      <c r="AX177" s="15" t="s">
        <v>8</v>
      </c>
      <c r="AY177" s="235" t="s">
        <v>139</v>
      </c>
    </row>
    <row r="178" spans="1:65" s="2" customFormat="1" ht="24.2" customHeight="1">
      <c r="A178" s="34"/>
      <c r="B178" s="35"/>
      <c r="C178" s="191" t="s">
        <v>215</v>
      </c>
      <c r="D178" s="191" t="s">
        <v>141</v>
      </c>
      <c r="E178" s="192" t="s">
        <v>1491</v>
      </c>
      <c r="F178" s="193" t="s">
        <v>1492</v>
      </c>
      <c r="G178" s="194" t="s">
        <v>1359</v>
      </c>
      <c r="H178" s="195">
        <v>7</v>
      </c>
      <c r="I178" s="196"/>
      <c r="J178" s="195">
        <f>ROUND(I178*H178,0)</f>
        <v>0</v>
      </c>
      <c r="K178" s="193" t="s">
        <v>1</v>
      </c>
      <c r="L178" s="39"/>
      <c r="M178" s="197" t="s">
        <v>1</v>
      </c>
      <c r="N178" s="198" t="s">
        <v>40</v>
      </c>
      <c r="O178" s="71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1" t="s">
        <v>146</v>
      </c>
      <c r="AT178" s="201" t="s">
        <v>141</v>
      </c>
      <c r="AU178" s="201" t="s">
        <v>83</v>
      </c>
      <c r="AY178" s="17" t="s">
        <v>139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7" t="s">
        <v>8</v>
      </c>
      <c r="BK178" s="202">
        <f>ROUND(I178*H178,0)</f>
        <v>0</v>
      </c>
      <c r="BL178" s="17" t="s">
        <v>146</v>
      </c>
      <c r="BM178" s="201" t="s">
        <v>1493</v>
      </c>
    </row>
    <row r="179" spans="1:65" s="2" customFormat="1" ht="24.2" customHeight="1">
      <c r="A179" s="34"/>
      <c r="B179" s="35"/>
      <c r="C179" s="191" t="s">
        <v>221</v>
      </c>
      <c r="D179" s="191" t="s">
        <v>141</v>
      </c>
      <c r="E179" s="192" t="s">
        <v>1494</v>
      </c>
      <c r="F179" s="193" t="s">
        <v>1495</v>
      </c>
      <c r="G179" s="194" t="s">
        <v>282</v>
      </c>
      <c r="H179" s="195">
        <v>3.5</v>
      </c>
      <c r="I179" s="196"/>
      <c r="J179" s="195">
        <f>ROUND(I179*H179,0)</f>
        <v>0</v>
      </c>
      <c r="K179" s="193" t="s">
        <v>1</v>
      </c>
      <c r="L179" s="39"/>
      <c r="M179" s="197" t="s">
        <v>1</v>
      </c>
      <c r="N179" s="198" t="s">
        <v>40</v>
      </c>
      <c r="O179" s="71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1" t="s">
        <v>146</v>
      </c>
      <c r="AT179" s="201" t="s">
        <v>141</v>
      </c>
      <c r="AU179" s="201" t="s">
        <v>83</v>
      </c>
      <c r="AY179" s="17" t="s">
        <v>139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7" t="s">
        <v>8</v>
      </c>
      <c r="BK179" s="202">
        <f>ROUND(I179*H179,0)</f>
        <v>0</v>
      </c>
      <c r="BL179" s="17" t="s">
        <v>146</v>
      </c>
      <c r="BM179" s="201" t="s">
        <v>1496</v>
      </c>
    </row>
    <row r="180" spans="2:51" s="14" customFormat="1" ht="11.25">
      <c r="B180" s="214"/>
      <c r="C180" s="215"/>
      <c r="D180" s="205" t="s">
        <v>148</v>
      </c>
      <c r="E180" s="216" t="s">
        <v>1</v>
      </c>
      <c r="F180" s="217" t="s">
        <v>1497</v>
      </c>
      <c r="G180" s="215"/>
      <c r="H180" s="218">
        <v>3.5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148</v>
      </c>
      <c r="AU180" s="224" t="s">
        <v>83</v>
      </c>
      <c r="AV180" s="14" t="s">
        <v>83</v>
      </c>
      <c r="AW180" s="14" t="s">
        <v>31</v>
      </c>
      <c r="AX180" s="14" t="s">
        <v>75</v>
      </c>
      <c r="AY180" s="224" t="s">
        <v>139</v>
      </c>
    </row>
    <row r="181" spans="2:51" s="15" customFormat="1" ht="11.25">
      <c r="B181" s="225"/>
      <c r="C181" s="226"/>
      <c r="D181" s="205" t="s">
        <v>148</v>
      </c>
      <c r="E181" s="227" t="s">
        <v>1</v>
      </c>
      <c r="F181" s="228" t="s">
        <v>151</v>
      </c>
      <c r="G181" s="226"/>
      <c r="H181" s="229">
        <v>3.5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148</v>
      </c>
      <c r="AU181" s="235" t="s">
        <v>83</v>
      </c>
      <c r="AV181" s="15" t="s">
        <v>146</v>
      </c>
      <c r="AW181" s="15" t="s">
        <v>31</v>
      </c>
      <c r="AX181" s="15" t="s">
        <v>8</v>
      </c>
      <c r="AY181" s="235" t="s">
        <v>139</v>
      </c>
    </row>
    <row r="182" spans="1:65" s="2" customFormat="1" ht="16.5" customHeight="1">
      <c r="A182" s="34"/>
      <c r="B182" s="35"/>
      <c r="C182" s="191" t="s">
        <v>227</v>
      </c>
      <c r="D182" s="191" t="s">
        <v>141</v>
      </c>
      <c r="E182" s="192" t="s">
        <v>1498</v>
      </c>
      <c r="F182" s="193" t="s">
        <v>1499</v>
      </c>
      <c r="G182" s="194" t="s">
        <v>295</v>
      </c>
      <c r="H182" s="195">
        <v>225</v>
      </c>
      <c r="I182" s="196"/>
      <c r="J182" s="195">
        <f>ROUND(I182*H182,0)</f>
        <v>0</v>
      </c>
      <c r="K182" s="193" t="s">
        <v>1</v>
      </c>
      <c r="L182" s="39"/>
      <c r="M182" s="197" t="s">
        <v>1</v>
      </c>
      <c r="N182" s="198" t="s">
        <v>40</v>
      </c>
      <c r="O182" s="7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1" t="s">
        <v>146</v>
      </c>
      <c r="AT182" s="201" t="s">
        <v>141</v>
      </c>
      <c r="AU182" s="201" t="s">
        <v>83</v>
      </c>
      <c r="AY182" s="17" t="s">
        <v>139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7" t="s">
        <v>8</v>
      </c>
      <c r="BK182" s="202">
        <f>ROUND(I182*H182,0)</f>
        <v>0</v>
      </c>
      <c r="BL182" s="17" t="s">
        <v>146</v>
      </c>
      <c r="BM182" s="201" t="s">
        <v>1500</v>
      </c>
    </row>
    <row r="183" spans="2:51" s="14" customFormat="1" ht="11.25">
      <c r="B183" s="214"/>
      <c r="C183" s="215"/>
      <c r="D183" s="205" t="s">
        <v>148</v>
      </c>
      <c r="E183" s="216" t="s">
        <v>1</v>
      </c>
      <c r="F183" s="217" t="s">
        <v>1501</v>
      </c>
      <c r="G183" s="215"/>
      <c r="H183" s="218">
        <v>225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148</v>
      </c>
      <c r="AU183" s="224" t="s">
        <v>83</v>
      </c>
      <c r="AV183" s="14" t="s">
        <v>83</v>
      </c>
      <c r="AW183" s="14" t="s">
        <v>31</v>
      </c>
      <c r="AX183" s="14" t="s">
        <v>75</v>
      </c>
      <c r="AY183" s="224" t="s">
        <v>139</v>
      </c>
    </row>
    <row r="184" spans="2:51" s="15" customFormat="1" ht="11.25">
      <c r="B184" s="225"/>
      <c r="C184" s="226"/>
      <c r="D184" s="205" t="s">
        <v>148</v>
      </c>
      <c r="E184" s="227" t="s">
        <v>1</v>
      </c>
      <c r="F184" s="228" t="s">
        <v>151</v>
      </c>
      <c r="G184" s="226"/>
      <c r="H184" s="229">
        <v>225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148</v>
      </c>
      <c r="AU184" s="235" t="s">
        <v>83</v>
      </c>
      <c r="AV184" s="15" t="s">
        <v>146</v>
      </c>
      <c r="AW184" s="15" t="s">
        <v>31</v>
      </c>
      <c r="AX184" s="15" t="s">
        <v>8</v>
      </c>
      <c r="AY184" s="235" t="s">
        <v>139</v>
      </c>
    </row>
    <row r="185" spans="1:65" s="2" customFormat="1" ht="24.2" customHeight="1">
      <c r="A185" s="34"/>
      <c r="B185" s="35"/>
      <c r="C185" s="191" t="s">
        <v>231</v>
      </c>
      <c r="D185" s="191" t="s">
        <v>141</v>
      </c>
      <c r="E185" s="192" t="s">
        <v>1502</v>
      </c>
      <c r="F185" s="193" t="s">
        <v>1503</v>
      </c>
      <c r="G185" s="194" t="s">
        <v>295</v>
      </c>
      <c r="H185" s="195">
        <v>250</v>
      </c>
      <c r="I185" s="196"/>
      <c r="J185" s="195">
        <f>ROUND(I185*H185,0)</f>
        <v>0</v>
      </c>
      <c r="K185" s="193" t="s">
        <v>1</v>
      </c>
      <c r="L185" s="39"/>
      <c r="M185" s="197" t="s">
        <v>1</v>
      </c>
      <c r="N185" s="198" t="s">
        <v>40</v>
      </c>
      <c r="O185" s="71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1" t="s">
        <v>146</v>
      </c>
      <c r="AT185" s="201" t="s">
        <v>141</v>
      </c>
      <c r="AU185" s="201" t="s">
        <v>83</v>
      </c>
      <c r="AY185" s="17" t="s">
        <v>139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7" t="s">
        <v>8</v>
      </c>
      <c r="BK185" s="202">
        <f>ROUND(I185*H185,0)</f>
        <v>0</v>
      </c>
      <c r="BL185" s="17" t="s">
        <v>146</v>
      </c>
      <c r="BM185" s="201" t="s">
        <v>1504</v>
      </c>
    </row>
    <row r="186" spans="2:51" s="14" customFormat="1" ht="11.25">
      <c r="B186" s="214"/>
      <c r="C186" s="215"/>
      <c r="D186" s="205" t="s">
        <v>148</v>
      </c>
      <c r="E186" s="216" t="s">
        <v>1</v>
      </c>
      <c r="F186" s="217" t="s">
        <v>1367</v>
      </c>
      <c r="G186" s="215"/>
      <c r="H186" s="218">
        <v>250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148</v>
      </c>
      <c r="AU186" s="224" t="s">
        <v>83</v>
      </c>
      <c r="AV186" s="14" t="s">
        <v>83</v>
      </c>
      <c r="AW186" s="14" t="s">
        <v>31</v>
      </c>
      <c r="AX186" s="14" t="s">
        <v>75</v>
      </c>
      <c r="AY186" s="224" t="s">
        <v>139</v>
      </c>
    </row>
    <row r="187" spans="2:51" s="15" customFormat="1" ht="11.25">
      <c r="B187" s="225"/>
      <c r="C187" s="226"/>
      <c r="D187" s="205" t="s">
        <v>148</v>
      </c>
      <c r="E187" s="227" t="s">
        <v>1</v>
      </c>
      <c r="F187" s="228" t="s">
        <v>151</v>
      </c>
      <c r="G187" s="226"/>
      <c r="H187" s="229">
        <v>250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148</v>
      </c>
      <c r="AU187" s="235" t="s">
        <v>83</v>
      </c>
      <c r="AV187" s="15" t="s">
        <v>146</v>
      </c>
      <c r="AW187" s="15" t="s">
        <v>31</v>
      </c>
      <c r="AX187" s="15" t="s">
        <v>8</v>
      </c>
      <c r="AY187" s="235" t="s">
        <v>139</v>
      </c>
    </row>
    <row r="188" spans="1:65" s="2" customFormat="1" ht="33" customHeight="1">
      <c r="A188" s="34"/>
      <c r="B188" s="35"/>
      <c r="C188" s="191" t="s">
        <v>235</v>
      </c>
      <c r="D188" s="191" t="s">
        <v>141</v>
      </c>
      <c r="E188" s="192" t="s">
        <v>1505</v>
      </c>
      <c r="F188" s="193" t="s">
        <v>1506</v>
      </c>
      <c r="G188" s="194" t="s">
        <v>166</v>
      </c>
      <c r="H188" s="195">
        <v>1.5</v>
      </c>
      <c r="I188" s="196"/>
      <c r="J188" s="195">
        <f>ROUND(I188*H188,0)</f>
        <v>0</v>
      </c>
      <c r="K188" s="193" t="s">
        <v>1</v>
      </c>
      <c r="L188" s="39"/>
      <c r="M188" s="197" t="s">
        <v>1</v>
      </c>
      <c r="N188" s="198" t="s">
        <v>40</v>
      </c>
      <c r="O188" s="71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1" t="s">
        <v>146</v>
      </c>
      <c r="AT188" s="201" t="s">
        <v>141</v>
      </c>
      <c r="AU188" s="201" t="s">
        <v>83</v>
      </c>
      <c r="AY188" s="17" t="s">
        <v>139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7" t="s">
        <v>8</v>
      </c>
      <c r="BK188" s="202">
        <f>ROUND(I188*H188,0)</f>
        <v>0</v>
      </c>
      <c r="BL188" s="17" t="s">
        <v>146</v>
      </c>
      <c r="BM188" s="201" t="s">
        <v>1507</v>
      </c>
    </row>
    <row r="189" spans="2:51" s="14" customFormat="1" ht="11.25">
      <c r="B189" s="214"/>
      <c r="C189" s="215"/>
      <c r="D189" s="205" t="s">
        <v>148</v>
      </c>
      <c r="E189" s="216" t="s">
        <v>1</v>
      </c>
      <c r="F189" s="217" t="s">
        <v>1508</v>
      </c>
      <c r="G189" s="215"/>
      <c r="H189" s="218">
        <v>1.5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148</v>
      </c>
      <c r="AU189" s="224" t="s">
        <v>83</v>
      </c>
      <c r="AV189" s="14" t="s">
        <v>83</v>
      </c>
      <c r="AW189" s="14" t="s">
        <v>31</v>
      </c>
      <c r="AX189" s="14" t="s">
        <v>75</v>
      </c>
      <c r="AY189" s="224" t="s">
        <v>139</v>
      </c>
    </row>
    <row r="190" spans="2:51" s="15" customFormat="1" ht="11.25">
      <c r="B190" s="225"/>
      <c r="C190" s="226"/>
      <c r="D190" s="205" t="s">
        <v>148</v>
      </c>
      <c r="E190" s="227" t="s">
        <v>1</v>
      </c>
      <c r="F190" s="228" t="s">
        <v>151</v>
      </c>
      <c r="G190" s="226"/>
      <c r="H190" s="229">
        <v>1.5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148</v>
      </c>
      <c r="AU190" s="235" t="s">
        <v>83</v>
      </c>
      <c r="AV190" s="15" t="s">
        <v>146</v>
      </c>
      <c r="AW190" s="15" t="s">
        <v>31</v>
      </c>
      <c r="AX190" s="15" t="s">
        <v>8</v>
      </c>
      <c r="AY190" s="235" t="s">
        <v>139</v>
      </c>
    </row>
    <row r="191" spans="1:65" s="2" customFormat="1" ht="24.2" customHeight="1">
      <c r="A191" s="34"/>
      <c r="B191" s="35"/>
      <c r="C191" s="191" t="s">
        <v>7</v>
      </c>
      <c r="D191" s="191" t="s">
        <v>141</v>
      </c>
      <c r="E191" s="192" t="s">
        <v>1509</v>
      </c>
      <c r="F191" s="193" t="s">
        <v>1510</v>
      </c>
      <c r="G191" s="194" t="s">
        <v>166</v>
      </c>
      <c r="H191" s="195">
        <v>1.5</v>
      </c>
      <c r="I191" s="196"/>
      <c r="J191" s="195">
        <f>ROUND(I191*H191,0)</f>
        <v>0</v>
      </c>
      <c r="K191" s="193" t="s">
        <v>1</v>
      </c>
      <c r="L191" s="39"/>
      <c r="M191" s="197" t="s">
        <v>1</v>
      </c>
      <c r="N191" s="198" t="s">
        <v>40</v>
      </c>
      <c r="O191" s="71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1" t="s">
        <v>146</v>
      </c>
      <c r="AT191" s="201" t="s">
        <v>141</v>
      </c>
      <c r="AU191" s="201" t="s">
        <v>83</v>
      </c>
      <c r="AY191" s="17" t="s">
        <v>139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7" t="s">
        <v>8</v>
      </c>
      <c r="BK191" s="202">
        <f>ROUND(I191*H191,0)</f>
        <v>0</v>
      </c>
      <c r="BL191" s="17" t="s">
        <v>146</v>
      </c>
      <c r="BM191" s="201" t="s">
        <v>1511</v>
      </c>
    </row>
    <row r="192" spans="2:51" s="14" customFormat="1" ht="11.25">
      <c r="B192" s="214"/>
      <c r="C192" s="215"/>
      <c r="D192" s="205" t="s">
        <v>148</v>
      </c>
      <c r="E192" s="216" t="s">
        <v>1</v>
      </c>
      <c r="F192" s="217" t="s">
        <v>1508</v>
      </c>
      <c r="G192" s="215"/>
      <c r="H192" s="218">
        <v>1.5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148</v>
      </c>
      <c r="AU192" s="224" t="s">
        <v>83</v>
      </c>
      <c r="AV192" s="14" t="s">
        <v>83</v>
      </c>
      <c r="AW192" s="14" t="s">
        <v>31</v>
      </c>
      <c r="AX192" s="14" t="s">
        <v>75</v>
      </c>
      <c r="AY192" s="224" t="s">
        <v>139</v>
      </c>
    </row>
    <row r="193" spans="2:51" s="15" customFormat="1" ht="11.25">
      <c r="B193" s="225"/>
      <c r="C193" s="226"/>
      <c r="D193" s="205" t="s">
        <v>148</v>
      </c>
      <c r="E193" s="227" t="s">
        <v>1</v>
      </c>
      <c r="F193" s="228" t="s">
        <v>151</v>
      </c>
      <c r="G193" s="226"/>
      <c r="H193" s="229">
        <v>1.5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148</v>
      </c>
      <c r="AU193" s="235" t="s">
        <v>83</v>
      </c>
      <c r="AV193" s="15" t="s">
        <v>146</v>
      </c>
      <c r="AW193" s="15" t="s">
        <v>31</v>
      </c>
      <c r="AX193" s="15" t="s">
        <v>8</v>
      </c>
      <c r="AY193" s="235" t="s">
        <v>139</v>
      </c>
    </row>
    <row r="194" spans="1:65" s="2" customFormat="1" ht="24.2" customHeight="1">
      <c r="A194" s="34"/>
      <c r="B194" s="35"/>
      <c r="C194" s="191" t="s">
        <v>242</v>
      </c>
      <c r="D194" s="191" t="s">
        <v>141</v>
      </c>
      <c r="E194" s="192" t="s">
        <v>1512</v>
      </c>
      <c r="F194" s="193" t="s">
        <v>1513</v>
      </c>
      <c r="G194" s="194" t="s">
        <v>295</v>
      </c>
      <c r="H194" s="195">
        <v>1</v>
      </c>
      <c r="I194" s="196"/>
      <c r="J194" s="195">
        <f>ROUND(I194*H194,0)</f>
        <v>0</v>
      </c>
      <c r="K194" s="193" t="s">
        <v>1</v>
      </c>
      <c r="L194" s="39"/>
      <c r="M194" s="197" t="s">
        <v>1</v>
      </c>
      <c r="N194" s="198" t="s">
        <v>40</v>
      </c>
      <c r="O194" s="71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1" t="s">
        <v>146</v>
      </c>
      <c r="AT194" s="201" t="s">
        <v>141</v>
      </c>
      <c r="AU194" s="201" t="s">
        <v>83</v>
      </c>
      <c r="AY194" s="17" t="s">
        <v>139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7" t="s">
        <v>8</v>
      </c>
      <c r="BK194" s="202">
        <f>ROUND(I194*H194,0)</f>
        <v>0</v>
      </c>
      <c r="BL194" s="17" t="s">
        <v>146</v>
      </c>
      <c r="BM194" s="201" t="s">
        <v>1514</v>
      </c>
    </row>
    <row r="195" spans="1:65" s="2" customFormat="1" ht="24.2" customHeight="1">
      <c r="A195" s="34"/>
      <c r="B195" s="35"/>
      <c r="C195" s="191" t="s">
        <v>246</v>
      </c>
      <c r="D195" s="191" t="s">
        <v>141</v>
      </c>
      <c r="E195" s="192" t="s">
        <v>1515</v>
      </c>
      <c r="F195" s="193" t="s">
        <v>1516</v>
      </c>
      <c r="G195" s="194" t="s">
        <v>166</v>
      </c>
      <c r="H195" s="195">
        <v>1.5</v>
      </c>
      <c r="I195" s="196"/>
      <c r="J195" s="195">
        <f>ROUND(I195*H195,0)</f>
        <v>0</v>
      </c>
      <c r="K195" s="193" t="s">
        <v>1</v>
      </c>
      <c r="L195" s="39"/>
      <c r="M195" s="197" t="s">
        <v>1</v>
      </c>
      <c r="N195" s="198" t="s">
        <v>40</v>
      </c>
      <c r="O195" s="71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1" t="s">
        <v>146</v>
      </c>
      <c r="AT195" s="201" t="s">
        <v>141</v>
      </c>
      <c r="AU195" s="201" t="s">
        <v>83</v>
      </c>
      <c r="AY195" s="17" t="s">
        <v>139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7" t="s">
        <v>8</v>
      </c>
      <c r="BK195" s="202">
        <f>ROUND(I195*H195,0)</f>
        <v>0</v>
      </c>
      <c r="BL195" s="17" t="s">
        <v>146</v>
      </c>
      <c r="BM195" s="201" t="s">
        <v>1517</v>
      </c>
    </row>
    <row r="196" spans="2:51" s="14" customFormat="1" ht="11.25">
      <c r="B196" s="214"/>
      <c r="C196" s="215"/>
      <c r="D196" s="205" t="s">
        <v>148</v>
      </c>
      <c r="E196" s="216" t="s">
        <v>1</v>
      </c>
      <c r="F196" s="217" t="s">
        <v>1508</v>
      </c>
      <c r="G196" s="215"/>
      <c r="H196" s="218">
        <v>1.5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148</v>
      </c>
      <c r="AU196" s="224" t="s">
        <v>83</v>
      </c>
      <c r="AV196" s="14" t="s">
        <v>83</v>
      </c>
      <c r="AW196" s="14" t="s">
        <v>31</v>
      </c>
      <c r="AX196" s="14" t="s">
        <v>75</v>
      </c>
      <c r="AY196" s="224" t="s">
        <v>139</v>
      </c>
    </row>
    <row r="197" spans="2:51" s="15" customFormat="1" ht="11.25">
      <c r="B197" s="225"/>
      <c r="C197" s="226"/>
      <c r="D197" s="205" t="s">
        <v>148</v>
      </c>
      <c r="E197" s="227" t="s">
        <v>1</v>
      </c>
      <c r="F197" s="228" t="s">
        <v>151</v>
      </c>
      <c r="G197" s="226"/>
      <c r="H197" s="229">
        <v>1.5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148</v>
      </c>
      <c r="AU197" s="235" t="s">
        <v>83</v>
      </c>
      <c r="AV197" s="15" t="s">
        <v>146</v>
      </c>
      <c r="AW197" s="15" t="s">
        <v>31</v>
      </c>
      <c r="AX197" s="15" t="s">
        <v>8</v>
      </c>
      <c r="AY197" s="235" t="s">
        <v>139</v>
      </c>
    </row>
    <row r="198" spans="1:65" s="2" customFormat="1" ht="24.2" customHeight="1">
      <c r="A198" s="34"/>
      <c r="B198" s="35"/>
      <c r="C198" s="191" t="s">
        <v>250</v>
      </c>
      <c r="D198" s="191" t="s">
        <v>141</v>
      </c>
      <c r="E198" s="192" t="s">
        <v>1518</v>
      </c>
      <c r="F198" s="193" t="s">
        <v>1519</v>
      </c>
      <c r="G198" s="194" t="s">
        <v>295</v>
      </c>
      <c r="H198" s="195">
        <v>1</v>
      </c>
      <c r="I198" s="196"/>
      <c r="J198" s="195">
        <f>ROUND(I198*H198,0)</f>
        <v>0</v>
      </c>
      <c r="K198" s="193" t="s">
        <v>1</v>
      </c>
      <c r="L198" s="39"/>
      <c r="M198" s="197" t="s">
        <v>1</v>
      </c>
      <c r="N198" s="198" t="s">
        <v>40</v>
      </c>
      <c r="O198" s="71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1" t="s">
        <v>146</v>
      </c>
      <c r="AT198" s="201" t="s">
        <v>141</v>
      </c>
      <c r="AU198" s="201" t="s">
        <v>83</v>
      </c>
      <c r="AY198" s="17" t="s">
        <v>139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7" t="s">
        <v>8</v>
      </c>
      <c r="BK198" s="202">
        <f>ROUND(I198*H198,0)</f>
        <v>0</v>
      </c>
      <c r="BL198" s="17" t="s">
        <v>146</v>
      </c>
      <c r="BM198" s="201" t="s">
        <v>1520</v>
      </c>
    </row>
    <row r="199" spans="1:65" s="2" customFormat="1" ht="37.9" customHeight="1">
      <c r="A199" s="34"/>
      <c r="B199" s="35"/>
      <c r="C199" s="191" t="s">
        <v>256</v>
      </c>
      <c r="D199" s="191" t="s">
        <v>141</v>
      </c>
      <c r="E199" s="192" t="s">
        <v>1521</v>
      </c>
      <c r="F199" s="193" t="s">
        <v>1522</v>
      </c>
      <c r="G199" s="194" t="s">
        <v>166</v>
      </c>
      <c r="H199" s="195">
        <v>1.5</v>
      </c>
      <c r="I199" s="196"/>
      <c r="J199" s="195">
        <f>ROUND(I199*H199,0)</f>
        <v>0</v>
      </c>
      <c r="K199" s="193" t="s">
        <v>1</v>
      </c>
      <c r="L199" s="39"/>
      <c r="M199" s="197" t="s">
        <v>1</v>
      </c>
      <c r="N199" s="198" t="s">
        <v>40</v>
      </c>
      <c r="O199" s="71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1" t="s">
        <v>146</v>
      </c>
      <c r="AT199" s="201" t="s">
        <v>141</v>
      </c>
      <c r="AU199" s="201" t="s">
        <v>83</v>
      </c>
      <c r="AY199" s="17" t="s">
        <v>139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7" t="s">
        <v>8</v>
      </c>
      <c r="BK199" s="202">
        <f>ROUND(I199*H199,0)</f>
        <v>0</v>
      </c>
      <c r="BL199" s="17" t="s">
        <v>146</v>
      </c>
      <c r="BM199" s="201" t="s">
        <v>1523</v>
      </c>
    </row>
    <row r="200" spans="2:51" s="14" customFormat="1" ht="11.25">
      <c r="B200" s="214"/>
      <c r="C200" s="215"/>
      <c r="D200" s="205" t="s">
        <v>148</v>
      </c>
      <c r="E200" s="216" t="s">
        <v>1</v>
      </c>
      <c r="F200" s="217" t="s">
        <v>1508</v>
      </c>
      <c r="G200" s="215"/>
      <c r="H200" s="218">
        <v>1.5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148</v>
      </c>
      <c r="AU200" s="224" t="s">
        <v>83</v>
      </c>
      <c r="AV200" s="14" t="s">
        <v>83</v>
      </c>
      <c r="AW200" s="14" t="s">
        <v>31</v>
      </c>
      <c r="AX200" s="14" t="s">
        <v>75</v>
      </c>
      <c r="AY200" s="224" t="s">
        <v>139</v>
      </c>
    </row>
    <row r="201" spans="2:51" s="15" customFormat="1" ht="11.25">
      <c r="B201" s="225"/>
      <c r="C201" s="226"/>
      <c r="D201" s="205" t="s">
        <v>148</v>
      </c>
      <c r="E201" s="227" t="s">
        <v>1</v>
      </c>
      <c r="F201" s="228" t="s">
        <v>151</v>
      </c>
      <c r="G201" s="226"/>
      <c r="H201" s="229">
        <v>1.5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148</v>
      </c>
      <c r="AU201" s="235" t="s">
        <v>83</v>
      </c>
      <c r="AV201" s="15" t="s">
        <v>146</v>
      </c>
      <c r="AW201" s="15" t="s">
        <v>31</v>
      </c>
      <c r="AX201" s="15" t="s">
        <v>8</v>
      </c>
      <c r="AY201" s="235" t="s">
        <v>139</v>
      </c>
    </row>
    <row r="202" spans="1:65" s="2" customFormat="1" ht="24.2" customHeight="1">
      <c r="A202" s="34"/>
      <c r="B202" s="35"/>
      <c r="C202" s="191" t="s">
        <v>262</v>
      </c>
      <c r="D202" s="191" t="s">
        <v>141</v>
      </c>
      <c r="E202" s="192" t="s">
        <v>1524</v>
      </c>
      <c r="F202" s="193" t="s">
        <v>1525</v>
      </c>
      <c r="G202" s="194" t="s">
        <v>166</v>
      </c>
      <c r="H202" s="195">
        <v>1.5</v>
      </c>
      <c r="I202" s="196"/>
      <c r="J202" s="195">
        <f>ROUND(I202*H202,0)</f>
        <v>0</v>
      </c>
      <c r="K202" s="193" t="s">
        <v>1</v>
      </c>
      <c r="L202" s="39"/>
      <c r="M202" s="197" t="s">
        <v>1</v>
      </c>
      <c r="N202" s="198" t="s">
        <v>40</v>
      </c>
      <c r="O202" s="71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1" t="s">
        <v>146</v>
      </c>
      <c r="AT202" s="201" t="s">
        <v>141</v>
      </c>
      <c r="AU202" s="201" t="s">
        <v>83</v>
      </c>
      <c r="AY202" s="17" t="s">
        <v>139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7" t="s">
        <v>8</v>
      </c>
      <c r="BK202" s="202">
        <f>ROUND(I202*H202,0)</f>
        <v>0</v>
      </c>
      <c r="BL202" s="17" t="s">
        <v>146</v>
      </c>
      <c r="BM202" s="201" t="s">
        <v>1526</v>
      </c>
    </row>
    <row r="203" spans="2:51" s="14" customFormat="1" ht="11.25">
      <c r="B203" s="214"/>
      <c r="C203" s="215"/>
      <c r="D203" s="205" t="s">
        <v>148</v>
      </c>
      <c r="E203" s="216" t="s">
        <v>1</v>
      </c>
      <c r="F203" s="217" t="s">
        <v>1508</v>
      </c>
      <c r="G203" s="215"/>
      <c r="H203" s="218">
        <v>1.5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148</v>
      </c>
      <c r="AU203" s="224" t="s">
        <v>83</v>
      </c>
      <c r="AV203" s="14" t="s">
        <v>83</v>
      </c>
      <c r="AW203" s="14" t="s">
        <v>31</v>
      </c>
      <c r="AX203" s="14" t="s">
        <v>75</v>
      </c>
      <c r="AY203" s="224" t="s">
        <v>139</v>
      </c>
    </row>
    <row r="204" spans="2:51" s="15" customFormat="1" ht="11.25">
      <c r="B204" s="225"/>
      <c r="C204" s="226"/>
      <c r="D204" s="205" t="s">
        <v>148</v>
      </c>
      <c r="E204" s="227" t="s">
        <v>1</v>
      </c>
      <c r="F204" s="228" t="s">
        <v>151</v>
      </c>
      <c r="G204" s="226"/>
      <c r="H204" s="229">
        <v>1.5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148</v>
      </c>
      <c r="AU204" s="235" t="s">
        <v>83</v>
      </c>
      <c r="AV204" s="15" t="s">
        <v>146</v>
      </c>
      <c r="AW204" s="15" t="s">
        <v>31</v>
      </c>
      <c r="AX204" s="15" t="s">
        <v>8</v>
      </c>
      <c r="AY204" s="235" t="s">
        <v>139</v>
      </c>
    </row>
    <row r="205" spans="1:65" s="2" customFormat="1" ht="37.9" customHeight="1">
      <c r="A205" s="34"/>
      <c r="B205" s="35"/>
      <c r="C205" s="191" t="s">
        <v>266</v>
      </c>
      <c r="D205" s="191" t="s">
        <v>141</v>
      </c>
      <c r="E205" s="192" t="s">
        <v>1527</v>
      </c>
      <c r="F205" s="193" t="s">
        <v>1528</v>
      </c>
      <c r="G205" s="194" t="s">
        <v>295</v>
      </c>
      <c r="H205" s="195">
        <v>1</v>
      </c>
      <c r="I205" s="196"/>
      <c r="J205" s="195">
        <f>ROUND(I205*H205,0)</f>
        <v>0</v>
      </c>
      <c r="K205" s="193" t="s">
        <v>1</v>
      </c>
      <c r="L205" s="39"/>
      <c r="M205" s="197" t="s">
        <v>1</v>
      </c>
      <c r="N205" s="198" t="s">
        <v>40</v>
      </c>
      <c r="O205" s="71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1" t="s">
        <v>146</v>
      </c>
      <c r="AT205" s="201" t="s">
        <v>141</v>
      </c>
      <c r="AU205" s="201" t="s">
        <v>83</v>
      </c>
      <c r="AY205" s="17" t="s">
        <v>139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7" t="s">
        <v>8</v>
      </c>
      <c r="BK205" s="202">
        <f>ROUND(I205*H205,0)</f>
        <v>0</v>
      </c>
      <c r="BL205" s="17" t="s">
        <v>146</v>
      </c>
      <c r="BM205" s="201" t="s">
        <v>1529</v>
      </c>
    </row>
    <row r="206" spans="1:65" s="2" customFormat="1" ht="24.2" customHeight="1">
      <c r="A206" s="34"/>
      <c r="B206" s="35"/>
      <c r="C206" s="191" t="s">
        <v>275</v>
      </c>
      <c r="D206" s="191" t="s">
        <v>141</v>
      </c>
      <c r="E206" s="192" t="s">
        <v>1530</v>
      </c>
      <c r="F206" s="193" t="s">
        <v>1531</v>
      </c>
      <c r="G206" s="194" t="s">
        <v>295</v>
      </c>
      <c r="H206" s="195">
        <v>42</v>
      </c>
      <c r="I206" s="196"/>
      <c r="J206" s="195">
        <f>ROUND(I206*H206,0)</f>
        <v>0</v>
      </c>
      <c r="K206" s="193" t="s">
        <v>1</v>
      </c>
      <c r="L206" s="39"/>
      <c r="M206" s="197" t="s">
        <v>1</v>
      </c>
      <c r="N206" s="198" t="s">
        <v>40</v>
      </c>
      <c r="O206" s="7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1" t="s">
        <v>146</v>
      </c>
      <c r="AT206" s="201" t="s">
        <v>141</v>
      </c>
      <c r="AU206" s="201" t="s">
        <v>83</v>
      </c>
      <c r="AY206" s="17" t="s">
        <v>139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7" t="s">
        <v>8</v>
      </c>
      <c r="BK206" s="202">
        <f>ROUND(I206*H206,0)</f>
        <v>0</v>
      </c>
      <c r="BL206" s="17" t="s">
        <v>146</v>
      </c>
      <c r="BM206" s="201" t="s">
        <v>1532</v>
      </c>
    </row>
    <row r="207" spans="2:51" s="14" customFormat="1" ht="11.25">
      <c r="B207" s="214"/>
      <c r="C207" s="215"/>
      <c r="D207" s="205" t="s">
        <v>148</v>
      </c>
      <c r="E207" s="216" t="s">
        <v>1</v>
      </c>
      <c r="F207" s="217" t="s">
        <v>1533</v>
      </c>
      <c r="G207" s="215"/>
      <c r="H207" s="218">
        <v>42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148</v>
      </c>
      <c r="AU207" s="224" t="s">
        <v>83</v>
      </c>
      <c r="AV207" s="14" t="s">
        <v>83</v>
      </c>
      <c r="AW207" s="14" t="s">
        <v>31</v>
      </c>
      <c r="AX207" s="14" t="s">
        <v>75</v>
      </c>
      <c r="AY207" s="224" t="s">
        <v>139</v>
      </c>
    </row>
    <row r="208" spans="2:51" s="15" customFormat="1" ht="11.25">
      <c r="B208" s="225"/>
      <c r="C208" s="226"/>
      <c r="D208" s="205" t="s">
        <v>148</v>
      </c>
      <c r="E208" s="227" t="s">
        <v>1</v>
      </c>
      <c r="F208" s="228" t="s">
        <v>151</v>
      </c>
      <c r="G208" s="226"/>
      <c r="H208" s="229">
        <v>42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148</v>
      </c>
      <c r="AU208" s="235" t="s">
        <v>83</v>
      </c>
      <c r="AV208" s="15" t="s">
        <v>146</v>
      </c>
      <c r="AW208" s="15" t="s">
        <v>31</v>
      </c>
      <c r="AX208" s="15" t="s">
        <v>8</v>
      </c>
      <c r="AY208" s="235" t="s">
        <v>139</v>
      </c>
    </row>
    <row r="209" spans="1:65" s="2" customFormat="1" ht="24.2" customHeight="1">
      <c r="A209" s="34"/>
      <c r="B209" s="35"/>
      <c r="C209" s="191" t="s">
        <v>279</v>
      </c>
      <c r="D209" s="191" t="s">
        <v>141</v>
      </c>
      <c r="E209" s="192" t="s">
        <v>1534</v>
      </c>
      <c r="F209" s="193" t="s">
        <v>1535</v>
      </c>
      <c r="G209" s="194" t="s">
        <v>295</v>
      </c>
      <c r="H209" s="195">
        <v>230</v>
      </c>
      <c r="I209" s="196"/>
      <c r="J209" s="195">
        <f>ROUND(I209*H209,0)</f>
        <v>0</v>
      </c>
      <c r="K209" s="193" t="s">
        <v>1</v>
      </c>
      <c r="L209" s="39"/>
      <c r="M209" s="197" t="s">
        <v>1</v>
      </c>
      <c r="N209" s="198" t="s">
        <v>40</v>
      </c>
      <c r="O209" s="71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1" t="s">
        <v>146</v>
      </c>
      <c r="AT209" s="201" t="s">
        <v>141</v>
      </c>
      <c r="AU209" s="201" t="s">
        <v>83</v>
      </c>
      <c r="AY209" s="17" t="s">
        <v>139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7" t="s">
        <v>8</v>
      </c>
      <c r="BK209" s="202">
        <f>ROUND(I209*H209,0)</f>
        <v>0</v>
      </c>
      <c r="BL209" s="17" t="s">
        <v>146</v>
      </c>
      <c r="BM209" s="201" t="s">
        <v>1536</v>
      </c>
    </row>
    <row r="210" spans="2:51" s="14" customFormat="1" ht="11.25">
      <c r="B210" s="214"/>
      <c r="C210" s="215"/>
      <c r="D210" s="205" t="s">
        <v>148</v>
      </c>
      <c r="E210" s="216" t="s">
        <v>1</v>
      </c>
      <c r="F210" s="217" t="s">
        <v>1537</v>
      </c>
      <c r="G210" s="215"/>
      <c r="H210" s="218">
        <v>230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148</v>
      </c>
      <c r="AU210" s="224" t="s">
        <v>83</v>
      </c>
      <c r="AV210" s="14" t="s">
        <v>83</v>
      </c>
      <c r="AW210" s="14" t="s">
        <v>31</v>
      </c>
      <c r="AX210" s="14" t="s">
        <v>75</v>
      </c>
      <c r="AY210" s="224" t="s">
        <v>139</v>
      </c>
    </row>
    <row r="211" spans="2:51" s="15" customFormat="1" ht="11.25">
      <c r="B211" s="225"/>
      <c r="C211" s="226"/>
      <c r="D211" s="205" t="s">
        <v>148</v>
      </c>
      <c r="E211" s="227" t="s">
        <v>1</v>
      </c>
      <c r="F211" s="228" t="s">
        <v>151</v>
      </c>
      <c r="G211" s="226"/>
      <c r="H211" s="229">
        <v>230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148</v>
      </c>
      <c r="AU211" s="235" t="s">
        <v>83</v>
      </c>
      <c r="AV211" s="15" t="s">
        <v>146</v>
      </c>
      <c r="AW211" s="15" t="s">
        <v>31</v>
      </c>
      <c r="AX211" s="15" t="s">
        <v>8</v>
      </c>
      <c r="AY211" s="235" t="s">
        <v>139</v>
      </c>
    </row>
    <row r="212" spans="1:65" s="2" customFormat="1" ht="24.2" customHeight="1">
      <c r="A212" s="34"/>
      <c r="B212" s="35"/>
      <c r="C212" s="191" t="s">
        <v>286</v>
      </c>
      <c r="D212" s="191" t="s">
        <v>141</v>
      </c>
      <c r="E212" s="192" t="s">
        <v>1538</v>
      </c>
      <c r="F212" s="193" t="s">
        <v>1539</v>
      </c>
      <c r="G212" s="194" t="s">
        <v>1359</v>
      </c>
      <c r="H212" s="195">
        <v>42</v>
      </c>
      <c r="I212" s="196"/>
      <c r="J212" s="195">
        <f>ROUND(I212*H212,0)</f>
        <v>0</v>
      </c>
      <c r="K212" s="193" t="s">
        <v>1</v>
      </c>
      <c r="L212" s="39"/>
      <c r="M212" s="197" t="s">
        <v>1</v>
      </c>
      <c r="N212" s="198" t="s">
        <v>40</v>
      </c>
      <c r="O212" s="71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1" t="s">
        <v>146</v>
      </c>
      <c r="AT212" s="201" t="s">
        <v>141</v>
      </c>
      <c r="AU212" s="201" t="s">
        <v>83</v>
      </c>
      <c r="AY212" s="17" t="s">
        <v>139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7" t="s">
        <v>8</v>
      </c>
      <c r="BK212" s="202">
        <f>ROUND(I212*H212,0)</f>
        <v>0</v>
      </c>
      <c r="BL212" s="17" t="s">
        <v>146</v>
      </c>
      <c r="BM212" s="201" t="s">
        <v>1540</v>
      </c>
    </row>
    <row r="213" spans="2:51" s="14" customFormat="1" ht="11.25">
      <c r="B213" s="214"/>
      <c r="C213" s="215"/>
      <c r="D213" s="205" t="s">
        <v>148</v>
      </c>
      <c r="E213" s="216" t="s">
        <v>1</v>
      </c>
      <c r="F213" s="217" t="s">
        <v>1541</v>
      </c>
      <c r="G213" s="215"/>
      <c r="H213" s="218">
        <v>42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148</v>
      </c>
      <c r="AU213" s="224" t="s">
        <v>83</v>
      </c>
      <c r="AV213" s="14" t="s">
        <v>83</v>
      </c>
      <c r="AW213" s="14" t="s">
        <v>31</v>
      </c>
      <c r="AX213" s="14" t="s">
        <v>75</v>
      </c>
      <c r="AY213" s="224" t="s">
        <v>139</v>
      </c>
    </row>
    <row r="214" spans="2:51" s="15" customFormat="1" ht="11.25">
      <c r="B214" s="225"/>
      <c r="C214" s="226"/>
      <c r="D214" s="205" t="s">
        <v>148</v>
      </c>
      <c r="E214" s="227" t="s">
        <v>1</v>
      </c>
      <c r="F214" s="228" t="s">
        <v>151</v>
      </c>
      <c r="G214" s="226"/>
      <c r="H214" s="229">
        <v>42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148</v>
      </c>
      <c r="AU214" s="235" t="s">
        <v>83</v>
      </c>
      <c r="AV214" s="15" t="s">
        <v>146</v>
      </c>
      <c r="AW214" s="15" t="s">
        <v>31</v>
      </c>
      <c r="AX214" s="15" t="s">
        <v>8</v>
      </c>
      <c r="AY214" s="235" t="s">
        <v>139</v>
      </c>
    </row>
    <row r="215" spans="1:65" s="2" customFormat="1" ht="24.2" customHeight="1">
      <c r="A215" s="34"/>
      <c r="B215" s="35"/>
      <c r="C215" s="191" t="s">
        <v>292</v>
      </c>
      <c r="D215" s="191" t="s">
        <v>141</v>
      </c>
      <c r="E215" s="192" t="s">
        <v>1542</v>
      </c>
      <c r="F215" s="193" t="s">
        <v>1543</v>
      </c>
      <c r="G215" s="194" t="s">
        <v>1359</v>
      </c>
      <c r="H215" s="195">
        <v>7</v>
      </c>
      <c r="I215" s="196"/>
      <c r="J215" s="195">
        <f>ROUND(I215*H215,0)</f>
        <v>0</v>
      </c>
      <c r="K215" s="193" t="s">
        <v>1</v>
      </c>
      <c r="L215" s="39"/>
      <c r="M215" s="197" t="s">
        <v>1</v>
      </c>
      <c r="N215" s="198" t="s">
        <v>40</v>
      </c>
      <c r="O215" s="71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1" t="s">
        <v>146</v>
      </c>
      <c r="AT215" s="201" t="s">
        <v>141</v>
      </c>
      <c r="AU215" s="201" t="s">
        <v>83</v>
      </c>
      <c r="AY215" s="17" t="s">
        <v>139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7" t="s">
        <v>8</v>
      </c>
      <c r="BK215" s="202">
        <f>ROUND(I215*H215,0)</f>
        <v>0</v>
      </c>
      <c r="BL215" s="17" t="s">
        <v>146</v>
      </c>
      <c r="BM215" s="201" t="s">
        <v>1544</v>
      </c>
    </row>
    <row r="216" spans="1:65" s="2" customFormat="1" ht="24.2" customHeight="1">
      <c r="A216" s="34"/>
      <c r="B216" s="35"/>
      <c r="C216" s="191" t="s">
        <v>298</v>
      </c>
      <c r="D216" s="191" t="s">
        <v>141</v>
      </c>
      <c r="E216" s="192" t="s">
        <v>1542</v>
      </c>
      <c r="F216" s="193" t="s">
        <v>1543</v>
      </c>
      <c r="G216" s="194" t="s">
        <v>1359</v>
      </c>
      <c r="H216" s="195">
        <v>60</v>
      </c>
      <c r="I216" s="196"/>
      <c r="J216" s="195">
        <f>ROUND(I216*H216,0)</f>
        <v>0</v>
      </c>
      <c r="K216" s="193" t="s">
        <v>1</v>
      </c>
      <c r="L216" s="39"/>
      <c r="M216" s="197" t="s">
        <v>1</v>
      </c>
      <c r="N216" s="198" t="s">
        <v>40</v>
      </c>
      <c r="O216" s="71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1" t="s">
        <v>146</v>
      </c>
      <c r="AT216" s="201" t="s">
        <v>141</v>
      </c>
      <c r="AU216" s="201" t="s">
        <v>83</v>
      </c>
      <c r="AY216" s="17" t="s">
        <v>139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7" t="s">
        <v>8</v>
      </c>
      <c r="BK216" s="202">
        <f>ROUND(I216*H216,0)</f>
        <v>0</v>
      </c>
      <c r="BL216" s="17" t="s">
        <v>146</v>
      </c>
      <c r="BM216" s="201" t="s">
        <v>1545</v>
      </c>
    </row>
    <row r="217" spans="2:51" s="14" customFormat="1" ht="11.25">
      <c r="B217" s="214"/>
      <c r="C217" s="215"/>
      <c r="D217" s="205" t="s">
        <v>148</v>
      </c>
      <c r="E217" s="216" t="s">
        <v>1</v>
      </c>
      <c r="F217" s="217" t="s">
        <v>1546</v>
      </c>
      <c r="G217" s="215"/>
      <c r="H217" s="218">
        <v>60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148</v>
      </c>
      <c r="AU217" s="224" t="s">
        <v>83</v>
      </c>
      <c r="AV217" s="14" t="s">
        <v>83</v>
      </c>
      <c r="AW217" s="14" t="s">
        <v>31</v>
      </c>
      <c r="AX217" s="14" t="s">
        <v>75</v>
      </c>
      <c r="AY217" s="224" t="s">
        <v>139</v>
      </c>
    </row>
    <row r="218" spans="2:51" s="15" customFormat="1" ht="11.25">
      <c r="B218" s="225"/>
      <c r="C218" s="226"/>
      <c r="D218" s="205" t="s">
        <v>148</v>
      </c>
      <c r="E218" s="227" t="s">
        <v>1</v>
      </c>
      <c r="F218" s="228" t="s">
        <v>151</v>
      </c>
      <c r="G218" s="226"/>
      <c r="H218" s="229">
        <v>60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148</v>
      </c>
      <c r="AU218" s="235" t="s">
        <v>83</v>
      </c>
      <c r="AV218" s="15" t="s">
        <v>146</v>
      </c>
      <c r="AW218" s="15" t="s">
        <v>31</v>
      </c>
      <c r="AX218" s="15" t="s">
        <v>8</v>
      </c>
      <c r="AY218" s="235" t="s">
        <v>139</v>
      </c>
    </row>
    <row r="219" spans="1:65" s="2" customFormat="1" ht="24.2" customHeight="1">
      <c r="A219" s="34"/>
      <c r="B219" s="35"/>
      <c r="C219" s="191" t="s">
        <v>302</v>
      </c>
      <c r="D219" s="191" t="s">
        <v>141</v>
      </c>
      <c r="E219" s="192" t="s">
        <v>1547</v>
      </c>
      <c r="F219" s="193" t="s">
        <v>1548</v>
      </c>
      <c r="G219" s="194" t="s">
        <v>1359</v>
      </c>
      <c r="H219" s="195">
        <v>7</v>
      </c>
      <c r="I219" s="196"/>
      <c r="J219" s="195">
        <f>ROUND(I219*H219,0)</f>
        <v>0</v>
      </c>
      <c r="K219" s="193" t="s">
        <v>1</v>
      </c>
      <c r="L219" s="39"/>
      <c r="M219" s="197" t="s">
        <v>1</v>
      </c>
      <c r="N219" s="198" t="s">
        <v>40</v>
      </c>
      <c r="O219" s="71"/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1" t="s">
        <v>146</v>
      </c>
      <c r="AT219" s="201" t="s">
        <v>141</v>
      </c>
      <c r="AU219" s="201" t="s">
        <v>83</v>
      </c>
      <c r="AY219" s="17" t="s">
        <v>139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17" t="s">
        <v>8</v>
      </c>
      <c r="BK219" s="202">
        <f>ROUND(I219*H219,0)</f>
        <v>0</v>
      </c>
      <c r="BL219" s="17" t="s">
        <v>146</v>
      </c>
      <c r="BM219" s="201" t="s">
        <v>1549</v>
      </c>
    </row>
    <row r="220" spans="1:65" s="2" customFormat="1" ht="24.2" customHeight="1">
      <c r="A220" s="34"/>
      <c r="B220" s="35"/>
      <c r="C220" s="191" t="s">
        <v>308</v>
      </c>
      <c r="D220" s="191" t="s">
        <v>141</v>
      </c>
      <c r="E220" s="192" t="s">
        <v>1550</v>
      </c>
      <c r="F220" s="193" t="s">
        <v>1551</v>
      </c>
      <c r="G220" s="194" t="s">
        <v>1359</v>
      </c>
      <c r="H220" s="195">
        <v>7</v>
      </c>
      <c r="I220" s="196"/>
      <c r="J220" s="195">
        <f>ROUND(I220*H220,0)</f>
        <v>0</v>
      </c>
      <c r="K220" s="193" t="s">
        <v>1</v>
      </c>
      <c r="L220" s="39"/>
      <c r="M220" s="197" t="s">
        <v>1</v>
      </c>
      <c r="N220" s="198" t="s">
        <v>40</v>
      </c>
      <c r="O220" s="71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1" t="s">
        <v>146</v>
      </c>
      <c r="AT220" s="201" t="s">
        <v>141</v>
      </c>
      <c r="AU220" s="201" t="s">
        <v>83</v>
      </c>
      <c r="AY220" s="17" t="s">
        <v>139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7" t="s">
        <v>8</v>
      </c>
      <c r="BK220" s="202">
        <f>ROUND(I220*H220,0)</f>
        <v>0</v>
      </c>
      <c r="BL220" s="17" t="s">
        <v>146</v>
      </c>
      <c r="BM220" s="201" t="s">
        <v>1552</v>
      </c>
    </row>
    <row r="221" spans="1:65" s="2" customFormat="1" ht="24.2" customHeight="1">
      <c r="A221" s="34"/>
      <c r="B221" s="35"/>
      <c r="C221" s="191" t="s">
        <v>270</v>
      </c>
      <c r="D221" s="191" t="s">
        <v>141</v>
      </c>
      <c r="E221" s="192" t="s">
        <v>1553</v>
      </c>
      <c r="F221" s="193" t="s">
        <v>1554</v>
      </c>
      <c r="G221" s="194" t="s">
        <v>1359</v>
      </c>
      <c r="H221" s="195">
        <v>3</v>
      </c>
      <c r="I221" s="196"/>
      <c r="J221" s="195">
        <f>ROUND(I221*H221,0)</f>
        <v>0</v>
      </c>
      <c r="K221" s="193" t="s">
        <v>1</v>
      </c>
      <c r="L221" s="39"/>
      <c r="M221" s="197" t="s">
        <v>1</v>
      </c>
      <c r="N221" s="198" t="s">
        <v>40</v>
      </c>
      <c r="O221" s="71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1" t="s">
        <v>146</v>
      </c>
      <c r="AT221" s="201" t="s">
        <v>141</v>
      </c>
      <c r="AU221" s="201" t="s">
        <v>83</v>
      </c>
      <c r="AY221" s="17" t="s">
        <v>139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7" t="s">
        <v>8</v>
      </c>
      <c r="BK221" s="202">
        <f>ROUND(I221*H221,0)</f>
        <v>0</v>
      </c>
      <c r="BL221" s="17" t="s">
        <v>146</v>
      </c>
      <c r="BM221" s="201" t="s">
        <v>1555</v>
      </c>
    </row>
    <row r="222" spans="1:65" s="2" customFormat="1" ht="24.2" customHeight="1">
      <c r="A222" s="34"/>
      <c r="B222" s="35"/>
      <c r="C222" s="191" t="s">
        <v>313</v>
      </c>
      <c r="D222" s="191" t="s">
        <v>141</v>
      </c>
      <c r="E222" s="192" t="s">
        <v>1556</v>
      </c>
      <c r="F222" s="193" t="s">
        <v>1557</v>
      </c>
      <c r="G222" s="194" t="s">
        <v>1359</v>
      </c>
      <c r="H222" s="195">
        <v>7</v>
      </c>
      <c r="I222" s="196"/>
      <c r="J222" s="195">
        <f>ROUND(I222*H222,0)</f>
        <v>0</v>
      </c>
      <c r="K222" s="193" t="s">
        <v>1</v>
      </c>
      <c r="L222" s="39"/>
      <c r="M222" s="197" t="s">
        <v>1</v>
      </c>
      <c r="N222" s="198" t="s">
        <v>40</v>
      </c>
      <c r="O222" s="71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1" t="s">
        <v>146</v>
      </c>
      <c r="AT222" s="201" t="s">
        <v>141</v>
      </c>
      <c r="AU222" s="201" t="s">
        <v>83</v>
      </c>
      <c r="AY222" s="17" t="s">
        <v>139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7" t="s">
        <v>8</v>
      </c>
      <c r="BK222" s="202">
        <f>ROUND(I222*H222,0)</f>
        <v>0</v>
      </c>
      <c r="BL222" s="17" t="s">
        <v>146</v>
      </c>
      <c r="BM222" s="201" t="s">
        <v>1558</v>
      </c>
    </row>
    <row r="223" spans="1:65" s="2" customFormat="1" ht="24.2" customHeight="1">
      <c r="A223" s="34"/>
      <c r="B223" s="35"/>
      <c r="C223" s="191" t="s">
        <v>316</v>
      </c>
      <c r="D223" s="191" t="s">
        <v>141</v>
      </c>
      <c r="E223" s="192" t="s">
        <v>1559</v>
      </c>
      <c r="F223" s="193" t="s">
        <v>1560</v>
      </c>
      <c r="G223" s="194" t="s">
        <v>295</v>
      </c>
      <c r="H223" s="195">
        <v>225</v>
      </c>
      <c r="I223" s="196"/>
      <c r="J223" s="195">
        <f>ROUND(I223*H223,0)</f>
        <v>0</v>
      </c>
      <c r="K223" s="193" t="s">
        <v>1</v>
      </c>
      <c r="L223" s="39"/>
      <c r="M223" s="197" t="s">
        <v>1</v>
      </c>
      <c r="N223" s="198" t="s">
        <v>40</v>
      </c>
      <c r="O223" s="71"/>
      <c r="P223" s="199">
        <f>O223*H223</f>
        <v>0</v>
      </c>
      <c r="Q223" s="199">
        <v>0</v>
      </c>
      <c r="R223" s="199">
        <f>Q223*H223</f>
        <v>0</v>
      </c>
      <c r="S223" s="199">
        <v>0</v>
      </c>
      <c r="T223" s="20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1" t="s">
        <v>146</v>
      </c>
      <c r="AT223" s="201" t="s">
        <v>141</v>
      </c>
      <c r="AU223" s="201" t="s">
        <v>83</v>
      </c>
      <c r="AY223" s="17" t="s">
        <v>139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7" t="s">
        <v>8</v>
      </c>
      <c r="BK223" s="202">
        <f>ROUND(I223*H223,0)</f>
        <v>0</v>
      </c>
      <c r="BL223" s="17" t="s">
        <v>146</v>
      </c>
      <c r="BM223" s="201" t="s">
        <v>1561</v>
      </c>
    </row>
    <row r="224" spans="2:51" s="14" customFormat="1" ht="11.25">
      <c r="B224" s="214"/>
      <c r="C224" s="215"/>
      <c r="D224" s="205" t="s">
        <v>148</v>
      </c>
      <c r="E224" s="216" t="s">
        <v>1</v>
      </c>
      <c r="F224" s="217" t="s">
        <v>1501</v>
      </c>
      <c r="G224" s="215"/>
      <c r="H224" s="218">
        <v>225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148</v>
      </c>
      <c r="AU224" s="224" t="s">
        <v>83</v>
      </c>
      <c r="AV224" s="14" t="s">
        <v>83</v>
      </c>
      <c r="AW224" s="14" t="s">
        <v>31</v>
      </c>
      <c r="AX224" s="14" t="s">
        <v>75</v>
      </c>
      <c r="AY224" s="224" t="s">
        <v>139</v>
      </c>
    </row>
    <row r="225" spans="2:51" s="15" customFormat="1" ht="11.25">
      <c r="B225" s="225"/>
      <c r="C225" s="226"/>
      <c r="D225" s="205" t="s">
        <v>148</v>
      </c>
      <c r="E225" s="227" t="s">
        <v>1</v>
      </c>
      <c r="F225" s="228" t="s">
        <v>151</v>
      </c>
      <c r="G225" s="226"/>
      <c r="H225" s="229">
        <v>225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148</v>
      </c>
      <c r="AU225" s="235" t="s">
        <v>83</v>
      </c>
      <c r="AV225" s="15" t="s">
        <v>146</v>
      </c>
      <c r="AW225" s="15" t="s">
        <v>31</v>
      </c>
      <c r="AX225" s="15" t="s">
        <v>8</v>
      </c>
      <c r="AY225" s="235" t="s">
        <v>139</v>
      </c>
    </row>
    <row r="226" spans="1:65" s="2" customFormat="1" ht="24.2" customHeight="1">
      <c r="A226" s="34"/>
      <c r="B226" s="35"/>
      <c r="C226" s="191" t="s">
        <v>320</v>
      </c>
      <c r="D226" s="191" t="s">
        <v>141</v>
      </c>
      <c r="E226" s="192" t="s">
        <v>1562</v>
      </c>
      <c r="F226" s="193" t="s">
        <v>1563</v>
      </c>
      <c r="G226" s="194" t="s">
        <v>295</v>
      </c>
      <c r="H226" s="195">
        <v>14</v>
      </c>
      <c r="I226" s="196"/>
      <c r="J226" s="195">
        <f>ROUND(I226*H226,0)</f>
        <v>0</v>
      </c>
      <c r="K226" s="193" t="s">
        <v>1</v>
      </c>
      <c r="L226" s="39"/>
      <c r="M226" s="197" t="s">
        <v>1</v>
      </c>
      <c r="N226" s="198" t="s">
        <v>40</v>
      </c>
      <c r="O226" s="71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1" t="s">
        <v>146</v>
      </c>
      <c r="AT226" s="201" t="s">
        <v>141</v>
      </c>
      <c r="AU226" s="201" t="s">
        <v>83</v>
      </c>
      <c r="AY226" s="17" t="s">
        <v>139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7" t="s">
        <v>8</v>
      </c>
      <c r="BK226" s="202">
        <f>ROUND(I226*H226,0)</f>
        <v>0</v>
      </c>
      <c r="BL226" s="17" t="s">
        <v>146</v>
      </c>
      <c r="BM226" s="201" t="s">
        <v>1564</v>
      </c>
    </row>
    <row r="227" spans="2:51" s="14" customFormat="1" ht="11.25">
      <c r="B227" s="214"/>
      <c r="C227" s="215"/>
      <c r="D227" s="205" t="s">
        <v>148</v>
      </c>
      <c r="E227" s="216" t="s">
        <v>1</v>
      </c>
      <c r="F227" s="217" t="s">
        <v>998</v>
      </c>
      <c r="G227" s="215"/>
      <c r="H227" s="218">
        <v>14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148</v>
      </c>
      <c r="AU227" s="224" t="s">
        <v>83</v>
      </c>
      <c r="AV227" s="14" t="s">
        <v>83</v>
      </c>
      <c r="AW227" s="14" t="s">
        <v>31</v>
      </c>
      <c r="AX227" s="14" t="s">
        <v>75</v>
      </c>
      <c r="AY227" s="224" t="s">
        <v>139</v>
      </c>
    </row>
    <row r="228" spans="2:51" s="15" customFormat="1" ht="11.25">
      <c r="B228" s="225"/>
      <c r="C228" s="226"/>
      <c r="D228" s="205" t="s">
        <v>148</v>
      </c>
      <c r="E228" s="227" t="s">
        <v>1</v>
      </c>
      <c r="F228" s="228" t="s">
        <v>151</v>
      </c>
      <c r="G228" s="226"/>
      <c r="H228" s="229">
        <v>14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148</v>
      </c>
      <c r="AU228" s="235" t="s">
        <v>83</v>
      </c>
      <c r="AV228" s="15" t="s">
        <v>146</v>
      </c>
      <c r="AW228" s="15" t="s">
        <v>31</v>
      </c>
      <c r="AX228" s="15" t="s">
        <v>8</v>
      </c>
      <c r="AY228" s="235" t="s">
        <v>139</v>
      </c>
    </row>
    <row r="229" spans="1:65" s="2" customFormat="1" ht="16.5" customHeight="1">
      <c r="A229" s="34"/>
      <c r="B229" s="35"/>
      <c r="C229" s="191" t="s">
        <v>325</v>
      </c>
      <c r="D229" s="191" t="s">
        <v>141</v>
      </c>
      <c r="E229" s="192" t="s">
        <v>1565</v>
      </c>
      <c r="F229" s="193" t="s">
        <v>1566</v>
      </c>
      <c r="G229" s="194" t="s">
        <v>1359</v>
      </c>
      <c r="H229" s="195">
        <v>9</v>
      </c>
      <c r="I229" s="196"/>
      <c r="J229" s="195">
        <f>ROUND(I229*H229,0)</f>
        <v>0</v>
      </c>
      <c r="K229" s="193" t="s">
        <v>1</v>
      </c>
      <c r="L229" s="39"/>
      <c r="M229" s="197" t="s">
        <v>1</v>
      </c>
      <c r="N229" s="198" t="s">
        <v>40</v>
      </c>
      <c r="O229" s="71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1" t="s">
        <v>146</v>
      </c>
      <c r="AT229" s="201" t="s">
        <v>141</v>
      </c>
      <c r="AU229" s="201" t="s">
        <v>83</v>
      </c>
      <c r="AY229" s="17" t="s">
        <v>139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7" t="s">
        <v>8</v>
      </c>
      <c r="BK229" s="202">
        <f>ROUND(I229*H229,0)</f>
        <v>0</v>
      </c>
      <c r="BL229" s="17" t="s">
        <v>146</v>
      </c>
      <c r="BM229" s="201" t="s">
        <v>1567</v>
      </c>
    </row>
    <row r="230" spans="2:51" s="14" customFormat="1" ht="11.25">
      <c r="B230" s="214"/>
      <c r="C230" s="215"/>
      <c r="D230" s="205" t="s">
        <v>148</v>
      </c>
      <c r="E230" s="216" t="s">
        <v>1</v>
      </c>
      <c r="F230" s="217" t="s">
        <v>1568</v>
      </c>
      <c r="G230" s="215"/>
      <c r="H230" s="218">
        <v>9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148</v>
      </c>
      <c r="AU230" s="224" t="s">
        <v>83</v>
      </c>
      <c r="AV230" s="14" t="s">
        <v>83</v>
      </c>
      <c r="AW230" s="14" t="s">
        <v>31</v>
      </c>
      <c r="AX230" s="14" t="s">
        <v>75</v>
      </c>
      <c r="AY230" s="224" t="s">
        <v>139</v>
      </c>
    </row>
    <row r="231" spans="2:51" s="15" customFormat="1" ht="11.25">
      <c r="B231" s="225"/>
      <c r="C231" s="226"/>
      <c r="D231" s="205" t="s">
        <v>148</v>
      </c>
      <c r="E231" s="227" t="s">
        <v>1</v>
      </c>
      <c r="F231" s="228" t="s">
        <v>151</v>
      </c>
      <c r="G231" s="226"/>
      <c r="H231" s="229">
        <v>9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AT231" s="235" t="s">
        <v>148</v>
      </c>
      <c r="AU231" s="235" t="s">
        <v>83</v>
      </c>
      <c r="AV231" s="15" t="s">
        <v>146</v>
      </c>
      <c r="AW231" s="15" t="s">
        <v>31</v>
      </c>
      <c r="AX231" s="15" t="s">
        <v>8</v>
      </c>
      <c r="AY231" s="235" t="s">
        <v>139</v>
      </c>
    </row>
    <row r="232" spans="1:65" s="2" customFormat="1" ht="24.2" customHeight="1">
      <c r="A232" s="34"/>
      <c r="B232" s="35"/>
      <c r="C232" s="191" t="s">
        <v>331</v>
      </c>
      <c r="D232" s="191" t="s">
        <v>141</v>
      </c>
      <c r="E232" s="192" t="s">
        <v>1569</v>
      </c>
      <c r="F232" s="193" t="s">
        <v>1570</v>
      </c>
      <c r="G232" s="194" t="s">
        <v>1359</v>
      </c>
      <c r="H232" s="195">
        <v>1</v>
      </c>
      <c r="I232" s="196"/>
      <c r="J232" s="195">
        <f>ROUND(I232*H232,0)</f>
        <v>0</v>
      </c>
      <c r="K232" s="193" t="s">
        <v>1</v>
      </c>
      <c r="L232" s="39"/>
      <c r="M232" s="197" t="s">
        <v>1</v>
      </c>
      <c r="N232" s="198" t="s">
        <v>40</v>
      </c>
      <c r="O232" s="71"/>
      <c r="P232" s="199">
        <f>O232*H232</f>
        <v>0</v>
      </c>
      <c r="Q232" s="199">
        <v>0</v>
      </c>
      <c r="R232" s="199">
        <f>Q232*H232</f>
        <v>0</v>
      </c>
      <c r="S232" s="199">
        <v>0</v>
      </c>
      <c r="T232" s="20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1" t="s">
        <v>146</v>
      </c>
      <c r="AT232" s="201" t="s">
        <v>141</v>
      </c>
      <c r="AU232" s="201" t="s">
        <v>83</v>
      </c>
      <c r="AY232" s="17" t="s">
        <v>139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7" t="s">
        <v>8</v>
      </c>
      <c r="BK232" s="202">
        <f>ROUND(I232*H232,0)</f>
        <v>0</v>
      </c>
      <c r="BL232" s="17" t="s">
        <v>146</v>
      </c>
      <c r="BM232" s="201" t="s">
        <v>1571</v>
      </c>
    </row>
    <row r="233" spans="1:65" s="2" customFormat="1" ht="16.5" customHeight="1">
      <c r="A233" s="34"/>
      <c r="B233" s="35"/>
      <c r="C233" s="191" t="s">
        <v>709</v>
      </c>
      <c r="D233" s="191" t="s">
        <v>141</v>
      </c>
      <c r="E233" s="192" t="s">
        <v>1572</v>
      </c>
      <c r="F233" s="193" t="s">
        <v>1573</v>
      </c>
      <c r="G233" s="194" t="s">
        <v>1574</v>
      </c>
      <c r="H233" s="196"/>
      <c r="I233" s="196"/>
      <c r="J233" s="195">
        <f>ROUND(I233*H233,0)</f>
        <v>0</v>
      </c>
      <c r="K233" s="193" t="s">
        <v>1</v>
      </c>
      <c r="L233" s="39"/>
      <c r="M233" s="236" t="s">
        <v>1</v>
      </c>
      <c r="N233" s="237" t="s">
        <v>40</v>
      </c>
      <c r="O233" s="238"/>
      <c r="P233" s="239">
        <f>O233*H233</f>
        <v>0</v>
      </c>
      <c r="Q233" s="239">
        <v>0</v>
      </c>
      <c r="R233" s="239">
        <f>Q233*H233</f>
        <v>0</v>
      </c>
      <c r="S233" s="239">
        <v>0</v>
      </c>
      <c r="T233" s="240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1" t="s">
        <v>146</v>
      </c>
      <c r="AT233" s="201" t="s">
        <v>141</v>
      </c>
      <c r="AU233" s="201" t="s">
        <v>83</v>
      </c>
      <c r="AY233" s="17" t="s">
        <v>139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7" t="s">
        <v>8</v>
      </c>
      <c r="BK233" s="202">
        <f>ROUND(I233*H233,0)</f>
        <v>0</v>
      </c>
      <c r="BL233" s="17" t="s">
        <v>146</v>
      </c>
      <c r="BM233" s="201" t="s">
        <v>1575</v>
      </c>
    </row>
    <row r="234" spans="1:31" s="2" customFormat="1" ht="6.95" customHeight="1">
      <c r="A234" s="34"/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39"/>
      <c r="M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</row>
  </sheetData>
  <sheetProtection algorithmName="SHA-512" hashValue="Axjo4KwZWRBMPvZbDuwR5eMyHziKQ5s9XyHQcSGoSsTly89WeWyJTjEIStk8blOuLzcClfUmg14lbyaDxTJNOQ==" saltValue="UfbQKlrTGSBcnwxQuTHN7I2SZYstwO8SzJIFhYMCYeycSgFuJNCdoutc7ASK6A1LUu0l5HLVz0LXINV77ry1LA==" spinCount="100000" sheet="1" objects="1" scenarios="1" formatColumns="0" formatRows="0" autoFilter="0"/>
  <autoFilter ref="C117:K2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106</v>
      </c>
    </row>
    <row r="3" spans="2:46" s="1" customFormat="1" ht="6.95" customHeight="1" hidden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83</v>
      </c>
    </row>
    <row r="4" spans="2:46" s="1" customFormat="1" ht="24.95" customHeight="1" hidden="1">
      <c r="B4" s="20"/>
      <c r="D4" s="117" t="s">
        <v>107</v>
      </c>
      <c r="L4" s="20"/>
      <c r="M4" s="118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9" t="s">
        <v>16</v>
      </c>
      <c r="L6" s="20"/>
    </row>
    <row r="7" spans="2:12" s="1" customFormat="1" ht="16.5" customHeight="1" hidden="1">
      <c r="B7" s="20"/>
      <c r="E7" s="298" t="str">
        <f>'Rekapitulace stavby'!K6</f>
        <v>Stavební úpravy v ulici J. Šíra Vrchlabí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9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1" t="s">
        <v>1576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27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9" t="s">
        <v>28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9" t="s">
        <v>30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27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9" t="s">
        <v>32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0" t="s">
        <v>33</v>
      </c>
      <c r="F24" s="34"/>
      <c r="G24" s="34"/>
      <c r="H24" s="34"/>
      <c r="I24" s="119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9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21"/>
      <c r="B27" s="122"/>
      <c r="C27" s="121"/>
      <c r="D27" s="121"/>
      <c r="E27" s="304" t="s">
        <v>1</v>
      </c>
      <c r="F27" s="304"/>
      <c r="G27" s="304"/>
      <c r="H27" s="304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35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37</v>
      </c>
      <c r="G32" s="34"/>
      <c r="H32" s="34"/>
      <c r="I32" s="127" t="s">
        <v>36</v>
      </c>
      <c r="J32" s="127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8" t="s">
        <v>39</v>
      </c>
      <c r="E33" s="119" t="s">
        <v>40</v>
      </c>
      <c r="F33" s="129">
        <f>ROUND((SUM(BE124:BE174)),2)</f>
        <v>0</v>
      </c>
      <c r="G33" s="34"/>
      <c r="H33" s="34"/>
      <c r="I33" s="130">
        <v>0.21</v>
      </c>
      <c r="J33" s="129">
        <f>ROUND(((SUM(BE124:BE174))*I33),2)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9" t="s">
        <v>41</v>
      </c>
      <c r="F34" s="129">
        <f>ROUND((SUM(BF124:BF174)),2)</f>
        <v>0</v>
      </c>
      <c r="G34" s="34"/>
      <c r="H34" s="34"/>
      <c r="I34" s="130">
        <v>0.15</v>
      </c>
      <c r="J34" s="129">
        <f>ROUND(((SUM(BF124:BF174))*I34),2)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42</v>
      </c>
      <c r="F35" s="129">
        <f>ROUND((SUM(BG124:BG174)),2)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43</v>
      </c>
      <c r="F36" s="129">
        <f>ROUND((SUM(BH124:BH174)),2)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44</v>
      </c>
      <c r="F37" s="129">
        <f>ROUND((SUM(BI124:BI174)),2)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8" t="s">
        <v>48</v>
      </c>
      <c r="E50" s="139"/>
      <c r="F50" s="139"/>
      <c r="G50" s="138" t="s">
        <v>49</v>
      </c>
      <c r="H50" s="139"/>
      <c r="I50" s="139"/>
      <c r="J50" s="139"/>
      <c r="K50" s="139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0" t="s">
        <v>50</v>
      </c>
      <c r="E61" s="141"/>
      <c r="F61" s="142" t="s">
        <v>51</v>
      </c>
      <c r="G61" s="140" t="s">
        <v>50</v>
      </c>
      <c r="H61" s="141"/>
      <c r="I61" s="141"/>
      <c r="J61" s="143" t="s">
        <v>51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8" t="s">
        <v>52</v>
      </c>
      <c r="E65" s="144"/>
      <c r="F65" s="144"/>
      <c r="G65" s="138" t="s">
        <v>53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0" t="s">
        <v>50</v>
      </c>
      <c r="E76" s="141"/>
      <c r="F76" s="142" t="s">
        <v>51</v>
      </c>
      <c r="G76" s="140" t="s">
        <v>50</v>
      </c>
      <c r="H76" s="141"/>
      <c r="I76" s="141"/>
      <c r="J76" s="143" t="s">
        <v>51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Stavební úpravy v ulici J. Šíra Vrchlabí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SO-501 - Přemístění HUP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Roman Charvát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115</v>
      </c>
      <c r="D94" s="150"/>
      <c r="E94" s="150"/>
      <c r="F94" s="150"/>
      <c r="G94" s="150"/>
      <c r="H94" s="150"/>
      <c r="I94" s="150"/>
      <c r="J94" s="151" t="s">
        <v>116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117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118</v>
      </c>
    </row>
    <row r="97" spans="2:12" s="9" customFormat="1" ht="24.95" customHeight="1">
      <c r="B97" s="153"/>
      <c r="C97" s="154"/>
      <c r="D97" s="155" t="s">
        <v>119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120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10" customFormat="1" ht="19.9" customHeight="1">
      <c r="B99" s="159"/>
      <c r="C99" s="104"/>
      <c r="D99" s="160" t="s">
        <v>477</v>
      </c>
      <c r="E99" s="161"/>
      <c r="F99" s="161"/>
      <c r="G99" s="161"/>
      <c r="H99" s="161"/>
      <c r="I99" s="161"/>
      <c r="J99" s="162">
        <f>J139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123</v>
      </c>
      <c r="E100" s="161"/>
      <c r="F100" s="161"/>
      <c r="G100" s="161"/>
      <c r="H100" s="161"/>
      <c r="I100" s="161"/>
      <c r="J100" s="162">
        <f>J144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480</v>
      </c>
      <c r="E101" s="156"/>
      <c r="F101" s="156"/>
      <c r="G101" s="156"/>
      <c r="H101" s="156"/>
      <c r="I101" s="156"/>
      <c r="J101" s="157">
        <f>J146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1577</v>
      </c>
      <c r="E102" s="161"/>
      <c r="F102" s="161"/>
      <c r="G102" s="161"/>
      <c r="H102" s="161"/>
      <c r="I102" s="161"/>
      <c r="J102" s="162">
        <f>J147</f>
        <v>0</v>
      </c>
      <c r="K102" s="104"/>
      <c r="L102" s="163"/>
    </row>
    <row r="103" spans="2:12" s="9" customFormat="1" ht="24.95" customHeight="1">
      <c r="B103" s="153"/>
      <c r="C103" s="154"/>
      <c r="D103" s="155" t="s">
        <v>1578</v>
      </c>
      <c r="E103" s="156"/>
      <c r="F103" s="156"/>
      <c r="G103" s="156"/>
      <c r="H103" s="156"/>
      <c r="I103" s="156"/>
      <c r="J103" s="157">
        <f>J160</f>
        <v>0</v>
      </c>
      <c r="K103" s="154"/>
      <c r="L103" s="158"/>
    </row>
    <row r="104" spans="2:12" s="10" customFormat="1" ht="19.9" customHeight="1">
      <c r="B104" s="159"/>
      <c r="C104" s="104"/>
      <c r="D104" s="160" t="s">
        <v>1579</v>
      </c>
      <c r="E104" s="161"/>
      <c r="F104" s="161"/>
      <c r="G104" s="161"/>
      <c r="H104" s="161"/>
      <c r="I104" s="161"/>
      <c r="J104" s="162">
        <f>J161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124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5" t="str">
        <f>E7</f>
        <v>Stavební úpravy v ulici J. Šíra Vrchlabí</v>
      </c>
      <c r="F114" s="306"/>
      <c r="G114" s="306"/>
      <c r="H114" s="30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53" t="str">
        <f>E9</f>
        <v>SO-501 - Přemístění HUP</v>
      </c>
      <c r="F116" s="307"/>
      <c r="G116" s="307"/>
      <c r="H116" s="30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 t="str">
        <f>IF(J12="","",J12)</f>
        <v>1. 2. 2023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30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IF(E18="","",E18)</f>
        <v>Vyplň údaj</v>
      </c>
      <c r="G121" s="36"/>
      <c r="H121" s="36"/>
      <c r="I121" s="29" t="s">
        <v>32</v>
      </c>
      <c r="J121" s="32" t="str">
        <f>E24</f>
        <v>Ing. Roman Charvát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125</v>
      </c>
      <c r="D123" s="167" t="s">
        <v>60</v>
      </c>
      <c r="E123" s="167" t="s">
        <v>56</v>
      </c>
      <c r="F123" s="167" t="s">
        <v>57</v>
      </c>
      <c r="G123" s="167" t="s">
        <v>126</v>
      </c>
      <c r="H123" s="167" t="s">
        <v>127</v>
      </c>
      <c r="I123" s="167" t="s">
        <v>128</v>
      </c>
      <c r="J123" s="167" t="s">
        <v>116</v>
      </c>
      <c r="K123" s="168" t="s">
        <v>129</v>
      </c>
      <c r="L123" s="169"/>
      <c r="M123" s="75" t="s">
        <v>1</v>
      </c>
      <c r="N123" s="76" t="s">
        <v>39</v>
      </c>
      <c r="O123" s="76" t="s">
        <v>130</v>
      </c>
      <c r="P123" s="76" t="s">
        <v>131</v>
      </c>
      <c r="Q123" s="76" t="s">
        <v>132</v>
      </c>
      <c r="R123" s="76" t="s">
        <v>133</v>
      </c>
      <c r="S123" s="76" t="s">
        <v>134</v>
      </c>
      <c r="T123" s="77" t="s">
        <v>135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136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P125+P146+P160</f>
        <v>0</v>
      </c>
      <c r="Q124" s="79"/>
      <c r="R124" s="172">
        <f>R125+R146+R160</f>
        <v>1.0622381791000002</v>
      </c>
      <c r="S124" s="79"/>
      <c r="T124" s="173">
        <f>T125+T146+T160</f>
        <v>0.11227000000000001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118</v>
      </c>
      <c r="BK124" s="174">
        <f>BK125+BK146+BK160</f>
        <v>0</v>
      </c>
    </row>
    <row r="125" spans="2:63" s="12" customFormat="1" ht="25.9" customHeight="1">
      <c r="B125" s="175"/>
      <c r="C125" s="176"/>
      <c r="D125" s="177" t="s">
        <v>74</v>
      </c>
      <c r="E125" s="178" t="s">
        <v>137</v>
      </c>
      <c r="F125" s="178" t="s">
        <v>138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P126+P139+P144</f>
        <v>0</v>
      </c>
      <c r="Q125" s="183"/>
      <c r="R125" s="184">
        <f>R126+R139+R144</f>
        <v>1.0416121</v>
      </c>
      <c r="S125" s="183"/>
      <c r="T125" s="185">
        <f>T126+T139+T144</f>
        <v>0</v>
      </c>
      <c r="AR125" s="186" t="s">
        <v>8</v>
      </c>
      <c r="AT125" s="187" t="s">
        <v>74</v>
      </c>
      <c r="AU125" s="187" t="s">
        <v>75</v>
      </c>
      <c r="AY125" s="186" t="s">
        <v>139</v>
      </c>
      <c r="BK125" s="188">
        <f>BK126+BK139+BK144</f>
        <v>0</v>
      </c>
    </row>
    <row r="126" spans="2:63" s="12" customFormat="1" ht="22.9" customHeight="1">
      <c r="B126" s="175"/>
      <c r="C126" s="176"/>
      <c r="D126" s="177" t="s">
        <v>74</v>
      </c>
      <c r="E126" s="189" t="s">
        <v>8</v>
      </c>
      <c r="F126" s="189" t="s">
        <v>140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SUM(P127:P138)</f>
        <v>0</v>
      </c>
      <c r="Q126" s="183"/>
      <c r="R126" s="184">
        <f>SUM(R127:R138)</f>
        <v>0.7769043</v>
      </c>
      <c r="S126" s="183"/>
      <c r="T126" s="185">
        <f>SUM(T127:T138)</f>
        <v>0</v>
      </c>
      <c r="AR126" s="186" t="s">
        <v>8</v>
      </c>
      <c r="AT126" s="187" t="s">
        <v>74</v>
      </c>
      <c r="AU126" s="187" t="s">
        <v>8</v>
      </c>
      <c r="AY126" s="186" t="s">
        <v>139</v>
      </c>
      <c r="BK126" s="188">
        <f>SUM(BK127:BK138)</f>
        <v>0</v>
      </c>
    </row>
    <row r="127" spans="1:65" s="2" customFormat="1" ht="16.5" customHeight="1">
      <c r="A127" s="34"/>
      <c r="B127" s="35"/>
      <c r="C127" s="191" t="s">
        <v>8</v>
      </c>
      <c r="D127" s="191" t="s">
        <v>141</v>
      </c>
      <c r="E127" s="192" t="s">
        <v>1580</v>
      </c>
      <c r="F127" s="193" t="s">
        <v>1581</v>
      </c>
      <c r="G127" s="194" t="s">
        <v>295</v>
      </c>
      <c r="H127" s="195">
        <v>1</v>
      </c>
      <c r="I127" s="196"/>
      <c r="J127" s="195">
        <f>ROUND(I127*H127,0)</f>
        <v>0</v>
      </c>
      <c r="K127" s="193" t="s">
        <v>1</v>
      </c>
      <c r="L127" s="39"/>
      <c r="M127" s="197" t="s">
        <v>1</v>
      </c>
      <c r="N127" s="198" t="s">
        <v>40</v>
      </c>
      <c r="O127" s="71"/>
      <c r="P127" s="199">
        <f>O127*H127</f>
        <v>0</v>
      </c>
      <c r="Q127" s="199">
        <v>0.0369043</v>
      </c>
      <c r="R127" s="199">
        <f>Q127*H127</f>
        <v>0.0369043</v>
      </c>
      <c r="S127" s="199">
        <v>0</v>
      </c>
      <c r="T127" s="20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1" t="s">
        <v>146</v>
      </c>
      <c r="AT127" s="201" t="s">
        <v>141</v>
      </c>
      <c r="AU127" s="201" t="s">
        <v>83</v>
      </c>
      <c r="AY127" s="17" t="s">
        <v>139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7" t="s">
        <v>8</v>
      </c>
      <c r="BK127" s="202">
        <f>ROUND(I127*H127,0)</f>
        <v>0</v>
      </c>
      <c r="BL127" s="17" t="s">
        <v>146</v>
      </c>
      <c r="BM127" s="201" t="s">
        <v>1582</v>
      </c>
    </row>
    <row r="128" spans="1:65" s="2" customFormat="1" ht="33" customHeight="1">
      <c r="A128" s="34"/>
      <c r="B128" s="35"/>
      <c r="C128" s="191" t="s">
        <v>83</v>
      </c>
      <c r="D128" s="191" t="s">
        <v>141</v>
      </c>
      <c r="E128" s="192" t="s">
        <v>1583</v>
      </c>
      <c r="F128" s="193" t="s">
        <v>1584</v>
      </c>
      <c r="G128" s="194" t="s">
        <v>282</v>
      </c>
      <c r="H128" s="195">
        <v>1.19</v>
      </c>
      <c r="I128" s="196"/>
      <c r="J128" s="195">
        <f>ROUND(I128*H128,0)</f>
        <v>0</v>
      </c>
      <c r="K128" s="193" t="s">
        <v>1</v>
      </c>
      <c r="L128" s="39"/>
      <c r="M128" s="197" t="s">
        <v>1</v>
      </c>
      <c r="N128" s="198" t="s">
        <v>40</v>
      </c>
      <c r="O128" s="71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1" t="s">
        <v>146</v>
      </c>
      <c r="AT128" s="201" t="s">
        <v>141</v>
      </c>
      <c r="AU128" s="201" t="s">
        <v>83</v>
      </c>
      <c r="AY128" s="17" t="s">
        <v>139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7" t="s">
        <v>8</v>
      </c>
      <c r="BK128" s="202">
        <f>ROUND(I128*H128,0)</f>
        <v>0</v>
      </c>
      <c r="BL128" s="17" t="s">
        <v>146</v>
      </c>
      <c r="BM128" s="201" t="s">
        <v>1585</v>
      </c>
    </row>
    <row r="129" spans="2:51" s="14" customFormat="1" ht="11.25">
      <c r="B129" s="214"/>
      <c r="C129" s="215"/>
      <c r="D129" s="205" t="s">
        <v>148</v>
      </c>
      <c r="E129" s="216" t="s">
        <v>1</v>
      </c>
      <c r="F129" s="217" t="s">
        <v>1586</v>
      </c>
      <c r="G129" s="215"/>
      <c r="H129" s="218">
        <v>1.08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148</v>
      </c>
      <c r="AU129" s="224" t="s">
        <v>83</v>
      </c>
      <c r="AV129" s="14" t="s">
        <v>83</v>
      </c>
      <c r="AW129" s="14" t="s">
        <v>31</v>
      </c>
      <c r="AX129" s="14" t="s">
        <v>75</v>
      </c>
      <c r="AY129" s="224" t="s">
        <v>139</v>
      </c>
    </row>
    <row r="130" spans="2:51" s="14" customFormat="1" ht="11.25">
      <c r="B130" s="214"/>
      <c r="C130" s="215"/>
      <c r="D130" s="205" t="s">
        <v>148</v>
      </c>
      <c r="E130" s="216" t="s">
        <v>1</v>
      </c>
      <c r="F130" s="217" t="s">
        <v>1587</v>
      </c>
      <c r="G130" s="215"/>
      <c r="H130" s="218">
        <v>0.105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148</v>
      </c>
      <c r="AU130" s="224" t="s">
        <v>83</v>
      </c>
      <c r="AV130" s="14" t="s">
        <v>83</v>
      </c>
      <c r="AW130" s="14" t="s">
        <v>31</v>
      </c>
      <c r="AX130" s="14" t="s">
        <v>75</v>
      </c>
      <c r="AY130" s="224" t="s">
        <v>139</v>
      </c>
    </row>
    <row r="131" spans="2:51" s="15" customFormat="1" ht="11.25">
      <c r="B131" s="225"/>
      <c r="C131" s="226"/>
      <c r="D131" s="205" t="s">
        <v>148</v>
      </c>
      <c r="E131" s="227" t="s">
        <v>1</v>
      </c>
      <c r="F131" s="228" t="s">
        <v>151</v>
      </c>
      <c r="G131" s="226"/>
      <c r="H131" s="229">
        <v>1.185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148</v>
      </c>
      <c r="AU131" s="235" t="s">
        <v>83</v>
      </c>
      <c r="AV131" s="15" t="s">
        <v>146</v>
      </c>
      <c r="AW131" s="15" t="s">
        <v>31</v>
      </c>
      <c r="AX131" s="15" t="s">
        <v>8</v>
      </c>
      <c r="AY131" s="235" t="s">
        <v>139</v>
      </c>
    </row>
    <row r="132" spans="1:65" s="2" customFormat="1" ht="24.2" customHeight="1">
      <c r="A132" s="34"/>
      <c r="B132" s="35"/>
      <c r="C132" s="191" t="s">
        <v>156</v>
      </c>
      <c r="D132" s="191" t="s">
        <v>141</v>
      </c>
      <c r="E132" s="192" t="s">
        <v>504</v>
      </c>
      <c r="F132" s="193" t="s">
        <v>505</v>
      </c>
      <c r="G132" s="194" t="s">
        <v>282</v>
      </c>
      <c r="H132" s="195">
        <v>1</v>
      </c>
      <c r="I132" s="196"/>
      <c r="J132" s="195">
        <f>ROUND(I132*H132,0)</f>
        <v>0</v>
      </c>
      <c r="K132" s="193" t="s">
        <v>1</v>
      </c>
      <c r="L132" s="39"/>
      <c r="M132" s="197" t="s">
        <v>1</v>
      </c>
      <c r="N132" s="198" t="s">
        <v>40</v>
      </c>
      <c r="O132" s="7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1" t="s">
        <v>146</v>
      </c>
      <c r="AT132" s="201" t="s">
        <v>141</v>
      </c>
      <c r="AU132" s="201" t="s">
        <v>83</v>
      </c>
      <c r="AY132" s="17" t="s">
        <v>139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7" t="s">
        <v>8</v>
      </c>
      <c r="BK132" s="202">
        <f>ROUND(I132*H132,0)</f>
        <v>0</v>
      </c>
      <c r="BL132" s="17" t="s">
        <v>146</v>
      </c>
      <c r="BM132" s="201" t="s">
        <v>1588</v>
      </c>
    </row>
    <row r="133" spans="1:65" s="2" customFormat="1" ht="37.9" customHeight="1">
      <c r="A133" s="34"/>
      <c r="B133" s="35"/>
      <c r="C133" s="191" t="s">
        <v>146</v>
      </c>
      <c r="D133" s="191" t="s">
        <v>141</v>
      </c>
      <c r="E133" s="192" t="s">
        <v>1589</v>
      </c>
      <c r="F133" s="193" t="s">
        <v>1590</v>
      </c>
      <c r="G133" s="194" t="s">
        <v>282</v>
      </c>
      <c r="H133" s="195">
        <v>1.19</v>
      </c>
      <c r="I133" s="196"/>
      <c r="J133" s="195">
        <f>ROUND(I133*H133,0)</f>
        <v>0</v>
      </c>
      <c r="K133" s="193" t="s">
        <v>1</v>
      </c>
      <c r="L133" s="39"/>
      <c r="M133" s="197" t="s">
        <v>1</v>
      </c>
      <c r="N133" s="198" t="s">
        <v>40</v>
      </c>
      <c r="O133" s="7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1" t="s">
        <v>146</v>
      </c>
      <c r="AT133" s="201" t="s">
        <v>141</v>
      </c>
      <c r="AU133" s="201" t="s">
        <v>83</v>
      </c>
      <c r="AY133" s="17" t="s">
        <v>139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7" t="s">
        <v>8</v>
      </c>
      <c r="BK133" s="202">
        <f>ROUND(I133*H133,0)</f>
        <v>0</v>
      </c>
      <c r="BL133" s="17" t="s">
        <v>146</v>
      </c>
      <c r="BM133" s="201" t="s">
        <v>1591</v>
      </c>
    </row>
    <row r="134" spans="1:65" s="2" customFormat="1" ht="24.2" customHeight="1">
      <c r="A134" s="34"/>
      <c r="B134" s="35"/>
      <c r="C134" s="191" t="s">
        <v>163</v>
      </c>
      <c r="D134" s="191" t="s">
        <v>141</v>
      </c>
      <c r="E134" s="192" t="s">
        <v>1592</v>
      </c>
      <c r="F134" s="193" t="s">
        <v>1593</v>
      </c>
      <c r="G134" s="194" t="s">
        <v>282</v>
      </c>
      <c r="H134" s="195">
        <v>0.6</v>
      </c>
      <c r="I134" s="196"/>
      <c r="J134" s="195">
        <f>ROUND(I134*H134,0)</f>
        <v>0</v>
      </c>
      <c r="K134" s="193" t="s">
        <v>1</v>
      </c>
      <c r="L134" s="39"/>
      <c r="M134" s="197" t="s">
        <v>1</v>
      </c>
      <c r="N134" s="198" t="s">
        <v>40</v>
      </c>
      <c r="O134" s="7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1" t="s">
        <v>146</v>
      </c>
      <c r="AT134" s="201" t="s">
        <v>141</v>
      </c>
      <c r="AU134" s="201" t="s">
        <v>83</v>
      </c>
      <c r="AY134" s="17" t="s">
        <v>139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7" t="s">
        <v>8</v>
      </c>
      <c r="BK134" s="202">
        <f>ROUND(I134*H134,0)</f>
        <v>0</v>
      </c>
      <c r="BL134" s="17" t="s">
        <v>146</v>
      </c>
      <c r="BM134" s="201" t="s">
        <v>1594</v>
      </c>
    </row>
    <row r="135" spans="1:65" s="2" customFormat="1" ht="24.2" customHeight="1">
      <c r="A135" s="34"/>
      <c r="B135" s="35"/>
      <c r="C135" s="191" t="s">
        <v>170</v>
      </c>
      <c r="D135" s="191" t="s">
        <v>141</v>
      </c>
      <c r="E135" s="192" t="s">
        <v>1595</v>
      </c>
      <c r="F135" s="193" t="s">
        <v>1596</v>
      </c>
      <c r="G135" s="194" t="s">
        <v>282</v>
      </c>
      <c r="H135" s="195">
        <v>0.4</v>
      </c>
      <c r="I135" s="196"/>
      <c r="J135" s="195">
        <f>ROUND(I135*H135,0)</f>
        <v>0</v>
      </c>
      <c r="K135" s="193" t="s">
        <v>1</v>
      </c>
      <c r="L135" s="39"/>
      <c r="M135" s="197" t="s">
        <v>1</v>
      </c>
      <c r="N135" s="198" t="s">
        <v>40</v>
      </c>
      <c r="O135" s="7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1" t="s">
        <v>146</v>
      </c>
      <c r="AT135" s="201" t="s">
        <v>141</v>
      </c>
      <c r="AU135" s="201" t="s">
        <v>83</v>
      </c>
      <c r="AY135" s="17" t="s">
        <v>139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7" t="s">
        <v>8</v>
      </c>
      <c r="BK135" s="202">
        <f>ROUND(I135*H135,0)</f>
        <v>0</v>
      </c>
      <c r="BL135" s="17" t="s">
        <v>146</v>
      </c>
      <c r="BM135" s="201" t="s">
        <v>1597</v>
      </c>
    </row>
    <row r="136" spans="2:51" s="14" customFormat="1" ht="11.25">
      <c r="B136" s="214"/>
      <c r="C136" s="215"/>
      <c r="D136" s="205" t="s">
        <v>148</v>
      </c>
      <c r="E136" s="216" t="s">
        <v>1</v>
      </c>
      <c r="F136" s="217" t="s">
        <v>1598</v>
      </c>
      <c r="G136" s="215"/>
      <c r="H136" s="218">
        <v>0.398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148</v>
      </c>
      <c r="AU136" s="224" t="s">
        <v>83</v>
      </c>
      <c r="AV136" s="14" t="s">
        <v>83</v>
      </c>
      <c r="AW136" s="14" t="s">
        <v>31</v>
      </c>
      <c r="AX136" s="14" t="s">
        <v>8</v>
      </c>
      <c r="AY136" s="224" t="s">
        <v>139</v>
      </c>
    </row>
    <row r="137" spans="1:65" s="2" customFormat="1" ht="16.5" customHeight="1">
      <c r="A137" s="34"/>
      <c r="B137" s="35"/>
      <c r="C137" s="241" t="s">
        <v>175</v>
      </c>
      <c r="D137" s="241" t="s">
        <v>560</v>
      </c>
      <c r="E137" s="242" t="s">
        <v>1599</v>
      </c>
      <c r="F137" s="243" t="s">
        <v>1600</v>
      </c>
      <c r="G137" s="244" t="s">
        <v>362</v>
      </c>
      <c r="H137" s="245">
        <v>0.74</v>
      </c>
      <c r="I137" s="246"/>
      <c r="J137" s="245">
        <f>ROUND(I137*H137,0)</f>
        <v>0</v>
      </c>
      <c r="K137" s="243" t="s">
        <v>1</v>
      </c>
      <c r="L137" s="247"/>
      <c r="M137" s="248" t="s">
        <v>1</v>
      </c>
      <c r="N137" s="249" t="s">
        <v>40</v>
      </c>
      <c r="O137" s="71"/>
      <c r="P137" s="199">
        <f>O137*H137</f>
        <v>0</v>
      </c>
      <c r="Q137" s="199">
        <v>1</v>
      </c>
      <c r="R137" s="199">
        <f>Q137*H137</f>
        <v>0.74</v>
      </c>
      <c r="S137" s="199">
        <v>0</v>
      </c>
      <c r="T137" s="20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1" t="s">
        <v>181</v>
      </c>
      <c r="AT137" s="201" t="s">
        <v>560</v>
      </c>
      <c r="AU137" s="201" t="s">
        <v>83</v>
      </c>
      <c r="AY137" s="17" t="s">
        <v>139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7" t="s">
        <v>8</v>
      </c>
      <c r="BK137" s="202">
        <f>ROUND(I137*H137,0)</f>
        <v>0</v>
      </c>
      <c r="BL137" s="17" t="s">
        <v>146</v>
      </c>
      <c r="BM137" s="201" t="s">
        <v>1601</v>
      </c>
    </row>
    <row r="138" spans="2:51" s="14" customFormat="1" ht="11.25">
      <c r="B138" s="214"/>
      <c r="C138" s="215"/>
      <c r="D138" s="205" t="s">
        <v>148</v>
      </c>
      <c r="E138" s="216" t="s">
        <v>1</v>
      </c>
      <c r="F138" s="217" t="s">
        <v>1602</v>
      </c>
      <c r="G138" s="215"/>
      <c r="H138" s="218">
        <v>0.738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148</v>
      </c>
      <c r="AU138" s="224" t="s">
        <v>83</v>
      </c>
      <c r="AV138" s="14" t="s">
        <v>83</v>
      </c>
      <c r="AW138" s="14" t="s">
        <v>31</v>
      </c>
      <c r="AX138" s="14" t="s">
        <v>8</v>
      </c>
      <c r="AY138" s="224" t="s">
        <v>139</v>
      </c>
    </row>
    <row r="139" spans="2:63" s="12" customFormat="1" ht="22.9" customHeight="1">
      <c r="B139" s="175"/>
      <c r="C139" s="176"/>
      <c r="D139" s="177" t="s">
        <v>74</v>
      </c>
      <c r="E139" s="189" t="s">
        <v>146</v>
      </c>
      <c r="F139" s="189" t="s">
        <v>734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SUM(P140:P143)</f>
        <v>0</v>
      </c>
      <c r="Q139" s="183"/>
      <c r="R139" s="184">
        <f>SUM(R140:R143)</f>
        <v>0.26470780000000005</v>
      </c>
      <c r="S139" s="183"/>
      <c r="T139" s="185">
        <f>SUM(T140:T143)</f>
        <v>0</v>
      </c>
      <c r="AR139" s="186" t="s">
        <v>8</v>
      </c>
      <c r="AT139" s="187" t="s">
        <v>74</v>
      </c>
      <c r="AU139" s="187" t="s">
        <v>8</v>
      </c>
      <c r="AY139" s="186" t="s">
        <v>139</v>
      </c>
      <c r="BK139" s="188">
        <f>SUM(BK140:BK143)</f>
        <v>0</v>
      </c>
    </row>
    <row r="140" spans="1:65" s="2" customFormat="1" ht="24.2" customHeight="1">
      <c r="A140" s="34"/>
      <c r="B140" s="35"/>
      <c r="C140" s="191" t="s">
        <v>181</v>
      </c>
      <c r="D140" s="191" t="s">
        <v>141</v>
      </c>
      <c r="E140" s="192" t="s">
        <v>736</v>
      </c>
      <c r="F140" s="193" t="s">
        <v>737</v>
      </c>
      <c r="G140" s="194" t="s">
        <v>282</v>
      </c>
      <c r="H140" s="195">
        <v>0.14</v>
      </c>
      <c r="I140" s="196"/>
      <c r="J140" s="195">
        <f>ROUND(I140*H140,0)</f>
        <v>0</v>
      </c>
      <c r="K140" s="193" t="s">
        <v>1</v>
      </c>
      <c r="L140" s="39"/>
      <c r="M140" s="197" t="s">
        <v>1</v>
      </c>
      <c r="N140" s="198" t="s">
        <v>40</v>
      </c>
      <c r="O140" s="71"/>
      <c r="P140" s="199">
        <f>O140*H140</f>
        <v>0</v>
      </c>
      <c r="Q140" s="199">
        <v>1.89077</v>
      </c>
      <c r="R140" s="199">
        <f>Q140*H140</f>
        <v>0.26470780000000005</v>
      </c>
      <c r="S140" s="199">
        <v>0</v>
      </c>
      <c r="T140" s="20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1" t="s">
        <v>146</v>
      </c>
      <c r="AT140" s="201" t="s">
        <v>141</v>
      </c>
      <c r="AU140" s="201" t="s">
        <v>83</v>
      </c>
      <c r="AY140" s="17" t="s">
        <v>139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7" t="s">
        <v>8</v>
      </c>
      <c r="BK140" s="202">
        <f>ROUND(I140*H140,0)</f>
        <v>0</v>
      </c>
      <c r="BL140" s="17" t="s">
        <v>146</v>
      </c>
      <c r="BM140" s="201" t="s">
        <v>1603</v>
      </c>
    </row>
    <row r="141" spans="2:51" s="14" customFormat="1" ht="11.25">
      <c r="B141" s="214"/>
      <c r="C141" s="215"/>
      <c r="D141" s="205" t="s">
        <v>148</v>
      </c>
      <c r="E141" s="216" t="s">
        <v>1</v>
      </c>
      <c r="F141" s="217" t="s">
        <v>1604</v>
      </c>
      <c r="G141" s="215"/>
      <c r="H141" s="218">
        <v>0.015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148</v>
      </c>
      <c r="AU141" s="224" t="s">
        <v>83</v>
      </c>
      <c r="AV141" s="14" t="s">
        <v>83</v>
      </c>
      <c r="AW141" s="14" t="s">
        <v>31</v>
      </c>
      <c r="AX141" s="14" t="s">
        <v>75</v>
      </c>
      <c r="AY141" s="224" t="s">
        <v>139</v>
      </c>
    </row>
    <row r="142" spans="2:51" s="14" customFormat="1" ht="11.25">
      <c r="B142" s="214"/>
      <c r="C142" s="215"/>
      <c r="D142" s="205" t="s">
        <v>148</v>
      </c>
      <c r="E142" s="216" t="s">
        <v>1</v>
      </c>
      <c r="F142" s="217" t="s">
        <v>1605</v>
      </c>
      <c r="G142" s="215"/>
      <c r="H142" s="218">
        <v>0.12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148</v>
      </c>
      <c r="AU142" s="224" t="s">
        <v>83</v>
      </c>
      <c r="AV142" s="14" t="s">
        <v>83</v>
      </c>
      <c r="AW142" s="14" t="s">
        <v>31</v>
      </c>
      <c r="AX142" s="14" t="s">
        <v>75</v>
      </c>
      <c r="AY142" s="224" t="s">
        <v>139</v>
      </c>
    </row>
    <row r="143" spans="2:51" s="15" customFormat="1" ht="11.25">
      <c r="B143" s="225"/>
      <c r="C143" s="226"/>
      <c r="D143" s="205" t="s">
        <v>148</v>
      </c>
      <c r="E143" s="227" t="s">
        <v>1</v>
      </c>
      <c r="F143" s="228" t="s">
        <v>151</v>
      </c>
      <c r="G143" s="226"/>
      <c r="H143" s="229">
        <v>0.135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148</v>
      </c>
      <c r="AU143" s="235" t="s">
        <v>83</v>
      </c>
      <c r="AV143" s="15" t="s">
        <v>146</v>
      </c>
      <c r="AW143" s="15" t="s">
        <v>31</v>
      </c>
      <c r="AX143" s="15" t="s">
        <v>8</v>
      </c>
      <c r="AY143" s="235" t="s">
        <v>139</v>
      </c>
    </row>
    <row r="144" spans="2:63" s="12" customFormat="1" ht="22.9" customHeight="1">
      <c r="B144" s="175"/>
      <c r="C144" s="176"/>
      <c r="D144" s="177" t="s">
        <v>74</v>
      </c>
      <c r="E144" s="189" t="s">
        <v>464</v>
      </c>
      <c r="F144" s="189" t="s">
        <v>465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P145</f>
        <v>0</v>
      </c>
      <c r="Q144" s="183"/>
      <c r="R144" s="184">
        <f>R145</f>
        <v>0</v>
      </c>
      <c r="S144" s="183"/>
      <c r="T144" s="185">
        <f>T145</f>
        <v>0</v>
      </c>
      <c r="AR144" s="186" t="s">
        <v>8</v>
      </c>
      <c r="AT144" s="187" t="s">
        <v>74</v>
      </c>
      <c r="AU144" s="187" t="s">
        <v>8</v>
      </c>
      <c r="AY144" s="186" t="s">
        <v>139</v>
      </c>
      <c r="BK144" s="188">
        <f>BK145</f>
        <v>0</v>
      </c>
    </row>
    <row r="145" spans="1:65" s="2" customFormat="1" ht="24.2" customHeight="1">
      <c r="A145" s="34"/>
      <c r="B145" s="35"/>
      <c r="C145" s="191" t="s">
        <v>185</v>
      </c>
      <c r="D145" s="191" t="s">
        <v>141</v>
      </c>
      <c r="E145" s="192" t="s">
        <v>1606</v>
      </c>
      <c r="F145" s="193" t="s">
        <v>1607</v>
      </c>
      <c r="G145" s="194" t="s">
        <v>362</v>
      </c>
      <c r="H145" s="195">
        <v>0.78</v>
      </c>
      <c r="I145" s="196"/>
      <c r="J145" s="195">
        <f>ROUND(I145*H145,0)</f>
        <v>0</v>
      </c>
      <c r="K145" s="193" t="s">
        <v>1</v>
      </c>
      <c r="L145" s="39"/>
      <c r="M145" s="197" t="s">
        <v>1</v>
      </c>
      <c r="N145" s="198" t="s">
        <v>40</v>
      </c>
      <c r="O145" s="71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1" t="s">
        <v>146</v>
      </c>
      <c r="AT145" s="201" t="s">
        <v>141</v>
      </c>
      <c r="AU145" s="201" t="s">
        <v>83</v>
      </c>
      <c r="AY145" s="17" t="s">
        <v>139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7" t="s">
        <v>8</v>
      </c>
      <c r="BK145" s="202">
        <f>ROUND(I145*H145,0)</f>
        <v>0</v>
      </c>
      <c r="BL145" s="17" t="s">
        <v>146</v>
      </c>
      <c r="BM145" s="201" t="s">
        <v>1608</v>
      </c>
    </row>
    <row r="146" spans="2:63" s="12" customFormat="1" ht="25.9" customHeight="1">
      <c r="B146" s="175"/>
      <c r="C146" s="176"/>
      <c r="D146" s="177" t="s">
        <v>74</v>
      </c>
      <c r="E146" s="178" t="s">
        <v>1068</v>
      </c>
      <c r="F146" s="178" t="s">
        <v>1069</v>
      </c>
      <c r="G146" s="176"/>
      <c r="H146" s="176"/>
      <c r="I146" s="179"/>
      <c r="J146" s="180">
        <f>BK146</f>
        <v>0</v>
      </c>
      <c r="K146" s="176"/>
      <c r="L146" s="181"/>
      <c r="M146" s="182"/>
      <c r="N146" s="183"/>
      <c r="O146" s="183"/>
      <c r="P146" s="184">
        <f>P147</f>
        <v>0</v>
      </c>
      <c r="Q146" s="183"/>
      <c r="R146" s="184">
        <f>R147</f>
        <v>0.0182958311</v>
      </c>
      <c r="S146" s="183"/>
      <c r="T146" s="185">
        <f>T147</f>
        <v>0.11227000000000001</v>
      </c>
      <c r="AR146" s="186" t="s">
        <v>83</v>
      </c>
      <c r="AT146" s="187" t="s">
        <v>74</v>
      </c>
      <c r="AU146" s="187" t="s">
        <v>75</v>
      </c>
      <c r="AY146" s="186" t="s">
        <v>139</v>
      </c>
      <c r="BK146" s="188">
        <f>BK147</f>
        <v>0</v>
      </c>
    </row>
    <row r="147" spans="2:63" s="12" customFormat="1" ht="22.9" customHeight="1">
      <c r="B147" s="175"/>
      <c r="C147" s="176"/>
      <c r="D147" s="177" t="s">
        <v>74</v>
      </c>
      <c r="E147" s="189" t="s">
        <v>1609</v>
      </c>
      <c r="F147" s="189" t="s">
        <v>1610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SUM(P148:P159)</f>
        <v>0</v>
      </c>
      <c r="Q147" s="183"/>
      <c r="R147" s="184">
        <f>SUM(R148:R159)</f>
        <v>0.0182958311</v>
      </c>
      <c r="S147" s="183"/>
      <c r="T147" s="185">
        <f>SUM(T148:T159)</f>
        <v>0.11227000000000001</v>
      </c>
      <c r="AR147" s="186" t="s">
        <v>83</v>
      </c>
      <c r="AT147" s="187" t="s">
        <v>74</v>
      </c>
      <c r="AU147" s="187" t="s">
        <v>8</v>
      </c>
      <c r="AY147" s="186" t="s">
        <v>139</v>
      </c>
      <c r="BK147" s="188">
        <f>SUM(BK148:BK159)</f>
        <v>0</v>
      </c>
    </row>
    <row r="148" spans="1:65" s="2" customFormat="1" ht="16.5" customHeight="1">
      <c r="A148" s="34"/>
      <c r="B148" s="35"/>
      <c r="C148" s="191" t="s">
        <v>215</v>
      </c>
      <c r="D148" s="191" t="s">
        <v>141</v>
      </c>
      <c r="E148" s="192" t="s">
        <v>1611</v>
      </c>
      <c r="F148" s="193" t="s">
        <v>1612</v>
      </c>
      <c r="G148" s="194" t="s">
        <v>144</v>
      </c>
      <c r="H148" s="195">
        <v>1</v>
      </c>
      <c r="I148" s="196"/>
      <c r="J148" s="195">
        <f aca="true" t="shared" si="0" ref="J148:J159">ROUND(I148*H148,0)</f>
        <v>0</v>
      </c>
      <c r="K148" s="193" t="s">
        <v>1</v>
      </c>
      <c r="L148" s="39"/>
      <c r="M148" s="197" t="s">
        <v>1</v>
      </c>
      <c r="N148" s="198" t="s">
        <v>40</v>
      </c>
      <c r="O148" s="71"/>
      <c r="P148" s="199">
        <f aca="true" t="shared" si="1" ref="P148:P159">O148*H148</f>
        <v>0</v>
      </c>
      <c r="Q148" s="199">
        <v>0</v>
      </c>
      <c r="R148" s="199">
        <f aca="true" t="shared" si="2" ref="R148:R159">Q148*H148</f>
        <v>0</v>
      </c>
      <c r="S148" s="199">
        <v>0</v>
      </c>
      <c r="T148" s="200">
        <f aca="true" t="shared" si="3" ref="T148:T159"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1" t="s">
        <v>169</v>
      </c>
      <c r="AT148" s="201" t="s">
        <v>141</v>
      </c>
      <c r="AU148" s="201" t="s">
        <v>83</v>
      </c>
      <c r="AY148" s="17" t="s">
        <v>139</v>
      </c>
      <c r="BE148" s="202">
        <f aca="true" t="shared" si="4" ref="BE148:BE159">IF(N148="základní",J148,0)</f>
        <v>0</v>
      </c>
      <c r="BF148" s="202">
        <f aca="true" t="shared" si="5" ref="BF148:BF159">IF(N148="snížená",J148,0)</f>
        <v>0</v>
      </c>
      <c r="BG148" s="202">
        <f aca="true" t="shared" si="6" ref="BG148:BG159">IF(N148="zákl. přenesená",J148,0)</f>
        <v>0</v>
      </c>
      <c r="BH148" s="202">
        <f aca="true" t="shared" si="7" ref="BH148:BH159">IF(N148="sníž. přenesená",J148,0)</f>
        <v>0</v>
      </c>
      <c r="BI148" s="202">
        <f aca="true" t="shared" si="8" ref="BI148:BI159">IF(N148="nulová",J148,0)</f>
        <v>0</v>
      </c>
      <c r="BJ148" s="17" t="s">
        <v>8</v>
      </c>
      <c r="BK148" s="202">
        <f aca="true" t="shared" si="9" ref="BK148:BK159">ROUND(I148*H148,0)</f>
        <v>0</v>
      </c>
      <c r="BL148" s="17" t="s">
        <v>169</v>
      </c>
      <c r="BM148" s="201" t="s">
        <v>1613</v>
      </c>
    </row>
    <row r="149" spans="1:65" s="2" customFormat="1" ht="49.15" customHeight="1">
      <c r="A149" s="34"/>
      <c r="B149" s="35"/>
      <c r="C149" s="241" t="s">
        <v>221</v>
      </c>
      <c r="D149" s="241" t="s">
        <v>560</v>
      </c>
      <c r="E149" s="242" t="s">
        <v>1614</v>
      </c>
      <c r="F149" s="243" t="s">
        <v>1615</v>
      </c>
      <c r="G149" s="244" t="s">
        <v>144</v>
      </c>
      <c r="H149" s="245">
        <v>1</v>
      </c>
      <c r="I149" s="246"/>
      <c r="J149" s="245">
        <f t="shared" si="0"/>
        <v>0</v>
      </c>
      <c r="K149" s="243" t="s">
        <v>1</v>
      </c>
      <c r="L149" s="247"/>
      <c r="M149" s="248" t="s">
        <v>1</v>
      </c>
      <c r="N149" s="249" t="s">
        <v>40</v>
      </c>
      <c r="O149" s="71"/>
      <c r="P149" s="199">
        <f t="shared" si="1"/>
        <v>0</v>
      </c>
      <c r="Q149" s="199">
        <v>0.013</v>
      </c>
      <c r="R149" s="199">
        <f t="shared" si="2"/>
        <v>0.013</v>
      </c>
      <c r="S149" s="199">
        <v>0</v>
      </c>
      <c r="T149" s="200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1" t="s">
        <v>1616</v>
      </c>
      <c r="AT149" s="201" t="s">
        <v>560</v>
      </c>
      <c r="AU149" s="201" t="s">
        <v>83</v>
      </c>
      <c r="AY149" s="17" t="s">
        <v>139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7" t="s">
        <v>8</v>
      </c>
      <c r="BK149" s="202">
        <f t="shared" si="9"/>
        <v>0</v>
      </c>
      <c r="BL149" s="17" t="s">
        <v>169</v>
      </c>
      <c r="BM149" s="201" t="s">
        <v>1617</v>
      </c>
    </row>
    <row r="150" spans="1:65" s="2" customFormat="1" ht="24.2" customHeight="1">
      <c r="A150" s="34"/>
      <c r="B150" s="35"/>
      <c r="C150" s="191" t="s">
        <v>189</v>
      </c>
      <c r="D150" s="191" t="s">
        <v>141</v>
      </c>
      <c r="E150" s="192" t="s">
        <v>1618</v>
      </c>
      <c r="F150" s="193" t="s">
        <v>1619</v>
      </c>
      <c r="G150" s="194" t="s">
        <v>295</v>
      </c>
      <c r="H150" s="195">
        <v>1</v>
      </c>
      <c r="I150" s="196"/>
      <c r="J150" s="195">
        <f t="shared" si="0"/>
        <v>0</v>
      </c>
      <c r="K150" s="193" t="s">
        <v>1</v>
      </c>
      <c r="L150" s="39"/>
      <c r="M150" s="197" t="s">
        <v>1</v>
      </c>
      <c r="N150" s="198" t="s">
        <v>40</v>
      </c>
      <c r="O150" s="71"/>
      <c r="P150" s="199">
        <f t="shared" si="1"/>
        <v>0</v>
      </c>
      <c r="Q150" s="199">
        <v>0.00011242</v>
      </c>
      <c r="R150" s="199">
        <f t="shared" si="2"/>
        <v>0.00011242</v>
      </c>
      <c r="S150" s="199">
        <v>0.00215</v>
      </c>
      <c r="T150" s="200">
        <f t="shared" si="3"/>
        <v>0.00215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1" t="s">
        <v>215</v>
      </c>
      <c r="AT150" s="201" t="s">
        <v>141</v>
      </c>
      <c r="AU150" s="201" t="s">
        <v>83</v>
      </c>
      <c r="AY150" s="17" t="s">
        <v>139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7" t="s">
        <v>8</v>
      </c>
      <c r="BK150" s="202">
        <f t="shared" si="9"/>
        <v>0</v>
      </c>
      <c r="BL150" s="17" t="s">
        <v>215</v>
      </c>
      <c r="BM150" s="201" t="s">
        <v>1620</v>
      </c>
    </row>
    <row r="151" spans="1:65" s="2" customFormat="1" ht="24.2" customHeight="1">
      <c r="A151" s="34"/>
      <c r="B151" s="35"/>
      <c r="C151" s="191" t="s">
        <v>193</v>
      </c>
      <c r="D151" s="191" t="s">
        <v>141</v>
      </c>
      <c r="E151" s="192" t="s">
        <v>1621</v>
      </c>
      <c r="F151" s="193" t="s">
        <v>1622</v>
      </c>
      <c r="G151" s="194" t="s">
        <v>1623</v>
      </c>
      <c r="H151" s="195">
        <v>1</v>
      </c>
      <c r="I151" s="196"/>
      <c r="J151" s="195">
        <f t="shared" si="0"/>
        <v>0</v>
      </c>
      <c r="K151" s="193" t="s">
        <v>1</v>
      </c>
      <c r="L151" s="39"/>
      <c r="M151" s="197" t="s">
        <v>1</v>
      </c>
      <c r="N151" s="198" t="s">
        <v>40</v>
      </c>
      <c r="O151" s="71"/>
      <c r="P151" s="199">
        <f t="shared" si="1"/>
        <v>0</v>
      </c>
      <c r="Q151" s="199">
        <v>0.0033010411</v>
      </c>
      <c r="R151" s="199">
        <f t="shared" si="2"/>
        <v>0.0033010411</v>
      </c>
      <c r="S151" s="199">
        <v>0</v>
      </c>
      <c r="T151" s="200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1" t="s">
        <v>215</v>
      </c>
      <c r="AT151" s="201" t="s">
        <v>141</v>
      </c>
      <c r="AU151" s="201" t="s">
        <v>83</v>
      </c>
      <c r="AY151" s="17" t="s">
        <v>139</v>
      </c>
      <c r="BE151" s="202">
        <f t="shared" si="4"/>
        <v>0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7" t="s">
        <v>8</v>
      </c>
      <c r="BK151" s="202">
        <f t="shared" si="9"/>
        <v>0</v>
      </c>
      <c r="BL151" s="17" t="s">
        <v>215</v>
      </c>
      <c r="BM151" s="201" t="s">
        <v>1624</v>
      </c>
    </row>
    <row r="152" spans="1:65" s="2" customFormat="1" ht="16.5" customHeight="1">
      <c r="A152" s="34"/>
      <c r="B152" s="35"/>
      <c r="C152" s="191" t="s">
        <v>199</v>
      </c>
      <c r="D152" s="191" t="s">
        <v>141</v>
      </c>
      <c r="E152" s="192" t="s">
        <v>1625</v>
      </c>
      <c r="F152" s="193" t="s">
        <v>1626</v>
      </c>
      <c r="G152" s="194" t="s">
        <v>1623</v>
      </c>
      <c r="H152" s="195">
        <v>1</v>
      </c>
      <c r="I152" s="196"/>
      <c r="J152" s="195">
        <f t="shared" si="0"/>
        <v>0</v>
      </c>
      <c r="K152" s="193" t="s">
        <v>1</v>
      </c>
      <c r="L152" s="39"/>
      <c r="M152" s="197" t="s">
        <v>1</v>
      </c>
      <c r="N152" s="198" t="s">
        <v>40</v>
      </c>
      <c r="O152" s="71"/>
      <c r="P152" s="199">
        <f t="shared" si="1"/>
        <v>0</v>
      </c>
      <c r="Q152" s="199">
        <v>0.0002188</v>
      </c>
      <c r="R152" s="199">
        <f t="shared" si="2"/>
        <v>0.0002188</v>
      </c>
      <c r="S152" s="199">
        <v>0</v>
      </c>
      <c r="T152" s="200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1" t="s">
        <v>215</v>
      </c>
      <c r="AT152" s="201" t="s">
        <v>141</v>
      </c>
      <c r="AU152" s="201" t="s">
        <v>83</v>
      </c>
      <c r="AY152" s="17" t="s">
        <v>139</v>
      </c>
      <c r="BE152" s="202">
        <f t="shared" si="4"/>
        <v>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7" t="s">
        <v>8</v>
      </c>
      <c r="BK152" s="202">
        <f t="shared" si="9"/>
        <v>0</v>
      </c>
      <c r="BL152" s="17" t="s">
        <v>215</v>
      </c>
      <c r="BM152" s="201" t="s">
        <v>1627</v>
      </c>
    </row>
    <row r="153" spans="1:65" s="2" customFormat="1" ht="24.2" customHeight="1">
      <c r="A153" s="34"/>
      <c r="B153" s="35"/>
      <c r="C153" s="191" t="s">
        <v>203</v>
      </c>
      <c r="D153" s="191" t="s">
        <v>141</v>
      </c>
      <c r="E153" s="192" t="s">
        <v>1628</v>
      </c>
      <c r="F153" s="193" t="s">
        <v>1629</v>
      </c>
      <c r="G153" s="194" t="s">
        <v>1630</v>
      </c>
      <c r="H153" s="195">
        <v>1</v>
      </c>
      <c r="I153" s="196"/>
      <c r="J153" s="195">
        <f t="shared" si="0"/>
        <v>0</v>
      </c>
      <c r="K153" s="193" t="s">
        <v>1</v>
      </c>
      <c r="L153" s="39"/>
      <c r="M153" s="197" t="s">
        <v>1</v>
      </c>
      <c r="N153" s="198" t="s">
        <v>40</v>
      </c>
      <c r="O153" s="71"/>
      <c r="P153" s="199">
        <f t="shared" si="1"/>
        <v>0</v>
      </c>
      <c r="Q153" s="199">
        <v>0</v>
      </c>
      <c r="R153" s="199">
        <f t="shared" si="2"/>
        <v>0</v>
      </c>
      <c r="S153" s="199">
        <v>0.00513</v>
      </c>
      <c r="T153" s="200">
        <f t="shared" si="3"/>
        <v>0.00513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1" t="s">
        <v>215</v>
      </c>
      <c r="AT153" s="201" t="s">
        <v>141</v>
      </c>
      <c r="AU153" s="201" t="s">
        <v>83</v>
      </c>
      <c r="AY153" s="17" t="s">
        <v>139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7" t="s">
        <v>8</v>
      </c>
      <c r="BK153" s="202">
        <f t="shared" si="9"/>
        <v>0</v>
      </c>
      <c r="BL153" s="17" t="s">
        <v>215</v>
      </c>
      <c r="BM153" s="201" t="s">
        <v>1631</v>
      </c>
    </row>
    <row r="154" spans="1:65" s="2" customFormat="1" ht="16.5" customHeight="1">
      <c r="A154" s="34"/>
      <c r="B154" s="35"/>
      <c r="C154" s="191" t="s">
        <v>207</v>
      </c>
      <c r="D154" s="191" t="s">
        <v>141</v>
      </c>
      <c r="E154" s="192" t="s">
        <v>1632</v>
      </c>
      <c r="F154" s="193" t="s">
        <v>1633</v>
      </c>
      <c r="G154" s="194" t="s">
        <v>144</v>
      </c>
      <c r="H154" s="195">
        <v>1</v>
      </c>
      <c r="I154" s="196"/>
      <c r="J154" s="195">
        <f t="shared" si="0"/>
        <v>0</v>
      </c>
      <c r="K154" s="193" t="s">
        <v>1</v>
      </c>
      <c r="L154" s="39"/>
      <c r="M154" s="197" t="s">
        <v>1</v>
      </c>
      <c r="N154" s="198" t="s">
        <v>40</v>
      </c>
      <c r="O154" s="71"/>
      <c r="P154" s="199">
        <f t="shared" si="1"/>
        <v>0</v>
      </c>
      <c r="Q154" s="199">
        <v>0</v>
      </c>
      <c r="R154" s="199">
        <f t="shared" si="2"/>
        <v>0</v>
      </c>
      <c r="S154" s="199">
        <v>0.00089</v>
      </c>
      <c r="T154" s="200">
        <f t="shared" si="3"/>
        <v>0.00089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1" t="s">
        <v>215</v>
      </c>
      <c r="AT154" s="201" t="s">
        <v>141</v>
      </c>
      <c r="AU154" s="201" t="s">
        <v>83</v>
      </c>
      <c r="AY154" s="17" t="s">
        <v>139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7" t="s">
        <v>8</v>
      </c>
      <c r="BK154" s="202">
        <f t="shared" si="9"/>
        <v>0</v>
      </c>
      <c r="BL154" s="17" t="s">
        <v>215</v>
      </c>
      <c r="BM154" s="201" t="s">
        <v>1634</v>
      </c>
    </row>
    <row r="155" spans="1:65" s="2" customFormat="1" ht="24.2" customHeight="1">
      <c r="A155" s="34"/>
      <c r="B155" s="35"/>
      <c r="C155" s="191" t="s">
        <v>9</v>
      </c>
      <c r="D155" s="191" t="s">
        <v>141</v>
      </c>
      <c r="E155" s="192" t="s">
        <v>1635</v>
      </c>
      <c r="F155" s="193" t="s">
        <v>1636</v>
      </c>
      <c r="G155" s="194" t="s">
        <v>144</v>
      </c>
      <c r="H155" s="195">
        <v>2</v>
      </c>
      <c r="I155" s="196"/>
      <c r="J155" s="195">
        <f t="shared" si="0"/>
        <v>0</v>
      </c>
      <c r="K155" s="193" t="s">
        <v>1</v>
      </c>
      <c r="L155" s="39"/>
      <c r="M155" s="197" t="s">
        <v>1</v>
      </c>
      <c r="N155" s="198" t="s">
        <v>40</v>
      </c>
      <c r="O155" s="71"/>
      <c r="P155" s="199">
        <f t="shared" si="1"/>
        <v>0</v>
      </c>
      <c r="Q155" s="199">
        <v>0.00061</v>
      </c>
      <c r="R155" s="199">
        <f t="shared" si="2"/>
        <v>0.00122</v>
      </c>
      <c r="S155" s="199">
        <v>0</v>
      </c>
      <c r="T155" s="200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1" t="s">
        <v>215</v>
      </c>
      <c r="AT155" s="201" t="s">
        <v>141</v>
      </c>
      <c r="AU155" s="201" t="s">
        <v>83</v>
      </c>
      <c r="AY155" s="17" t="s">
        <v>139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7" t="s">
        <v>8</v>
      </c>
      <c r="BK155" s="202">
        <f t="shared" si="9"/>
        <v>0</v>
      </c>
      <c r="BL155" s="17" t="s">
        <v>215</v>
      </c>
      <c r="BM155" s="201" t="s">
        <v>1637</v>
      </c>
    </row>
    <row r="156" spans="1:65" s="2" customFormat="1" ht="24.2" customHeight="1">
      <c r="A156" s="34"/>
      <c r="B156" s="35"/>
      <c r="C156" s="191" t="s">
        <v>227</v>
      </c>
      <c r="D156" s="191" t="s">
        <v>141</v>
      </c>
      <c r="E156" s="192" t="s">
        <v>1638</v>
      </c>
      <c r="F156" s="193" t="s">
        <v>1639</v>
      </c>
      <c r="G156" s="194" t="s">
        <v>144</v>
      </c>
      <c r="H156" s="195">
        <v>1</v>
      </c>
      <c r="I156" s="196"/>
      <c r="J156" s="195">
        <f t="shared" si="0"/>
        <v>0</v>
      </c>
      <c r="K156" s="193" t="s">
        <v>1</v>
      </c>
      <c r="L156" s="39"/>
      <c r="M156" s="197" t="s">
        <v>1</v>
      </c>
      <c r="N156" s="198" t="s">
        <v>40</v>
      </c>
      <c r="O156" s="71"/>
      <c r="P156" s="199">
        <f t="shared" si="1"/>
        <v>0</v>
      </c>
      <c r="Q156" s="199">
        <v>0.00027914</v>
      </c>
      <c r="R156" s="199">
        <f t="shared" si="2"/>
        <v>0.00027914</v>
      </c>
      <c r="S156" s="199">
        <v>0.0041</v>
      </c>
      <c r="T156" s="200">
        <f t="shared" si="3"/>
        <v>0.0041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1" t="s">
        <v>215</v>
      </c>
      <c r="AT156" s="201" t="s">
        <v>141</v>
      </c>
      <c r="AU156" s="201" t="s">
        <v>83</v>
      </c>
      <c r="AY156" s="17" t="s">
        <v>139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7" t="s">
        <v>8</v>
      </c>
      <c r="BK156" s="202">
        <f t="shared" si="9"/>
        <v>0</v>
      </c>
      <c r="BL156" s="17" t="s">
        <v>215</v>
      </c>
      <c r="BM156" s="201" t="s">
        <v>1640</v>
      </c>
    </row>
    <row r="157" spans="1:65" s="2" customFormat="1" ht="16.5" customHeight="1">
      <c r="A157" s="34"/>
      <c r="B157" s="35"/>
      <c r="C157" s="191" t="s">
        <v>231</v>
      </c>
      <c r="D157" s="191" t="s">
        <v>141</v>
      </c>
      <c r="E157" s="192" t="s">
        <v>1641</v>
      </c>
      <c r="F157" s="193" t="s">
        <v>1642</v>
      </c>
      <c r="G157" s="194" t="s">
        <v>144</v>
      </c>
      <c r="H157" s="195">
        <v>1</v>
      </c>
      <c r="I157" s="196"/>
      <c r="J157" s="195">
        <f t="shared" si="0"/>
        <v>0</v>
      </c>
      <c r="K157" s="193" t="s">
        <v>1</v>
      </c>
      <c r="L157" s="39"/>
      <c r="M157" s="197" t="s">
        <v>1</v>
      </c>
      <c r="N157" s="198" t="s">
        <v>40</v>
      </c>
      <c r="O157" s="71"/>
      <c r="P157" s="199">
        <f t="shared" si="1"/>
        <v>0</v>
      </c>
      <c r="Q157" s="199">
        <v>0</v>
      </c>
      <c r="R157" s="199">
        <f t="shared" si="2"/>
        <v>0</v>
      </c>
      <c r="S157" s="199">
        <v>0.1</v>
      </c>
      <c r="T157" s="200">
        <f t="shared" si="3"/>
        <v>0.1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1" t="s">
        <v>215</v>
      </c>
      <c r="AT157" s="201" t="s">
        <v>141</v>
      </c>
      <c r="AU157" s="201" t="s">
        <v>83</v>
      </c>
      <c r="AY157" s="17" t="s">
        <v>139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7" t="s">
        <v>8</v>
      </c>
      <c r="BK157" s="202">
        <f t="shared" si="9"/>
        <v>0</v>
      </c>
      <c r="BL157" s="17" t="s">
        <v>215</v>
      </c>
      <c r="BM157" s="201" t="s">
        <v>1643</v>
      </c>
    </row>
    <row r="158" spans="1:65" s="2" customFormat="1" ht="24.2" customHeight="1">
      <c r="A158" s="34"/>
      <c r="B158" s="35"/>
      <c r="C158" s="191" t="s">
        <v>235</v>
      </c>
      <c r="D158" s="191" t="s">
        <v>141</v>
      </c>
      <c r="E158" s="192" t="s">
        <v>1644</v>
      </c>
      <c r="F158" s="193" t="s">
        <v>1645</v>
      </c>
      <c r="G158" s="194" t="s">
        <v>144</v>
      </c>
      <c r="H158" s="195">
        <v>1</v>
      </c>
      <c r="I158" s="196"/>
      <c r="J158" s="195">
        <f t="shared" si="0"/>
        <v>0</v>
      </c>
      <c r="K158" s="193" t="s">
        <v>1</v>
      </c>
      <c r="L158" s="39"/>
      <c r="M158" s="197" t="s">
        <v>1</v>
      </c>
      <c r="N158" s="198" t="s">
        <v>40</v>
      </c>
      <c r="O158" s="71"/>
      <c r="P158" s="199">
        <f t="shared" si="1"/>
        <v>0</v>
      </c>
      <c r="Q158" s="199">
        <v>0.00016443</v>
      </c>
      <c r="R158" s="199">
        <f t="shared" si="2"/>
        <v>0.00016443</v>
      </c>
      <c r="S158" s="199">
        <v>0</v>
      </c>
      <c r="T158" s="200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1" t="s">
        <v>215</v>
      </c>
      <c r="AT158" s="201" t="s">
        <v>141</v>
      </c>
      <c r="AU158" s="201" t="s">
        <v>83</v>
      </c>
      <c r="AY158" s="17" t="s">
        <v>139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7" t="s">
        <v>8</v>
      </c>
      <c r="BK158" s="202">
        <f t="shared" si="9"/>
        <v>0</v>
      </c>
      <c r="BL158" s="17" t="s">
        <v>215</v>
      </c>
      <c r="BM158" s="201" t="s">
        <v>1646</v>
      </c>
    </row>
    <row r="159" spans="1:65" s="2" customFormat="1" ht="24.2" customHeight="1">
      <c r="A159" s="34"/>
      <c r="B159" s="35"/>
      <c r="C159" s="191" t="s">
        <v>7</v>
      </c>
      <c r="D159" s="191" t="s">
        <v>141</v>
      </c>
      <c r="E159" s="192" t="s">
        <v>1647</v>
      </c>
      <c r="F159" s="193" t="s">
        <v>1648</v>
      </c>
      <c r="G159" s="194" t="s">
        <v>1574</v>
      </c>
      <c r="H159" s="196"/>
      <c r="I159" s="196"/>
      <c r="J159" s="195">
        <f t="shared" si="0"/>
        <v>0</v>
      </c>
      <c r="K159" s="193" t="s">
        <v>1</v>
      </c>
      <c r="L159" s="39"/>
      <c r="M159" s="197" t="s">
        <v>1</v>
      </c>
      <c r="N159" s="198" t="s">
        <v>40</v>
      </c>
      <c r="O159" s="71"/>
      <c r="P159" s="199">
        <f t="shared" si="1"/>
        <v>0</v>
      </c>
      <c r="Q159" s="199">
        <v>0</v>
      </c>
      <c r="R159" s="199">
        <f t="shared" si="2"/>
        <v>0</v>
      </c>
      <c r="S159" s="199">
        <v>0</v>
      </c>
      <c r="T159" s="200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1" t="s">
        <v>215</v>
      </c>
      <c r="AT159" s="201" t="s">
        <v>141</v>
      </c>
      <c r="AU159" s="201" t="s">
        <v>83</v>
      </c>
      <c r="AY159" s="17" t="s">
        <v>139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7" t="s">
        <v>8</v>
      </c>
      <c r="BK159" s="202">
        <f t="shared" si="9"/>
        <v>0</v>
      </c>
      <c r="BL159" s="17" t="s">
        <v>215</v>
      </c>
      <c r="BM159" s="201" t="s">
        <v>1649</v>
      </c>
    </row>
    <row r="160" spans="2:63" s="12" customFormat="1" ht="25.9" customHeight="1">
      <c r="B160" s="175"/>
      <c r="C160" s="176"/>
      <c r="D160" s="177" t="s">
        <v>74</v>
      </c>
      <c r="E160" s="178" t="s">
        <v>560</v>
      </c>
      <c r="F160" s="178" t="s">
        <v>1650</v>
      </c>
      <c r="G160" s="176"/>
      <c r="H160" s="176"/>
      <c r="I160" s="179"/>
      <c r="J160" s="18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0.002330248</v>
      </c>
      <c r="S160" s="183"/>
      <c r="T160" s="185">
        <f>T161</f>
        <v>0</v>
      </c>
      <c r="AR160" s="186" t="s">
        <v>156</v>
      </c>
      <c r="AT160" s="187" t="s">
        <v>74</v>
      </c>
      <c r="AU160" s="187" t="s">
        <v>75</v>
      </c>
      <c r="AY160" s="186" t="s">
        <v>139</v>
      </c>
      <c r="BK160" s="188">
        <f>BK161</f>
        <v>0</v>
      </c>
    </row>
    <row r="161" spans="2:63" s="12" customFormat="1" ht="22.9" customHeight="1">
      <c r="B161" s="175"/>
      <c r="C161" s="176"/>
      <c r="D161" s="177" t="s">
        <v>74</v>
      </c>
      <c r="E161" s="189" t="s">
        <v>1651</v>
      </c>
      <c r="F161" s="189" t="s">
        <v>1652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SUM(P162:P174)</f>
        <v>0</v>
      </c>
      <c r="Q161" s="183"/>
      <c r="R161" s="184">
        <f>SUM(R162:R174)</f>
        <v>0.002330248</v>
      </c>
      <c r="S161" s="183"/>
      <c r="T161" s="185">
        <f>SUM(T162:T174)</f>
        <v>0</v>
      </c>
      <c r="AR161" s="186" t="s">
        <v>156</v>
      </c>
      <c r="AT161" s="187" t="s">
        <v>74</v>
      </c>
      <c r="AU161" s="187" t="s">
        <v>8</v>
      </c>
      <c r="AY161" s="186" t="s">
        <v>139</v>
      </c>
      <c r="BK161" s="188">
        <f>SUM(BK162:BK174)</f>
        <v>0</v>
      </c>
    </row>
    <row r="162" spans="1:65" s="2" customFormat="1" ht="16.5" customHeight="1">
      <c r="A162" s="34"/>
      <c r="B162" s="35"/>
      <c r="C162" s="191" t="s">
        <v>242</v>
      </c>
      <c r="D162" s="191" t="s">
        <v>141</v>
      </c>
      <c r="E162" s="192" t="s">
        <v>1653</v>
      </c>
      <c r="F162" s="193" t="s">
        <v>1654</v>
      </c>
      <c r="G162" s="194" t="s">
        <v>295</v>
      </c>
      <c r="H162" s="195">
        <v>1</v>
      </c>
      <c r="I162" s="196"/>
      <c r="J162" s="195">
        <f aca="true" t="shared" si="10" ref="J162:J174">ROUND(I162*H162,0)</f>
        <v>0</v>
      </c>
      <c r="K162" s="193" t="s">
        <v>1</v>
      </c>
      <c r="L162" s="39"/>
      <c r="M162" s="197" t="s">
        <v>1</v>
      </c>
      <c r="N162" s="198" t="s">
        <v>40</v>
      </c>
      <c r="O162" s="71"/>
      <c r="P162" s="199">
        <f aca="true" t="shared" si="11" ref="P162:P174">O162*H162</f>
        <v>0</v>
      </c>
      <c r="Q162" s="199">
        <v>0</v>
      </c>
      <c r="R162" s="199">
        <f aca="true" t="shared" si="12" ref="R162:R174">Q162*H162</f>
        <v>0</v>
      </c>
      <c r="S162" s="199">
        <v>0</v>
      </c>
      <c r="T162" s="200">
        <f aca="true" t="shared" si="13" ref="T162:T174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1" t="s">
        <v>169</v>
      </c>
      <c r="AT162" s="201" t="s">
        <v>141</v>
      </c>
      <c r="AU162" s="201" t="s">
        <v>83</v>
      </c>
      <c r="AY162" s="17" t="s">
        <v>139</v>
      </c>
      <c r="BE162" s="202">
        <f aca="true" t="shared" si="14" ref="BE162:BE174">IF(N162="základní",J162,0)</f>
        <v>0</v>
      </c>
      <c r="BF162" s="202">
        <f aca="true" t="shared" si="15" ref="BF162:BF174">IF(N162="snížená",J162,0)</f>
        <v>0</v>
      </c>
      <c r="BG162" s="202">
        <f aca="true" t="shared" si="16" ref="BG162:BG174">IF(N162="zákl. přenesená",J162,0)</f>
        <v>0</v>
      </c>
      <c r="BH162" s="202">
        <f aca="true" t="shared" si="17" ref="BH162:BH174">IF(N162="sníž. přenesená",J162,0)</f>
        <v>0</v>
      </c>
      <c r="BI162" s="202">
        <f aca="true" t="shared" si="18" ref="BI162:BI174">IF(N162="nulová",J162,0)</f>
        <v>0</v>
      </c>
      <c r="BJ162" s="17" t="s">
        <v>8</v>
      </c>
      <c r="BK162" s="202">
        <f aca="true" t="shared" si="19" ref="BK162:BK174">ROUND(I162*H162,0)</f>
        <v>0</v>
      </c>
      <c r="BL162" s="17" t="s">
        <v>169</v>
      </c>
      <c r="BM162" s="201" t="s">
        <v>1655</v>
      </c>
    </row>
    <row r="163" spans="1:65" s="2" customFormat="1" ht="21.75" customHeight="1">
      <c r="A163" s="34"/>
      <c r="B163" s="35"/>
      <c r="C163" s="191" t="s">
        <v>298</v>
      </c>
      <c r="D163" s="191" t="s">
        <v>141</v>
      </c>
      <c r="E163" s="192" t="s">
        <v>1656</v>
      </c>
      <c r="F163" s="193" t="s">
        <v>1657</v>
      </c>
      <c r="G163" s="194" t="s">
        <v>1658</v>
      </c>
      <c r="H163" s="195">
        <v>1</v>
      </c>
      <c r="I163" s="196"/>
      <c r="J163" s="195">
        <f t="shared" si="10"/>
        <v>0</v>
      </c>
      <c r="K163" s="193" t="s">
        <v>1</v>
      </c>
      <c r="L163" s="39"/>
      <c r="M163" s="197" t="s">
        <v>1</v>
      </c>
      <c r="N163" s="198" t="s">
        <v>40</v>
      </c>
      <c r="O163" s="71"/>
      <c r="P163" s="199">
        <f t="shared" si="11"/>
        <v>0</v>
      </c>
      <c r="Q163" s="199">
        <v>0</v>
      </c>
      <c r="R163" s="199">
        <f t="shared" si="12"/>
        <v>0</v>
      </c>
      <c r="S163" s="199">
        <v>0</v>
      </c>
      <c r="T163" s="200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1" t="s">
        <v>169</v>
      </c>
      <c r="AT163" s="201" t="s">
        <v>141</v>
      </c>
      <c r="AU163" s="201" t="s">
        <v>83</v>
      </c>
      <c r="AY163" s="17" t="s">
        <v>139</v>
      </c>
      <c r="BE163" s="202">
        <f t="shared" si="14"/>
        <v>0</v>
      </c>
      <c r="BF163" s="202">
        <f t="shared" si="15"/>
        <v>0</v>
      </c>
      <c r="BG163" s="202">
        <f t="shared" si="16"/>
        <v>0</v>
      </c>
      <c r="BH163" s="202">
        <f t="shared" si="17"/>
        <v>0</v>
      </c>
      <c r="BI163" s="202">
        <f t="shared" si="18"/>
        <v>0</v>
      </c>
      <c r="BJ163" s="17" t="s">
        <v>8</v>
      </c>
      <c r="BK163" s="202">
        <f t="shared" si="19"/>
        <v>0</v>
      </c>
      <c r="BL163" s="17" t="s">
        <v>169</v>
      </c>
      <c r="BM163" s="201" t="s">
        <v>1659</v>
      </c>
    </row>
    <row r="164" spans="1:65" s="2" customFormat="1" ht="21.75" customHeight="1">
      <c r="A164" s="34"/>
      <c r="B164" s="35"/>
      <c r="C164" s="191" t="s">
        <v>302</v>
      </c>
      <c r="D164" s="191" t="s">
        <v>141</v>
      </c>
      <c r="E164" s="192" t="s">
        <v>1660</v>
      </c>
      <c r="F164" s="193" t="s">
        <v>1661</v>
      </c>
      <c r="G164" s="194" t="s">
        <v>295</v>
      </c>
      <c r="H164" s="195">
        <v>1.8</v>
      </c>
      <c r="I164" s="196"/>
      <c r="J164" s="195">
        <f t="shared" si="10"/>
        <v>0</v>
      </c>
      <c r="K164" s="193" t="s">
        <v>1</v>
      </c>
      <c r="L164" s="39"/>
      <c r="M164" s="197" t="s">
        <v>1</v>
      </c>
      <c r="N164" s="198" t="s">
        <v>40</v>
      </c>
      <c r="O164" s="71"/>
      <c r="P164" s="199">
        <f t="shared" si="11"/>
        <v>0</v>
      </c>
      <c r="Q164" s="199">
        <v>0</v>
      </c>
      <c r="R164" s="199">
        <f t="shared" si="12"/>
        <v>0</v>
      </c>
      <c r="S164" s="199">
        <v>0</v>
      </c>
      <c r="T164" s="200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1" t="s">
        <v>169</v>
      </c>
      <c r="AT164" s="201" t="s">
        <v>141</v>
      </c>
      <c r="AU164" s="201" t="s">
        <v>83</v>
      </c>
      <c r="AY164" s="17" t="s">
        <v>139</v>
      </c>
      <c r="BE164" s="202">
        <f t="shared" si="14"/>
        <v>0</v>
      </c>
      <c r="BF164" s="202">
        <f t="shared" si="15"/>
        <v>0</v>
      </c>
      <c r="BG164" s="202">
        <f t="shared" si="16"/>
        <v>0</v>
      </c>
      <c r="BH164" s="202">
        <f t="shared" si="17"/>
        <v>0</v>
      </c>
      <c r="BI164" s="202">
        <f t="shared" si="18"/>
        <v>0</v>
      </c>
      <c r="BJ164" s="17" t="s">
        <v>8</v>
      </c>
      <c r="BK164" s="202">
        <f t="shared" si="19"/>
        <v>0</v>
      </c>
      <c r="BL164" s="17" t="s">
        <v>169</v>
      </c>
      <c r="BM164" s="201" t="s">
        <v>1662</v>
      </c>
    </row>
    <row r="165" spans="1:65" s="2" customFormat="1" ht="24.2" customHeight="1">
      <c r="A165" s="34"/>
      <c r="B165" s="35"/>
      <c r="C165" s="191" t="s">
        <v>246</v>
      </c>
      <c r="D165" s="191" t="s">
        <v>141</v>
      </c>
      <c r="E165" s="192" t="s">
        <v>1663</v>
      </c>
      <c r="F165" s="193" t="s">
        <v>1664</v>
      </c>
      <c r="G165" s="194" t="s">
        <v>144</v>
      </c>
      <c r="H165" s="195">
        <v>1</v>
      </c>
      <c r="I165" s="196"/>
      <c r="J165" s="195">
        <f t="shared" si="10"/>
        <v>0</v>
      </c>
      <c r="K165" s="193" t="s">
        <v>1</v>
      </c>
      <c r="L165" s="39"/>
      <c r="M165" s="197" t="s">
        <v>1</v>
      </c>
      <c r="N165" s="198" t="s">
        <v>40</v>
      </c>
      <c r="O165" s="71"/>
      <c r="P165" s="199">
        <f t="shared" si="11"/>
        <v>0</v>
      </c>
      <c r="Q165" s="199">
        <v>0</v>
      </c>
      <c r="R165" s="199">
        <f t="shared" si="12"/>
        <v>0</v>
      </c>
      <c r="S165" s="199">
        <v>0</v>
      </c>
      <c r="T165" s="200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1" t="s">
        <v>169</v>
      </c>
      <c r="AT165" s="201" t="s">
        <v>141</v>
      </c>
      <c r="AU165" s="201" t="s">
        <v>83</v>
      </c>
      <c r="AY165" s="17" t="s">
        <v>139</v>
      </c>
      <c r="BE165" s="202">
        <f t="shared" si="14"/>
        <v>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7" t="s">
        <v>8</v>
      </c>
      <c r="BK165" s="202">
        <f t="shared" si="19"/>
        <v>0</v>
      </c>
      <c r="BL165" s="17" t="s">
        <v>169</v>
      </c>
      <c r="BM165" s="201" t="s">
        <v>1665</v>
      </c>
    </row>
    <row r="166" spans="1:65" s="2" customFormat="1" ht="24.2" customHeight="1">
      <c r="A166" s="34"/>
      <c r="B166" s="35"/>
      <c r="C166" s="191" t="s">
        <v>250</v>
      </c>
      <c r="D166" s="191" t="s">
        <v>141</v>
      </c>
      <c r="E166" s="192" t="s">
        <v>1666</v>
      </c>
      <c r="F166" s="193" t="s">
        <v>1667</v>
      </c>
      <c r="G166" s="194" t="s">
        <v>295</v>
      </c>
      <c r="H166" s="195">
        <v>1.8</v>
      </c>
      <c r="I166" s="196"/>
      <c r="J166" s="195">
        <f t="shared" si="10"/>
        <v>0</v>
      </c>
      <c r="K166" s="193" t="s">
        <v>1</v>
      </c>
      <c r="L166" s="39"/>
      <c r="M166" s="197" t="s">
        <v>1</v>
      </c>
      <c r="N166" s="198" t="s">
        <v>40</v>
      </c>
      <c r="O166" s="71"/>
      <c r="P166" s="199">
        <f t="shared" si="11"/>
        <v>0</v>
      </c>
      <c r="Q166" s="199">
        <v>0</v>
      </c>
      <c r="R166" s="199">
        <f t="shared" si="12"/>
        <v>0</v>
      </c>
      <c r="S166" s="199">
        <v>0</v>
      </c>
      <c r="T166" s="200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1" t="s">
        <v>169</v>
      </c>
      <c r="AT166" s="201" t="s">
        <v>141</v>
      </c>
      <c r="AU166" s="201" t="s">
        <v>83</v>
      </c>
      <c r="AY166" s="17" t="s">
        <v>139</v>
      </c>
      <c r="BE166" s="202">
        <f t="shared" si="14"/>
        <v>0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7" t="s">
        <v>8</v>
      </c>
      <c r="BK166" s="202">
        <f t="shared" si="19"/>
        <v>0</v>
      </c>
      <c r="BL166" s="17" t="s">
        <v>169</v>
      </c>
      <c r="BM166" s="201" t="s">
        <v>1668</v>
      </c>
    </row>
    <row r="167" spans="1:65" s="2" customFormat="1" ht="21.75" customHeight="1">
      <c r="A167" s="34"/>
      <c r="B167" s="35"/>
      <c r="C167" s="241" t="s">
        <v>256</v>
      </c>
      <c r="D167" s="241" t="s">
        <v>560</v>
      </c>
      <c r="E167" s="242" t="s">
        <v>1669</v>
      </c>
      <c r="F167" s="243" t="s">
        <v>1670</v>
      </c>
      <c r="G167" s="244" t="s">
        <v>295</v>
      </c>
      <c r="H167" s="245">
        <v>1.8</v>
      </c>
      <c r="I167" s="246"/>
      <c r="J167" s="245">
        <f t="shared" si="10"/>
        <v>0</v>
      </c>
      <c r="K167" s="243" t="s">
        <v>1</v>
      </c>
      <c r="L167" s="247"/>
      <c r="M167" s="248" t="s">
        <v>1</v>
      </c>
      <c r="N167" s="249" t="s">
        <v>40</v>
      </c>
      <c r="O167" s="71"/>
      <c r="P167" s="199">
        <f t="shared" si="11"/>
        <v>0</v>
      </c>
      <c r="Q167" s="199">
        <v>0.00028</v>
      </c>
      <c r="R167" s="199">
        <f t="shared" si="12"/>
        <v>0.000504</v>
      </c>
      <c r="S167" s="199">
        <v>0</v>
      </c>
      <c r="T167" s="200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1" t="s">
        <v>975</v>
      </c>
      <c r="AT167" s="201" t="s">
        <v>560</v>
      </c>
      <c r="AU167" s="201" t="s">
        <v>83</v>
      </c>
      <c r="AY167" s="17" t="s">
        <v>139</v>
      </c>
      <c r="BE167" s="202">
        <f t="shared" si="14"/>
        <v>0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7" t="s">
        <v>8</v>
      </c>
      <c r="BK167" s="202">
        <f t="shared" si="19"/>
        <v>0</v>
      </c>
      <c r="BL167" s="17" t="s">
        <v>975</v>
      </c>
      <c r="BM167" s="201" t="s">
        <v>1671</v>
      </c>
    </row>
    <row r="168" spans="1:65" s="2" customFormat="1" ht="24.2" customHeight="1">
      <c r="A168" s="34"/>
      <c r="B168" s="35"/>
      <c r="C168" s="191" t="s">
        <v>262</v>
      </c>
      <c r="D168" s="191" t="s">
        <v>141</v>
      </c>
      <c r="E168" s="192" t="s">
        <v>1672</v>
      </c>
      <c r="F168" s="193" t="s">
        <v>1673</v>
      </c>
      <c r="G168" s="194" t="s">
        <v>144</v>
      </c>
      <c r="H168" s="195">
        <v>2</v>
      </c>
      <c r="I168" s="196"/>
      <c r="J168" s="195">
        <f t="shared" si="10"/>
        <v>0</v>
      </c>
      <c r="K168" s="193" t="s">
        <v>1</v>
      </c>
      <c r="L168" s="39"/>
      <c r="M168" s="197" t="s">
        <v>1</v>
      </c>
      <c r="N168" s="198" t="s">
        <v>40</v>
      </c>
      <c r="O168" s="71"/>
      <c r="P168" s="199">
        <f t="shared" si="11"/>
        <v>0</v>
      </c>
      <c r="Q168" s="199">
        <v>0</v>
      </c>
      <c r="R168" s="199">
        <f t="shared" si="12"/>
        <v>0</v>
      </c>
      <c r="S168" s="199">
        <v>0</v>
      </c>
      <c r="T168" s="200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1" t="s">
        <v>169</v>
      </c>
      <c r="AT168" s="201" t="s">
        <v>141</v>
      </c>
      <c r="AU168" s="201" t="s">
        <v>83</v>
      </c>
      <c r="AY168" s="17" t="s">
        <v>139</v>
      </c>
      <c r="BE168" s="202">
        <f t="shared" si="14"/>
        <v>0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17" t="s">
        <v>8</v>
      </c>
      <c r="BK168" s="202">
        <f t="shared" si="19"/>
        <v>0</v>
      </c>
      <c r="BL168" s="17" t="s">
        <v>169</v>
      </c>
      <c r="BM168" s="201" t="s">
        <v>1674</v>
      </c>
    </row>
    <row r="169" spans="1:65" s="2" customFormat="1" ht="16.5" customHeight="1">
      <c r="A169" s="34"/>
      <c r="B169" s="35"/>
      <c r="C169" s="241" t="s">
        <v>266</v>
      </c>
      <c r="D169" s="241" t="s">
        <v>560</v>
      </c>
      <c r="E169" s="242" t="s">
        <v>1675</v>
      </c>
      <c r="F169" s="243" t="s">
        <v>1676</v>
      </c>
      <c r="G169" s="244" t="s">
        <v>144</v>
      </c>
      <c r="H169" s="245">
        <v>1</v>
      </c>
      <c r="I169" s="246"/>
      <c r="J169" s="245">
        <f t="shared" si="10"/>
        <v>0</v>
      </c>
      <c r="K169" s="243" t="s">
        <v>1</v>
      </c>
      <c r="L169" s="247"/>
      <c r="M169" s="248" t="s">
        <v>1</v>
      </c>
      <c r="N169" s="249" t="s">
        <v>40</v>
      </c>
      <c r="O169" s="71"/>
      <c r="P169" s="199">
        <f t="shared" si="11"/>
        <v>0</v>
      </c>
      <c r="Q169" s="199">
        <v>6E-05</v>
      </c>
      <c r="R169" s="199">
        <f t="shared" si="12"/>
        <v>6E-05</v>
      </c>
      <c r="S169" s="199">
        <v>0</v>
      </c>
      <c r="T169" s="200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1" t="s">
        <v>975</v>
      </c>
      <c r="AT169" s="201" t="s">
        <v>560</v>
      </c>
      <c r="AU169" s="201" t="s">
        <v>83</v>
      </c>
      <c r="AY169" s="17" t="s">
        <v>139</v>
      </c>
      <c r="BE169" s="202">
        <f t="shared" si="14"/>
        <v>0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17" t="s">
        <v>8</v>
      </c>
      <c r="BK169" s="202">
        <f t="shared" si="19"/>
        <v>0</v>
      </c>
      <c r="BL169" s="17" t="s">
        <v>975</v>
      </c>
      <c r="BM169" s="201" t="s">
        <v>1677</v>
      </c>
    </row>
    <row r="170" spans="1:65" s="2" customFormat="1" ht="24.2" customHeight="1">
      <c r="A170" s="34"/>
      <c r="B170" s="35"/>
      <c r="C170" s="241" t="s">
        <v>270</v>
      </c>
      <c r="D170" s="241" t="s">
        <v>560</v>
      </c>
      <c r="E170" s="242" t="s">
        <v>1678</v>
      </c>
      <c r="F170" s="243" t="s">
        <v>1679</v>
      </c>
      <c r="G170" s="244" t="s">
        <v>144</v>
      </c>
      <c r="H170" s="245">
        <v>1</v>
      </c>
      <c r="I170" s="246"/>
      <c r="J170" s="245">
        <f t="shared" si="10"/>
        <v>0</v>
      </c>
      <c r="K170" s="243" t="s">
        <v>1</v>
      </c>
      <c r="L170" s="247"/>
      <c r="M170" s="248" t="s">
        <v>1</v>
      </c>
      <c r="N170" s="249" t="s">
        <v>40</v>
      </c>
      <c r="O170" s="71"/>
      <c r="P170" s="199">
        <f t="shared" si="11"/>
        <v>0</v>
      </c>
      <c r="Q170" s="199">
        <v>5E-05</v>
      </c>
      <c r="R170" s="199">
        <f t="shared" si="12"/>
        <v>5E-05</v>
      </c>
      <c r="S170" s="199">
        <v>0</v>
      </c>
      <c r="T170" s="200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1" t="s">
        <v>181</v>
      </c>
      <c r="AT170" s="201" t="s">
        <v>560</v>
      </c>
      <c r="AU170" s="201" t="s">
        <v>83</v>
      </c>
      <c r="AY170" s="17" t="s">
        <v>139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7" t="s">
        <v>8</v>
      </c>
      <c r="BK170" s="202">
        <f t="shared" si="19"/>
        <v>0</v>
      </c>
      <c r="BL170" s="17" t="s">
        <v>146</v>
      </c>
      <c r="BM170" s="201" t="s">
        <v>1680</v>
      </c>
    </row>
    <row r="171" spans="1:65" s="2" customFormat="1" ht="24.2" customHeight="1">
      <c r="A171" s="34"/>
      <c r="B171" s="35"/>
      <c r="C171" s="241" t="s">
        <v>275</v>
      </c>
      <c r="D171" s="241" t="s">
        <v>560</v>
      </c>
      <c r="E171" s="242" t="s">
        <v>1681</v>
      </c>
      <c r="F171" s="243" t="s">
        <v>1682</v>
      </c>
      <c r="G171" s="244" t="s">
        <v>144</v>
      </c>
      <c r="H171" s="245">
        <v>1</v>
      </c>
      <c r="I171" s="246"/>
      <c r="J171" s="245">
        <f t="shared" si="10"/>
        <v>0</v>
      </c>
      <c r="K171" s="243" t="s">
        <v>1</v>
      </c>
      <c r="L171" s="247"/>
      <c r="M171" s="248" t="s">
        <v>1</v>
      </c>
      <c r="N171" s="249" t="s">
        <v>40</v>
      </c>
      <c r="O171" s="71"/>
      <c r="P171" s="199">
        <f t="shared" si="11"/>
        <v>0</v>
      </c>
      <c r="Q171" s="199">
        <v>0.00035</v>
      </c>
      <c r="R171" s="199">
        <f t="shared" si="12"/>
        <v>0.00035</v>
      </c>
      <c r="S171" s="199">
        <v>0</v>
      </c>
      <c r="T171" s="200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1" t="s">
        <v>181</v>
      </c>
      <c r="AT171" s="201" t="s">
        <v>560</v>
      </c>
      <c r="AU171" s="201" t="s">
        <v>83</v>
      </c>
      <c r="AY171" s="17" t="s">
        <v>139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7" t="s">
        <v>8</v>
      </c>
      <c r="BK171" s="202">
        <f t="shared" si="19"/>
        <v>0</v>
      </c>
      <c r="BL171" s="17" t="s">
        <v>146</v>
      </c>
      <c r="BM171" s="201" t="s">
        <v>1683</v>
      </c>
    </row>
    <row r="172" spans="1:65" s="2" customFormat="1" ht="24.2" customHeight="1">
      <c r="A172" s="34"/>
      <c r="B172" s="35"/>
      <c r="C172" s="191" t="s">
        <v>279</v>
      </c>
      <c r="D172" s="191" t="s">
        <v>141</v>
      </c>
      <c r="E172" s="192" t="s">
        <v>1684</v>
      </c>
      <c r="F172" s="193" t="s">
        <v>1685</v>
      </c>
      <c r="G172" s="194" t="s">
        <v>144</v>
      </c>
      <c r="H172" s="195">
        <v>1.5</v>
      </c>
      <c r="I172" s="196"/>
      <c r="J172" s="195">
        <f t="shared" si="10"/>
        <v>0</v>
      </c>
      <c r="K172" s="193" t="s">
        <v>1</v>
      </c>
      <c r="L172" s="39"/>
      <c r="M172" s="197" t="s">
        <v>1</v>
      </c>
      <c r="N172" s="198" t="s">
        <v>40</v>
      </c>
      <c r="O172" s="71"/>
      <c r="P172" s="199">
        <f t="shared" si="11"/>
        <v>0</v>
      </c>
      <c r="Q172" s="199">
        <v>0</v>
      </c>
      <c r="R172" s="199">
        <f t="shared" si="12"/>
        <v>0</v>
      </c>
      <c r="S172" s="199">
        <v>0</v>
      </c>
      <c r="T172" s="200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1" t="s">
        <v>169</v>
      </c>
      <c r="AT172" s="201" t="s">
        <v>141</v>
      </c>
      <c r="AU172" s="201" t="s">
        <v>83</v>
      </c>
      <c r="AY172" s="17" t="s">
        <v>139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7" t="s">
        <v>8</v>
      </c>
      <c r="BK172" s="202">
        <f t="shared" si="19"/>
        <v>0</v>
      </c>
      <c r="BL172" s="17" t="s">
        <v>169</v>
      </c>
      <c r="BM172" s="201" t="s">
        <v>1686</v>
      </c>
    </row>
    <row r="173" spans="1:65" s="2" customFormat="1" ht="16.5" customHeight="1">
      <c r="A173" s="34"/>
      <c r="B173" s="35"/>
      <c r="C173" s="241" t="s">
        <v>286</v>
      </c>
      <c r="D173" s="241" t="s">
        <v>560</v>
      </c>
      <c r="E173" s="242" t="s">
        <v>1687</v>
      </c>
      <c r="F173" s="243" t="s">
        <v>1688</v>
      </c>
      <c r="G173" s="244" t="s">
        <v>295</v>
      </c>
      <c r="H173" s="245">
        <v>1.5</v>
      </c>
      <c r="I173" s="246"/>
      <c r="J173" s="245">
        <f t="shared" si="10"/>
        <v>0</v>
      </c>
      <c r="K173" s="243" t="s">
        <v>1</v>
      </c>
      <c r="L173" s="247"/>
      <c r="M173" s="248" t="s">
        <v>1</v>
      </c>
      <c r="N173" s="249" t="s">
        <v>40</v>
      </c>
      <c r="O173" s="71"/>
      <c r="P173" s="199">
        <f t="shared" si="11"/>
        <v>0</v>
      </c>
      <c r="Q173" s="199">
        <v>0.00068</v>
      </c>
      <c r="R173" s="199">
        <f t="shared" si="12"/>
        <v>0.00102</v>
      </c>
      <c r="S173" s="199">
        <v>0</v>
      </c>
      <c r="T173" s="200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1" t="s">
        <v>975</v>
      </c>
      <c r="AT173" s="201" t="s">
        <v>560</v>
      </c>
      <c r="AU173" s="201" t="s">
        <v>83</v>
      </c>
      <c r="AY173" s="17" t="s">
        <v>139</v>
      </c>
      <c r="BE173" s="202">
        <f t="shared" si="14"/>
        <v>0</v>
      </c>
      <c r="BF173" s="202">
        <f t="shared" si="15"/>
        <v>0</v>
      </c>
      <c r="BG173" s="202">
        <f t="shared" si="16"/>
        <v>0</v>
      </c>
      <c r="BH173" s="202">
        <f t="shared" si="17"/>
        <v>0</v>
      </c>
      <c r="BI173" s="202">
        <f t="shared" si="18"/>
        <v>0</v>
      </c>
      <c r="BJ173" s="17" t="s">
        <v>8</v>
      </c>
      <c r="BK173" s="202">
        <f t="shared" si="19"/>
        <v>0</v>
      </c>
      <c r="BL173" s="17" t="s">
        <v>975</v>
      </c>
      <c r="BM173" s="201" t="s">
        <v>1689</v>
      </c>
    </row>
    <row r="174" spans="1:65" s="2" customFormat="1" ht="16.5" customHeight="1">
      <c r="A174" s="34"/>
      <c r="B174" s="35"/>
      <c r="C174" s="191" t="s">
        <v>292</v>
      </c>
      <c r="D174" s="191" t="s">
        <v>141</v>
      </c>
      <c r="E174" s="192" t="s">
        <v>1288</v>
      </c>
      <c r="F174" s="193" t="s">
        <v>1289</v>
      </c>
      <c r="G174" s="194" t="s">
        <v>295</v>
      </c>
      <c r="H174" s="195">
        <v>1.8</v>
      </c>
      <c r="I174" s="196"/>
      <c r="J174" s="195">
        <f t="shared" si="10"/>
        <v>0</v>
      </c>
      <c r="K174" s="193" t="s">
        <v>1</v>
      </c>
      <c r="L174" s="39"/>
      <c r="M174" s="236" t="s">
        <v>1</v>
      </c>
      <c r="N174" s="237" t="s">
        <v>40</v>
      </c>
      <c r="O174" s="238"/>
      <c r="P174" s="239">
        <f t="shared" si="11"/>
        <v>0</v>
      </c>
      <c r="Q174" s="239">
        <v>0.00019236</v>
      </c>
      <c r="R174" s="239">
        <f t="shared" si="12"/>
        <v>0.000346248</v>
      </c>
      <c r="S174" s="239">
        <v>0</v>
      </c>
      <c r="T174" s="240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1" t="s">
        <v>146</v>
      </c>
      <c r="AT174" s="201" t="s">
        <v>141</v>
      </c>
      <c r="AU174" s="201" t="s">
        <v>83</v>
      </c>
      <c r="AY174" s="17" t="s">
        <v>139</v>
      </c>
      <c r="BE174" s="202">
        <f t="shared" si="14"/>
        <v>0</v>
      </c>
      <c r="BF174" s="202">
        <f t="shared" si="15"/>
        <v>0</v>
      </c>
      <c r="BG174" s="202">
        <f t="shared" si="16"/>
        <v>0</v>
      </c>
      <c r="BH174" s="202">
        <f t="shared" si="17"/>
        <v>0</v>
      </c>
      <c r="BI174" s="202">
        <f t="shared" si="18"/>
        <v>0</v>
      </c>
      <c r="BJ174" s="17" t="s">
        <v>8</v>
      </c>
      <c r="BK174" s="202">
        <f t="shared" si="19"/>
        <v>0</v>
      </c>
      <c r="BL174" s="17" t="s">
        <v>146</v>
      </c>
      <c r="BM174" s="201" t="s">
        <v>1690</v>
      </c>
    </row>
    <row r="175" spans="1:31" s="2" customFormat="1" ht="6.95" customHeight="1">
      <c r="A175" s="34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rEEyPD/SMXXGN7gMuxx49JQAoyFQtNLUCwpCaixE6CT6nJbNmkujMaqdmypUZ8tYidggheiON29Y2eyfBZediA==" saltValue="ZxQbvHQ1jub6DnvwzHCvF7qPvPja9U/5t0H34GRn3M8l9rMBYtNyJPqXa4LQt/yGKgPYaYxgh/54lXY82gj6+A==" spinCount="100000" sheet="1" objects="1" scenarios="1" formatColumns="0" formatRows="0" autoFilter="0"/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Pohl Jiří</cp:lastModifiedBy>
  <dcterms:created xsi:type="dcterms:W3CDTF">2023-02-02T12:38:54Z</dcterms:created>
  <dcterms:modified xsi:type="dcterms:W3CDTF">2023-02-02T13:12:11Z</dcterms:modified>
  <cp:category/>
  <cp:version/>
  <cp:contentType/>
  <cp:contentStatus/>
</cp:coreProperties>
</file>