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Zakázky\2022\VRCHLABÍ-TEPLOFIKACE OBJEKTŮ GYMNÁZIA A DUKLA\revize výkaz výměr a rozpočet\"/>
    </mc:Choice>
  </mc:AlternateContent>
  <bookViews>
    <workbookView xWindow="0" yWindow="0" windowWidth="0" windowHeight="0"/>
  </bookViews>
  <sheets>
    <sheet name="Rekapitulace stavby" sheetId="1" r:id="rId1"/>
    <sheet name="2022-004s-V - Vrchlabí-VS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'2022-004s-V - Vrchlabí-VS...'!$C$125:$K$261</definedName>
    <definedName name="_xlnm.Print_Area" localSheetId="1">'2022-004s-V - Vrchlabí-VS...'!$C$82:$J$109,'2022-004s-V - Vrchlabí-VS...'!$C$115:$J$261</definedName>
    <definedName name="_xlnm.Print_Titles" localSheetId="1">'2022-004s-V - Vrchlabí-VS...'!$125:$125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4"/>
  <c r="BH254"/>
  <c r="BG254"/>
  <c r="BF254"/>
  <c r="T254"/>
  <c r="R254"/>
  <c r="P254"/>
  <c r="BI253"/>
  <c r="BH253"/>
  <c r="BG253"/>
  <c r="BF253"/>
  <c r="T253"/>
  <c r="R253"/>
  <c r="P253"/>
  <c r="BI250"/>
  <c r="BH250"/>
  <c r="BG250"/>
  <c r="BF250"/>
  <c r="T250"/>
  <c r="T249"/>
  <c r="R250"/>
  <c r="R249"/>
  <c r="P250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T146"/>
  <c r="R147"/>
  <c r="R146"/>
  <c r="P147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87"/>
  <c r="E85"/>
  <c r="J22"/>
  <c r="E22"/>
  <c r="J90"/>
  <c r="J21"/>
  <c r="J19"/>
  <c r="E19"/>
  <c r="J89"/>
  <c r="J18"/>
  <c r="J16"/>
  <c r="E16"/>
  <c r="F123"/>
  <c r="J15"/>
  <c r="J13"/>
  <c r="E13"/>
  <c r="F122"/>
  <c r="J12"/>
  <c r="J10"/>
  <c r="J120"/>
  <c i="1" r="L90"/>
  <c r="AM90"/>
  <c r="AM89"/>
  <c r="L89"/>
  <c r="AM87"/>
  <c r="L87"/>
  <c r="L85"/>
  <c r="L84"/>
  <c i="2" r="BK250"/>
  <c r="BK246"/>
  <c r="J229"/>
  <c r="J206"/>
  <c r="BK164"/>
  <c r="J260"/>
  <c r="J243"/>
  <c r="BK231"/>
  <c r="BK212"/>
  <c r="BK174"/>
  <c r="BK152"/>
  <c r="BK237"/>
  <c r="J219"/>
  <c r="J145"/>
  <c r="J230"/>
  <c r="J212"/>
  <c r="J198"/>
  <c r="J156"/>
  <c r="J207"/>
  <c r="J142"/>
  <c r="BK215"/>
  <c r="BK188"/>
  <c r="BK130"/>
  <c r="J169"/>
  <c r="BK137"/>
  <c r="J138"/>
  <c r="J250"/>
  <c r="J244"/>
  <c r="J221"/>
  <c r="J162"/>
  <c r="J261"/>
  <c r="J236"/>
  <c r="J214"/>
  <c r="J178"/>
  <c r="J158"/>
  <c r="J132"/>
  <c r="BK203"/>
  <c r="J171"/>
  <c r="J231"/>
  <c r="BK208"/>
  <c r="BK170"/>
  <c r="BK228"/>
  <c r="J218"/>
  <c r="J196"/>
  <c r="J216"/>
  <c r="J172"/>
  <c r="J129"/>
  <c r="BK172"/>
  <c r="BK145"/>
  <c r="J194"/>
  <c r="BK132"/>
  <c r="BK260"/>
  <c r="BK243"/>
  <c r="J211"/>
  <c r="J188"/>
  <c r="BK154"/>
  <c r="BK257"/>
  <c r="BK239"/>
  <c r="BK227"/>
  <c r="BK194"/>
  <c r="J164"/>
  <c r="BK134"/>
  <c r="J247"/>
  <c r="BK229"/>
  <c r="J186"/>
  <c r="BK167"/>
  <c r="BK234"/>
  <c r="BK221"/>
  <c r="BK204"/>
  <c r="BK180"/>
  <c r="J150"/>
  <c r="J209"/>
  <c r="J140"/>
  <c r="BK207"/>
  <c r="BK165"/>
  <c r="BK192"/>
  <c r="J147"/>
  <c r="J130"/>
  <c r="BK140"/>
  <c r="BK261"/>
  <c r="BK247"/>
  <c r="J238"/>
  <c r="BK209"/>
  <c r="BK169"/>
  <c r="BK147"/>
  <c r="J248"/>
  <c r="BK238"/>
  <c r="J226"/>
  <c r="J190"/>
  <c r="J165"/>
  <c r="J144"/>
  <c r="J253"/>
  <c r="J233"/>
  <c r="BK211"/>
  <c r="J154"/>
  <c r="BK233"/>
  <c r="J217"/>
  <c r="BK196"/>
  <c r="J155"/>
  <c r="J204"/>
  <c r="BK151"/>
  <c r="BK210"/>
  <c r="BK171"/>
  <c r="J208"/>
  <c r="J151"/>
  <c r="BK178"/>
  <c r="BK253"/>
  <c r="J242"/>
  <c r="J225"/>
  <c r="J173"/>
  <c r="J134"/>
  <c r="BK244"/>
  <c r="J237"/>
  <c r="J223"/>
  <c r="BK184"/>
  <c r="J163"/>
  <c r="J257"/>
  <c r="BK241"/>
  <c r="J227"/>
  <c r="J160"/>
  <c r="BK236"/>
  <c r="BK222"/>
  <c r="J210"/>
  <c r="BK186"/>
  <c r="BK142"/>
  <c r="BK220"/>
  <c r="J200"/>
  <c r="BK135"/>
  <c r="BK213"/>
  <c r="J184"/>
  <c r="J141"/>
  <c r="BK162"/>
  <c r="BK182"/>
  <c r="BK131"/>
  <c r="J258"/>
  <c r="J245"/>
  <c r="BK230"/>
  <c r="J203"/>
  <c r="J161"/>
  <c r="BK258"/>
  <c r="BK240"/>
  <c r="BK235"/>
  <c r="BK206"/>
  <c r="BK161"/>
  <c r="J254"/>
  <c r="J228"/>
  <c r="J182"/>
  <c r="BK166"/>
  <c r="J235"/>
  <c r="BK218"/>
  <c r="J205"/>
  <c r="J152"/>
  <c r="J215"/>
  <c r="J174"/>
  <c r="BK133"/>
  <c r="BK198"/>
  <c r="BK160"/>
  <c r="BK205"/>
  <c r="BK156"/>
  <c r="J133"/>
  <c r="BK136"/>
  <c r="BK248"/>
  <c r="J239"/>
  <c r="J175"/>
  <c r="J135"/>
  <c r="J241"/>
  <c r="J234"/>
  <c r="BK219"/>
  <c r="J170"/>
  <c r="BK149"/>
  <c r="BK242"/>
  <c r="J220"/>
  <c r="BK173"/>
  <c r="BK144"/>
  <c r="BK225"/>
  <c r="BK200"/>
  <c r="J167"/>
  <c r="J222"/>
  <c r="J153"/>
  <c r="BK129"/>
  <c r="J192"/>
  <c r="BK153"/>
  <c i="1" r="AS94"/>
  <c i="2" r="BK138"/>
  <c r="J180"/>
  <c r="J137"/>
  <c r="BK254"/>
  <c r="J240"/>
  <c r="J213"/>
  <c r="BK176"/>
  <c r="BK155"/>
  <c r="J246"/>
  <c r="BK232"/>
  <c r="BK202"/>
  <c r="J166"/>
  <c r="BK150"/>
  <c r="BK245"/>
  <c r="J232"/>
  <c r="BK214"/>
  <c r="BK141"/>
  <c r="BK223"/>
  <c r="BK216"/>
  <c r="BK190"/>
  <c r="BK158"/>
  <c r="BK226"/>
  <c r="J202"/>
  <c r="J149"/>
  <c r="BK217"/>
  <c r="BK175"/>
  <c r="J136"/>
  <c r="BK163"/>
  <c r="J131"/>
  <c r="J176"/>
  <c l="1" r="BK128"/>
  <c r="J128"/>
  <c r="J96"/>
  <c r="R148"/>
  <c r="T128"/>
  <c r="R168"/>
  <c r="P128"/>
  <c r="T143"/>
  <c r="T168"/>
  <c r="BK143"/>
  <c r="J143"/>
  <c r="J97"/>
  <c r="BK168"/>
  <c r="J168"/>
  <c r="J101"/>
  <c r="T224"/>
  <c r="P143"/>
  <c r="T148"/>
  <c r="P157"/>
  <c r="T157"/>
  <c r="R224"/>
  <c r="P252"/>
  <c r="P251"/>
  <c r="R143"/>
  <c r="P148"/>
  <c r="BK157"/>
  <c r="J157"/>
  <c r="J100"/>
  <c r="R157"/>
  <c r="BK224"/>
  <c r="J224"/>
  <c r="J102"/>
  <c r="BK256"/>
  <c r="J256"/>
  <c r="J107"/>
  <c r="R128"/>
  <c r="R127"/>
  <c r="BK148"/>
  <c r="J148"/>
  <c r="J99"/>
  <c r="P168"/>
  <c r="P224"/>
  <c r="BK252"/>
  <c r="J252"/>
  <c r="J105"/>
  <c r="R252"/>
  <c r="R251"/>
  <c r="T252"/>
  <c r="T251"/>
  <c r="P256"/>
  <c r="R256"/>
  <c r="T256"/>
  <c r="BK259"/>
  <c r="J259"/>
  <c r="J108"/>
  <c r="P259"/>
  <c r="R259"/>
  <c r="T259"/>
  <c r="BK146"/>
  <c r="J146"/>
  <c r="J98"/>
  <c r="BK249"/>
  <c r="J249"/>
  <c r="J103"/>
  <c r="J87"/>
  <c r="J122"/>
  <c r="BE134"/>
  <c r="BE135"/>
  <c r="BE144"/>
  <c r="BE188"/>
  <c r="BE190"/>
  <c r="F89"/>
  <c r="J123"/>
  <c r="BE158"/>
  <c r="BE160"/>
  <c r="BE170"/>
  <c r="BE174"/>
  <c r="BE204"/>
  <c r="BE206"/>
  <c r="BE133"/>
  <c r="BE145"/>
  <c r="BE149"/>
  <c r="BE152"/>
  <c r="BE154"/>
  <c r="BE156"/>
  <c r="BE167"/>
  <c r="BE169"/>
  <c r="F90"/>
  <c r="BE164"/>
  <c r="BE165"/>
  <c r="BE184"/>
  <c r="BE186"/>
  <c r="BE219"/>
  <c r="BE254"/>
  <c r="BE136"/>
  <c r="BE137"/>
  <c r="BE140"/>
  <c r="BE141"/>
  <c r="BE147"/>
  <c r="BE171"/>
  <c r="BE173"/>
  <c r="BE175"/>
  <c r="BE176"/>
  <c r="BE192"/>
  <c r="BE203"/>
  <c r="BE207"/>
  <c r="BE209"/>
  <c r="BE214"/>
  <c r="BE227"/>
  <c r="BE228"/>
  <c r="BE231"/>
  <c r="BE130"/>
  <c r="BE131"/>
  <c r="BE132"/>
  <c r="BE142"/>
  <c r="BE150"/>
  <c r="BE161"/>
  <c r="BE162"/>
  <c r="BE163"/>
  <c r="BE178"/>
  <c r="BE200"/>
  <c r="BE202"/>
  <c r="BE210"/>
  <c r="BE212"/>
  <c r="BE213"/>
  <c r="BE221"/>
  <c r="BE225"/>
  <c r="BE230"/>
  <c r="BE233"/>
  <c r="BE235"/>
  <c r="BE238"/>
  <c r="BE244"/>
  <c r="BE246"/>
  <c r="BE250"/>
  <c r="BE155"/>
  <c r="BE172"/>
  <c r="BE205"/>
  <c r="BE211"/>
  <c r="BE215"/>
  <c r="BE216"/>
  <c r="BE217"/>
  <c r="BE218"/>
  <c r="BE222"/>
  <c r="BE226"/>
  <c r="BE229"/>
  <c r="BE236"/>
  <c r="BE239"/>
  <c r="BE240"/>
  <c r="BE241"/>
  <c r="BE242"/>
  <c r="BE245"/>
  <c r="BE253"/>
  <c r="BE260"/>
  <c r="BE129"/>
  <c r="BE138"/>
  <c r="BE151"/>
  <c r="BE153"/>
  <c r="BE166"/>
  <c r="BE180"/>
  <c r="BE182"/>
  <c r="BE194"/>
  <c r="BE196"/>
  <c r="BE198"/>
  <c r="BE208"/>
  <c r="BE220"/>
  <c r="BE223"/>
  <c r="BE232"/>
  <c r="BE234"/>
  <c r="BE237"/>
  <c r="BE243"/>
  <c r="BE247"/>
  <c r="BE248"/>
  <c r="BE257"/>
  <c r="BE258"/>
  <c r="BE261"/>
  <c r="J32"/>
  <c i="1" r="AW95"/>
  <c i="2" r="F32"/>
  <c i="1" r="BA95"/>
  <c r="BA94"/>
  <c r="W30"/>
  <c i="2" r="F33"/>
  <c i="1" r="BB95"/>
  <c r="BB94"/>
  <c r="W31"/>
  <c i="2" r="F34"/>
  <c i="1" r="BC95"/>
  <c r="BC94"/>
  <c r="AY94"/>
  <c i="2" r="F35"/>
  <c i="1" r="BD95"/>
  <c r="BD94"/>
  <c r="W33"/>
  <c i="2" l="1" r="T255"/>
  <c r="P127"/>
  <c r="P255"/>
  <c r="T127"/>
  <c r="T126"/>
  <c r="R255"/>
  <c r="R126"/>
  <c r="BK127"/>
  <c r="BK251"/>
  <c r="J251"/>
  <c r="J104"/>
  <c r="BK255"/>
  <c r="J255"/>
  <c r="J106"/>
  <c i="1" r="AW94"/>
  <c r="AK30"/>
  <c r="W32"/>
  <c i="2" r="F31"/>
  <c i="1" r="AZ95"/>
  <c r="AZ94"/>
  <c r="AV94"/>
  <c r="AK29"/>
  <c r="AX94"/>
  <c i="2" r="J31"/>
  <c i="1" r="AV95"/>
  <c r="AT95"/>
  <c i="2" l="1" r="BK126"/>
  <c r="J126"/>
  <c r="P126"/>
  <c i="1" r="AU95"/>
  <c i="2" r="J127"/>
  <c r="J95"/>
  <c r="J28"/>
  <c i="1" r="AG95"/>
  <c r="AG94"/>
  <c r="AK26"/>
  <c r="AK35"/>
  <c r="AT94"/>
  <c r="AN94"/>
  <c r="W29"/>
  <c r="AU94"/>
  <c i="2" l="1" r="J37"/>
  <c r="J94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<sst xmlns="http://schemas.openxmlformats.org/spreadsheetml/2006/main">
  <si>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</si>
  <si>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</si>
  <si>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</si>
  <si>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</si>
  <si>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</si>
  <si>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{ed13ecb6-c49b-4957-b4cc-b350fbf2d122}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</si>
  <si>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</si>
  <si>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</si>
  <si>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</si>
  <si>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</si>
  <si>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</si>
  <si>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</si>
  <si>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</si>
  <si>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</si>
  <si>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2022-004s-V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</si>
  <si>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</si>
  <si>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</si>
  <si>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Vrchlabí-VS Dukla-č.p.616</t>
  </si>
  <si>
    <t>KSO:</t>
  </si>
  <si>
    <t>CC-CZ:</t>
  </si>
  <si>
    <t>Místo:</t>
  </si>
  <si>
    <t xml:space="preserve"> </t>
  </si>
  <si>
    <t>Datum:</t>
  </si>
  <si>
    <t>15. 3. 2022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</si>
  <si>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</si>
  <si>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</si>
  <si>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</si>
  <si>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</si>
  <si>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</si>
  <si>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</si>
  <si>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</si>
  <si>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</si>
  <si>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</si>
  <si>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</si>
  <si>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</si>
  <si>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</si>
  <si>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</si>
  <si>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</si>
  <si>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</si>
  <si>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</si>
  <si>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</si>
  <si>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</si>
  <si>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</si>
  <si>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</si>
  <si>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</si>
  <si>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</si>
  <si>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</si>
  <si>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</si>
  <si>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</si>
  <si>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</si>
  <si>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</si>
  <si>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</si>
  <si>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</si>
  <si>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</si>
  <si>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</si>
  <si>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</si>
  <si>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</si>
  <si>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</si>
  <si>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</si>
  <si>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</si>
  <si>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</si>
  <si>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</si>
  <si>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</si>
  <si>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</si>
  <si>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</si>
  <si>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</si>
  <si>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</si>
  <si>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</si>
  <si>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</si>
  <si>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</si>
  <si>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</si>
  <si>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</si>
  <si>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</si>
  <si>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</si>
  <si>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</si>
  <si>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</si>
  <si>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</si>
  <si>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</si>
  <si>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</si>
  <si>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</si>
  <si>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</si>
  <si>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</si>
  <si>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</si>
  <si>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</si>
  <si>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</si>
  <si>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</si>
  <si>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</si>
  <si>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</si>
  <si>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</si>
  <si>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722 - Zdravotechnika - vnitřní vodovod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</si>
  <si>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</si>
  <si>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</si>
  <si>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</si>
  <si>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</si>
  <si>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742-1 - Elektroinstalace - slaboproud+silnoproud</t>
  </si>
  <si>
    <t xml:space="preserve">    783 - Dokončovací práce - nátěry</t>
  </si>
  <si>
    <t>M - Práce a dodávky M</t>
  </si>
  <si>
    <t xml:space="preserve">    23-M - Montáže potrubí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</si>
  <si>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</si>
  <si>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</si>
  <si>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</si>
  <si>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</si>
  <si>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</si>
  <si>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</si>
  <si>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</si>
  <si>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</si>
  <si>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</si>
  <si>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</si>
  <si>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</si>
  <si>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</si>
  <si>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</si>
  <si>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</si>
  <si>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</si>
  <si>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</si>
  <si>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</si>
  <si>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</si>
  <si>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</si>
  <si>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</si>
  <si>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</si>
  <si>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</si>
  <si>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713001001s</t>
  </si>
  <si>
    <t xml:space="preserve">Potrubní izolační pouzdro PIPO s AL polepem, 300oC,  Di 21mm, tl. 40mm</t>
  </si>
  <si>
    <t>m</t>
  </si>
  <si>
    <t>16</t>
  </si>
  <si>
    <t>1232473311</t>
  </si>
  <si>
    <t>713001002s</t>
  </si>
  <si>
    <t xml:space="preserve">Potrubní izolační pouzdro PIPO s AL polepem, 300oC,  Di 27mm, tl. 40mm</t>
  </si>
  <si>
    <t>549533112</t>
  </si>
  <si>
    <t>3</t>
  </si>
  <si>
    <t>713001003s</t>
  </si>
  <si>
    <t xml:space="preserve">Potrubní izolační pouzdro PIPO s AL polepem, 300oC,  Di 34mm, tl. 60mm</t>
  </si>
  <si>
    <t>-735535720</t>
  </si>
  <si>
    <t>4</t>
  </si>
  <si>
    <t>713001004s</t>
  </si>
  <si>
    <t xml:space="preserve">Potrubní izolační pouzdro PIPO s AL polepem, 300oC,  Di 42mm, tl. 60mm</t>
  </si>
  <si>
    <t>-1502742783</t>
  </si>
  <si>
    <t>5</t>
  </si>
  <si>
    <t>713001005s</t>
  </si>
  <si>
    <t xml:space="preserve">Potrubní izolační pouzdro PIPO s AL polepem, 300oC,  Di 60mm, tl. 40mm</t>
  </si>
  <si>
    <t>32550130</t>
  </si>
  <si>
    <t>6</t>
  </si>
  <si>
    <t>713001006s</t>
  </si>
  <si>
    <t xml:space="preserve">Potrubní izolační pouzdro PIPO s AL polepem, 300oC,  Di 76mm, tl. 60mm</t>
  </si>
  <si>
    <t>-691494985</t>
  </si>
  <si>
    <t>7</t>
  </si>
  <si>
    <t>713463212</t>
  </si>
  <si>
    <t>Montáž izolace tepelné potrubí potrubními pouzdry s Al fólií staženými Al páskou 1x D přes 50 do 100 mm</t>
  </si>
  <si>
    <t>760968445</t>
  </si>
  <si>
    <t>8</t>
  </si>
  <si>
    <t>713463211</t>
  </si>
  <si>
    <t>Montáž izolace tepelné potrubí potrubními pouzdry s Al fólií staženými Al páskou 1x D do 50 mm</t>
  </si>
  <si>
    <t>522219066</t>
  </si>
  <si>
    <t>9</t>
  </si>
  <si>
    <t>713463215</t>
  </si>
  <si>
    <t>Montáž izolace tepelné ohybů potrubními pouzdry s Al fólií staženými Al páskou 1x D do 50 mm</t>
  </si>
  <si>
    <t>670966530</t>
  </si>
  <si>
    <t>10</t>
  </si>
  <si>
    <t>M</t>
  </si>
  <si>
    <t>MLT.I00000803</t>
  </si>
  <si>
    <t>izolace potrubí poluyrethan 22x20mm</t>
  </si>
  <si>
    <t>32</t>
  </si>
  <si>
    <t>1432836684</t>
  </si>
  <si>
    <t>VV</t>
  </si>
  <si>
    <t>10*1,02 'Přepočtené koeficientem množství</t>
  </si>
  <si>
    <t>11</t>
  </si>
  <si>
    <t>713463216</t>
  </si>
  <si>
    <t>Montáž izolace tepelné ohybů potrubními pouzdry s Al fólií staženými Al páskou 1x D přes 50 do 100 mm</t>
  </si>
  <si>
    <t>1128146770</t>
  </si>
  <si>
    <t>12</t>
  </si>
  <si>
    <t>713463411</t>
  </si>
  <si>
    <t>Montáž izolace tepelné potrubí a ohybů návlekovými izolačními pouzdry</t>
  </si>
  <si>
    <t>1661368595</t>
  </si>
  <si>
    <t>13</t>
  </si>
  <si>
    <t>998713201</t>
  </si>
  <si>
    <t>Přesun hmot procentní pro izolace tepelné v objektech v do 6 m</t>
  </si>
  <si>
    <t>%</t>
  </si>
  <si>
    <t>1420427640</t>
  </si>
  <si>
    <t>722</t>
  </si>
  <si>
    <t>Zdravotechnika - vnitřní vodovod</t>
  </si>
  <si>
    <t>14</t>
  </si>
  <si>
    <t>722174002</t>
  </si>
  <si>
    <t>Potrubí vodovodní plastové PPR svar polyfúze PN 16 D 20x2,8 mm</t>
  </si>
  <si>
    <t>-360350742</t>
  </si>
  <si>
    <t>722262212</t>
  </si>
  <si>
    <t>Vodoměr závitový jednovtokový na teplouvodu G 1/2"x 110 mm Qn 1,5 m3/h horizontální</t>
  </si>
  <si>
    <t>kus</t>
  </si>
  <si>
    <t>-649572378</t>
  </si>
  <si>
    <t>731</t>
  </si>
  <si>
    <t>Ústřední vytápění - kotelny</t>
  </si>
  <si>
    <t>731001001</t>
  </si>
  <si>
    <t>Demontáž stávajícího zařízení kotelny pro instalaci nové VS se složením na předem určeném místě</t>
  </si>
  <si>
    <t>kpl</t>
  </si>
  <si>
    <t>1410779230</t>
  </si>
  <si>
    <t>732</t>
  </si>
  <si>
    <t>Ústřední vytápění - strojovny</t>
  </si>
  <si>
    <t>17</t>
  </si>
  <si>
    <t>732001009</t>
  </si>
  <si>
    <t>Čerpadlo teplovodní mokroběžné závitové oběhové 30-120 6,591 m3/hod, 35 kPa, PN6, 110oC</t>
  </si>
  <si>
    <t>1929869665</t>
  </si>
  <si>
    <t>18</t>
  </si>
  <si>
    <t>732001011</t>
  </si>
  <si>
    <t>Čerpadlo teplovodní mokroběžné závitové oběhové 25-100 6,591 m3/hod, 35 kPa, PN6, 110oC</t>
  </si>
  <si>
    <t>-768634453</t>
  </si>
  <si>
    <t>19</t>
  </si>
  <si>
    <t>732002002</t>
  </si>
  <si>
    <t>Výměník tepla LB 31-100H-5/4, PN25, 230oC-včetně izolace</t>
  </si>
  <si>
    <t>soubor</t>
  </si>
  <si>
    <t>558295261</t>
  </si>
  <si>
    <t>20</t>
  </si>
  <si>
    <t>732229111</t>
  </si>
  <si>
    <t>Montáž výměníku tepla včetně montážního materiálu</t>
  </si>
  <si>
    <t>-315687062</t>
  </si>
  <si>
    <t>732331108</t>
  </si>
  <si>
    <t>Nádoba tlaková expanzní pro solární, topnou a chladící soustavu s membránou závitové připojení PN 1,0 o objemu 100 l</t>
  </si>
  <si>
    <t>1295488562</t>
  </si>
  <si>
    <t>22</t>
  </si>
  <si>
    <t>732429215</t>
  </si>
  <si>
    <t xml:space="preserve">Montáž čerpadla oběhového mokroběžného závitového </t>
  </si>
  <si>
    <t>640993273</t>
  </si>
  <si>
    <t>23</t>
  </si>
  <si>
    <t>998732201</t>
  </si>
  <si>
    <t>Přesun hmot procentní pro strojovny v objektech v do 6 m</t>
  </si>
  <si>
    <t>-1023285929</t>
  </si>
  <si>
    <t>24</t>
  </si>
  <si>
    <t>998732202</t>
  </si>
  <si>
    <t>Přesun hmot procentní pro strojovny v objektech v přes 6 do 12 m</t>
  </si>
  <si>
    <t>1832203876</t>
  </si>
  <si>
    <t>733</t>
  </si>
  <si>
    <t>Ústřední vytápění - rozvodné potrubí</t>
  </si>
  <si>
    <t>25</t>
  </si>
  <si>
    <t>733001001s</t>
  </si>
  <si>
    <t>Napojení na stávající rozvody potrubí</t>
  </si>
  <si>
    <t>-501708725</t>
  </si>
  <si>
    <t>0,004*1000 'Přepočtené koeficientem množství</t>
  </si>
  <si>
    <t>26</t>
  </si>
  <si>
    <t>733120839</t>
  </si>
  <si>
    <t>Demontáž potrubí ocelového hladkého D 219</t>
  </si>
  <si>
    <t>154897984</t>
  </si>
  <si>
    <t>27</t>
  </si>
  <si>
    <t>733121210</t>
  </si>
  <si>
    <t>Potrubí ocelové hladké bezešvé v kotelnách nebo strojovnách spojované svařováním D 22x2,6</t>
  </si>
  <si>
    <t>2059894733</t>
  </si>
  <si>
    <t>28</t>
  </si>
  <si>
    <t>733121212</t>
  </si>
  <si>
    <t>Potrubí ocelové hladké bezešvé v kotelnách nebo strojovnách spojované svařováním D 28x2,6</t>
  </si>
  <si>
    <t>812529749</t>
  </si>
  <si>
    <t>29</t>
  </si>
  <si>
    <t>733121214</t>
  </si>
  <si>
    <t>Potrubí ocelové hladké bezešvé v kotelnách nebo strojovnách spojované svařováním D 31,8x2,6</t>
  </si>
  <si>
    <t>-1391159595</t>
  </si>
  <si>
    <t>30</t>
  </si>
  <si>
    <t>733121216</t>
  </si>
  <si>
    <t>Potrubí ocelové hladké bezešvé v kotelnách nebo strojovnách spojované svařováním D 44,5x3,2</t>
  </si>
  <si>
    <t>-1228325499</t>
  </si>
  <si>
    <t>31</t>
  </si>
  <si>
    <t>733121219</t>
  </si>
  <si>
    <t>Potrubí ocelové hladké bezešvé v kotelnách nebo strojovnách spojované svařováním D 60,3x4,0</t>
  </si>
  <si>
    <t>1575860206</t>
  </si>
  <si>
    <t>733121222</t>
  </si>
  <si>
    <t>Potrubí ocelové hladké bezešvé v kotelnách nebo strojovnách spojované svařováním D 76x3,2</t>
  </si>
  <si>
    <t>-1821643130</t>
  </si>
  <si>
    <t>33</t>
  </si>
  <si>
    <t>998733201</t>
  </si>
  <si>
    <t>Přesun hmot procentní pro rozvody potrubí v objektech v do 6 m</t>
  </si>
  <si>
    <t>1751919297</t>
  </si>
  <si>
    <t>734</t>
  </si>
  <si>
    <t>Ústřední vytápění - armatury</t>
  </si>
  <si>
    <t>34</t>
  </si>
  <si>
    <t>734001001s</t>
  </si>
  <si>
    <t>Trojcetný směšovací ventil PN16, 110oC, Kvs6,3 s pohonem</t>
  </si>
  <si>
    <t>-215032623</t>
  </si>
  <si>
    <t>35</t>
  </si>
  <si>
    <t>734001005s</t>
  </si>
  <si>
    <t xml:space="preserve">Trojcetný směšovací ventil PN16, 110oC, Kvs16 s pohonem </t>
  </si>
  <si>
    <t>148404622</t>
  </si>
  <si>
    <t>36</t>
  </si>
  <si>
    <t>734002002s</t>
  </si>
  <si>
    <t>Regulační ventil VVP 45.32-16 PN16, 110oC, Kvs16 s pohonem SSC31</t>
  </si>
  <si>
    <t>2074485789</t>
  </si>
  <si>
    <t>37</t>
  </si>
  <si>
    <t>734003002s</t>
  </si>
  <si>
    <t>KULOVÝ KOHOUT HORKOVODNÍ DN 15 PN 40, PŘIVAŘOVACÍ, -40°C +200°C</t>
  </si>
  <si>
    <t>-844737627</t>
  </si>
  <si>
    <t>38</t>
  </si>
  <si>
    <t>734004002s</t>
  </si>
  <si>
    <t>KULOVÝ KOHOUT HORKOVODNÍ DN 15 PN 40, PŘIVAŘOVACÍ, -40°C +200°C-montáž</t>
  </si>
  <si>
    <t>1288313329</t>
  </si>
  <si>
    <t>39</t>
  </si>
  <si>
    <t>734004003s</t>
  </si>
  <si>
    <t>kulový kohout HORKOVODNÍ DN 50 PN 40, přivařovací, -40°C +200°C</t>
  </si>
  <si>
    <t>-1110770471</t>
  </si>
  <si>
    <t>40</t>
  </si>
  <si>
    <t>734004004s</t>
  </si>
  <si>
    <t>kulový kohout HORKOVODNÍ DN 50 PN 40, přivařovací, -40°C +200°C-montáž</t>
  </si>
  <si>
    <t>-805533921</t>
  </si>
  <si>
    <t>41</t>
  </si>
  <si>
    <t>734005002s</t>
  </si>
  <si>
    <t>Příprava pro měřič tepla , 2x příruba PN16</t>
  </si>
  <si>
    <t>1907497751</t>
  </si>
  <si>
    <t>0,000666666666666667*1500 'Přepočtené koeficientem množství</t>
  </si>
  <si>
    <t>42</t>
  </si>
  <si>
    <t>734005003s</t>
  </si>
  <si>
    <t>mezipřírubový filtr DN 65 PN 25, , -40°C +200°C</t>
  </si>
  <si>
    <t>-730150866</t>
  </si>
  <si>
    <t>0,000285714285714286*3500 'Přepočtené koeficientem množství</t>
  </si>
  <si>
    <t>43</t>
  </si>
  <si>
    <t>734006001s</t>
  </si>
  <si>
    <t>Manometr 0-6 bar</t>
  </si>
  <si>
    <t>-1143584924</t>
  </si>
  <si>
    <t>0,00666666666666667*150 'Přepočtené koeficientem množství</t>
  </si>
  <si>
    <t>44</t>
  </si>
  <si>
    <t>734006002s</t>
  </si>
  <si>
    <t>Manometrový kulový kohout</t>
  </si>
  <si>
    <t>-1660136085</t>
  </si>
  <si>
    <t>45</t>
  </si>
  <si>
    <t>734006003s</t>
  </si>
  <si>
    <t>Montáž manometru</t>
  </si>
  <si>
    <t>368901280</t>
  </si>
  <si>
    <t>46</t>
  </si>
  <si>
    <t>734007001s</t>
  </si>
  <si>
    <t xml:space="preserve">Oddělovač systému s ručním dopouštěním </t>
  </si>
  <si>
    <t>-160618934</t>
  </si>
  <si>
    <t>47</t>
  </si>
  <si>
    <t>734007002s</t>
  </si>
  <si>
    <t>Oddělovač systému s ručním dopouštěním -montáž</t>
  </si>
  <si>
    <t>-1715847861</t>
  </si>
  <si>
    <t>48</t>
  </si>
  <si>
    <t>734008001s</t>
  </si>
  <si>
    <t xml:space="preserve">Elektromagnetický ventil pro horkou vodu a páru  1/2", DN15, kvs 70l/min, PN 25, p min 0,5 bar, p max 5 bar, t max 160°C, normálně uzavřený NC, vč. cívky 230V a konektoru.</t>
  </si>
  <si>
    <t>186047067</t>
  </si>
  <si>
    <t>49</t>
  </si>
  <si>
    <t>734009002s</t>
  </si>
  <si>
    <t>Regulátor tlakové diference DN40/50 10-60kPa</t>
  </si>
  <si>
    <t>169588281</t>
  </si>
  <si>
    <t>50</t>
  </si>
  <si>
    <t>734010001s</t>
  </si>
  <si>
    <t>Termomanometr NG80, 0-120°C, 0-6 BAR, 1/2</t>
  </si>
  <si>
    <t>1014956223</t>
  </si>
  <si>
    <t>0,0266666666666667*150 'Přepočtené koeficientem množství</t>
  </si>
  <si>
    <t>51</t>
  </si>
  <si>
    <t>734010002s</t>
  </si>
  <si>
    <t>Termomanometr NG80, 0-120°C, 0-6 BAR, 1/2-montáž</t>
  </si>
  <si>
    <t>-991236983</t>
  </si>
  <si>
    <t>52</t>
  </si>
  <si>
    <t>734011001s</t>
  </si>
  <si>
    <t>Mezipřírubová zpětná klapka CAR DN 65 PN16</t>
  </si>
  <si>
    <t>30056169</t>
  </si>
  <si>
    <t>53</t>
  </si>
  <si>
    <t>734012001s</t>
  </si>
  <si>
    <t>Vyvažovací ventil DN65, PN 16, Max. pracovní teplota: 120 °C.</t>
  </si>
  <si>
    <t>-264046117</t>
  </si>
  <si>
    <t>54</t>
  </si>
  <si>
    <t>734109212</t>
  </si>
  <si>
    <t>Montáž armatury přírubové se dvěma přírubami PN 16 DN 25</t>
  </si>
  <si>
    <t>-1181716384</t>
  </si>
  <si>
    <t>55</t>
  </si>
  <si>
    <t>734109214</t>
  </si>
  <si>
    <t>Montáž armatury přírubové se dvěma přírubami PN 16 DN 50</t>
  </si>
  <si>
    <t>998215638</t>
  </si>
  <si>
    <t>56</t>
  </si>
  <si>
    <t>734109215</t>
  </si>
  <si>
    <t>Montáž armatury přírubové se dvěma přírubami PN 16 DN 65</t>
  </si>
  <si>
    <t>-1702181822</t>
  </si>
  <si>
    <t>57</t>
  </si>
  <si>
    <t>734193115</t>
  </si>
  <si>
    <t>Klapka mezipřírubová uzavírací DN 65 PN 16 do 120°C disk tvárná litina</t>
  </si>
  <si>
    <t>-306945014</t>
  </si>
  <si>
    <t>58</t>
  </si>
  <si>
    <t>734209113</t>
  </si>
  <si>
    <t>Montáž armatury závitové s dvěma závity G 1/2</t>
  </si>
  <si>
    <t>-683789574</t>
  </si>
  <si>
    <t>59</t>
  </si>
  <si>
    <t>734209125</t>
  </si>
  <si>
    <t>Montáž armatury závitové s třemi závity G 1</t>
  </si>
  <si>
    <t>-578881297</t>
  </si>
  <si>
    <t>60</t>
  </si>
  <si>
    <t>734209126</t>
  </si>
  <si>
    <t>Montáž armatury závitové s třemi závity G 5/4</t>
  </si>
  <si>
    <t>-284485851</t>
  </si>
  <si>
    <t>61</t>
  </si>
  <si>
    <t>734220103</t>
  </si>
  <si>
    <t>Ventil závitový regulační přímý G 5/4 PN 20 do 100°C vyvažovací</t>
  </si>
  <si>
    <t>-1904623635</t>
  </si>
  <si>
    <t>62</t>
  </si>
  <si>
    <t>734242412</t>
  </si>
  <si>
    <t>Ventil závitový zpětný přímý G 1/2 PN 16 do 110°C</t>
  </si>
  <si>
    <t>-1018103358</t>
  </si>
  <si>
    <t>63</t>
  </si>
  <si>
    <t>734242415</t>
  </si>
  <si>
    <t>Ventil závitový zpětný přímý G 5/4 PN 16 do 110°C</t>
  </si>
  <si>
    <t>-415420101</t>
  </si>
  <si>
    <t>64</t>
  </si>
  <si>
    <t>734242417</t>
  </si>
  <si>
    <t>Ventil závitový zpětný přímý G 2 PN 16 do 110°C</t>
  </si>
  <si>
    <t>1083783680</t>
  </si>
  <si>
    <t>65</t>
  </si>
  <si>
    <t>734251212</t>
  </si>
  <si>
    <t>Ventil závitový pojistný 15/20 otevírací přetlak 3,0 bar</t>
  </si>
  <si>
    <t>1765395870</t>
  </si>
  <si>
    <t>66</t>
  </si>
  <si>
    <t>734291123</t>
  </si>
  <si>
    <t>Kohout plnící a vypouštěcí G 1/2 PN 10 do 90°C závitový</t>
  </si>
  <si>
    <t>-1071748971</t>
  </si>
  <si>
    <t>67</t>
  </si>
  <si>
    <t>734291265</t>
  </si>
  <si>
    <t>Filtr závitový přímý G 1 1/4 PN 30 do 110°C s vnitřními závity</t>
  </si>
  <si>
    <t>-86625475</t>
  </si>
  <si>
    <t>68</t>
  </si>
  <si>
    <t>734291262</t>
  </si>
  <si>
    <t>Filtr závitový přímý G 1/2 PN 30 do 110°C s vnitřními závity</t>
  </si>
  <si>
    <t>-1781044358</t>
  </si>
  <si>
    <t>69</t>
  </si>
  <si>
    <t>734291267</t>
  </si>
  <si>
    <t>Filtr závitový přímý G 2 PN 30 do 110°C s vnitřními závity</t>
  </si>
  <si>
    <t>1765121807</t>
  </si>
  <si>
    <t>70</t>
  </si>
  <si>
    <t>734292772</t>
  </si>
  <si>
    <t>Kohout kulový přímý G 1/2 PN 42 do 185°C plnoprůtokový s koulí DADO vnitřní závit</t>
  </si>
  <si>
    <t>-1196202744</t>
  </si>
  <si>
    <t>71</t>
  </si>
  <si>
    <t>734292773</t>
  </si>
  <si>
    <t>Kohout kulový přímý G 3/4 PN 42 do 185°C plnoprůtokový s koulí DADO vnitřní závit</t>
  </si>
  <si>
    <t>1095303738</t>
  </si>
  <si>
    <t>72</t>
  </si>
  <si>
    <t>734292774</t>
  </si>
  <si>
    <t>Kohout kulový přímý G 1 PN 42 do 185°C plnoprůtokový s koulí DADO vnitřní závit</t>
  </si>
  <si>
    <t>1923489308</t>
  </si>
  <si>
    <t>73</t>
  </si>
  <si>
    <t>734292775</t>
  </si>
  <si>
    <t>Kohout kulový přímý G 1 1/4 PN 42 do 185°C plnoprůtokový s koulí DADO vnitřní závit</t>
  </si>
  <si>
    <t>61638335</t>
  </si>
  <si>
    <t>74</t>
  </si>
  <si>
    <t>734411118</t>
  </si>
  <si>
    <t>Teploměr 0-120 technický s pevným stonkem a jímkou zadní připojení průměr 80 mm délky 150 mm</t>
  </si>
  <si>
    <t>1063543591</t>
  </si>
  <si>
    <t>75</t>
  </si>
  <si>
    <t>998734201</t>
  </si>
  <si>
    <t>Přesun hmot procentní pro armatury v objektech v do 6 m</t>
  </si>
  <si>
    <t>-270497045</t>
  </si>
  <si>
    <t>742-1</t>
  </si>
  <si>
    <t>Elektroinstalace - slaboproud+silnoproud</t>
  </si>
  <si>
    <t>77</t>
  </si>
  <si>
    <t>742100001</t>
  </si>
  <si>
    <t>Ekvitermní regulátor pro výměníkové stanice</t>
  </si>
  <si>
    <t>1229583947</t>
  </si>
  <si>
    <t>78</t>
  </si>
  <si>
    <t>742100002</t>
  </si>
  <si>
    <t>Sada svorek SVA265</t>
  </si>
  <si>
    <t>-1941764546</t>
  </si>
  <si>
    <t>79</t>
  </si>
  <si>
    <t>742100003</t>
  </si>
  <si>
    <t>Venkovní čidlo QAC 22</t>
  </si>
  <si>
    <t>-1006269832</t>
  </si>
  <si>
    <t>80</t>
  </si>
  <si>
    <t>742100004</t>
  </si>
  <si>
    <t>příložné čidlo QAD 22</t>
  </si>
  <si>
    <t>1758661825</t>
  </si>
  <si>
    <t>81</t>
  </si>
  <si>
    <t>742100005</t>
  </si>
  <si>
    <t>Rozvodnicová skříňMI0301 IP65</t>
  </si>
  <si>
    <t>1298067695</t>
  </si>
  <si>
    <t>82</t>
  </si>
  <si>
    <t>742100006</t>
  </si>
  <si>
    <t>Vnitřní výzbroj (svorky, lišty)</t>
  </si>
  <si>
    <t>-440352375</t>
  </si>
  <si>
    <t>83</t>
  </si>
  <si>
    <t>742100007</t>
  </si>
  <si>
    <t>jistič 1B1OA</t>
  </si>
  <si>
    <t>-141623524</t>
  </si>
  <si>
    <t>84</t>
  </si>
  <si>
    <t>742100008</t>
  </si>
  <si>
    <t>Hlavní vypíneč vačkový spínač 3faz, 16A</t>
  </si>
  <si>
    <t>767715546</t>
  </si>
  <si>
    <t>85</t>
  </si>
  <si>
    <t>742100009</t>
  </si>
  <si>
    <t>Regulátor tlaku vlnovcový 63-630 kPa</t>
  </si>
  <si>
    <t>-1411147584</t>
  </si>
  <si>
    <t>86</t>
  </si>
  <si>
    <t>742100010</t>
  </si>
  <si>
    <t>časové relé (5 min)</t>
  </si>
  <si>
    <t>968578307</t>
  </si>
  <si>
    <t>87</t>
  </si>
  <si>
    <t>742100011</t>
  </si>
  <si>
    <t>Trubka ohebná PVC, FX16 vč. kolen</t>
  </si>
  <si>
    <t>90613324</t>
  </si>
  <si>
    <t>88</t>
  </si>
  <si>
    <t>742100012</t>
  </si>
  <si>
    <t>Trubka ohebná PVC, FX25 vč. kolen</t>
  </si>
  <si>
    <t>1726065361</t>
  </si>
  <si>
    <t>89</t>
  </si>
  <si>
    <t>742100013</t>
  </si>
  <si>
    <t>Drátěný žlab 50x50</t>
  </si>
  <si>
    <t>-466917908</t>
  </si>
  <si>
    <t>90</t>
  </si>
  <si>
    <t>742100014</t>
  </si>
  <si>
    <t>Svorka na pospojení vč. CU pásku</t>
  </si>
  <si>
    <t>-374445922</t>
  </si>
  <si>
    <t>91</t>
  </si>
  <si>
    <t>742100015</t>
  </si>
  <si>
    <t>Kabel JYTY-0 2x1</t>
  </si>
  <si>
    <t>396307276</t>
  </si>
  <si>
    <t>92</t>
  </si>
  <si>
    <t>742100016</t>
  </si>
  <si>
    <t>Kabel CYKY-J 3x1,5</t>
  </si>
  <si>
    <t>-2009097078</t>
  </si>
  <si>
    <t>93</t>
  </si>
  <si>
    <t>742100017</t>
  </si>
  <si>
    <t>Kabel CYKY-J 5x4</t>
  </si>
  <si>
    <t>-116254641</t>
  </si>
  <si>
    <t>94</t>
  </si>
  <si>
    <t>742100018</t>
  </si>
  <si>
    <t>Kabel CYKY-J 5x6</t>
  </si>
  <si>
    <t>-197838449</t>
  </si>
  <si>
    <t>95</t>
  </si>
  <si>
    <t>742100019</t>
  </si>
  <si>
    <t>Vodič CY 6 ZŽ</t>
  </si>
  <si>
    <t>-6794938</t>
  </si>
  <si>
    <t>96</t>
  </si>
  <si>
    <t>742100020</t>
  </si>
  <si>
    <t>Vodič CY 16 ZŽ</t>
  </si>
  <si>
    <t>-2131985443</t>
  </si>
  <si>
    <t>97</t>
  </si>
  <si>
    <t>742100021</t>
  </si>
  <si>
    <t>Drobný instalační materiál</t>
  </si>
  <si>
    <t>1606172130</t>
  </si>
  <si>
    <t>98</t>
  </si>
  <si>
    <t>742100022</t>
  </si>
  <si>
    <t>Prostupy a stavební přípomoce</t>
  </si>
  <si>
    <t>1527005831</t>
  </si>
  <si>
    <t>99</t>
  </si>
  <si>
    <t>742100023</t>
  </si>
  <si>
    <t>Požární ucpávky a těsnící materiál</t>
  </si>
  <si>
    <t>-731247673</t>
  </si>
  <si>
    <t>100</t>
  </si>
  <si>
    <t>742100024</t>
  </si>
  <si>
    <t>Montážní práce elektro</t>
  </si>
  <si>
    <t>1635971211</t>
  </si>
  <si>
    <t>783</t>
  </si>
  <si>
    <t>Dokončovací práce - nátěry</t>
  </si>
  <si>
    <t>101</t>
  </si>
  <si>
    <t>783614551</t>
  </si>
  <si>
    <t>Základní jednonásobný syntetický nátěr potrubí DN do 50 mm</t>
  </si>
  <si>
    <t>755094854</t>
  </si>
  <si>
    <t>Práce a dodávky M</t>
  </si>
  <si>
    <t>23-M</t>
  </si>
  <si>
    <t>Montáže potrubí</t>
  </si>
  <si>
    <t>102</t>
  </si>
  <si>
    <t>230050031</t>
  </si>
  <si>
    <t>Montáž a zhotovení doplňkové konstrukce z profilového materiálu</t>
  </si>
  <si>
    <t>kg</t>
  </si>
  <si>
    <t>-223206010</t>
  </si>
  <si>
    <t>103</t>
  </si>
  <si>
    <t>14550250</t>
  </si>
  <si>
    <t>profil ocelový čtvercový svařovaný 50x50x5mm</t>
  </si>
  <si>
    <t>t</t>
  </si>
  <si>
    <t>128</t>
  </si>
  <si>
    <t>1198366022</t>
  </si>
  <si>
    <t>VRN</t>
  </si>
  <si>
    <t>Vedlejší rozpočtové náklady</t>
  </si>
  <si>
    <t>VRN1</t>
  </si>
  <si>
    <t>Průzkumné, geodetické a projektové práce</t>
  </si>
  <si>
    <t>104</t>
  </si>
  <si>
    <t>013254000</t>
  </si>
  <si>
    <t>Dokumentace skutečního provedení</t>
  </si>
  <si>
    <t>1024</t>
  </si>
  <si>
    <t>980719721</t>
  </si>
  <si>
    <t>105</t>
  </si>
  <si>
    <t>013294000</t>
  </si>
  <si>
    <t>Průvodně technická dokumentace</t>
  </si>
  <si>
    <t>-1570515556</t>
  </si>
  <si>
    <t>VRN4</t>
  </si>
  <si>
    <t>Inženýrská činnost</t>
  </si>
  <si>
    <t>106</t>
  </si>
  <si>
    <t>043103002</t>
  </si>
  <si>
    <t>Výchozí revize a tlakové zkoušky</t>
  </si>
  <si>
    <t>-1737534070</t>
  </si>
  <si>
    <t>107</t>
  </si>
  <si>
    <t>043194000</t>
  </si>
  <si>
    <t>Uvedení do provozu</t>
  </si>
  <si>
    <t>988675765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</si>
</sst>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2022-004s-V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Vrchlabí-VS Dukla-č.p.616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15. 3. 2022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72</v>
      </c>
      <c r="BT94" s="115" t="s">
        <v>73</v>
      </c>
      <c r="BV94" s="115" t="s">
        <v>74</v>
      </c>
      <c r="BW94" s="115" t="s">
        <v>5</v>
      </c>
      <c r="BX94" s="115" t="s">
        <v>75</v>
      </c>
      <c r="CL94" s="115" t="s">
        <v>1</v>
      </c>
    </row>
    <row r="95" s="7" customFormat="1" ht="24.75" customHeight="1">
      <c r="A95" s="116" t="s">
        <v>76</v>
      </c>
      <c r="B95" s="117"/>
      <c r="C95" s="118"/>
      <c r="D95" s="119" t="s">
        <v>14</v>
      </c>
      <c r="E95" s="119"/>
      <c r="F95" s="119"/>
      <c r="G95" s="119"/>
      <c r="H95" s="119"/>
      <c r="I95" s="120"/>
      <c r="J95" s="119" t="s">
        <v>17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'2022-004s-V - Vrchlabí-VS...'!J28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77</v>
      </c>
      <c r="AR95" s="123"/>
      <c r="AS95" s="124">
        <v>0</v>
      </c>
      <c r="AT95" s="125">
        <f>ROUND(SUM(AV95:AW95),2)</f>
        <v>0</v>
      </c>
      <c r="AU95" s="126">
        <f>'2022-004s-V - Vrchlabí-VS...'!P126</f>
        <v>0</v>
      </c>
      <c r="AV95" s="125">
        <f>'2022-004s-V - Vrchlabí-VS...'!J31</f>
        <v>0</v>
      </c>
      <c r="AW95" s="125">
        <f>'2022-004s-V - Vrchlabí-VS...'!J32</f>
        <v>0</v>
      </c>
      <c r="AX95" s="125">
        <f>'2022-004s-V - Vrchlabí-VS...'!J33</f>
        <v>0</v>
      </c>
      <c r="AY95" s="125">
        <f>'2022-004s-V - Vrchlabí-VS...'!J34</f>
        <v>0</v>
      </c>
      <c r="AZ95" s="125">
        <f>'2022-004s-V - Vrchlabí-VS...'!F31</f>
        <v>0</v>
      </c>
      <c r="BA95" s="125">
        <f>'2022-004s-V - Vrchlabí-VS...'!F32</f>
        <v>0</v>
      </c>
      <c r="BB95" s="125">
        <f>'2022-004s-V - Vrchlabí-VS...'!F33</f>
        <v>0</v>
      </c>
      <c r="BC95" s="125">
        <f>'2022-004s-V - Vrchlabí-VS...'!F34</f>
        <v>0</v>
      </c>
      <c r="BD95" s="127">
        <f>'2022-004s-V - Vrchlabí-VS...'!F35</f>
        <v>0</v>
      </c>
      <c r="BE95" s="7"/>
      <c r="BT95" s="128" t="s">
        <v>78</v>
      </c>
      <c r="BU95" s="128" t="s">
        <v>79</v>
      </c>
      <c r="BV95" s="128" t="s">
        <v>74</v>
      </c>
      <c r="BW95" s="128" t="s">
        <v>5</v>
      </c>
      <c r="BX95" s="128" t="s">
        <v>75</v>
      </c>
      <c r="CL95" s="128" t="s">
        <v>1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6awByQaeJWIlLtxy0jOUT3+soXZFQ1Y6JFJwdjy5U8CAnCiiIYyFgxQVLz2QLQ48aQnuy1xhwGnbm2UFeWwFSg==" hashValue="IAIB0Oi7fXVHd/BLNUjrrYPMBGIOOhP/wYHbckqPWosoDMqwTntn1jBAAIg/5xahyzyaxmLwRElfpqpHKxP83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2-004s-V - Vrchlabí-V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8"/>
      <c r="AT3" s="15" t="s">
        <v>80</v>
      </c>
    </row>
    <row r="4" hidden="1" s="1" customFormat="1" ht="24.96" customHeight="1">
      <c r="B4" s="18"/>
      <c r="D4" s="131" t="s">
        <v>81</v>
      </c>
      <c r="L4" s="18"/>
      <c r="M4" s="132" t="s">
        <v>10</v>
      </c>
      <c r="AT4" s="15" t="s">
        <v>4</v>
      </c>
    </row>
    <row r="5" hidden="1" s="1" customFormat="1" ht="6.96" customHeight="1">
      <c r="B5" s="18"/>
      <c r="L5" s="18"/>
    </row>
    <row r="6" hidden="1" s="2" customFormat="1" ht="12" customHeight="1">
      <c r="A6" s="36"/>
      <c r="B6" s="42"/>
      <c r="C6" s="36"/>
      <c r="D6" s="133" t="s">
        <v>16</v>
      </c>
      <c r="E6" s="36"/>
      <c r="F6" s="36"/>
      <c r="G6" s="36"/>
      <c r="H6" s="36"/>
      <c r="I6" s="36"/>
      <c r="J6" s="36"/>
      <c r="K6" s="36"/>
      <c r="L6" s="61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hidden="1" s="2" customFormat="1" ht="16.5" customHeight="1">
      <c r="A7" s="36"/>
      <c r="B7" s="42"/>
      <c r="C7" s="36"/>
      <c r="D7" s="36"/>
      <c r="E7" s="134" t="s">
        <v>17</v>
      </c>
      <c r="F7" s="36"/>
      <c r="G7" s="36"/>
      <c r="H7" s="36"/>
      <c r="I7" s="36"/>
      <c r="J7" s="36"/>
      <c r="K7" s="36"/>
      <c r="L7" s="61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hidden="1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2" customHeight="1">
      <c r="A9" s="36"/>
      <c r="B9" s="42"/>
      <c r="C9" s="36"/>
      <c r="D9" s="133" t="s">
        <v>18</v>
      </c>
      <c r="E9" s="36"/>
      <c r="F9" s="135" t="s">
        <v>1</v>
      </c>
      <c r="G9" s="36"/>
      <c r="H9" s="36"/>
      <c r="I9" s="133" t="s">
        <v>19</v>
      </c>
      <c r="J9" s="135" t="s">
        <v>1</v>
      </c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33" t="s">
        <v>20</v>
      </c>
      <c r="E10" s="36"/>
      <c r="F10" s="135" t="s">
        <v>21</v>
      </c>
      <c r="G10" s="36"/>
      <c r="H10" s="36"/>
      <c r="I10" s="133" t="s">
        <v>22</v>
      </c>
      <c r="J10" s="136" t="str">
        <f>'Rekapitulace stavby'!AN8</f>
        <v>15. 3. 2022</v>
      </c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33" t="s">
        <v>24</v>
      </c>
      <c r="E12" s="36"/>
      <c r="F12" s="36"/>
      <c r="G12" s="36"/>
      <c r="H12" s="36"/>
      <c r="I12" s="133" t="s">
        <v>25</v>
      </c>
      <c r="J12" s="135" t="str">
        <f>IF('Rekapitulace stavby'!AN10="","",'Rekapitulace stavby'!AN10)</f>
        <v/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8" customHeight="1">
      <c r="A13" s="36"/>
      <c r="B13" s="42"/>
      <c r="C13" s="36"/>
      <c r="D13" s="36"/>
      <c r="E13" s="135" t="str">
        <f>IF('Rekapitulace stavby'!E11="","",'Rekapitulace stavby'!E11)</f>
        <v xml:space="preserve"> </v>
      </c>
      <c r="F13" s="36"/>
      <c r="G13" s="36"/>
      <c r="H13" s="36"/>
      <c r="I13" s="133" t="s">
        <v>26</v>
      </c>
      <c r="J13" s="135" t="str">
        <f>IF('Rekapitulace stavby'!AN11="","",'Rekapitulace stavby'!AN11)</f>
        <v/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2" customHeight="1">
      <c r="A15" s="36"/>
      <c r="B15" s="42"/>
      <c r="C15" s="36"/>
      <c r="D15" s="133" t="s">
        <v>27</v>
      </c>
      <c r="E15" s="36"/>
      <c r="F15" s="36"/>
      <c r="G15" s="36"/>
      <c r="H15" s="36"/>
      <c r="I15" s="133" t="s">
        <v>25</v>
      </c>
      <c r="J15" s="31" t="str">
        <f>'Rekapitulace stavby'!AN13</f>
        <v>Vyplň údaj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35"/>
      <c r="G16" s="135"/>
      <c r="H16" s="135"/>
      <c r="I16" s="133" t="s">
        <v>26</v>
      </c>
      <c r="J16" s="31" t="str">
        <f>'Rekapitulace stavby'!AN14</f>
        <v>Vyplň údaj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2" customHeight="1">
      <c r="A18" s="36"/>
      <c r="B18" s="42"/>
      <c r="C18" s="36"/>
      <c r="D18" s="133" t="s">
        <v>29</v>
      </c>
      <c r="E18" s="36"/>
      <c r="F18" s="36"/>
      <c r="G18" s="36"/>
      <c r="H18" s="36"/>
      <c r="I18" s="133" t="s">
        <v>25</v>
      </c>
      <c r="J18" s="135" t="str">
        <f>IF('Rekapitulace stavby'!AN16="","",'Rekapitulace stavby'!AN16)</f>
        <v/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8" customHeight="1">
      <c r="A19" s="36"/>
      <c r="B19" s="42"/>
      <c r="C19" s="36"/>
      <c r="D19" s="36"/>
      <c r="E19" s="135" t="str">
        <f>IF('Rekapitulace stavby'!E17="","",'Rekapitulace stavby'!E17)</f>
        <v xml:space="preserve"> </v>
      </c>
      <c r="F19" s="36"/>
      <c r="G19" s="36"/>
      <c r="H19" s="36"/>
      <c r="I19" s="133" t="s">
        <v>26</v>
      </c>
      <c r="J19" s="135" t="str">
        <f>IF('Rekapitulace stavby'!AN17="","",'Rekapitulace stavby'!AN17)</f>
        <v/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2" customHeight="1">
      <c r="A21" s="36"/>
      <c r="B21" s="42"/>
      <c r="C21" s="36"/>
      <c r="D21" s="133" t="s">
        <v>31</v>
      </c>
      <c r="E21" s="36"/>
      <c r="F21" s="36"/>
      <c r="G21" s="36"/>
      <c r="H21" s="36"/>
      <c r="I21" s="133" t="s">
        <v>25</v>
      </c>
      <c r="J21" s="135" t="str">
        <f>IF('Rekapitulace stavby'!AN19="","",'Rekapitulace stavby'!AN19)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8" customHeight="1">
      <c r="A22" s="36"/>
      <c r="B22" s="42"/>
      <c r="C22" s="36"/>
      <c r="D22" s="36"/>
      <c r="E22" s="135" t="str">
        <f>IF('Rekapitulace stavby'!E20="","",'Rekapitulace stavby'!E20)</f>
        <v xml:space="preserve"> </v>
      </c>
      <c r="F22" s="36"/>
      <c r="G22" s="36"/>
      <c r="H22" s="36"/>
      <c r="I22" s="133" t="s">
        <v>26</v>
      </c>
      <c r="J22" s="135" t="str">
        <f>IF('Rekapitulace stavby'!AN20="","",'Rekapitulace stavby'!AN20)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2" customHeight="1">
      <c r="A24" s="36"/>
      <c r="B24" s="42"/>
      <c r="C24" s="36"/>
      <c r="D24" s="133" t="s">
        <v>32</v>
      </c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8" customFormat="1" ht="16.5" customHeight="1">
      <c r="A25" s="137"/>
      <c r="B25" s="138"/>
      <c r="C25" s="137"/>
      <c r="D25" s="137"/>
      <c r="E25" s="139" t="s">
        <v>1</v>
      </c>
      <c r="F25" s="139"/>
      <c r="G25" s="139"/>
      <c r="H25" s="139"/>
      <c r="I25" s="137"/>
      <c r="J25" s="137"/>
      <c r="K25" s="137"/>
      <c r="L25" s="140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hidden="1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141"/>
      <c r="E27" s="141"/>
      <c r="F27" s="141"/>
      <c r="G27" s="141"/>
      <c r="H27" s="141"/>
      <c r="I27" s="141"/>
      <c r="J27" s="141"/>
      <c r="K27" s="141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25.44" customHeight="1">
      <c r="A28" s="36"/>
      <c r="B28" s="42"/>
      <c r="C28" s="36"/>
      <c r="D28" s="142" t="s">
        <v>33</v>
      </c>
      <c r="E28" s="36"/>
      <c r="F28" s="36"/>
      <c r="G28" s="36"/>
      <c r="H28" s="36"/>
      <c r="I28" s="36"/>
      <c r="J28" s="143">
        <f>ROUND(J126, 2)</f>
        <v>0</v>
      </c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1"/>
      <c r="J29" s="141"/>
      <c r="K29" s="141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14.4" customHeight="1">
      <c r="A30" s="36"/>
      <c r="B30" s="42"/>
      <c r="C30" s="36"/>
      <c r="D30" s="36"/>
      <c r="E30" s="36"/>
      <c r="F30" s="144" t="s">
        <v>35</v>
      </c>
      <c r="G30" s="36"/>
      <c r="H30" s="36"/>
      <c r="I30" s="144" t="s">
        <v>34</v>
      </c>
      <c r="J30" s="144" t="s">
        <v>36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14.4" customHeight="1">
      <c r="A31" s="36"/>
      <c r="B31" s="42"/>
      <c r="C31" s="36"/>
      <c r="D31" s="145" t="s">
        <v>37</v>
      </c>
      <c r="E31" s="133" t="s">
        <v>38</v>
      </c>
      <c r="F31" s="146">
        <f>ROUND((SUM(BE126:BE261)),  2)</f>
        <v>0</v>
      </c>
      <c r="G31" s="36"/>
      <c r="H31" s="36"/>
      <c r="I31" s="147">
        <v>0.20999999999999999</v>
      </c>
      <c r="J31" s="146">
        <f>ROUND(((SUM(BE126:BE261))*I31),  2)</f>
        <v>0</v>
      </c>
      <c r="K31" s="3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133" t="s">
        <v>39</v>
      </c>
      <c r="F32" s="146">
        <f>ROUND((SUM(BF126:BF261)),  2)</f>
        <v>0</v>
      </c>
      <c r="G32" s="36"/>
      <c r="H32" s="36"/>
      <c r="I32" s="147">
        <v>0.14999999999999999</v>
      </c>
      <c r="J32" s="146">
        <f>ROUND(((SUM(BF126:BF261))*I32), 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33" t="s">
        <v>40</v>
      </c>
      <c r="F33" s="146">
        <f>ROUND((SUM(BG126:BG261)),  2)</f>
        <v>0</v>
      </c>
      <c r="G33" s="36"/>
      <c r="H33" s="36"/>
      <c r="I33" s="147">
        <v>0.20999999999999999</v>
      </c>
      <c r="J33" s="146">
        <f>0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3" t="s">
        <v>41</v>
      </c>
      <c r="F34" s="146">
        <f>ROUND((SUM(BH126:BH261)),  2)</f>
        <v>0</v>
      </c>
      <c r="G34" s="36"/>
      <c r="H34" s="36"/>
      <c r="I34" s="147">
        <v>0.14999999999999999</v>
      </c>
      <c r="J34" s="146">
        <f>0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3" t="s">
        <v>42</v>
      </c>
      <c r="F35" s="146">
        <f>ROUND((SUM(BI126:BI261)),  2)</f>
        <v>0</v>
      </c>
      <c r="G35" s="36"/>
      <c r="H35" s="36"/>
      <c r="I35" s="147">
        <v>0</v>
      </c>
      <c r="J35" s="146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25.44" customHeight="1">
      <c r="A37" s="36"/>
      <c r="B37" s="42"/>
      <c r="C37" s="148"/>
      <c r="D37" s="149" t="s">
        <v>43</v>
      </c>
      <c r="E37" s="150"/>
      <c r="F37" s="150"/>
      <c r="G37" s="151" t="s">
        <v>44</v>
      </c>
      <c r="H37" s="152" t="s">
        <v>45</v>
      </c>
      <c r="I37" s="150"/>
      <c r="J37" s="153">
        <f>SUM(J28:J35)</f>
        <v>0</v>
      </c>
      <c r="K37" s="154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1" customFormat="1" ht="14.4" customHeight="1">
      <c r="B39" s="18"/>
      <c r="L39" s="18"/>
    </row>
    <row r="40" hidden="1" s="1" customFormat="1" ht="14.4" customHeight="1">
      <c r="B40" s="18"/>
      <c r="L40" s="1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55" t="s">
        <v>46</v>
      </c>
      <c r="E50" s="156"/>
      <c r="F50" s="156"/>
      <c r="G50" s="155" t="s">
        <v>47</v>
      </c>
      <c r="H50" s="156"/>
      <c r="I50" s="156"/>
      <c r="J50" s="156"/>
      <c r="K50" s="156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57" t="s">
        <v>48</v>
      </c>
      <c r="E61" s="158"/>
      <c r="F61" s="159" t="s">
        <v>49</v>
      </c>
      <c r="G61" s="157" t="s">
        <v>48</v>
      </c>
      <c r="H61" s="158"/>
      <c r="I61" s="158"/>
      <c r="J61" s="160" t="s">
        <v>49</v>
      </c>
      <c r="K61" s="158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55" t="s">
        <v>50</v>
      </c>
      <c r="E65" s="161"/>
      <c r="F65" s="161"/>
      <c r="G65" s="155" t="s">
        <v>51</v>
      </c>
      <c r="H65" s="161"/>
      <c r="I65" s="161"/>
      <c r="J65" s="161"/>
      <c r="K65" s="161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57" t="s">
        <v>48</v>
      </c>
      <c r="E76" s="158"/>
      <c r="F76" s="159" t="s">
        <v>49</v>
      </c>
      <c r="G76" s="157" t="s">
        <v>48</v>
      </c>
      <c r="H76" s="158"/>
      <c r="I76" s="158"/>
      <c r="J76" s="160" t="s">
        <v>49</v>
      </c>
      <c r="K76" s="158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s="2" customFormat="1" ht="6.96" customHeight="1">
      <c r="A81" s="36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82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74" t="str">
        <f>E7</f>
        <v>Vrchlabí-VS Dukla-č.p.616</v>
      </c>
      <c r="F85" s="38"/>
      <c r="G85" s="38"/>
      <c r="H85" s="38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8"/>
      <c r="E87" s="38"/>
      <c r="F87" s="25" t="str">
        <f>F10</f>
        <v xml:space="preserve"> </v>
      </c>
      <c r="G87" s="38"/>
      <c r="H87" s="38"/>
      <c r="I87" s="30" t="s">
        <v>22</v>
      </c>
      <c r="J87" s="77" t="str">
        <f>IF(J10="","",J10)</f>
        <v>15. 3. 2022</v>
      </c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8"/>
      <c r="E89" s="38"/>
      <c r="F89" s="25" t="str">
        <f>E13</f>
        <v xml:space="preserve"> </v>
      </c>
      <c r="G89" s="38"/>
      <c r="H89" s="38"/>
      <c r="I89" s="30" t="s">
        <v>29</v>
      </c>
      <c r="J89" s="34" t="str">
        <f>E19</f>
        <v xml:space="preserve"> 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27</v>
      </c>
      <c r="D90" s="38"/>
      <c r="E90" s="38"/>
      <c r="F90" s="25" t="str">
        <f>IF(E16="","",E16)</f>
        <v>Vyplň údaj</v>
      </c>
      <c r="G90" s="38"/>
      <c r="H90" s="38"/>
      <c r="I90" s="30" t="s">
        <v>31</v>
      </c>
      <c r="J90" s="34" t="str">
        <f>E22</f>
        <v xml:space="preserve"> 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66" t="s">
        <v>83</v>
      </c>
      <c r="D92" s="167"/>
      <c r="E92" s="167"/>
      <c r="F92" s="167"/>
      <c r="G92" s="167"/>
      <c r="H92" s="167"/>
      <c r="I92" s="167"/>
      <c r="J92" s="168" t="s">
        <v>84</v>
      </c>
      <c r="K92" s="167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69" t="s">
        <v>85</v>
      </c>
      <c r="D94" s="38"/>
      <c r="E94" s="38"/>
      <c r="F94" s="38"/>
      <c r="G94" s="38"/>
      <c r="H94" s="38"/>
      <c r="I94" s="38"/>
      <c r="J94" s="108">
        <f>J126</f>
        <v>0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5" t="s">
        <v>86</v>
      </c>
    </row>
    <row r="95" s="9" customFormat="1" ht="24.96" customHeight="1">
      <c r="A95" s="9"/>
      <c r="B95" s="170"/>
      <c r="C95" s="171"/>
      <c r="D95" s="172" t="s">
        <v>87</v>
      </c>
      <c r="E95" s="173"/>
      <c r="F95" s="173"/>
      <c r="G95" s="173"/>
      <c r="H95" s="173"/>
      <c r="I95" s="173"/>
      <c r="J95" s="174">
        <f>J127</f>
        <v>0</v>
      </c>
      <c r="K95" s="171"/>
      <c r="L95" s="175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6"/>
      <c r="C96" s="177"/>
      <c r="D96" s="178" t="s">
        <v>88</v>
      </c>
      <c r="E96" s="179"/>
      <c r="F96" s="179"/>
      <c r="G96" s="179"/>
      <c r="H96" s="179"/>
      <c r="I96" s="179"/>
      <c r="J96" s="180">
        <f>J128</f>
        <v>0</v>
      </c>
      <c r="K96" s="177"/>
      <c r="L96" s="181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6"/>
      <c r="C97" s="177"/>
      <c r="D97" s="178" t="s">
        <v>89</v>
      </c>
      <c r="E97" s="179"/>
      <c r="F97" s="179"/>
      <c r="G97" s="179"/>
      <c r="H97" s="179"/>
      <c r="I97" s="179"/>
      <c r="J97" s="180">
        <f>J143</f>
        <v>0</v>
      </c>
      <c r="K97" s="177"/>
      <c r="L97" s="181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6"/>
      <c r="C98" s="177"/>
      <c r="D98" s="178" t="s">
        <v>90</v>
      </c>
      <c r="E98" s="179"/>
      <c r="F98" s="179"/>
      <c r="G98" s="179"/>
      <c r="H98" s="179"/>
      <c r="I98" s="179"/>
      <c r="J98" s="180">
        <f>J146</f>
        <v>0</v>
      </c>
      <c r="K98" s="177"/>
      <c r="L98" s="18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6"/>
      <c r="C99" s="177"/>
      <c r="D99" s="178" t="s">
        <v>91</v>
      </c>
      <c r="E99" s="179"/>
      <c r="F99" s="179"/>
      <c r="G99" s="179"/>
      <c r="H99" s="179"/>
      <c r="I99" s="179"/>
      <c r="J99" s="180">
        <f>J148</f>
        <v>0</v>
      </c>
      <c r="K99" s="177"/>
      <c r="L99" s="18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6"/>
      <c r="C100" s="177"/>
      <c r="D100" s="178" t="s">
        <v>92</v>
      </c>
      <c r="E100" s="179"/>
      <c r="F100" s="179"/>
      <c r="G100" s="179"/>
      <c r="H100" s="179"/>
      <c r="I100" s="179"/>
      <c r="J100" s="180">
        <f>J157</f>
        <v>0</v>
      </c>
      <c r="K100" s="177"/>
      <c r="L100" s="18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6"/>
      <c r="C101" s="177"/>
      <c r="D101" s="178" t="s">
        <v>93</v>
      </c>
      <c r="E101" s="179"/>
      <c r="F101" s="179"/>
      <c r="G101" s="179"/>
      <c r="H101" s="179"/>
      <c r="I101" s="179"/>
      <c r="J101" s="180">
        <f>J168</f>
        <v>0</v>
      </c>
      <c r="K101" s="177"/>
      <c r="L101" s="18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6"/>
      <c r="C102" s="177"/>
      <c r="D102" s="178" t="s">
        <v>94</v>
      </c>
      <c r="E102" s="179"/>
      <c r="F102" s="179"/>
      <c r="G102" s="179"/>
      <c r="H102" s="179"/>
      <c r="I102" s="179"/>
      <c r="J102" s="180">
        <f>J224</f>
        <v>0</v>
      </c>
      <c r="K102" s="177"/>
      <c r="L102" s="18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6"/>
      <c r="C103" s="177"/>
      <c r="D103" s="178" t="s">
        <v>95</v>
      </c>
      <c r="E103" s="179"/>
      <c r="F103" s="179"/>
      <c r="G103" s="179"/>
      <c r="H103" s="179"/>
      <c r="I103" s="179"/>
      <c r="J103" s="180">
        <f>J249</f>
        <v>0</v>
      </c>
      <c r="K103" s="177"/>
      <c r="L103" s="18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0"/>
      <c r="C104" s="171"/>
      <c r="D104" s="172" t="s">
        <v>96</v>
      </c>
      <c r="E104" s="173"/>
      <c r="F104" s="173"/>
      <c r="G104" s="173"/>
      <c r="H104" s="173"/>
      <c r="I104" s="173"/>
      <c r="J104" s="174">
        <f>J251</f>
        <v>0</v>
      </c>
      <c r="K104" s="171"/>
      <c r="L104" s="17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6"/>
      <c r="C105" s="177"/>
      <c r="D105" s="178" t="s">
        <v>97</v>
      </c>
      <c r="E105" s="179"/>
      <c r="F105" s="179"/>
      <c r="G105" s="179"/>
      <c r="H105" s="179"/>
      <c r="I105" s="179"/>
      <c r="J105" s="180">
        <f>J252</f>
        <v>0</v>
      </c>
      <c r="K105" s="177"/>
      <c r="L105" s="18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0"/>
      <c r="C106" s="171"/>
      <c r="D106" s="172" t="s">
        <v>98</v>
      </c>
      <c r="E106" s="173"/>
      <c r="F106" s="173"/>
      <c r="G106" s="173"/>
      <c r="H106" s="173"/>
      <c r="I106" s="173"/>
      <c r="J106" s="174">
        <f>J255</f>
        <v>0</v>
      </c>
      <c r="K106" s="171"/>
      <c r="L106" s="17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76"/>
      <c r="C107" s="177"/>
      <c r="D107" s="178" t="s">
        <v>99</v>
      </c>
      <c r="E107" s="179"/>
      <c r="F107" s="179"/>
      <c r="G107" s="179"/>
      <c r="H107" s="179"/>
      <c r="I107" s="179"/>
      <c r="J107" s="180">
        <f>J256</f>
        <v>0</v>
      </c>
      <c r="K107" s="177"/>
      <c r="L107" s="18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6"/>
      <c r="C108" s="177"/>
      <c r="D108" s="178" t="s">
        <v>100</v>
      </c>
      <c r="E108" s="179"/>
      <c r="F108" s="179"/>
      <c r="G108" s="179"/>
      <c r="H108" s="179"/>
      <c r="I108" s="179"/>
      <c r="J108" s="180">
        <f>J259</f>
        <v>0</v>
      </c>
      <c r="K108" s="177"/>
      <c r="L108" s="18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4" s="2" customFormat="1" ht="6.96" customHeight="1">
      <c r="A114" s="36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4.96" customHeight="1">
      <c r="A115" s="36"/>
      <c r="B115" s="37"/>
      <c r="C115" s="21" t="s">
        <v>101</v>
      </c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16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8"/>
      <c r="D118" s="38"/>
      <c r="E118" s="74" t="str">
        <f>E7</f>
        <v>Vrchlabí-VS Dukla-č.p.616</v>
      </c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20</v>
      </c>
      <c r="D120" s="38"/>
      <c r="E120" s="38"/>
      <c r="F120" s="25" t="str">
        <f>F10</f>
        <v xml:space="preserve"> </v>
      </c>
      <c r="G120" s="38"/>
      <c r="H120" s="38"/>
      <c r="I120" s="30" t="s">
        <v>22</v>
      </c>
      <c r="J120" s="77" t="str">
        <f>IF(J10="","",J10)</f>
        <v>15. 3. 2022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24</v>
      </c>
      <c r="D122" s="38"/>
      <c r="E122" s="38"/>
      <c r="F122" s="25" t="str">
        <f>E13</f>
        <v xml:space="preserve"> </v>
      </c>
      <c r="G122" s="38"/>
      <c r="H122" s="38"/>
      <c r="I122" s="30" t="s">
        <v>29</v>
      </c>
      <c r="J122" s="34" t="str">
        <f>E19</f>
        <v xml:space="preserve"> 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27</v>
      </c>
      <c r="D123" s="38"/>
      <c r="E123" s="38"/>
      <c r="F123" s="25" t="str">
        <f>IF(E16="","",E16)</f>
        <v>Vyplň údaj</v>
      </c>
      <c r="G123" s="38"/>
      <c r="H123" s="38"/>
      <c r="I123" s="30" t="s">
        <v>31</v>
      </c>
      <c r="J123" s="34" t="str">
        <f>E22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0.32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1" customFormat="1" ht="29.28" customHeight="1">
      <c r="A125" s="182"/>
      <c r="B125" s="183"/>
      <c r="C125" s="184" t="s">
        <v>102</v>
      </c>
      <c r="D125" s="185" t="s">
        <v>58</v>
      </c>
      <c r="E125" s="185" t="s">
        <v>54</v>
      </c>
      <c r="F125" s="185" t="s">
        <v>55</v>
      </c>
      <c r="G125" s="185" t="s">
        <v>103</v>
      </c>
      <c r="H125" s="185" t="s">
        <v>104</v>
      </c>
      <c r="I125" s="185" t="s">
        <v>105</v>
      </c>
      <c r="J125" s="186" t="s">
        <v>84</v>
      </c>
      <c r="K125" s="187" t="s">
        <v>106</v>
      </c>
      <c r="L125" s="188"/>
      <c r="M125" s="98" t="s">
        <v>1</v>
      </c>
      <c r="N125" s="99" t="s">
        <v>37</v>
      </c>
      <c r="O125" s="99" t="s">
        <v>107</v>
      </c>
      <c r="P125" s="99" t="s">
        <v>108</v>
      </c>
      <c r="Q125" s="99" t="s">
        <v>109</v>
      </c>
      <c r="R125" s="99" t="s">
        <v>110</v>
      </c>
      <c r="S125" s="99" t="s">
        <v>111</v>
      </c>
      <c r="T125" s="100" t="s">
        <v>112</v>
      </c>
      <c r="U125" s="182"/>
      <c r="V125" s="182"/>
      <c r="W125" s="182"/>
      <c r="X125" s="182"/>
      <c r="Y125" s="182"/>
      <c r="Z125" s="182"/>
      <c r="AA125" s="182"/>
      <c r="AB125" s="182"/>
      <c r="AC125" s="182"/>
      <c r="AD125" s="182"/>
      <c r="AE125" s="182"/>
    </row>
    <row r="126" s="2" customFormat="1" ht="22.8" customHeight="1">
      <c r="A126" s="36"/>
      <c r="B126" s="37"/>
      <c r="C126" s="105" t="s">
        <v>113</v>
      </c>
      <c r="D126" s="38"/>
      <c r="E126" s="38"/>
      <c r="F126" s="38"/>
      <c r="G126" s="38"/>
      <c r="H126" s="38"/>
      <c r="I126" s="38"/>
      <c r="J126" s="189">
        <f>BK126</f>
        <v>0</v>
      </c>
      <c r="K126" s="38"/>
      <c r="L126" s="42"/>
      <c r="M126" s="101"/>
      <c r="N126" s="190"/>
      <c r="O126" s="102"/>
      <c r="P126" s="191">
        <f>P127+P251+P255</f>
        <v>0</v>
      </c>
      <c r="Q126" s="102"/>
      <c r="R126" s="191">
        <f>R127+R251+R255</f>
        <v>1.0054099999999999</v>
      </c>
      <c r="S126" s="102"/>
      <c r="T126" s="192">
        <f>T127+T251+T255</f>
        <v>1.18824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72</v>
      </c>
      <c r="AU126" s="15" t="s">
        <v>86</v>
      </c>
      <c r="BK126" s="193">
        <f>BK127+BK251+BK255</f>
        <v>0</v>
      </c>
    </row>
    <row r="127" s="12" customFormat="1" ht="25.92" customHeight="1">
      <c r="A127" s="12"/>
      <c r="B127" s="194"/>
      <c r="C127" s="195"/>
      <c r="D127" s="196" t="s">
        <v>72</v>
      </c>
      <c r="E127" s="197" t="s">
        <v>114</v>
      </c>
      <c r="F127" s="197" t="s">
        <v>115</v>
      </c>
      <c r="G127" s="195"/>
      <c r="H127" s="195"/>
      <c r="I127" s="198"/>
      <c r="J127" s="199">
        <f>BK127</f>
        <v>0</v>
      </c>
      <c r="K127" s="195"/>
      <c r="L127" s="200"/>
      <c r="M127" s="201"/>
      <c r="N127" s="202"/>
      <c r="O127" s="202"/>
      <c r="P127" s="203">
        <f>P128+P143+P146+P148+P157+P168+P224+P249</f>
        <v>0</v>
      </c>
      <c r="Q127" s="202"/>
      <c r="R127" s="203">
        <f>R128+R143+R146+R148+R157+R168+R224+R249</f>
        <v>0.89308999999999994</v>
      </c>
      <c r="S127" s="202"/>
      <c r="T127" s="204">
        <f>T128+T143+T146+T148+T157+T168+T224+T249</f>
        <v>1.18824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5" t="s">
        <v>80</v>
      </c>
      <c r="AT127" s="206" t="s">
        <v>72</v>
      </c>
      <c r="AU127" s="206" t="s">
        <v>73</v>
      </c>
      <c r="AY127" s="205" t="s">
        <v>116</v>
      </c>
      <c r="BK127" s="207">
        <f>BK128+BK143+BK146+BK148+BK157+BK168+BK224+BK249</f>
        <v>0</v>
      </c>
    </row>
    <row r="128" s="12" customFormat="1" ht="22.8" customHeight="1">
      <c r="A128" s="12"/>
      <c r="B128" s="194"/>
      <c r="C128" s="195"/>
      <c r="D128" s="196" t="s">
        <v>72</v>
      </c>
      <c r="E128" s="208" t="s">
        <v>117</v>
      </c>
      <c r="F128" s="208" t="s">
        <v>118</v>
      </c>
      <c r="G128" s="195"/>
      <c r="H128" s="195"/>
      <c r="I128" s="198"/>
      <c r="J128" s="209">
        <f>BK128</f>
        <v>0</v>
      </c>
      <c r="K128" s="195"/>
      <c r="L128" s="200"/>
      <c r="M128" s="201"/>
      <c r="N128" s="202"/>
      <c r="O128" s="202"/>
      <c r="P128" s="203">
        <f>SUM(P129:P142)</f>
        <v>0</v>
      </c>
      <c r="Q128" s="202"/>
      <c r="R128" s="203">
        <f>SUM(R129:R142)</f>
        <v>0.049320000000000003</v>
      </c>
      <c r="S128" s="202"/>
      <c r="T128" s="204">
        <f>SUM(T129:T142)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5" t="s">
        <v>80</v>
      </c>
      <c r="AT128" s="206" t="s">
        <v>72</v>
      </c>
      <c r="AU128" s="206" t="s">
        <v>78</v>
      </c>
      <c r="AY128" s="205" t="s">
        <v>116</v>
      </c>
      <c r="BK128" s="207">
        <f>SUM(BK129:BK142)</f>
        <v>0</v>
      </c>
    </row>
    <row r="129" s="2" customFormat="1" ht="24.15" customHeight="1">
      <c r="A129" s="36"/>
      <c r="B129" s="37"/>
      <c r="C129" s="210" t="s">
        <v>78</v>
      </c>
      <c r="D129" s="210" t="s">
        <v>119</v>
      </c>
      <c r="E129" s="211" t="s">
        <v>120</v>
      </c>
      <c r="F129" s="212" t="s">
        <v>121</v>
      </c>
      <c r="G129" s="213" t="s">
        <v>122</v>
      </c>
      <c r="H129" s="214">
        <v>5</v>
      </c>
      <c r="I129" s="215"/>
      <c r="J129" s="216">
        <f>ROUND(I129*H129,2)</f>
        <v>0</v>
      </c>
      <c r="K129" s="217"/>
      <c r="L129" s="42"/>
      <c r="M129" s="218" t="s">
        <v>1</v>
      </c>
      <c r="N129" s="219" t="s">
        <v>38</v>
      </c>
      <c r="O129" s="89"/>
      <c r="P129" s="220">
        <f>O129*H129</f>
        <v>0</v>
      </c>
      <c r="Q129" s="220">
        <v>0.00019000000000000001</v>
      </c>
      <c r="R129" s="220">
        <f>Q129*H129</f>
        <v>0.00095000000000000011</v>
      </c>
      <c r="S129" s="220">
        <v>0</v>
      </c>
      <c r="T129" s="22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2" t="s">
        <v>123</v>
      </c>
      <c r="AT129" s="222" t="s">
        <v>119</v>
      </c>
      <c r="AU129" s="222" t="s">
        <v>80</v>
      </c>
      <c r="AY129" s="15" t="s">
        <v>116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5" t="s">
        <v>78</v>
      </c>
      <c r="BK129" s="223">
        <f>ROUND(I129*H129,2)</f>
        <v>0</v>
      </c>
      <c r="BL129" s="15" t="s">
        <v>123</v>
      </c>
      <c r="BM129" s="222" t="s">
        <v>124</v>
      </c>
    </row>
    <row r="130" s="2" customFormat="1" ht="24.15" customHeight="1">
      <c r="A130" s="36"/>
      <c r="B130" s="37"/>
      <c r="C130" s="210" t="s">
        <v>80</v>
      </c>
      <c r="D130" s="210" t="s">
        <v>119</v>
      </c>
      <c r="E130" s="211" t="s">
        <v>125</v>
      </c>
      <c r="F130" s="212" t="s">
        <v>126</v>
      </c>
      <c r="G130" s="213" t="s">
        <v>122</v>
      </c>
      <c r="H130" s="214">
        <v>5</v>
      </c>
      <c r="I130" s="215"/>
      <c r="J130" s="216">
        <f>ROUND(I130*H130,2)</f>
        <v>0</v>
      </c>
      <c r="K130" s="217"/>
      <c r="L130" s="42"/>
      <c r="M130" s="218" t="s">
        <v>1</v>
      </c>
      <c r="N130" s="219" t="s">
        <v>38</v>
      </c>
      <c r="O130" s="89"/>
      <c r="P130" s="220">
        <f>O130*H130</f>
        <v>0</v>
      </c>
      <c r="Q130" s="220">
        <v>0.00019000000000000001</v>
      </c>
      <c r="R130" s="220">
        <f>Q130*H130</f>
        <v>0.00095000000000000011</v>
      </c>
      <c r="S130" s="220">
        <v>0</v>
      </c>
      <c r="T130" s="22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2" t="s">
        <v>123</v>
      </c>
      <c r="AT130" s="222" t="s">
        <v>119</v>
      </c>
      <c r="AU130" s="222" t="s">
        <v>80</v>
      </c>
      <c r="AY130" s="15" t="s">
        <v>116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5" t="s">
        <v>78</v>
      </c>
      <c r="BK130" s="223">
        <f>ROUND(I130*H130,2)</f>
        <v>0</v>
      </c>
      <c r="BL130" s="15" t="s">
        <v>123</v>
      </c>
      <c r="BM130" s="222" t="s">
        <v>127</v>
      </c>
    </row>
    <row r="131" s="2" customFormat="1" ht="24.15" customHeight="1">
      <c r="A131" s="36"/>
      <c r="B131" s="37"/>
      <c r="C131" s="210" t="s">
        <v>128</v>
      </c>
      <c r="D131" s="210" t="s">
        <v>119</v>
      </c>
      <c r="E131" s="211" t="s">
        <v>129</v>
      </c>
      <c r="F131" s="212" t="s">
        <v>130</v>
      </c>
      <c r="G131" s="213" t="s">
        <v>122</v>
      </c>
      <c r="H131" s="214">
        <v>5</v>
      </c>
      <c r="I131" s="215"/>
      <c r="J131" s="216">
        <f>ROUND(I131*H131,2)</f>
        <v>0</v>
      </c>
      <c r="K131" s="217"/>
      <c r="L131" s="42"/>
      <c r="M131" s="218" t="s">
        <v>1</v>
      </c>
      <c r="N131" s="219" t="s">
        <v>38</v>
      </c>
      <c r="O131" s="89"/>
      <c r="P131" s="220">
        <f>O131*H131</f>
        <v>0</v>
      </c>
      <c r="Q131" s="220">
        <v>0.00019000000000000001</v>
      </c>
      <c r="R131" s="220">
        <f>Q131*H131</f>
        <v>0.00095000000000000011</v>
      </c>
      <c r="S131" s="220">
        <v>0</v>
      </c>
      <c r="T131" s="22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2" t="s">
        <v>123</v>
      </c>
      <c r="AT131" s="222" t="s">
        <v>119</v>
      </c>
      <c r="AU131" s="222" t="s">
        <v>80</v>
      </c>
      <c r="AY131" s="15" t="s">
        <v>116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5" t="s">
        <v>78</v>
      </c>
      <c r="BK131" s="223">
        <f>ROUND(I131*H131,2)</f>
        <v>0</v>
      </c>
      <c r="BL131" s="15" t="s">
        <v>123</v>
      </c>
      <c r="BM131" s="222" t="s">
        <v>131</v>
      </c>
    </row>
    <row r="132" s="2" customFormat="1" ht="24.15" customHeight="1">
      <c r="A132" s="36"/>
      <c r="B132" s="37"/>
      <c r="C132" s="210" t="s">
        <v>132</v>
      </c>
      <c r="D132" s="210" t="s">
        <v>119</v>
      </c>
      <c r="E132" s="211" t="s">
        <v>133</v>
      </c>
      <c r="F132" s="212" t="s">
        <v>134</v>
      </c>
      <c r="G132" s="213" t="s">
        <v>122</v>
      </c>
      <c r="H132" s="214">
        <v>30</v>
      </c>
      <c r="I132" s="215"/>
      <c r="J132" s="216">
        <f>ROUND(I132*H132,2)</f>
        <v>0</v>
      </c>
      <c r="K132" s="217"/>
      <c r="L132" s="42"/>
      <c r="M132" s="218" t="s">
        <v>1</v>
      </c>
      <c r="N132" s="219" t="s">
        <v>38</v>
      </c>
      <c r="O132" s="89"/>
      <c r="P132" s="220">
        <f>O132*H132</f>
        <v>0</v>
      </c>
      <c r="Q132" s="220">
        <v>0.00019000000000000001</v>
      </c>
      <c r="R132" s="220">
        <f>Q132*H132</f>
        <v>0.0057000000000000002</v>
      </c>
      <c r="S132" s="220">
        <v>0</v>
      </c>
      <c r="T132" s="22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2" t="s">
        <v>123</v>
      </c>
      <c r="AT132" s="222" t="s">
        <v>119</v>
      </c>
      <c r="AU132" s="222" t="s">
        <v>80</v>
      </c>
      <c r="AY132" s="15" t="s">
        <v>116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5" t="s">
        <v>78</v>
      </c>
      <c r="BK132" s="223">
        <f>ROUND(I132*H132,2)</f>
        <v>0</v>
      </c>
      <c r="BL132" s="15" t="s">
        <v>123</v>
      </c>
      <c r="BM132" s="222" t="s">
        <v>135</v>
      </c>
    </row>
    <row r="133" s="2" customFormat="1" ht="24.15" customHeight="1">
      <c r="A133" s="36"/>
      <c r="B133" s="37"/>
      <c r="C133" s="210" t="s">
        <v>136</v>
      </c>
      <c r="D133" s="210" t="s">
        <v>119</v>
      </c>
      <c r="E133" s="211" t="s">
        <v>137</v>
      </c>
      <c r="F133" s="212" t="s">
        <v>138</v>
      </c>
      <c r="G133" s="213" t="s">
        <v>122</v>
      </c>
      <c r="H133" s="214">
        <v>20</v>
      </c>
      <c r="I133" s="215"/>
      <c r="J133" s="216">
        <f>ROUND(I133*H133,2)</f>
        <v>0</v>
      </c>
      <c r="K133" s="217"/>
      <c r="L133" s="42"/>
      <c r="M133" s="218" t="s">
        <v>1</v>
      </c>
      <c r="N133" s="219" t="s">
        <v>38</v>
      </c>
      <c r="O133" s="89"/>
      <c r="P133" s="220">
        <f>O133*H133</f>
        <v>0</v>
      </c>
      <c r="Q133" s="220">
        <v>0.00019000000000000001</v>
      </c>
      <c r="R133" s="220">
        <f>Q133*H133</f>
        <v>0.0038000000000000004</v>
      </c>
      <c r="S133" s="220">
        <v>0</v>
      </c>
      <c r="T133" s="22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2" t="s">
        <v>123</v>
      </c>
      <c r="AT133" s="222" t="s">
        <v>119</v>
      </c>
      <c r="AU133" s="222" t="s">
        <v>80</v>
      </c>
      <c r="AY133" s="15" t="s">
        <v>116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5" t="s">
        <v>78</v>
      </c>
      <c r="BK133" s="223">
        <f>ROUND(I133*H133,2)</f>
        <v>0</v>
      </c>
      <c r="BL133" s="15" t="s">
        <v>123</v>
      </c>
      <c r="BM133" s="222" t="s">
        <v>139</v>
      </c>
    </row>
    <row r="134" s="2" customFormat="1" ht="24.15" customHeight="1">
      <c r="A134" s="36"/>
      <c r="B134" s="37"/>
      <c r="C134" s="210" t="s">
        <v>140</v>
      </c>
      <c r="D134" s="210" t="s">
        <v>119</v>
      </c>
      <c r="E134" s="211" t="s">
        <v>141</v>
      </c>
      <c r="F134" s="212" t="s">
        <v>142</v>
      </c>
      <c r="G134" s="213" t="s">
        <v>122</v>
      </c>
      <c r="H134" s="214">
        <v>40</v>
      </c>
      <c r="I134" s="215"/>
      <c r="J134" s="216">
        <f>ROUND(I134*H134,2)</f>
        <v>0</v>
      </c>
      <c r="K134" s="217"/>
      <c r="L134" s="42"/>
      <c r="M134" s="218" t="s">
        <v>1</v>
      </c>
      <c r="N134" s="219" t="s">
        <v>38</v>
      </c>
      <c r="O134" s="89"/>
      <c r="P134" s="220">
        <f>O134*H134</f>
        <v>0</v>
      </c>
      <c r="Q134" s="220">
        <v>0.00019000000000000001</v>
      </c>
      <c r="R134" s="220">
        <f>Q134*H134</f>
        <v>0.0076000000000000009</v>
      </c>
      <c r="S134" s="220">
        <v>0</v>
      </c>
      <c r="T134" s="221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2" t="s">
        <v>123</v>
      </c>
      <c r="AT134" s="222" t="s">
        <v>119</v>
      </c>
      <c r="AU134" s="222" t="s">
        <v>80</v>
      </c>
      <c r="AY134" s="15" t="s">
        <v>116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5" t="s">
        <v>78</v>
      </c>
      <c r="BK134" s="223">
        <f>ROUND(I134*H134,2)</f>
        <v>0</v>
      </c>
      <c r="BL134" s="15" t="s">
        <v>123</v>
      </c>
      <c r="BM134" s="222" t="s">
        <v>143</v>
      </c>
    </row>
    <row r="135" s="2" customFormat="1" ht="33" customHeight="1">
      <c r="A135" s="36"/>
      <c r="B135" s="37"/>
      <c r="C135" s="210" t="s">
        <v>144</v>
      </c>
      <c r="D135" s="210" t="s">
        <v>119</v>
      </c>
      <c r="E135" s="211" t="s">
        <v>145</v>
      </c>
      <c r="F135" s="212" t="s">
        <v>146</v>
      </c>
      <c r="G135" s="213" t="s">
        <v>122</v>
      </c>
      <c r="H135" s="214">
        <v>40</v>
      </c>
      <c r="I135" s="215"/>
      <c r="J135" s="216">
        <f>ROUND(I135*H135,2)</f>
        <v>0</v>
      </c>
      <c r="K135" s="217"/>
      <c r="L135" s="42"/>
      <c r="M135" s="218" t="s">
        <v>1</v>
      </c>
      <c r="N135" s="219" t="s">
        <v>38</v>
      </c>
      <c r="O135" s="89"/>
      <c r="P135" s="220">
        <f>O135*H135</f>
        <v>0</v>
      </c>
      <c r="Q135" s="220">
        <v>0.00027</v>
      </c>
      <c r="R135" s="220">
        <f>Q135*H135</f>
        <v>0.010800000000000001</v>
      </c>
      <c r="S135" s="220">
        <v>0</v>
      </c>
      <c r="T135" s="22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2" t="s">
        <v>123</v>
      </c>
      <c r="AT135" s="222" t="s">
        <v>119</v>
      </c>
      <c r="AU135" s="222" t="s">
        <v>80</v>
      </c>
      <c r="AY135" s="15" t="s">
        <v>116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5" t="s">
        <v>78</v>
      </c>
      <c r="BK135" s="223">
        <f>ROUND(I135*H135,2)</f>
        <v>0</v>
      </c>
      <c r="BL135" s="15" t="s">
        <v>123</v>
      </c>
      <c r="BM135" s="222" t="s">
        <v>147</v>
      </c>
    </row>
    <row r="136" s="2" customFormat="1" ht="33" customHeight="1">
      <c r="A136" s="36"/>
      <c r="B136" s="37"/>
      <c r="C136" s="210" t="s">
        <v>148</v>
      </c>
      <c r="D136" s="210" t="s">
        <v>119</v>
      </c>
      <c r="E136" s="211" t="s">
        <v>149</v>
      </c>
      <c r="F136" s="212" t="s">
        <v>150</v>
      </c>
      <c r="G136" s="213" t="s">
        <v>122</v>
      </c>
      <c r="H136" s="214">
        <v>35</v>
      </c>
      <c r="I136" s="215"/>
      <c r="J136" s="216">
        <f>ROUND(I136*H136,2)</f>
        <v>0</v>
      </c>
      <c r="K136" s="217"/>
      <c r="L136" s="42"/>
      <c r="M136" s="218" t="s">
        <v>1</v>
      </c>
      <c r="N136" s="219" t="s">
        <v>38</v>
      </c>
      <c r="O136" s="89"/>
      <c r="P136" s="220">
        <f>O136*H136</f>
        <v>0</v>
      </c>
      <c r="Q136" s="220">
        <v>0.00019000000000000001</v>
      </c>
      <c r="R136" s="220">
        <f>Q136*H136</f>
        <v>0.0066500000000000005</v>
      </c>
      <c r="S136" s="220">
        <v>0</v>
      </c>
      <c r="T136" s="22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2" t="s">
        <v>123</v>
      </c>
      <c r="AT136" s="222" t="s">
        <v>119</v>
      </c>
      <c r="AU136" s="222" t="s">
        <v>80</v>
      </c>
      <c r="AY136" s="15" t="s">
        <v>116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5" t="s">
        <v>78</v>
      </c>
      <c r="BK136" s="223">
        <f>ROUND(I136*H136,2)</f>
        <v>0</v>
      </c>
      <c r="BL136" s="15" t="s">
        <v>123</v>
      </c>
      <c r="BM136" s="222" t="s">
        <v>151</v>
      </c>
    </row>
    <row r="137" s="2" customFormat="1" ht="33" customHeight="1">
      <c r="A137" s="36"/>
      <c r="B137" s="37"/>
      <c r="C137" s="210" t="s">
        <v>152</v>
      </c>
      <c r="D137" s="210" t="s">
        <v>119</v>
      </c>
      <c r="E137" s="211" t="s">
        <v>153</v>
      </c>
      <c r="F137" s="212" t="s">
        <v>154</v>
      </c>
      <c r="G137" s="213" t="s">
        <v>122</v>
      </c>
      <c r="H137" s="214">
        <v>10</v>
      </c>
      <c r="I137" s="215"/>
      <c r="J137" s="216">
        <f>ROUND(I137*H137,2)</f>
        <v>0</v>
      </c>
      <c r="K137" s="217"/>
      <c r="L137" s="42"/>
      <c r="M137" s="218" t="s">
        <v>1</v>
      </c>
      <c r="N137" s="219" t="s">
        <v>38</v>
      </c>
      <c r="O137" s="89"/>
      <c r="P137" s="220">
        <f>O137*H137</f>
        <v>0</v>
      </c>
      <c r="Q137" s="220">
        <v>0.00029</v>
      </c>
      <c r="R137" s="220">
        <f>Q137*H137</f>
        <v>0.0028999999999999998</v>
      </c>
      <c r="S137" s="220">
        <v>0</v>
      </c>
      <c r="T137" s="22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2" t="s">
        <v>123</v>
      </c>
      <c r="AT137" s="222" t="s">
        <v>119</v>
      </c>
      <c r="AU137" s="222" t="s">
        <v>80</v>
      </c>
      <c r="AY137" s="15" t="s">
        <v>116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5" t="s">
        <v>78</v>
      </c>
      <c r="BK137" s="223">
        <f>ROUND(I137*H137,2)</f>
        <v>0</v>
      </c>
      <c r="BL137" s="15" t="s">
        <v>123</v>
      </c>
      <c r="BM137" s="222" t="s">
        <v>155</v>
      </c>
    </row>
    <row r="138" s="2" customFormat="1" ht="16.5" customHeight="1">
      <c r="A138" s="36"/>
      <c r="B138" s="37"/>
      <c r="C138" s="224" t="s">
        <v>156</v>
      </c>
      <c r="D138" s="224" t="s">
        <v>157</v>
      </c>
      <c r="E138" s="225" t="s">
        <v>158</v>
      </c>
      <c r="F138" s="226" t="s">
        <v>159</v>
      </c>
      <c r="G138" s="227" t="s">
        <v>122</v>
      </c>
      <c r="H138" s="228">
        <v>10.199999999999999</v>
      </c>
      <c r="I138" s="229"/>
      <c r="J138" s="230">
        <f>ROUND(I138*H138,2)</f>
        <v>0</v>
      </c>
      <c r="K138" s="231"/>
      <c r="L138" s="232"/>
      <c r="M138" s="233" t="s">
        <v>1</v>
      </c>
      <c r="N138" s="234" t="s">
        <v>38</v>
      </c>
      <c r="O138" s="89"/>
      <c r="P138" s="220">
        <f>O138*H138</f>
        <v>0</v>
      </c>
      <c r="Q138" s="220">
        <v>0.00010000000000000001</v>
      </c>
      <c r="R138" s="220">
        <f>Q138*H138</f>
        <v>0.0010200000000000001</v>
      </c>
      <c r="S138" s="220">
        <v>0</v>
      </c>
      <c r="T138" s="22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2" t="s">
        <v>160</v>
      </c>
      <c r="AT138" s="222" t="s">
        <v>157</v>
      </c>
      <c r="AU138" s="222" t="s">
        <v>80</v>
      </c>
      <c r="AY138" s="15" t="s">
        <v>116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5" t="s">
        <v>78</v>
      </c>
      <c r="BK138" s="223">
        <f>ROUND(I138*H138,2)</f>
        <v>0</v>
      </c>
      <c r="BL138" s="15" t="s">
        <v>123</v>
      </c>
      <c r="BM138" s="222" t="s">
        <v>161</v>
      </c>
    </row>
    <row r="139" s="13" customFormat="1">
      <c r="A139" s="13"/>
      <c r="B139" s="235"/>
      <c r="C139" s="236"/>
      <c r="D139" s="237" t="s">
        <v>162</v>
      </c>
      <c r="E139" s="236"/>
      <c r="F139" s="238" t="s">
        <v>163</v>
      </c>
      <c r="G139" s="236"/>
      <c r="H139" s="239">
        <v>10.199999999999999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162</v>
      </c>
      <c r="AU139" s="245" t="s">
        <v>80</v>
      </c>
      <c r="AV139" s="13" t="s">
        <v>80</v>
      </c>
      <c r="AW139" s="13" t="s">
        <v>4</v>
      </c>
      <c r="AX139" s="13" t="s">
        <v>78</v>
      </c>
      <c r="AY139" s="245" t="s">
        <v>116</v>
      </c>
    </row>
    <row r="140" s="2" customFormat="1" ht="33" customHeight="1">
      <c r="A140" s="36"/>
      <c r="B140" s="37"/>
      <c r="C140" s="210" t="s">
        <v>164</v>
      </c>
      <c r="D140" s="210" t="s">
        <v>119</v>
      </c>
      <c r="E140" s="211" t="s">
        <v>165</v>
      </c>
      <c r="F140" s="212" t="s">
        <v>166</v>
      </c>
      <c r="G140" s="213" t="s">
        <v>122</v>
      </c>
      <c r="H140" s="214">
        <v>20</v>
      </c>
      <c r="I140" s="215"/>
      <c r="J140" s="216">
        <f>ROUND(I140*H140,2)</f>
        <v>0</v>
      </c>
      <c r="K140" s="217"/>
      <c r="L140" s="42"/>
      <c r="M140" s="218" t="s">
        <v>1</v>
      </c>
      <c r="N140" s="219" t="s">
        <v>38</v>
      </c>
      <c r="O140" s="89"/>
      <c r="P140" s="220">
        <f>O140*H140</f>
        <v>0</v>
      </c>
      <c r="Q140" s="220">
        <v>0.00040000000000000002</v>
      </c>
      <c r="R140" s="220">
        <f>Q140*H140</f>
        <v>0.0080000000000000002</v>
      </c>
      <c r="S140" s="220">
        <v>0</v>
      </c>
      <c r="T140" s="22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2" t="s">
        <v>123</v>
      </c>
      <c r="AT140" s="222" t="s">
        <v>119</v>
      </c>
      <c r="AU140" s="222" t="s">
        <v>80</v>
      </c>
      <c r="AY140" s="15" t="s">
        <v>116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5" t="s">
        <v>78</v>
      </c>
      <c r="BK140" s="223">
        <f>ROUND(I140*H140,2)</f>
        <v>0</v>
      </c>
      <c r="BL140" s="15" t="s">
        <v>123</v>
      </c>
      <c r="BM140" s="222" t="s">
        <v>167</v>
      </c>
    </row>
    <row r="141" s="2" customFormat="1" ht="24.15" customHeight="1">
      <c r="A141" s="36"/>
      <c r="B141" s="37"/>
      <c r="C141" s="210" t="s">
        <v>168</v>
      </c>
      <c r="D141" s="210" t="s">
        <v>119</v>
      </c>
      <c r="E141" s="211" t="s">
        <v>169</v>
      </c>
      <c r="F141" s="212" t="s">
        <v>170</v>
      </c>
      <c r="G141" s="213" t="s">
        <v>122</v>
      </c>
      <c r="H141" s="214">
        <v>10</v>
      </c>
      <c r="I141" s="215"/>
      <c r="J141" s="216">
        <f>ROUND(I141*H141,2)</f>
        <v>0</v>
      </c>
      <c r="K141" s="217"/>
      <c r="L141" s="42"/>
      <c r="M141" s="218" t="s">
        <v>1</v>
      </c>
      <c r="N141" s="219" t="s">
        <v>38</v>
      </c>
      <c r="O141" s="89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2" t="s">
        <v>123</v>
      </c>
      <c r="AT141" s="222" t="s">
        <v>119</v>
      </c>
      <c r="AU141" s="222" t="s">
        <v>80</v>
      </c>
      <c r="AY141" s="15" t="s">
        <v>116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5" t="s">
        <v>78</v>
      </c>
      <c r="BK141" s="223">
        <f>ROUND(I141*H141,2)</f>
        <v>0</v>
      </c>
      <c r="BL141" s="15" t="s">
        <v>123</v>
      </c>
      <c r="BM141" s="222" t="s">
        <v>171</v>
      </c>
    </row>
    <row r="142" s="2" customFormat="1" ht="24.15" customHeight="1">
      <c r="A142" s="36"/>
      <c r="B142" s="37"/>
      <c r="C142" s="210" t="s">
        <v>172</v>
      </c>
      <c r="D142" s="210" t="s">
        <v>119</v>
      </c>
      <c r="E142" s="211" t="s">
        <v>173</v>
      </c>
      <c r="F142" s="212" t="s">
        <v>174</v>
      </c>
      <c r="G142" s="213" t="s">
        <v>175</v>
      </c>
      <c r="H142" s="246"/>
      <c r="I142" s="215"/>
      <c r="J142" s="216">
        <f>ROUND(I142*H142,2)</f>
        <v>0</v>
      </c>
      <c r="K142" s="217"/>
      <c r="L142" s="42"/>
      <c r="M142" s="218" t="s">
        <v>1</v>
      </c>
      <c r="N142" s="219" t="s">
        <v>38</v>
      </c>
      <c r="O142" s="89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2" t="s">
        <v>123</v>
      </c>
      <c r="AT142" s="222" t="s">
        <v>119</v>
      </c>
      <c r="AU142" s="222" t="s">
        <v>80</v>
      </c>
      <c r="AY142" s="15" t="s">
        <v>116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5" t="s">
        <v>78</v>
      </c>
      <c r="BK142" s="223">
        <f>ROUND(I142*H142,2)</f>
        <v>0</v>
      </c>
      <c r="BL142" s="15" t="s">
        <v>123</v>
      </c>
      <c r="BM142" s="222" t="s">
        <v>176</v>
      </c>
    </row>
    <row r="143" s="12" customFormat="1" ht="22.8" customHeight="1">
      <c r="A143" s="12"/>
      <c r="B143" s="194"/>
      <c r="C143" s="195"/>
      <c r="D143" s="196" t="s">
        <v>72</v>
      </c>
      <c r="E143" s="208" t="s">
        <v>177</v>
      </c>
      <c r="F143" s="208" t="s">
        <v>178</v>
      </c>
      <c r="G143" s="195"/>
      <c r="H143" s="195"/>
      <c r="I143" s="198"/>
      <c r="J143" s="209">
        <f>BK143</f>
        <v>0</v>
      </c>
      <c r="K143" s="195"/>
      <c r="L143" s="200"/>
      <c r="M143" s="201"/>
      <c r="N143" s="202"/>
      <c r="O143" s="202"/>
      <c r="P143" s="203">
        <f>SUM(P144:P145)</f>
        <v>0</v>
      </c>
      <c r="Q143" s="202"/>
      <c r="R143" s="203">
        <f>SUM(R144:R145)</f>
        <v>0.0096700000000000015</v>
      </c>
      <c r="S143" s="202"/>
      <c r="T143" s="204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5" t="s">
        <v>80</v>
      </c>
      <c r="AT143" s="206" t="s">
        <v>72</v>
      </c>
      <c r="AU143" s="206" t="s">
        <v>78</v>
      </c>
      <c r="AY143" s="205" t="s">
        <v>116</v>
      </c>
      <c r="BK143" s="207">
        <f>SUM(BK144:BK145)</f>
        <v>0</v>
      </c>
    </row>
    <row r="144" s="2" customFormat="1" ht="24.15" customHeight="1">
      <c r="A144" s="36"/>
      <c r="B144" s="37"/>
      <c r="C144" s="210" t="s">
        <v>179</v>
      </c>
      <c r="D144" s="210" t="s">
        <v>119</v>
      </c>
      <c r="E144" s="211" t="s">
        <v>180</v>
      </c>
      <c r="F144" s="212" t="s">
        <v>181</v>
      </c>
      <c r="G144" s="213" t="s">
        <v>122</v>
      </c>
      <c r="H144" s="214">
        <v>10</v>
      </c>
      <c r="I144" s="215"/>
      <c r="J144" s="216">
        <f>ROUND(I144*H144,2)</f>
        <v>0</v>
      </c>
      <c r="K144" s="217"/>
      <c r="L144" s="42"/>
      <c r="M144" s="218" t="s">
        <v>1</v>
      </c>
      <c r="N144" s="219" t="s">
        <v>38</v>
      </c>
      <c r="O144" s="89"/>
      <c r="P144" s="220">
        <f>O144*H144</f>
        <v>0</v>
      </c>
      <c r="Q144" s="220">
        <v>0.00084000000000000003</v>
      </c>
      <c r="R144" s="220">
        <f>Q144*H144</f>
        <v>0.0084000000000000012</v>
      </c>
      <c r="S144" s="220">
        <v>0</v>
      </c>
      <c r="T144" s="22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2" t="s">
        <v>123</v>
      </c>
      <c r="AT144" s="222" t="s">
        <v>119</v>
      </c>
      <c r="AU144" s="222" t="s">
        <v>80</v>
      </c>
      <c r="AY144" s="15" t="s">
        <v>116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5" t="s">
        <v>78</v>
      </c>
      <c r="BK144" s="223">
        <f>ROUND(I144*H144,2)</f>
        <v>0</v>
      </c>
      <c r="BL144" s="15" t="s">
        <v>123</v>
      </c>
      <c r="BM144" s="222" t="s">
        <v>182</v>
      </c>
    </row>
    <row r="145" s="2" customFormat="1" ht="24.15" customHeight="1">
      <c r="A145" s="36"/>
      <c r="B145" s="37"/>
      <c r="C145" s="210" t="s">
        <v>8</v>
      </c>
      <c r="D145" s="210" t="s">
        <v>119</v>
      </c>
      <c r="E145" s="211" t="s">
        <v>183</v>
      </c>
      <c r="F145" s="212" t="s">
        <v>184</v>
      </c>
      <c r="G145" s="213" t="s">
        <v>185</v>
      </c>
      <c r="H145" s="214">
        <v>1</v>
      </c>
      <c r="I145" s="215"/>
      <c r="J145" s="216">
        <f>ROUND(I145*H145,2)</f>
        <v>0</v>
      </c>
      <c r="K145" s="217"/>
      <c r="L145" s="42"/>
      <c r="M145" s="218" t="s">
        <v>1</v>
      </c>
      <c r="N145" s="219" t="s">
        <v>38</v>
      </c>
      <c r="O145" s="89"/>
      <c r="P145" s="220">
        <f>O145*H145</f>
        <v>0</v>
      </c>
      <c r="Q145" s="220">
        <v>0.0012700000000000001</v>
      </c>
      <c r="R145" s="220">
        <f>Q145*H145</f>
        <v>0.0012700000000000001</v>
      </c>
      <c r="S145" s="220">
        <v>0</v>
      </c>
      <c r="T145" s="22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2" t="s">
        <v>123</v>
      </c>
      <c r="AT145" s="222" t="s">
        <v>119</v>
      </c>
      <c r="AU145" s="222" t="s">
        <v>80</v>
      </c>
      <c r="AY145" s="15" t="s">
        <v>116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5" t="s">
        <v>78</v>
      </c>
      <c r="BK145" s="223">
        <f>ROUND(I145*H145,2)</f>
        <v>0</v>
      </c>
      <c r="BL145" s="15" t="s">
        <v>123</v>
      </c>
      <c r="BM145" s="222" t="s">
        <v>186</v>
      </c>
    </row>
    <row r="146" s="12" customFormat="1" ht="22.8" customHeight="1">
      <c r="A146" s="12"/>
      <c r="B146" s="194"/>
      <c r="C146" s="195"/>
      <c r="D146" s="196" t="s">
        <v>72</v>
      </c>
      <c r="E146" s="208" t="s">
        <v>187</v>
      </c>
      <c r="F146" s="208" t="s">
        <v>188</v>
      </c>
      <c r="G146" s="195"/>
      <c r="H146" s="195"/>
      <c r="I146" s="198"/>
      <c r="J146" s="209">
        <f>BK146</f>
        <v>0</v>
      </c>
      <c r="K146" s="195"/>
      <c r="L146" s="200"/>
      <c r="M146" s="201"/>
      <c r="N146" s="202"/>
      <c r="O146" s="202"/>
      <c r="P146" s="203">
        <f>P147</f>
        <v>0</v>
      </c>
      <c r="Q146" s="202"/>
      <c r="R146" s="203">
        <f>R147</f>
        <v>0.00046000000000000001</v>
      </c>
      <c r="S146" s="202"/>
      <c r="T146" s="204">
        <f>T147</f>
        <v>1.03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5" t="s">
        <v>80</v>
      </c>
      <c r="AT146" s="206" t="s">
        <v>72</v>
      </c>
      <c r="AU146" s="206" t="s">
        <v>78</v>
      </c>
      <c r="AY146" s="205" t="s">
        <v>116</v>
      </c>
      <c r="BK146" s="207">
        <f>BK147</f>
        <v>0</v>
      </c>
    </row>
    <row r="147" s="2" customFormat="1" ht="33" customHeight="1">
      <c r="A147" s="36"/>
      <c r="B147" s="37"/>
      <c r="C147" s="210" t="s">
        <v>123</v>
      </c>
      <c r="D147" s="210" t="s">
        <v>119</v>
      </c>
      <c r="E147" s="211" t="s">
        <v>189</v>
      </c>
      <c r="F147" s="212" t="s">
        <v>190</v>
      </c>
      <c r="G147" s="213" t="s">
        <v>191</v>
      </c>
      <c r="H147" s="214">
        <v>1</v>
      </c>
      <c r="I147" s="215"/>
      <c r="J147" s="216">
        <f>ROUND(I147*H147,2)</f>
        <v>0</v>
      </c>
      <c r="K147" s="217"/>
      <c r="L147" s="42"/>
      <c r="M147" s="218" t="s">
        <v>1</v>
      </c>
      <c r="N147" s="219" t="s">
        <v>38</v>
      </c>
      <c r="O147" s="89"/>
      <c r="P147" s="220">
        <f>O147*H147</f>
        <v>0</v>
      </c>
      <c r="Q147" s="220">
        <v>0.00046000000000000001</v>
      </c>
      <c r="R147" s="220">
        <f>Q147*H147</f>
        <v>0.00046000000000000001</v>
      </c>
      <c r="S147" s="220">
        <v>1.03</v>
      </c>
      <c r="T147" s="221">
        <f>S147*H147</f>
        <v>1.03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2" t="s">
        <v>123</v>
      </c>
      <c r="AT147" s="222" t="s">
        <v>119</v>
      </c>
      <c r="AU147" s="222" t="s">
        <v>80</v>
      </c>
      <c r="AY147" s="15" t="s">
        <v>116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5" t="s">
        <v>78</v>
      </c>
      <c r="BK147" s="223">
        <f>ROUND(I147*H147,2)</f>
        <v>0</v>
      </c>
      <c r="BL147" s="15" t="s">
        <v>123</v>
      </c>
      <c r="BM147" s="222" t="s">
        <v>192</v>
      </c>
    </row>
    <row r="148" s="12" customFormat="1" ht="22.8" customHeight="1">
      <c r="A148" s="12"/>
      <c r="B148" s="194"/>
      <c r="C148" s="195"/>
      <c r="D148" s="196" t="s">
        <v>72</v>
      </c>
      <c r="E148" s="208" t="s">
        <v>193</v>
      </c>
      <c r="F148" s="208" t="s">
        <v>194</v>
      </c>
      <c r="G148" s="195"/>
      <c r="H148" s="195"/>
      <c r="I148" s="198"/>
      <c r="J148" s="209">
        <f>BK148</f>
        <v>0</v>
      </c>
      <c r="K148" s="195"/>
      <c r="L148" s="200"/>
      <c r="M148" s="201"/>
      <c r="N148" s="202"/>
      <c r="O148" s="202"/>
      <c r="P148" s="203">
        <f>SUM(P149:P156)</f>
        <v>0</v>
      </c>
      <c r="Q148" s="202"/>
      <c r="R148" s="203">
        <f>SUM(R149:R156)</f>
        <v>0.11096999999999999</v>
      </c>
      <c r="S148" s="202"/>
      <c r="T148" s="204">
        <f>SUM(T149:T156)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5" t="s">
        <v>80</v>
      </c>
      <c r="AT148" s="206" t="s">
        <v>72</v>
      </c>
      <c r="AU148" s="206" t="s">
        <v>78</v>
      </c>
      <c r="AY148" s="205" t="s">
        <v>116</v>
      </c>
      <c r="BK148" s="207">
        <f>SUM(BK149:BK156)</f>
        <v>0</v>
      </c>
    </row>
    <row r="149" s="2" customFormat="1" ht="33" customHeight="1">
      <c r="A149" s="36"/>
      <c r="B149" s="37"/>
      <c r="C149" s="210" t="s">
        <v>195</v>
      </c>
      <c r="D149" s="210" t="s">
        <v>119</v>
      </c>
      <c r="E149" s="211" t="s">
        <v>196</v>
      </c>
      <c r="F149" s="212" t="s">
        <v>197</v>
      </c>
      <c r="G149" s="213" t="s">
        <v>185</v>
      </c>
      <c r="H149" s="214">
        <v>1</v>
      </c>
      <c r="I149" s="215"/>
      <c r="J149" s="216">
        <f>ROUND(I149*H149,2)</f>
        <v>0</v>
      </c>
      <c r="K149" s="217"/>
      <c r="L149" s="42"/>
      <c r="M149" s="218" t="s">
        <v>1</v>
      </c>
      <c r="N149" s="219" t="s">
        <v>38</v>
      </c>
      <c r="O149" s="89"/>
      <c r="P149" s="220">
        <f>O149*H149</f>
        <v>0</v>
      </c>
      <c r="Q149" s="220">
        <v>0.00298</v>
      </c>
      <c r="R149" s="220">
        <f>Q149*H149</f>
        <v>0.00298</v>
      </c>
      <c r="S149" s="220">
        <v>0</v>
      </c>
      <c r="T149" s="221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2" t="s">
        <v>123</v>
      </c>
      <c r="AT149" s="222" t="s">
        <v>119</v>
      </c>
      <c r="AU149" s="222" t="s">
        <v>80</v>
      </c>
      <c r="AY149" s="15" t="s">
        <v>116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5" t="s">
        <v>78</v>
      </c>
      <c r="BK149" s="223">
        <f>ROUND(I149*H149,2)</f>
        <v>0</v>
      </c>
      <c r="BL149" s="15" t="s">
        <v>123</v>
      </c>
      <c r="BM149" s="222" t="s">
        <v>198</v>
      </c>
    </row>
    <row r="150" s="2" customFormat="1" ht="33" customHeight="1">
      <c r="A150" s="36"/>
      <c r="B150" s="37"/>
      <c r="C150" s="210" t="s">
        <v>199</v>
      </c>
      <c r="D150" s="210" t="s">
        <v>119</v>
      </c>
      <c r="E150" s="211" t="s">
        <v>200</v>
      </c>
      <c r="F150" s="212" t="s">
        <v>201</v>
      </c>
      <c r="G150" s="213" t="s">
        <v>185</v>
      </c>
      <c r="H150" s="214">
        <v>1</v>
      </c>
      <c r="I150" s="215"/>
      <c r="J150" s="216">
        <f>ROUND(I150*H150,2)</f>
        <v>0</v>
      </c>
      <c r="K150" s="217"/>
      <c r="L150" s="42"/>
      <c r="M150" s="218" t="s">
        <v>1</v>
      </c>
      <c r="N150" s="219" t="s">
        <v>38</v>
      </c>
      <c r="O150" s="89"/>
      <c r="P150" s="220">
        <f>O150*H150</f>
        <v>0</v>
      </c>
      <c r="Q150" s="220">
        <v>0.00298</v>
      </c>
      <c r="R150" s="220">
        <f>Q150*H150</f>
        <v>0.00298</v>
      </c>
      <c r="S150" s="220">
        <v>0</v>
      </c>
      <c r="T150" s="22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2" t="s">
        <v>123</v>
      </c>
      <c r="AT150" s="222" t="s">
        <v>119</v>
      </c>
      <c r="AU150" s="222" t="s">
        <v>80</v>
      </c>
      <c r="AY150" s="15" t="s">
        <v>116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5" t="s">
        <v>78</v>
      </c>
      <c r="BK150" s="223">
        <f>ROUND(I150*H150,2)</f>
        <v>0</v>
      </c>
      <c r="BL150" s="15" t="s">
        <v>123</v>
      </c>
      <c r="BM150" s="222" t="s">
        <v>202</v>
      </c>
    </row>
    <row r="151" s="2" customFormat="1" ht="24.15" customHeight="1">
      <c r="A151" s="36"/>
      <c r="B151" s="37"/>
      <c r="C151" s="210" t="s">
        <v>203</v>
      </c>
      <c r="D151" s="210" t="s">
        <v>119</v>
      </c>
      <c r="E151" s="211" t="s">
        <v>204</v>
      </c>
      <c r="F151" s="212" t="s">
        <v>205</v>
      </c>
      <c r="G151" s="213" t="s">
        <v>206</v>
      </c>
      <c r="H151" s="214">
        <v>1</v>
      </c>
      <c r="I151" s="215"/>
      <c r="J151" s="216">
        <f>ROUND(I151*H151,2)</f>
        <v>0</v>
      </c>
      <c r="K151" s="217"/>
      <c r="L151" s="42"/>
      <c r="M151" s="218" t="s">
        <v>1</v>
      </c>
      <c r="N151" s="219" t="s">
        <v>38</v>
      </c>
      <c r="O151" s="89"/>
      <c r="P151" s="220">
        <f>O151*H151</f>
        <v>0</v>
      </c>
      <c r="Q151" s="220">
        <v>0.043779999999999999</v>
      </c>
      <c r="R151" s="220">
        <f>Q151*H151</f>
        <v>0.043779999999999999</v>
      </c>
      <c r="S151" s="220">
        <v>0</v>
      </c>
      <c r="T151" s="221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2" t="s">
        <v>123</v>
      </c>
      <c r="AT151" s="222" t="s">
        <v>119</v>
      </c>
      <c r="AU151" s="222" t="s">
        <v>80</v>
      </c>
      <c r="AY151" s="15" t="s">
        <v>116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5" t="s">
        <v>78</v>
      </c>
      <c r="BK151" s="223">
        <f>ROUND(I151*H151,2)</f>
        <v>0</v>
      </c>
      <c r="BL151" s="15" t="s">
        <v>123</v>
      </c>
      <c r="BM151" s="222" t="s">
        <v>207</v>
      </c>
    </row>
    <row r="152" s="2" customFormat="1" ht="21.75" customHeight="1">
      <c r="A152" s="36"/>
      <c r="B152" s="37"/>
      <c r="C152" s="210" t="s">
        <v>208</v>
      </c>
      <c r="D152" s="210" t="s">
        <v>119</v>
      </c>
      <c r="E152" s="211" t="s">
        <v>209</v>
      </c>
      <c r="F152" s="212" t="s">
        <v>210</v>
      </c>
      <c r="G152" s="213" t="s">
        <v>206</v>
      </c>
      <c r="H152" s="214">
        <v>1</v>
      </c>
      <c r="I152" s="215"/>
      <c r="J152" s="216">
        <f>ROUND(I152*H152,2)</f>
        <v>0</v>
      </c>
      <c r="K152" s="217"/>
      <c r="L152" s="42"/>
      <c r="M152" s="218" t="s">
        <v>1</v>
      </c>
      <c r="N152" s="219" t="s">
        <v>38</v>
      </c>
      <c r="O152" s="89"/>
      <c r="P152" s="220">
        <f>O152*H152</f>
        <v>0</v>
      </c>
      <c r="Q152" s="220">
        <v>0.043779999999999999</v>
      </c>
      <c r="R152" s="220">
        <f>Q152*H152</f>
        <v>0.043779999999999999</v>
      </c>
      <c r="S152" s="220">
        <v>0</v>
      </c>
      <c r="T152" s="22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2" t="s">
        <v>123</v>
      </c>
      <c r="AT152" s="222" t="s">
        <v>119</v>
      </c>
      <c r="AU152" s="222" t="s">
        <v>80</v>
      </c>
      <c r="AY152" s="15" t="s">
        <v>116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5" t="s">
        <v>78</v>
      </c>
      <c r="BK152" s="223">
        <f>ROUND(I152*H152,2)</f>
        <v>0</v>
      </c>
      <c r="BL152" s="15" t="s">
        <v>123</v>
      </c>
      <c r="BM152" s="222" t="s">
        <v>211</v>
      </c>
    </row>
    <row r="153" s="2" customFormat="1" ht="37.8" customHeight="1">
      <c r="A153" s="36"/>
      <c r="B153" s="37"/>
      <c r="C153" s="210" t="s">
        <v>7</v>
      </c>
      <c r="D153" s="210" t="s">
        <v>119</v>
      </c>
      <c r="E153" s="211" t="s">
        <v>212</v>
      </c>
      <c r="F153" s="212" t="s">
        <v>213</v>
      </c>
      <c r="G153" s="213" t="s">
        <v>206</v>
      </c>
      <c r="H153" s="214">
        <v>1</v>
      </c>
      <c r="I153" s="215"/>
      <c r="J153" s="216">
        <f>ROUND(I153*H153,2)</f>
        <v>0</v>
      </c>
      <c r="K153" s="217"/>
      <c r="L153" s="42"/>
      <c r="M153" s="218" t="s">
        <v>1</v>
      </c>
      <c r="N153" s="219" t="s">
        <v>38</v>
      </c>
      <c r="O153" s="89"/>
      <c r="P153" s="220">
        <f>O153*H153</f>
        <v>0</v>
      </c>
      <c r="Q153" s="220">
        <v>0.01507</v>
      </c>
      <c r="R153" s="220">
        <f>Q153*H153</f>
        <v>0.01507</v>
      </c>
      <c r="S153" s="220">
        <v>0</v>
      </c>
      <c r="T153" s="221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2" t="s">
        <v>123</v>
      </c>
      <c r="AT153" s="222" t="s">
        <v>119</v>
      </c>
      <c r="AU153" s="222" t="s">
        <v>80</v>
      </c>
      <c r="AY153" s="15" t="s">
        <v>116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5" t="s">
        <v>78</v>
      </c>
      <c r="BK153" s="223">
        <f>ROUND(I153*H153,2)</f>
        <v>0</v>
      </c>
      <c r="BL153" s="15" t="s">
        <v>123</v>
      </c>
      <c r="BM153" s="222" t="s">
        <v>214</v>
      </c>
    </row>
    <row r="154" s="2" customFormat="1" ht="24.15" customHeight="1">
      <c r="A154" s="36"/>
      <c r="B154" s="37"/>
      <c r="C154" s="210" t="s">
        <v>215</v>
      </c>
      <c r="D154" s="210" t="s">
        <v>119</v>
      </c>
      <c r="E154" s="211" t="s">
        <v>216</v>
      </c>
      <c r="F154" s="212" t="s">
        <v>217</v>
      </c>
      <c r="G154" s="213" t="s">
        <v>206</v>
      </c>
      <c r="H154" s="214">
        <v>2</v>
      </c>
      <c r="I154" s="215"/>
      <c r="J154" s="216">
        <f>ROUND(I154*H154,2)</f>
        <v>0</v>
      </c>
      <c r="K154" s="217"/>
      <c r="L154" s="42"/>
      <c r="M154" s="218" t="s">
        <v>1</v>
      </c>
      <c r="N154" s="219" t="s">
        <v>38</v>
      </c>
      <c r="O154" s="89"/>
      <c r="P154" s="220">
        <f>O154*H154</f>
        <v>0</v>
      </c>
      <c r="Q154" s="220">
        <v>0.0011900000000000001</v>
      </c>
      <c r="R154" s="220">
        <f>Q154*H154</f>
        <v>0.0023800000000000002</v>
      </c>
      <c r="S154" s="220">
        <v>0</v>
      </c>
      <c r="T154" s="22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2" t="s">
        <v>123</v>
      </c>
      <c r="AT154" s="222" t="s">
        <v>119</v>
      </c>
      <c r="AU154" s="222" t="s">
        <v>80</v>
      </c>
      <c r="AY154" s="15" t="s">
        <v>116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5" t="s">
        <v>78</v>
      </c>
      <c r="BK154" s="223">
        <f>ROUND(I154*H154,2)</f>
        <v>0</v>
      </c>
      <c r="BL154" s="15" t="s">
        <v>123</v>
      </c>
      <c r="BM154" s="222" t="s">
        <v>218</v>
      </c>
    </row>
    <row r="155" s="2" customFormat="1" ht="24.15" customHeight="1">
      <c r="A155" s="36"/>
      <c r="B155" s="37"/>
      <c r="C155" s="210" t="s">
        <v>219</v>
      </c>
      <c r="D155" s="210" t="s">
        <v>119</v>
      </c>
      <c r="E155" s="211" t="s">
        <v>220</v>
      </c>
      <c r="F155" s="212" t="s">
        <v>221</v>
      </c>
      <c r="G155" s="213" t="s">
        <v>175</v>
      </c>
      <c r="H155" s="246"/>
      <c r="I155" s="215"/>
      <c r="J155" s="216">
        <f>ROUND(I155*H155,2)</f>
        <v>0</v>
      </c>
      <c r="K155" s="217"/>
      <c r="L155" s="42"/>
      <c r="M155" s="218" t="s">
        <v>1</v>
      </c>
      <c r="N155" s="219" t="s">
        <v>38</v>
      </c>
      <c r="O155" s="89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2" t="s">
        <v>123</v>
      </c>
      <c r="AT155" s="222" t="s">
        <v>119</v>
      </c>
      <c r="AU155" s="222" t="s">
        <v>80</v>
      </c>
      <c r="AY155" s="15" t="s">
        <v>116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5" t="s">
        <v>78</v>
      </c>
      <c r="BK155" s="223">
        <f>ROUND(I155*H155,2)</f>
        <v>0</v>
      </c>
      <c r="BL155" s="15" t="s">
        <v>123</v>
      </c>
      <c r="BM155" s="222" t="s">
        <v>222</v>
      </c>
    </row>
    <row r="156" s="2" customFormat="1" ht="24.15" customHeight="1">
      <c r="A156" s="36"/>
      <c r="B156" s="37"/>
      <c r="C156" s="210" t="s">
        <v>223</v>
      </c>
      <c r="D156" s="210" t="s">
        <v>119</v>
      </c>
      <c r="E156" s="211" t="s">
        <v>224</v>
      </c>
      <c r="F156" s="212" t="s">
        <v>225</v>
      </c>
      <c r="G156" s="213" t="s">
        <v>175</v>
      </c>
      <c r="H156" s="246"/>
      <c r="I156" s="215"/>
      <c r="J156" s="216">
        <f>ROUND(I156*H156,2)</f>
        <v>0</v>
      </c>
      <c r="K156" s="217"/>
      <c r="L156" s="42"/>
      <c r="M156" s="218" t="s">
        <v>1</v>
      </c>
      <c r="N156" s="219" t="s">
        <v>38</v>
      </c>
      <c r="O156" s="89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2" t="s">
        <v>123</v>
      </c>
      <c r="AT156" s="222" t="s">
        <v>119</v>
      </c>
      <c r="AU156" s="222" t="s">
        <v>80</v>
      </c>
      <c r="AY156" s="15" t="s">
        <v>116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5" t="s">
        <v>78</v>
      </c>
      <c r="BK156" s="223">
        <f>ROUND(I156*H156,2)</f>
        <v>0</v>
      </c>
      <c r="BL156" s="15" t="s">
        <v>123</v>
      </c>
      <c r="BM156" s="222" t="s">
        <v>226</v>
      </c>
    </row>
    <row r="157" s="12" customFormat="1" ht="22.8" customHeight="1">
      <c r="A157" s="12"/>
      <c r="B157" s="194"/>
      <c r="C157" s="195"/>
      <c r="D157" s="196" t="s">
        <v>72</v>
      </c>
      <c r="E157" s="208" t="s">
        <v>227</v>
      </c>
      <c r="F157" s="208" t="s">
        <v>228</v>
      </c>
      <c r="G157" s="195"/>
      <c r="H157" s="195"/>
      <c r="I157" s="198"/>
      <c r="J157" s="209">
        <f>BK157</f>
        <v>0</v>
      </c>
      <c r="K157" s="195"/>
      <c r="L157" s="200"/>
      <c r="M157" s="201"/>
      <c r="N157" s="202"/>
      <c r="O157" s="202"/>
      <c r="P157" s="203">
        <f>SUM(P158:P167)</f>
        <v>0</v>
      </c>
      <c r="Q157" s="202"/>
      <c r="R157" s="203">
        <f>SUM(R158:R167)</f>
        <v>0.60154999999999992</v>
      </c>
      <c r="S157" s="202"/>
      <c r="T157" s="204">
        <f>SUM(T158:T167)</f>
        <v>0.15823999999999999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5" t="s">
        <v>80</v>
      </c>
      <c r="AT157" s="206" t="s">
        <v>72</v>
      </c>
      <c r="AU157" s="206" t="s">
        <v>78</v>
      </c>
      <c r="AY157" s="205" t="s">
        <v>116</v>
      </c>
      <c r="BK157" s="207">
        <f>SUM(BK158:BK167)</f>
        <v>0</v>
      </c>
    </row>
    <row r="158" s="2" customFormat="1" ht="16.5" customHeight="1">
      <c r="A158" s="36"/>
      <c r="B158" s="37"/>
      <c r="C158" s="210" t="s">
        <v>229</v>
      </c>
      <c r="D158" s="210" t="s">
        <v>119</v>
      </c>
      <c r="E158" s="211" t="s">
        <v>230</v>
      </c>
      <c r="F158" s="212" t="s">
        <v>231</v>
      </c>
      <c r="G158" s="213" t="s">
        <v>191</v>
      </c>
      <c r="H158" s="214">
        <v>4</v>
      </c>
      <c r="I158" s="215"/>
      <c r="J158" s="216">
        <f>ROUND(I158*H158,2)</f>
        <v>0</v>
      </c>
      <c r="K158" s="217"/>
      <c r="L158" s="42"/>
      <c r="M158" s="218" t="s">
        <v>1</v>
      </c>
      <c r="N158" s="219" t="s">
        <v>38</v>
      </c>
      <c r="O158" s="89"/>
      <c r="P158" s="220">
        <f>O158*H158</f>
        <v>0</v>
      </c>
      <c r="Q158" s="220">
        <v>0.0016999999999999999</v>
      </c>
      <c r="R158" s="220">
        <f>Q158*H158</f>
        <v>0.0067999999999999996</v>
      </c>
      <c r="S158" s="220">
        <v>0</v>
      </c>
      <c r="T158" s="221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2" t="s">
        <v>123</v>
      </c>
      <c r="AT158" s="222" t="s">
        <v>119</v>
      </c>
      <c r="AU158" s="222" t="s">
        <v>80</v>
      </c>
      <c r="AY158" s="15" t="s">
        <v>116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5" t="s">
        <v>78</v>
      </c>
      <c r="BK158" s="223">
        <f>ROUND(I158*H158,2)</f>
        <v>0</v>
      </c>
      <c r="BL158" s="15" t="s">
        <v>123</v>
      </c>
      <c r="BM158" s="222" t="s">
        <v>232</v>
      </c>
    </row>
    <row r="159" s="13" customFormat="1">
      <c r="A159" s="13"/>
      <c r="B159" s="235"/>
      <c r="C159" s="236"/>
      <c r="D159" s="237" t="s">
        <v>162</v>
      </c>
      <c r="E159" s="236"/>
      <c r="F159" s="238" t="s">
        <v>233</v>
      </c>
      <c r="G159" s="236"/>
      <c r="H159" s="239">
        <v>4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162</v>
      </c>
      <c r="AU159" s="245" t="s">
        <v>80</v>
      </c>
      <c r="AV159" s="13" t="s">
        <v>80</v>
      </c>
      <c r="AW159" s="13" t="s">
        <v>4</v>
      </c>
      <c r="AX159" s="13" t="s">
        <v>78</v>
      </c>
      <c r="AY159" s="245" t="s">
        <v>116</v>
      </c>
    </row>
    <row r="160" s="2" customFormat="1" ht="16.5" customHeight="1">
      <c r="A160" s="36"/>
      <c r="B160" s="37"/>
      <c r="C160" s="210" t="s">
        <v>234</v>
      </c>
      <c r="D160" s="210" t="s">
        <v>119</v>
      </c>
      <c r="E160" s="211" t="s">
        <v>235</v>
      </c>
      <c r="F160" s="212" t="s">
        <v>236</v>
      </c>
      <c r="G160" s="213" t="s">
        <v>122</v>
      </c>
      <c r="H160" s="214">
        <v>4</v>
      </c>
      <c r="I160" s="215"/>
      <c r="J160" s="216">
        <f>ROUND(I160*H160,2)</f>
        <v>0</v>
      </c>
      <c r="K160" s="217"/>
      <c r="L160" s="42"/>
      <c r="M160" s="218" t="s">
        <v>1</v>
      </c>
      <c r="N160" s="219" t="s">
        <v>38</v>
      </c>
      <c r="O160" s="89"/>
      <c r="P160" s="220">
        <f>O160*H160</f>
        <v>0</v>
      </c>
      <c r="Q160" s="220">
        <v>0.00014999999999999999</v>
      </c>
      <c r="R160" s="220">
        <f>Q160*H160</f>
        <v>0.00059999999999999995</v>
      </c>
      <c r="S160" s="220">
        <v>0.039559999999999998</v>
      </c>
      <c r="T160" s="221">
        <f>S160*H160</f>
        <v>0.15823999999999999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2" t="s">
        <v>123</v>
      </c>
      <c r="AT160" s="222" t="s">
        <v>119</v>
      </c>
      <c r="AU160" s="222" t="s">
        <v>80</v>
      </c>
      <c r="AY160" s="15" t="s">
        <v>116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5" t="s">
        <v>78</v>
      </c>
      <c r="BK160" s="223">
        <f>ROUND(I160*H160,2)</f>
        <v>0</v>
      </c>
      <c r="BL160" s="15" t="s">
        <v>123</v>
      </c>
      <c r="BM160" s="222" t="s">
        <v>237</v>
      </c>
    </row>
    <row r="161" s="2" customFormat="1" ht="24.15" customHeight="1">
      <c r="A161" s="36"/>
      <c r="B161" s="37"/>
      <c r="C161" s="210" t="s">
        <v>238</v>
      </c>
      <c r="D161" s="210" t="s">
        <v>119</v>
      </c>
      <c r="E161" s="211" t="s">
        <v>239</v>
      </c>
      <c r="F161" s="212" t="s">
        <v>240</v>
      </c>
      <c r="G161" s="213" t="s">
        <v>122</v>
      </c>
      <c r="H161" s="214">
        <v>5</v>
      </c>
      <c r="I161" s="215"/>
      <c r="J161" s="216">
        <f>ROUND(I161*H161,2)</f>
        <v>0</v>
      </c>
      <c r="K161" s="217"/>
      <c r="L161" s="42"/>
      <c r="M161" s="218" t="s">
        <v>1</v>
      </c>
      <c r="N161" s="219" t="s">
        <v>38</v>
      </c>
      <c r="O161" s="89"/>
      <c r="P161" s="220">
        <f>O161*H161</f>
        <v>0</v>
      </c>
      <c r="Q161" s="220">
        <v>0.0016999999999999999</v>
      </c>
      <c r="R161" s="220">
        <f>Q161*H161</f>
        <v>0.0084999999999999989</v>
      </c>
      <c r="S161" s="220">
        <v>0</v>
      </c>
      <c r="T161" s="221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2" t="s">
        <v>123</v>
      </c>
      <c r="AT161" s="222" t="s">
        <v>119</v>
      </c>
      <c r="AU161" s="222" t="s">
        <v>80</v>
      </c>
      <c r="AY161" s="15" t="s">
        <v>116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5" t="s">
        <v>78</v>
      </c>
      <c r="BK161" s="223">
        <f>ROUND(I161*H161,2)</f>
        <v>0</v>
      </c>
      <c r="BL161" s="15" t="s">
        <v>123</v>
      </c>
      <c r="BM161" s="222" t="s">
        <v>241</v>
      </c>
    </row>
    <row r="162" s="2" customFormat="1" ht="24.15" customHeight="1">
      <c r="A162" s="36"/>
      <c r="B162" s="37"/>
      <c r="C162" s="210" t="s">
        <v>242</v>
      </c>
      <c r="D162" s="210" t="s">
        <v>119</v>
      </c>
      <c r="E162" s="211" t="s">
        <v>243</v>
      </c>
      <c r="F162" s="212" t="s">
        <v>244</v>
      </c>
      <c r="G162" s="213" t="s">
        <v>122</v>
      </c>
      <c r="H162" s="214">
        <v>5</v>
      </c>
      <c r="I162" s="215"/>
      <c r="J162" s="216">
        <f>ROUND(I162*H162,2)</f>
        <v>0</v>
      </c>
      <c r="K162" s="217"/>
      <c r="L162" s="42"/>
      <c r="M162" s="218" t="s">
        <v>1</v>
      </c>
      <c r="N162" s="219" t="s">
        <v>38</v>
      </c>
      <c r="O162" s="89"/>
      <c r="P162" s="220">
        <f>O162*H162</f>
        <v>0</v>
      </c>
      <c r="Q162" s="220">
        <v>0.0022000000000000001</v>
      </c>
      <c r="R162" s="220">
        <f>Q162*H162</f>
        <v>0.011000000000000001</v>
      </c>
      <c r="S162" s="220">
        <v>0</v>
      </c>
      <c r="T162" s="221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2" t="s">
        <v>123</v>
      </c>
      <c r="AT162" s="222" t="s">
        <v>119</v>
      </c>
      <c r="AU162" s="222" t="s">
        <v>80</v>
      </c>
      <c r="AY162" s="15" t="s">
        <v>116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5" t="s">
        <v>78</v>
      </c>
      <c r="BK162" s="223">
        <f>ROUND(I162*H162,2)</f>
        <v>0</v>
      </c>
      <c r="BL162" s="15" t="s">
        <v>123</v>
      </c>
      <c r="BM162" s="222" t="s">
        <v>245</v>
      </c>
    </row>
    <row r="163" s="2" customFormat="1" ht="33" customHeight="1">
      <c r="A163" s="36"/>
      <c r="B163" s="37"/>
      <c r="C163" s="210" t="s">
        <v>246</v>
      </c>
      <c r="D163" s="210" t="s">
        <v>119</v>
      </c>
      <c r="E163" s="211" t="s">
        <v>247</v>
      </c>
      <c r="F163" s="212" t="s">
        <v>248</v>
      </c>
      <c r="G163" s="213" t="s">
        <v>122</v>
      </c>
      <c r="H163" s="214">
        <v>5</v>
      </c>
      <c r="I163" s="215"/>
      <c r="J163" s="216">
        <f>ROUND(I163*H163,2)</f>
        <v>0</v>
      </c>
      <c r="K163" s="217"/>
      <c r="L163" s="42"/>
      <c r="M163" s="218" t="s">
        <v>1</v>
      </c>
      <c r="N163" s="219" t="s">
        <v>38</v>
      </c>
      <c r="O163" s="89"/>
      <c r="P163" s="220">
        <f>O163*H163</f>
        <v>0</v>
      </c>
      <c r="Q163" s="220">
        <v>0.0022899999999999999</v>
      </c>
      <c r="R163" s="220">
        <f>Q163*H163</f>
        <v>0.01145</v>
      </c>
      <c r="S163" s="220">
        <v>0</v>
      </c>
      <c r="T163" s="221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2" t="s">
        <v>123</v>
      </c>
      <c r="AT163" s="222" t="s">
        <v>119</v>
      </c>
      <c r="AU163" s="222" t="s">
        <v>80</v>
      </c>
      <c r="AY163" s="15" t="s">
        <v>116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5" t="s">
        <v>78</v>
      </c>
      <c r="BK163" s="223">
        <f>ROUND(I163*H163,2)</f>
        <v>0</v>
      </c>
      <c r="BL163" s="15" t="s">
        <v>123</v>
      </c>
      <c r="BM163" s="222" t="s">
        <v>249</v>
      </c>
    </row>
    <row r="164" s="2" customFormat="1" ht="33" customHeight="1">
      <c r="A164" s="36"/>
      <c r="B164" s="37"/>
      <c r="C164" s="210" t="s">
        <v>250</v>
      </c>
      <c r="D164" s="210" t="s">
        <v>119</v>
      </c>
      <c r="E164" s="211" t="s">
        <v>251</v>
      </c>
      <c r="F164" s="212" t="s">
        <v>252</v>
      </c>
      <c r="G164" s="213" t="s">
        <v>122</v>
      </c>
      <c r="H164" s="214">
        <v>20</v>
      </c>
      <c r="I164" s="215"/>
      <c r="J164" s="216">
        <f>ROUND(I164*H164,2)</f>
        <v>0</v>
      </c>
      <c r="K164" s="217"/>
      <c r="L164" s="42"/>
      <c r="M164" s="218" t="s">
        <v>1</v>
      </c>
      <c r="N164" s="219" t="s">
        <v>38</v>
      </c>
      <c r="O164" s="89"/>
      <c r="P164" s="220">
        <f>O164*H164</f>
        <v>0</v>
      </c>
      <c r="Q164" s="220">
        <v>0.0051799999999999997</v>
      </c>
      <c r="R164" s="220">
        <f>Q164*H164</f>
        <v>0.1036</v>
      </c>
      <c r="S164" s="220">
        <v>0</v>
      </c>
      <c r="T164" s="221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2" t="s">
        <v>123</v>
      </c>
      <c r="AT164" s="222" t="s">
        <v>119</v>
      </c>
      <c r="AU164" s="222" t="s">
        <v>80</v>
      </c>
      <c r="AY164" s="15" t="s">
        <v>116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5" t="s">
        <v>78</v>
      </c>
      <c r="BK164" s="223">
        <f>ROUND(I164*H164,2)</f>
        <v>0</v>
      </c>
      <c r="BL164" s="15" t="s">
        <v>123</v>
      </c>
      <c r="BM164" s="222" t="s">
        <v>253</v>
      </c>
    </row>
    <row r="165" s="2" customFormat="1" ht="33" customHeight="1">
      <c r="A165" s="36"/>
      <c r="B165" s="37"/>
      <c r="C165" s="210" t="s">
        <v>254</v>
      </c>
      <c r="D165" s="210" t="s">
        <v>119</v>
      </c>
      <c r="E165" s="211" t="s">
        <v>255</v>
      </c>
      <c r="F165" s="212" t="s">
        <v>256</v>
      </c>
      <c r="G165" s="213" t="s">
        <v>122</v>
      </c>
      <c r="H165" s="214">
        <v>20</v>
      </c>
      <c r="I165" s="215"/>
      <c r="J165" s="216">
        <f>ROUND(I165*H165,2)</f>
        <v>0</v>
      </c>
      <c r="K165" s="217"/>
      <c r="L165" s="42"/>
      <c r="M165" s="218" t="s">
        <v>1</v>
      </c>
      <c r="N165" s="219" t="s">
        <v>38</v>
      </c>
      <c r="O165" s="89"/>
      <c r="P165" s="220">
        <f>O165*H165</f>
        <v>0</v>
      </c>
      <c r="Q165" s="220">
        <v>0.0071399999999999996</v>
      </c>
      <c r="R165" s="220">
        <f>Q165*H165</f>
        <v>0.14279999999999998</v>
      </c>
      <c r="S165" s="220">
        <v>0</v>
      </c>
      <c r="T165" s="221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2" t="s">
        <v>123</v>
      </c>
      <c r="AT165" s="222" t="s">
        <v>119</v>
      </c>
      <c r="AU165" s="222" t="s">
        <v>80</v>
      </c>
      <c r="AY165" s="15" t="s">
        <v>116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5" t="s">
        <v>78</v>
      </c>
      <c r="BK165" s="223">
        <f>ROUND(I165*H165,2)</f>
        <v>0</v>
      </c>
      <c r="BL165" s="15" t="s">
        <v>123</v>
      </c>
      <c r="BM165" s="222" t="s">
        <v>257</v>
      </c>
    </row>
    <row r="166" s="2" customFormat="1" ht="24.15" customHeight="1">
      <c r="A166" s="36"/>
      <c r="B166" s="37"/>
      <c r="C166" s="210" t="s">
        <v>160</v>
      </c>
      <c r="D166" s="210" t="s">
        <v>119</v>
      </c>
      <c r="E166" s="211" t="s">
        <v>258</v>
      </c>
      <c r="F166" s="212" t="s">
        <v>259</v>
      </c>
      <c r="G166" s="213" t="s">
        <v>122</v>
      </c>
      <c r="H166" s="214">
        <v>40</v>
      </c>
      <c r="I166" s="215"/>
      <c r="J166" s="216">
        <f>ROUND(I166*H166,2)</f>
        <v>0</v>
      </c>
      <c r="K166" s="217"/>
      <c r="L166" s="42"/>
      <c r="M166" s="218" t="s">
        <v>1</v>
      </c>
      <c r="N166" s="219" t="s">
        <v>38</v>
      </c>
      <c r="O166" s="89"/>
      <c r="P166" s="220">
        <f>O166*H166</f>
        <v>0</v>
      </c>
      <c r="Q166" s="220">
        <v>0.00792</v>
      </c>
      <c r="R166" s="220">
        <f>Q166*H166</f>
        <v>0.31679999999999997</v>
      </c>
      <c r="S166" s="220">
        <v>0</v>
      </c>
      <c r="T166" s="22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2" t="s">
        <v>123</v>
      </c>
      <c r="AT166" s="222" t="s">
        <v>119</v>
      </c>
      <c r="AU166" s="222" t="s">
        <v>80</v>
      </c>
      <c r="AY166" s="15" t="s">
        <v>116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5" t="s">
        <v>78</v>
      </c>
      <c r="BK166" s="223">
        <f>ROUND(I166*H166,2)</f>
        <v>0</v>
      </c>
      <c r="BL166" s="15" t="s">
        <v>123</v>
      </c>
      <c r="BM166" s="222" t="s">
        <v>260</v>
      </c>
    </row>
    <row r="167" s="2" customFormat="1" ht="24.15" customHeight="1">
      <c r="A167" s="36"/>
      <c r="B167" s="37"/>
      <c r="C167" s="210" t="s">
        <v>261</v>
      </c>
      <c r="D167" s="210" t="s">
        <v>119</v>
      </c>
      <c r="E167" s="211" t="s">
        <v>262</v>
      </c>
      <c r="F167" s="212" t="s">
        <v>263</v>
      </c>
      <c r="G167" s="213" t="s">
        <v>175</v>
      </c>
      <c r="H167" s="246"/>
      <c r="I167" s="215"/>
      <c r="J167" s="216">
        <f>ROUND(I167*H167,2)</f>
        <v>0</v>
      </c>
      <c r="K167" s="217"/>
      <c r="L167" s="42"/>
      <c r="M167" s="218" t="s">
        <v>1</v>
      </c>
      <c r="N167" s="219" t="s">
        <v>38</v>
      </c>
      <c r="O167" s="89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2" t="s">
        <v>123</v>
      </c>
      <c r="AT167" s="222" t="s">
        <v>119</v>
      </c>
      <c r="AU167" s="222" t="s">
        <v>80</v>
      </c>
      <c r="AY167" s="15" t="s">
        <v>116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5" t="s">
        <v>78</v>
      </c>
      <c r="BK167" s="223">
        <f>ROUND(I167*H167,2)</f>
        <v>0</v>
      </c>
      <c r="BL167" s="15" t="s">
        <v>123</v>
      </c>
      <c r="BM167" s="222" t="s">
        <v>264</v>
      </c>
    </row>
    <row r="168" s="12" customFormat="1" ht="22.8" customHeight="1">
      <c r="A168" s="12"/>
      <c r="B168" s="194"/>
      <c r="C168" s="195"/>
      <c r="D168" s="196" t="s">
        <v>72</v>
      </c>
      <c r="E168" s="208" t="s">
        <v>265</v>
      </c>
      <c r="F168" s="208" t="s">
        <v>266</v>
      </c>
      <c r="G168" s="195"/>
      <c r="H168" s="195"/>
      <c r="I168" s="198"/>
      <c r="J168" s="209">
        <f>BK168</f>
        <v>0</v>
      </c>
      <c r="K168" s="195"/>
      <c r="L168" s="200"/>
      <c r="M168" s="201"/>
      <c r="N168" s="202"/>
      <c r="O168" s="202"/>
      <c r="P168" s="203">
        <f>SUM(P169:P223)</f>
        <v>0</v>
      </c>
      <c r="Q168" s="202"/>
      <c r="R168" s="203">
        <f>SUM(R169:R223)</f>
        <v>0.11901999999999997</v>
      </c>
      <c r="S168" s="202"/>
      <c r="T168" s="204">
        <f>SUM(T169:T223)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5" t="s">
        <v>80</v>
      </c>
      <c r="AT168" s="206" t="s">
        <v>72</v>
      </c>
      <c r="AU168" s="206" t="s">
        <v>78</v>
      </c>
      <c r="AY168" s="205" t="s">
        <v>116</v>
      </c>
      <c r="BK168" s="207">
        <f>SUM(BK169:BK223)</f>
        <v>0</v>
      </c>
    </row>
    <row r="169" s="2" customFormat="1" ht="24.15" customHeight="1">
      <c r="A169" s="36"/>
      <c r="B169" s="37"/>
      <c r="C169" s="210" t="s">
        <v>267</v>
      </c>
      <c r="D169" s="210" t="s">
        <v>119</v>
      </c>
      <c r="E169" s="211" t="s">
        <v>268</v>
      </c>
      <c r="F169" s="212" t="s">
        <v>269</v>
      </c>
      <c r="G169" s="213" t="s">
        <v>185</v>
      </c>
      <c r="H169" s="214">
        <v>1</v>
      </c>
      <c r="I169" s="215"/>
      <c r="J169" s="216">
        <f>ROUND(I169*H169,2)</f>
        <v>0</v>
      </c>
      <c r="K169" s="217"/>
      <c r="L169" s="42"/>
      <c r="M169" s="218" t="s">
        <v>1</v>
      </c>
      <c r="N169" s="219" t="s">
        <v>38</v>
      </c>
      <c r="O169" s="89"/>
      <c r="P169" s="220">
        <f>O169*H169</f>
        <v>0</v>
      </c>
      <c r="Q169" s="220">
        <v>0.00062</v>
      </c>
      <c r="R169" s="220">
        <f>Q169*H169</f>
        <v>0.00062</v>
      </c>
      <c r="S169" s="220">
        <v>0</v>
      </c>
      <c r="T169" s="221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2" t="s">
        <v>123</v>
      </c>
      <c r="AT169" s="222" t="s">
        <v>119</v>
      </c>
      <c r="AU169" s="222" t="s">
        <v>80</v>
      </c>
      <c r="AY169" s="15" t="s">
        <v>116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5" t="s">
        <v>78</v>
      </c>
      <c r="BK169" s="223">
        <f>ROUND(I169*H169,2)</f>
        <v>0</v>
      </c>
      <c r="BL169" s="15" t="s">
        <v>123</v>
      </c>
      <c r="BM169" s="222" t="s">
        <v>270</v>
      </c>
    </row>
    <row r="170" s="2" customFormat="1" ht="24.15" customHeight="1">
      <c r="A170" s="36"/>
      <c r="B170" s="37"/>
      <c r="C170" s="210" t="s">
        <v>271</v>
      </c>
      <c r="D170" s="210" t="s">
        <v>119</v>
      </c>
      <c r="E170" s="211" t="s">
        <v>272</v>
      </c>
      <c r="F170" s="212" t="s">
        <v>273</v>
      </c>
      <c r="G170" s="213" t="s">
        <v>185</v>
      </c>
      <c r="H170" s="214">
        <v>1</v>
      </c>
      <c r="I170" s="215"/>
      <c r="J170" s="216">
        <f>ROUND(I170*H170,2)</f>
        <v>0</v>
      </c>
      <c r="K170" s="217"/>
      <c r="L170" s="42"/>
      <c r="M170" s="218" t="s">
        <v>1</v>
      </c>
      <c r="N170" s="219" t="s">
        <v>38</v>
      </c>
      <c r="O170" s="89"/>
      <c r="P170" s="220">
        <f>O170*H170</f>
        <v>0</v>
      </c>
      <c r="Q170" s="220">
        <v>0.00062</v>
      </c>
      <c r="R170" s="220">
        <f>Q170*H170</f>
        <v>0.00062</v>
      </c>
      <c r="S170" s="220">
        <v>0</v>
      </c>
      <c r="T170" s="221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2" t="s">
        <v>123</v>
      </c>
      <c r="AT170" s="222" t="s">
        <v>119</v>
      </c>
      <c r="AU170" s="222" t="s">
        <v>80</v>
      </c>
      <c r="AY170" s="15" t="s">
        <v>116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5" t="s">
        <v>78</v>
      </c>
      <c r="BK170" s="223">
        <f>ROUND(I170*H170,2)</f>
        <v>0</v>
      </c>
      <c r="BL170" s="15" t="s">
        <v>123</v>
      </c>
      <c r="BM170" s="222" t="s">
        <v>274</v>
      </c>
    </row>
    <row r="171" s="2" customFormat="1" ht="24.15" customHeight="1">
      <c r="A171" s="36"/>
      <c r="B171" s="37"/>
      <c r="C171" s="210" t="s">
        <v>275</v>
      </c>
      <c r="D171" s="210" t="s">
        <v>119</v>
      </c>
      <c r="E171" s="211" t="s">
        <v>276</v>
      </c>
      <c r="F171" s="212" t="s">
        <v>277</v>
      </c>
      <c r="G171" s="213" t="s">
        <v>185</v>
      </c>
      <c r="H171" s="214">
        <v>1</v>
      </c>
      <c r="I171" s="215"/>
      <c r="J171" s="216">
        <f>ROUND(I171*H171,2)</f>
        <v>0</v>
      </c>
      <c r="K171" s="217"/>
      <c r="L171" s="42"/>
      <c r="M171" s="218" t="s">
        <v>1</v>
      </c>
      <c r="N171" s="219" t="s">
        <v>38</v>
      </c>
      <c r="O171" s="89"/>
      <c r="P171" s="220">
        <f>O171*H171</f>
        <v>0</v>
      </c>
      <c r="Q171" s="220">
        <v>0.00062</v>
      </c>
      <c r="R171" s="220">
        <f>Q171*H171</f>
        <v>0.00062</v>
      </c>
      <c r="S171" s="220">
        <v>0</v>
      </c>
      <c r="T171" s="221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2" t="s">
        <v>123</v>
      </c>
      <c r="AT171" s="222" t="s">
        <v>119</v>
      </c>
      <c r="AU171" s="222" t="s">
        <v>80</v>
      </c>
      <c r="AY171" s="15" t="s">
        <v>116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5" t="s">
        <v>78</v>
      </c>
      <c r="BK171" s="223">
        <f>ROUND(I171*H171,2)</f>
        <v>0</v>
      </c>
      <c r="BL171" s="15" t="s">
        <v>123</v>
      </c>
      <c r="BM171" s="222" t="s">
        <v>278</v>
      </c>
    </row>
    <row r="172" s="2" customFormat="1" ht="24.15" customHeight="1">
      <c r="A172" s="36"/>
      <c r="B172" s="37"/>
      <c r="C172" s="210" t="s">
        <v>279</v>
      </c>
      <c r="D172" s="210" t="s">
        <v>119</v>
      </c>
      <c r="E172" s="211" t="s">
        <v>280</v>
      </c>
      <c r="F172" s="212" t="s">
        <v>281</v>
      </c>
      <c r="G172" s="213" t="s">
        <v>185</v>
      </c>
      <c r="H172" s="214">
        <v>3</v>
      </c>
      <c r="I172" s="215"/>
      <c r="J172" s="216">
        <f>ROUND(I172*H172,2)</f>
        <v>0</v>
      </c>
      <c r="K172" s="217"/>
      <c r="L172" s="42"/>
      <c r="M172" s="218" t="s">
        <v>1</v>
      </c>
      <c r="N172" s="219" t="s">
        <v>38</v>
      </c>
      <c r="O172" s="89"/>
      <c r="P172" s="220">
        <f>O172*H172</f>
        <v>0</v>
      </c>
      <c r="Q172" s="220">
        <v>0.00062</v>
      </c>
      <c r="R172" s="220">
        <f>Q172*H172</f>
        <v>0.0018600000000000001</v>
      </c>
      <c r="S172" s="220">
        <v>0</v>
      </c>
      <c r="T172" s="221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2" t="s">
        <v>123</v>
      </c>
      <c r="AT172" s="222" t="s">
        <v>119</v>
      </c>
      <c r="AU172" s="222" t="s">
        <v>80</v>
      </c>
      <c r="AY172" s="15" t="s">
        <v>116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5" t="s">
        <v>78</v>
      </c>
      <c r="BK172" s="223">
        <f>ROUND(I172*H172,2)</f>
        <v>0</v>
      </c>
      <c r="BL172" s="15" t="s">
        <v>123</v>
      </c>
      <c r="BM172" s="222" t="s">
        <v>282</v>
      </c>
    </row>
    <row r="173" s="2" customFormat="1" ht="24.15" customHeight="1">
      <c r="A173" s="36"/>
      <c r="B173" s="37"/>
      <c r="C173" s="210" t="s">
        <v>283</v>
      </c>
      <c r="D173" s="210" t="s">
        <v>119</v>
      </c>
      <c r="E173" s="211" t="s">
        <v>284</v>
      </c>
      <c r="F173" s="212" t="s">
        <v>285</v>
      </c>
      <c r="G173" s="213" t="s">
        <v>185</v>
      </c>
      <c r="H173" s="214">
        <v>3</v>
      </c>
      <c r="I173" s="215"/>
      <c r="J173" s="216">
        <f>ROUND(I173*H173,2)</f>
        <v>0</v>
      </c>
      <c r="K173" s="217"/>
      <c r="L173" s="42"/>
      <c r="M173" s="218" t="s">
        <v>1</v>
      </c>
      <c r="N173" s="219" t="s">
        <v>38</v>
      </c>
      <c r="O173" s="89"/>
      <c r="P173" s="220">
        <f>O173*H173</f>
        <v>0</v>
      </c>
      <c r="Q173" s="220">
        <v>0.00062</v>
      </c>
      <c r="R173" s="220">
        <f>Q173*H173</f>
        <v>0.0018600000000000001</v>
      </c>
      <c r="S173" s="220">
        <v>0</v>
      </c>
      <c r="T173" s="221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2" t="s">
        <v>123</v>
      </c>
      <c r="AT173" s="222" t="s">
        <v>119</v>
      </c>
      <c r="AU173" s="222" t="s">
        <v>80</v>
      </c>
      <c r="AY173" s="15" t="s">
        <v>116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5" t="s">
        <v>78</v>
      </c>
      <c r="BK173" s="223">
        <f>ROUND(I173*H173,2)</f>
        <v>0</v>
      </c>
      <c r="BL173" s="15" t="s">
        <v>123</v>
      </c>
      <c r="BM173" s="222" t="s">
        <v>286</v>
      </c>
    </row>
    <row r="174" s="2" customFormat="1" ht="24.15" customHeight="1">
      <c r="A174" s="36"/>
      <c r="B174" s="37"/>
      <c r="C174" s="210" t="s">
        <v>287</v>
      </c>
      <c r="D174" s="210" t="s">
        <v>119</v>
      </c>
      <c r="E174" s="211" t="s">
        <v>288</v>
      </c>
      <c r="F174" s="212" t="s">
        <v>289</v>
      </c>
      <c r="G174" s="213" t="s">
        <v>185</v>
      </c>
      <c r="H174" s="214">
        <v>2</v>
      </c>
      <c r="I174" s="215"/>
      <c r="J174" s="216">
        <f>ROUND(I174*H174,2)</f>
        <v>0</v>
      </c>
      <c r="K174" s="217"/>
      <c r="L174" s="42"/>
      <c r="M174" s="218" t="s">
        <v>1</v>
      </c>
      <c r="N174" s="219" t="s">
        <v>38</v>
      </c>
      <c r="O174" s="89"/>
      <c r="P174" s="220">
        <f>O174*H174</f>
        <v>0</v>
      </c>
      <c r="Q174" s="220">
        <v>0.00062</v>
      </c>
      <c r="R174" s="220">
        <f>Q174*H174</f>
        <v>0.00124</v>
      </c>
      <c r="S174" s="220">
        <v>0</v>
      </c>
      <c r="T174" s="221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2" t="s">
        <v>123</v>
      </c>
      <c r="AT174" s="222" t="s">
        <v>119</v>
      </c>
      <c r="AU174" s="222" t="s">
        <v>80</v>
      </c>
      <c r="AY174" s="15" t="s">
        <v>116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5" t="s">
        <v>78</v>
      </c>
      <c r="BK174" s="223">
        <f>ROUND(I174*H174,2)</f>
        <v>0</v>
      </c>
      <c r="BL174" s="15" t="s">
        <v>123</v>
      </c>
      <c r="BM174" s="222" t="s">
        <v>290</v>
      </c>
    </row>
    <row r="175" s="2" customFormat="1" ht="24.15" customHeight="1">
      <c r="A175" s="36"/>
      <c r="B175" s="37"/>
      <c r="C175" s="210" t="s">
        <v>291</v>
      </c>
      <c r="D175" s="210" t="s">
        <v>119</v>
      </c>
      <c r="E175" s="211" t="s">
        <v>292</v>
      </c>
      <c r="F175" s="212" t="s">
        <v>293</v>
      </c>
      <c r="G175" s="213" t="s">
        <v>185</v>
      </c>
      <c r="H175" s="214">
        <v>2</v>
      </c>
      <c r="I175" s="215"/>
      <c r="J175" s="216">
        <f>ROUND(I175*H175,2)</f>
        <v>0</v>
      </c>
      <c r="K175" s="217"/>
      <c r="L175" s="42"/>
      <c r="M175" s="218" t="s">
        <v>1</v>
      </c>
      <c r="N175" s="219" t="s">
        <v>38</v>
      </c>
      <c r="O175" s="89"/>
      <c r="P175" s="220">
        <f>O175*H175</f>
        <v>0</v>
      </c>
      <c r="Q175" s="220">
        <v>0.00062</v>
      </c>
      <c r="R175" s="220">
        <f>Q175*H175</f>
        <v>0.00124</v>
      </c>
      <c r="S175" s="220">
        <v>0</v>
      </c>
      <c r="T175" s="221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2" t="s">
        <v>123</v>
      </c>
      <c r="AT175" s="222" t="s">
        <v>119</v>
      </c>
      <c r="AU175" s="222" t="s">
        <v>80</v>
      </c>
      <c r="AY175" s="15" t="s">
        <v>116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5" t="s">
        <v>78</v>
      </c>
      <c r="BK175" s="223">
        <f>ROUND(I175*H175,2)</f>
        <v>0</v>
      </c>
      <c r="BL175" s="15" t="s">
        <v>123</v>
      </c>
      <c r="BM175" s="222" t="s">
        <v>294</v>
      </c>
    </row>
    <row r="176" s="2" customFormat="1" ht="16.5" customHeight="1">
      <c r="A176" s="36"/>
      <c r="B176" s="37"/>
      <c r="C176" s="210" t="s">
        <v>295</v>
      </c>
      <c r="D176" s="210" t="s">
        <v>119</v>
      </c>
      <c r="E176" s="211" t="s">
        <v>296</v>
      </c>
      <c r="F176" s="212" t="s">
        <v>297</v>
      </c>
      <c r="G176" s="213" t="s">
        <v>185</v>
      </c>
      <c r="H176" s="214">
        <v>1</v>
      </c>
      <c r="I176" s="215"/>
      <c r="J176" s="216">
        <f>ROUND(I176*H176,2)</f>
        <v>0</v>
      </c>
      <c r="K176" s="217"/>
      <c r="L176" s="42"/>
      <c r="M176" s="218" t="s">
        <v>1</v>
      </c>
      <c r="N176" s="219" t="s">
        <v>38</v>
      </c>
      <c r="O176" s="89"/>
      <c r="P176" s="220">
        <f>O176*H176</f>
        <v>0</v>
      </c>
      <c r="Q176" s="220">
        <v>0.00062</v>
      </c>
      <c r="R176" s="220">
        <f>Q176*H176</f>
        <v>0.00062</v>
      </c>
      <c r="S176" s="220">
        <v>0</v>
      </c>
      <c r="T176" s="221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2" t="s">
        <v>123</v>
      </c>
      <c r="AT176" s="222" t="s">
        <v>119</v>
      </c>
      <c r="AU176" s="222" t="s">
        <v>80</v>
      </c>
      <c r="AY176" s="15" t="s">
        <v>116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5" t="s">
        <v>78</v>
      </c>
      <c r="BK176" s="223">
        <f>ROUND(I176*H176,2)</f>
        <v>0</v>
      </c>
      <c r="BL176" s="15" t="s">
        <v>123</v>
      </c>
      <c r="BM176" s="222" t="s">
        <v>298</v>
      </c>
    </row>
    <row r="177" s="13" customFormat="1">
      <c r="A177" s="13"/>
      <c r="B177" s="235"/>
      <c r="C177" s="236"/>
      <c r="D177" s="237" t="s">
        <v>162</v>
      </c>
      <c r="E177" s="236"/>
      <c r="F177" s="238" t="s">
        <v>299</v>
      </c>
      <c r="G177" s="236"/>
      <c r="H177" s="239">
        <v>1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162</v>
      </c>
      <c r="AU177" s="245" t="s">
        <v>80</v>
      </c>
      <c r="AV177" s="13" t="s">
        <v>80</v>
      </c>
      <c r="AW177" s="13" t="s">
        <v>4</v>
      </c>
      <c r="AX177" s="13" t="s">
        <v>78</v>
      </c>
      <c r="AY177" s="245" t="s">
        <v>116</v>
      </c>
    </row>
    <row r="178" s="2" customFormat="1" ht="21.75" customHeight="1">
      <c r="A178" s="36"/>
      <c r="B178" s="37"/>
      <c r="C178" s="210" t="s">
        <v>300</v>
      </c>
      <c r="D178" s="210" t="s">
        <v>119</v>
      </c>
      <c r="E178" s="211" t="s">
        <v>301</v>
      </c>
      <c r="F178" s="212" t="s">
        <v>302</v>
      </c>
      <c r="G178" s="213" t="s">
        <v>185</v>
      </c>
      <c r="H178" s="214">
        <v>1</v>
      </c>
      <c r="I178" s="215"/>
      <c r="J178" s="216">
        <f>ROUND(I178*H178,2)</f>
        <v>0</v>
      </c>
      <c r="K178" s="217"/>
      <c r="L178" s="42"/>
      <c r="M178" s="218" t="s">
        <v>1</v>
      </c>
      <c r="N178" s="219" t="s">
        <v>38</v>
      </c>
      <c r="O178" s="89"/>
      <c r="P178" s="220">
        <f>O178*H178</f>
        <v>0</v>
      </c>
      <c r="Q178" s="220">
        <v>0.00062</v>
      </c>
      <c r="R178" s="220">
        <f>Q178*H178</f>
        <v>0.00062</v>
      </c>
      <c r="S178" s="220">
        <v>0</v>
      </c>
      <c r="T178" s="221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2" t="s">
        <v>123</v>
      </c>
      <c r="AT178" s="222" t="s">
        <v>119</v>
      </c>
      <c r="AU178" s="222" t="s">
        <v>80</v>
      </c>
      <c r="AY178" s="15" t="s">
        <v>116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5" t="s">
        <v>78</v>
      </c>
      <c r="BK178" s="223">
        <f>ROUND(I178*H178,2)</f>
        <v>0</v>
      </c>
      <c r="BL178" s="15" t="s">
        <v>123</v>
      </c>
      <c r="BM178" s="222" t="s">
        <v>303</v>
      </c>
    </row>
    <row r="179" s="13" customFormat="1">
      <c r="A179" s="13"/>
      <c r="B179" s="235"/>
      <c r="C179" s="236"/>
      <c r="D179" s="237" t="s">
        <v>162</v>
      </c>
      <c r="E179" s="236"/>
      <c r="F179" s="238" t="s">
        <v>304</v>
      </c>
      <c r="G179" s="236"/>
      <c r="H179" s="239">
        <v>1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162</v>
      </c>
      <c r="AU179" s="245" t="s">
        <v>80</v>
      </c>
      <c r="AV179" s="13" t="s">
        <v>80</v>
      </c>
      <c r="AW179" s="13" t="s">
        <v>4</v>
      </c>
      <c r="AX179" s="13" t="s">
        <v>78</v>
      </c>
      <c r="AY179" s="245" t="s">
        <v>116</v>
      </c>
    </row>
    <row r="180" s="2" customFormat="1" ht="16.5" customHeight="1">
      <c r="A180" s="36"/>
      <c r="B180" s="37"/>
      <c r="C180" s="210" t="s">
        <v>305</v>
      </c>
      <c r="D180" s="210" t="s">
        <v>119</v>
      </c>
      <c r="E180" s="211" t="s">
        <v>306</v>
      </c>
      <c r="F180" s="212" t="s">
        <v>307</v>
      </c>
      <c r="G180" s="213" t="s">
        <v>185</v>
      </c>
      <c r="H180" s="214">
        <v>1</v>
      </c>
      <c r="I180" s="215"/>
      <c r="J180" s="216">
        <f>ROUND(I180*H180,2)</f>
        <v>0</v>
      </c>
      <c r="K180" s="217"/>
      <c r="L180" s="42"/>
      <c r="M180" s="218" t="s">
        <v>1</v>
      </c>
      <c r="N180" s="219" t="s">
        <v>38</v>
      </c>
      <c r="O180" s="89"/>
      <c r="P180" s="220">
        <f>O180*H180</f>
        <v>0</v>
      </c>
      <c r="Q180" s="220">
        <v>0.00062</v>
      </c>
      <c r="R180" s="220">
        <f>Q180*H180</f>
        <v>0.00062</v>
      </c>
      <c r="S180" s="220">
        <v>0</v>
      </c>
      <c r="T180" s="221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2" t="s">
        <v>123</v>
      </c>
      <c r="AT180" s="222" t="s">
        <v>119</v>
      </c>
      <c r="AU180" s="222" t="s">
        <v>80</v>
      </c>
      <c r="AY180" s="15" t="s">
        <v>116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5" t="s">
        <v>78</v>
      </c>
      <c r="BK180" s="223">
        <f>ROUND(I180*H180,2)</f>
        <v>0</v>
      </c>
      <c r="BL180" s="15" t="s">
        <v>123</v>
      </c>
      <c r="BM180" s="222" t="s">
        <v>308</v>
      </c>
    </row>
    <row r="181" s="13" customFormat="1">
      <c r="A181" s="13"/>
      <c r="B181" s="235"/>
      <c r="C181" s="236"/>
      <c r="D181" s="237" t="s">
        <v>162</v>
      </c>
      <c r="E181" s="236"/>
      <c r="F181" s="238" t="s">
        <v>309</v>
      </c>
      <c r="G181" s="236"/>
      <c r="H181" s="239">
        <v>1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162</v>
      </c>
      <c r="AU181" s="245" t="s">
        <v>80</v>
      </c>
      <c r="AV181" s="13" t="s">
        <v>80</v>
      </c>
      <c r="AW181" s="13" t="s">
        <v>4</v>
      </c>
      <c r="AX181" s="13" t="s">
        <v>78</v>
      </c>
      <c r="AY181" s="245" t="s">
        <v>116</v>
      </c>
    </row>
    <row r="182" s="2" customFormat="1" ht="16.5" customHeight="1">
      <c r="A182" s="36"/>
      <c r="B182" s="37"/>
      <c r="C182" s="210" t="s">
        <v>310</v>
      </c>
      <c r="D182" s="210" t="s">
        <v>119</v>
      </c>
      <c r="E182" s="211" t="s">
        <v>311</v>
      </c>
      <c r="F182" s="212" t="s">
        <v>312</v>
      </c>
      <c r="G182" s="213" t="s">
        <v>185</v>
      </c>
      <c r="H182" s="214">
        <v>1</v>
      </c>
      <c r="I182" s="215"/>
      <c r="J182" s="216">
        <f>ROUND(I182*H182,2)</f>
        <v>0</v>
      </c>
      <c r="K182" s="217"/>
      <c r="L182" s="42"/>
      <c r="M182" s="218" t="s">
        <v>1</v>
      </c>
      <c r="N182" s="219" t="s">
        <v>38</v>
      </c>
      <c r="O182" s="89"/>
      <c r="P182" s="220">
        <f>O182*H182</f>
        <v>0</v>
      </c>
      <c r="Q182" s="220">
        <v>0.00062</v>
      </c>
      <c r="R182" s="220">
        <f>Q182*H182</f>
        <v>0.00062</v>
      </c>
      <c r="S182" s="220">
        <v>0</v>
      </c>
      <c r="T182" s="221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2" t="s">
        <v>123</v>
      </c>
      <c r="AT182" s="222" t="s">
        <v>119</v>
      </c>
      <c r="AU182" s="222" t="s">
        <v>80</v>
      </c>
      <c r="AY182" s="15" t="s">
        <v>116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5" t="s">
        <v>78</v>
      </c>
      <c r="BK182" s="223">
        <f>ROUND(I182*H182,2)</f>
        <v>0</v>
      </c>
      <c r="BL182" s="15" t="s">
        <v>123</v>
      </c>
      <c r="BM182" s="222" t="s">
        <v>313</v>
      </c>
    </row>
    <row r="183" s="13" customFormat="1">
      <c r="A183" s="13"/>
      <c r="B183" s="235"/>
      <c r="C183" s="236"/>
      <c r="D183" s="237" t="s">
        <v>162</v>
      </c>
      <c r="E183" s="236"/>
      <c r="F183" s="238" t="s">
        <v>309</v>
      </c>
      <c r="G183" s="236"/>
      <c r="H183" s="239">
        <v>1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162</v>
      </c>
      <c r="AU183" s="245" t="s">
        <v>80</v>
      </c>
      <c r="AV183" s="13" t="s">
        <v>80</v>
      </c>
      <c r="AW183" s="13" t="s">
        <v>4</v>
      </c>
      <c r="AX183" s="13" t="s">
        <v>78</v>
      </c>
      <c r="AY183" s="245" t="s">
        <v>116</v>
      </c>
    </row>
    <row r="184" s="2" customFormat="1" ht="16.5" customHeight="1">
      <c r="A184" s="36"/>
      <c r="B184" s="37"/>
      <c r="C184" s="210" t="s">
        <v>314</v>
      </c>
      <c r="D184" s="210" t="s">
        <v>119</v>
      </c>
      <c r="E184" s="211" t="s">
        <v>315</v>
      </c>
      <c r="F184" s="212" t="s">
        <v>316</v>
      </c>
      <c r="G184" s="213" t="s">
        <v>185</v>
      </c>
      <c r="H184" s="214">
        <v>1</v>
      </c>
      <c r="I184" s="215"/>
      <c r="J184" s="216">
        <f>ROUND(I184*H184,2)</f>
        <v>0</v>
      </c>
      <c r="K184" s="217"/>
      <c r="L184" s="42"/>
      <c r="M184" s="218" t="s">
        <v>1</v>
      </c>
      <c r="N184" s="219" t="s">
        <v>38</v>
      </c>
      <c r="O184" s="89"/>
      <c r="P184" s="220">
        <f>O184*H184</f>
        <v>0</v>
      </c>
      <c r="Q184" s="220">
        <v>0.00062</v>
      </c>
      <c r="R184" s="220">
        <f>Q184*H184</f>
        <v>0.00062</v>
      </c>
      <c r="S184" s="220">
        <v>0</v>
      </c>
      <c r="T184" s="221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2" t="s">
        <v>123</v>
      </c>
      <c r="AT184" s="222" t="s">
        <v>119</v>
      </c>
      <c r="AU184" s="222" t="s">
        <v>80</v>
      </c>
      <c r="AY184" s="15" t="s">
        <v>116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5" t="s">
        <v>78</v>
      </c>
      <c r="BK184" s="223">
        <f>ROUND(I184*H184,2)</f>
        <v>0</v>
      </c>
      <c r="BL184" s="15" t="s">
        <v>123</v>
      </c>
      <c r="BM184" s="222" t="s">
        <v>317</v>
      </c>
    </row>
    <row r="185" s="13" customFormat="1">
      <c r="A185" s="13"/>
      <c r="B185" s="235"/>
      <c r="C185" s="236"/>
      <c r="D185" s="237" t="s">
        <v>162</v>
      </c>
      <c r="E185" s="236"/>
      <c r="F185" s="238" t="s">
        <v>309</v>
      </c>
      <c r="G185" s="236"/>
      <c r="H185" s="239">
        <v>1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162</v>
      </c>
      <c r="AU185" s="245" t="s">
        <v>80</v>
      </c>
      <c r="AV185" s="13" t="s">
        <v>80</v>
      </c>
      <c r="AW185" s="13" t="s">
        <v>4</v>
      </c>
      <c r="AX185" s="13" t="s">
        <v>78</v>
      </c>
      <c r="AY185" s="245" t="s">
        <v>116</v>
      </c>
    </row>
    <row r="186" s="2" customFormat="1" ht="16.5" customHeight="1">
      <c r="A186" s="36"/>
      <c r="B186" s="37"/>
      <c r="C186" s="210" t="s">
        <v>318</v>
      </c>
      <c r="D186" s="210" t="s">
        <v>119</v>
      </c>
      <c r="E186" s="211" t="s">
        <v>319</v>
      </c>
      <c r="F186" s="212" t="s">
        <v>320</v>
      </c>
      <c r="G186" s="213" t="s">
        <v>185</v>
      </c>
      <c r="H186" s="214">
        <v>1</v>
      </c>
      <c r="I186" s="215"/>
      <c r="J186" s="216">
        <f>ROUND(I186*H186,2)</f>
        <v>0</v>
      </c>
      <c r="K186" s="217"/>
      <c r="L186" s="42"/>
      <c r="M186" s="218" t="s">
        <v>1</v>
      </c>
      <c r="N186" s="219" t="s">
        <v>38</v>
      </c>
      <c r="O186" s="89"/>
      <c r="P186" s="220">
        <f>O186*H186</f>
        <v>0</v>
      </c>
      <c r="Q186" s="220">
        <v>0.00062</v>
      </c>
      <c r="R186" s="220">
        <f>Q186*H186</f>
        <v>0.00062</v>
      </c>
      <c r="S186" s="220">
        <v>0</v>
      </c>
      <c r="T186" s="221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2" t="s">
        <v>123</v>
      </c>
      <c r="AT186" s="222" t="s">
        <v>119</v>
      </c>
      <c r="AU186" s="222" t="s">
        <v>80</v>
      </c>
      <c r="AY186" s="15" t="s">
        <v>116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5" t="s">
        <v>78</v>
      </c>
      <c r="BK186" s="223">
        <f>ROUND(I186*H186,2)</f>
        <v>0</v>
      </c>
      <c r="BL186" s="15" t="s">
        <v>123</v>
      </c>
      <c r="BM186" s="222" t="s">
        <v>321</v>
      </c>
    </row>
    <row r="187" s="13" customFormat="1">
      <c r="A187" s="13"/>
      <c r="B187" s="235"/>
      <c r="C187" s="236"/>
      <c r="D187" s="237" t="s">
        <v>162</v>
      </c>
      <c r="E187" s="236"/>
      <c r="F187" s="238" t="s">
        <v>309</v>
      </c>
      <c r="G187" s="236"/>
      <c r="H187" s="239">
        <v>1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162</v>
      </c>
      <c r="AU187" s="245" t="s">
        <v>80</v>
      </c>
      <c r="AV187" s="13" t="s">
        <v>80</v>
      </c>
      <c r="AW187" s="13" t="s">
        <v>4</v>
      </c>
      <c r="AX187" s="13" t="s">
        <v>78</v>
      </c>
      <c r="AY187" s="245" t="s">
        <v>116</v>
      </c>
    </row>
    <row r="188" s="2" customFormat="1" ht="21.75" customHeight="1">
      <c r="A188" s="36"/>
      <c r="B188" s="37"/>
      <c r="C188" s="210" t="s">
        <v>322</v>
      </c>
      <c r="D188" s="210" t="s">
        <v>119</v>
      </c>
      <c r="E188" s="211" t="s">
        <v>323</v>
      </c>
      <c r="F188" s="212" t="s">
        <v>324</v>
      </c>
      <c r="G188" s="213" t="s">
        <v>185</v>
      </c>
      <c r="H188" s="214">
        <v>1</v>
      </c>
      <c r="I188" s="215"/>
      <c r="J188" s="216">
        <f>ROUND(I188*H188,2)</f>
        <v>0</v>
      </c>
      <c r="K188" s="217"/>
      <c r="L188" s="42"/>
      <c r="M188" s="218" t="s">
        <v>1</v>
      </c>
      <c r="N188" s="219" t="s">
        <v>38</v>
      </c>
      <c r="O188" s="89"/>
      <c r="P188" s="220">
        <f>O188*H188</f>
        <v>0</v>
      </c>
      <c r="Q188" s="220">
        <v>0.00062</v>
      </c>
      <c r="R188" s="220">
        <f>Q188*H188</f>
        <v>0.00062</v>
      </c>
      <c r="S188" s="220">
        <v>0</v>
      </c>
      <c r="T188" s="221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2" t="s">
        <v>123</v>
      </c>
      <c r="AT188" s="222" t="s">
        <v>119</v>
      </c>
      <c r="AU188" s="222" t="s">
        <v>80</v>
      </c>
      <c r="AY188" s="15" t="s">
        <v>116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5" t="s">
        <v>78</v>
      </c>
      <c r="BK188" s="223">
        <f>ROUND(I188*H188,2)</f>
        <v>0</v>
      </c>
      <c r="BL188" s="15" t="s">
        <v>123</v>
      </c>
      <c r="BM188" s="222" t="s">
        <v>325</v>
      </c>
    </row>
    <row r="189" s="13" customFormat="1">
      <c r="A189" s="13"/>
      <c r="B189" s="235"/>
      <c r="C189" s="236"/>
      <c r="D189" s="237" t="s">
        <v>162</v>
      </c>
      <c r="E189" s="236"/>
      <c r="F189" s="238" t="s">
        <v>309</v>
      </c>
      <c r="G189" s="236"/>
      <c r="H189" s="239">
        <v>1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162</v>
      </c>
      <c r="AU189" s="245" t="s">
        <v>80</v>
      </c>
      <c r="AV189" s="13" t="s">
        <v>80</v>
      </c>
      <c r="AW189" s="13" t="s">
        <v>4</v>
      </c>
      <c r="AX189" s="13" t="s">
        <v>78</v>
      </c>
      <c r="AY189" s="245" t="s">
        <v>116</v>
      </c>
    </row>
    <row r="190" s="2" customFormat="1" ht="49.05" customHeight="1">
      <c r="A190" s="36"/>
      <c r="B190" s="37"/>
      <c r="C190" s="210" t="s">
        <v>326</v>
      </c>
      <c r="D190" s="210" t="s">
        <v>119</v>
      </c>
      <c r="E190" s="211" t="s">
        <v>327</v>
      </c>
      <c r="F190" s="212" t="s">
        <v>328</v>
      </c>
      <c r="G190" s="213" t="s">
        <v>185</v>
      </c>
      <c r="H190" s="214">
        <v>1</v>
      </c>
      <c r="I190" s="215"/>
      <c r="J190" s="216">
        <f>ROUND(I190*H190,2)</f>
        <v>0</v>
      </c>
      <c r="K190" s="217"/>
      <c r="L190" s="42"/>
      <c r="M190" s="218" t="s">
        <v>1</v>
      </c>
      <c r="N190" s="219" t="s">
        <v>38</v>
      </c>
      <c r="O190" s="89"/>
      <c r="P190" s="220">
        <f>O190*H190</f>
        <v>0</v>
      </c>
      <c r="Q190" s="220">
        <v>0.00062</v>
      </c>
      <c r="R190" s="220">
        <f>Q190*H190</f>
        <v>0.00062</v>
      </c>
      <c r="S190" s="220">
        <v>0</v>
      </c>
      <c r="T190" s="221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2" t="s">
        <v>123</v>
      </c>
      <c r="AT190" s="222" t="s">
        <v>119</v>
      </c>
      <c r="AU190" s="222" t="s">
        <v>80</v>
      </c>
      <c r="AY190" s="15" t="s">
        <v>116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5" t="s">
        <v>78</v>
      </c>
      <c r="BK190" s="223">
        <f>ROUND(I190*H190,2)</f>
        <v>0</v>
      </c>
      <c r="BL190" s="15" t="s">
        <v>123</v>
      </c>
      <c r="BM190" s="222" t="s">
        <v>329</v>
      </c>
    </row>
    <row r="191" s="13" customFormat="1">
      <c r="A191" s="13"/>
      <c r="B191" s="235"/>
      <c r="C191" s="236"/>
      <c r="D191" s="237" t="s">
        <v>162</v>
      </c>
      <c r="E191" s="236"/>
      <c r="F191" s="238" t="s">
        <v>309</v>
      </c>
      <c r="G191" s="236"/>
      <c r="H191" s="239">
        <v>1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162</v>
      </c>
      <c r="AU191" s="245" t="s">
        <v>80</v>
      </c>
      <c r="AV191" s="13" t="s">
        <v>80</v>
      </c>
      <c r="AW191" s="13" t="s">
        <v>4</v>
      </c>
      <c r="AX191" s="13" t="s">
        <v>78</v>
      </c>
      <c r="AY191" s="245" t="s">
        <v>116</v>
      </c>
    </row>
    <row r="192" s="2" customFormat="1" ht="16.5" customHeight="1">
      <c r="A192" s="36"/>
      <c r="B192" s="37"/>
      <c r="C192" s="210" t="s">
        <v>330</v>
      </c>
      <c r="D192" s="210" t="s">
        <v>119</v>
      </c>
      <c r="E192" s="211" t="s">
        <v>331</v>
      </c>
      <c r="F192" s="212" t="s">
        <v>332</v>
      </c>
      <c r="G192" s="213" t="s">
        <v>185</v>
      </c>
      <c r="H192" s="214">
        <v>1</v>
      </c>
      <c r="I192" s="215"/>
      <c r="J192" s="216">
        <f>ROUND(I192*H192,2)</f>
        <v>0</v>
      </c>
      <c r="K192" s="217"/>
      <c r="L192" s="42"/>
      <c r="M192" s="218" t="s">
        <v>1</v>
      </c>
      <c r="N192" s="219" t="s">
        <v>38</v>
      </c>
      <c r="O192" s="89"/>
      <c r="P192" s="220">
        <f>O192*H192</f>
        <v>0</v>
      </c>
      <c r="Q192" s="220">
        <v>0.00062</v>
      </c>
      <c r="R192" s="220">
        <f>Q192*H192</f>
        <v>0.00062</v>
      </c>
      <c r="S192" s="220">
        <v>0</v>
      </c>
      <c r="T192" s="221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2" t="s">
        <v>123</v>
      </c>
      <c r="AT192" s="222" t="s">
        <v>119</v>
      </c>
      <c r="AU192" s="222" t="s">
        <v>80</v>
      </c>
      <c r="AY192" s="15" t="s">
        <v>116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5" t="s">
        <v>78</v>
      </c>
      <c r="BK192" s="223">
        <f>ROUND(I192*H192,2)</f>
        <v>0</v>
      </c>
      <c r="BL192" s="15" t="s">
        <v>123</v>
      </c>
      <c r="BM192" s="222" t="s">
        <v>333</v>
      </c>
    </row>
    <row r="193" s="13" customFormat="1">
      <c r="A193" s="13"/>
      <c r="B193" s="235"/>
      <c r="C193" s="236"/>
      <c r="D193" s="237" t="s">
        <v>162</v>
      </c>
      <c r="E193" s="236"/>
      <c r="F193" s="238" t="s">
        <v>309</v>
      </c>
      <c r="G193" s="236"/>
      <c r="H193" s="239">
        <v>1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162</v>
      </c>
      <c r="AU193" s="245" t="s">
        <v>80</v>
      </c>
      <c r="AV193" s="13" t="s">
        <v>80</v>
      </c>
      <c r="AW193" s="13" t="s">
        <v>4</v>
      </c>
      <c r="AX193" s="13" t="s">
        <v>78</v>
      </c>
      <c r="AY193" s="245" t="s">
        <v>116</v>
      </c>
    </row>
    <row r="194" s="2" customFormat="1" ht="16.5" customHeight="1">
      <c r="A194" s="36"/>
      <c r="B194" s="37"/>
      <c r="C194" s="210" t="s">
        <v>334</v>
      </c>
      <c r="D194" s="210" t="s">
        <v>119</v>
      </c>
      <c r="E194" s="211" t="s">
        <v>335</v>
      </c>
      <c r="F194" s="212" t="s">
        <v>336</v>
      </c>
      <c r="G194" s="213" t="s">
        <v>185</v>
      </c>
      <c r="H194" s="214">
        <v>4</v>
      </c>
      <c r="I194" s="215"/>
      <c r="J194" s="216">
        <f>ROUND(I194*H194,2)</f>
        <v>0</v>
      </c>
      <c r="K194" s="217"/>
      <c r="L194" s="42"/>
      <c r="M194" s="218" t="s">
        <v>1</v>
      </c>
      <c r="N194" s="219" t="s">
        <v>38</v>
      </c>
      <c r="O194" s="89"/>
      <c r="P194" s="220">
        <f>O194*H194</f>
        <v>0</v>
      </c>
      <c r="Q194" s="220">
        <v>0.00062</v>
      </c>
      <c r="R194" s="220">
        <f>Q194*H194</f>
        <v>0.00248</v>
      </c>
      <c r="S194" s="220">
        <v>0</v>
      </c>
      <c r="T194" s="221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2" t="s">
        <v>123</v>
      </c>
      <c r="AT194" s="222" t="s">
        <v>119</v>
      </c>
      <c r="AU194" s="222" t="s">
        <v>80</v>
      </c>
      <c r="AY194" s="15" t="s">
        <v>116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5" t="s">
        <v>78</v>
      </c>
      <c r="BK194" s="223">
        <f>ROUND(I194*H194,2)</f>
        <v>0</v>
      </c>
      <c r="BL194" s="15" t="s">
        <v>123</v>
      </c>
      <c r="BM194" s="222" t="s">
        <v>337</v>
      </c>
    </row>
    <row r="195" s="13" customFormat="1">
      <c r="A195" s="13"/>
      <c r="B195" s="235"/>
      <c r="C195" s="236"/>
      <c r="D195" s="237" t="s">
        <v>162</v>
      </c>
      <c r="E195" s="236"/>
      <c r="F195" s="238" t="s">
        <v>338</v>
      </c>
      <c r="G195" s="236"/>
      <c r="H195" s="239">
        <v>4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162</v>
      </c>
      <c r="AU195" s="245" t="s">
        <v>80</v>
      </c>
      <c r="AV195" s="13" t="s">
        <v>80</v>
      </c>
      <c r="AW195" s="13" t="s">
        <v>4</v>
      </c>
      <c r="AX195" s="13" t="s">
        <v>78</v>
      </c>
      <c r="AY195" s="245" t="s">
        <v>116</v>
      </c>
    </row>
    <row r="196" s="2" customFormat="1" ht="21.75" customHeight="1">
      <c r="A196" s="36"/>
      <c r="B196" s="37"/>
      <c r="C196" s="210" t="s">
        <v>339</v>
      </c>
      <c r="D196" s="210" t="s">
        <v>119</v>
      </c>
      <c r="E196" s="211" t="s">
        <v>340</v>
      </c>
      <c r="F196" s="212" t="s">
        <v>341</v>
      </c>
      <c r="G196" s="213" t="s">
        <v>185</v>
      </c>
      <c r="H196" s="214">
        <v>4</v>
      </c>
      <c r="I196" s="215"/>
      <c r="J196" s="216">
        <f>ROUND(I196*H196,2)</f>
        <v>0</v>
      </c>
      <c r="K196" s="217"/>
      <c r="L196" s="42"/>
      <c r="M196" s="218" t="s">
        <v>1</v>
      </c>
      <c r="N196" s="219" t="s">
        <v>38</v>
      </c>
      <c r="O196" s="89"/>
      <c r="P196" s="220">
        <f>O196*H196</f>
        <v>0</v>
      </c>
      <c r="Q196" s="220">
        <v>0.00062</v>
      </c>
      <c r="R196" s="220">
        <f>Q196*H196</f>
        <v>0.00248</v>
      </c>
      <c r="S196" s="220">
        <v>0</v>
      </c>
      <c r="T196" s="221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2" t="s">
        <v>123</v>
      </c>
      <c r="AT196" s="222" t="s">
        <v>119</v>
      </c>
      <c r="AU196" s="222" t="s">
        <v>80</v>
      </c>
      <c r="AY196" s="15" t="s">
        <v>116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5" t="s">
        <v>78</v>
      </c>
      <c r="BK196" s="223">
        <f>ROUND(I196*H196,2)</f>
        <v>0</v>
      </c>
      <c r="BL196" s="15" t="s">
        <v>123</v>
      </c>
      <c r="BM196" s="222" t="s">
        <v>342</v>
      </c>
    </row>
    <row r="197" s="13" customFormat="1">
      <c r="A197" s="13"/>
      <c r="B197" s="235"/>
      <c r="C197" s="236"/>
      <c r="D197" s="237" t="s">
        <v>162</v>
      </c>
      <c r="E197" s="236"/>
      <c r="F197" s="238" t="s">
        <v>338</v>
      </c>
      <c r="G197" s="236"/>
      <c r="H197" s="239">
        <v>4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162</v>
      </c>
      <c r="AU197" s="245" t="s">
        <v>80</v>
      </c>
      <c r="AV197" s="13" t="s">
        <v>80</v>
      </c>
      <c r="AW197" s="13" t="s">
        <v>4</v>
      </c>
      <c r="AX197" s="13" t="s">
        <v>78</v>
      </c>
      <c r="AY197" s="245" t="s">
        <v>116</v>
      </c>
    </row>
    <row r="198" s="2" customFormat="1" ht="16.5" customHeight="1">
      <c r="A198" s="36"/>
      <c r="B198" s="37"/>
      <c r="C198" s="210" t="s">
        <v>343</v>
      </c>
      <c r="D198" s="210" t="s">
        <v>119</v>
      </c>
      <c r="E198" s="211" t="s">
        <v>344</v>
      </c>
      <c r="F198" s="212" t="s">
        <v>345</v>
      </c>
      <c r="G198" s="213" t="s">
        <v>185</v>
      </c>
      <c r="H198" s="214">
        <v>1</v>
      </c>
      <c r="I198" s="215"/>
      <c r="J198" s="216">
        <f>ROUND(I198*H198,2)</f>
        <v>0</v>
      </c>
      <c r="K198" s="217"/>
      <c r="L198" s="42"/>
      <c r="M198" s="218" t="s">
        <v>1</v>
      </c>
      <c r="N198" s="219" t="s">
        <v>38</v>
      </c>
      <c r="O198" s="89"/>
      <c r="P198" s="220">
        <f>O198*H198</f>
        <v>0</v>
      </c>
      <c r="Q198" s="220">
        <v>0.00062</v>
      </c>
      <c r="R198" s="220">
        <f>Q198*H198</f>
        <v>0.00062</v>
      </c>
      <c r="S198" s="220">
        <v>0</v>
      </c>
      <c r="T198" s="221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2" t="s">
        <v>123</v>
      </c>
      <c r="AT198" s="222" t="s">
        <v>119</v>
      </c>
      <c r="AU198" s="222" t="s">
        <v>80</v>
      </c>
      <c r="AY198" s="15" t="s">
        <v>116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5" t="s">
        <v>78</v>
      </c>
      <c r="BK198" s="223">
        <f>ROUND(I198*H198,2)</f>
        <v>0</v>
      </c>
      <c r="BL198" s="15" t="s">
        <v>123</v>
      </c>
      <c r="BM198" s="222" t="s">
        <v>346</v>
      </c>
    </row>
    <row r="199" s="13" customFormat="1">
      <c r="A199" s="13"/>
      <c r="B199" s="235"/>
      <c r="C199" s="236"/>
      <c r="D199" s="237" t="s">
        <v>162</v>
      </c>
      <c r="E199" s="236"/>
      <c r="F199" s="238" t="s">
        <v>309</v>
      </c>
      <c r="G199" s="236"/>
      <c r="H199" s="239">
        <v>1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162</v>
      </c>
      <c r="AU199" s="245" t="s">
        <v>80</v>
      </c>
      <c r="AV199" s="13" t="s">
        <v>80</v>
      </c>
      <c r="AW199" s="13" t="s">
        <v>4</v>
      </c>
      <c r="AX199" s="13" t="s">
        <v>78</v>
      </c>
      <c r="AY199" s="245" t="s">
        <v>116</v>
      </c>
    </row>
    <row r="200" s="2" customFormat="1" ht="24.15" customHeight="1">
      <c r="A200" s="36"/>
      <c r="B200" s="37"/>
      <c r="C200" s="210" t="s">
        <v>347</v>
      </c>
      <c r="D200" s="210" t="s">
        <v>119</v>
      </c>
      <c r="E200" s="211" t="s">
        <v>348</v>
      </c>
      <c r="F200" s="212" t="s">
        <v>349</v>
      </c>
      <c r="G200" s="213" t="s">
        <v>185</v>
      </c>
      <c r="H200" s="214">
        <v>1</v>
      </c>
      <c r="I200" s="215"/>
      <c r="J200" s="216">
        <f>ROUND(I200*H200,2)</f>
        <v>0</v>
      </c>
      <c r="K200" s="217"/>
      <c r="L200" s="42"/>
      <c r="M200" s="218" t="s">
        <v>1</v>
      </c>
      <c r="N200" s="219" t="s">
        <v>38</v>
      </c>
      <c r="O200" s="89"/>
      <c r="P200" s="220">
        <f>O200*H200</f>
        <v>0</v>
      </c>
      <c r="Q200" s="220">
        <v>0.00062</v>
      </c>
      <c r="R200" s="220">
        <f>Q200*H200</f>
        <v>0.00062</v>
      </c>
      <c r="S200" s="220">
        <v>0</v>
      </c>
      <c r="T200" s="221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2" t="s">
        <v>123</v>
      </c>
      <c r="AT200" s="222" t="s">
        <v>119</v>
      </c>
      <c r="AU200" s="222" t="s">
        <v>80</v>
      </c>
      <c r="AY200" s="15" t="s">
        <v>116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5" t="s">
        <v>78</v>
      </c>
      <c r="BK200" s="223">
        <f>ROUND(I200*H200,2)</f>
        <v>0</v>
      </c>
      <c r="BL200" s="15" t="s">
        <v>123</v>
      </c>
      <c r="BM200" s="222" t="s">
        <v>350</v>
      </c>
    </row>
    <row r="201" s="13" customFormat="1">
      <c r="A201" s="13"/>
      <c r="B201" s="235"/>
      <c r="C201" s="236"/>
      <c r="D201" s="237" t="s">
        <v>162</v>
      </c>
      <c r="E201" s="236"/>
      <c r="F201" s="238" t="s">
        <v>309</v>
      </c>
      <c r="G201" s="236"/>
      <c r="H201" s="239">
        <v>1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162</v>
      </c>
      <c r="AU201" s="245" t="s">
        <v>80</v>
      </c>
      <c r="AV201" s="13" t="s">
        <v>80</v>
      </c>
      <c r="AW201" s="13" t="s">
        <v>4</v>
      </c>
      <c r="AX201" s="13" t="s">
        <v>78</v>
      </c>
      <c r="AY201" s="245" t="s">
        <v>116</v>
      </c>
    </row>
    <row r="202" s="2" customFormat="1" ht="24.15" customHeight="1">
      <c r="A202" s="36"/>
      <c r="B202" s="37"/>
      <c r="C202" s="210" t="s">
        <v>351</v>
      </c>
      <c r="D202" s="210" t="s">
        <v>119</v>
      </c>
      <c r="E202" s="211" t="s">
        <v>352</v>
      </c>
      <c r="F202" s="212" t="s">
        <v>353</v>
      </c>
      <c r="G202" s="213" t="s">
        <v>206</v>
      </c>
      <c r="H202" s="214">
        <v>1</v>
      </c>
      <c r="I202" s="215"/>
      <c r="J202" s="216">
        <f>ROUND(I202*H202,2)</f>
        <v>0</v>
      </c>
      <c r="K202" s="217"/>
      <c r="L202" s="42"/>
      <c r="M202" s="218" t="s">
        <v>1</v>
      </c>
      <c r="N202" s="219" t="s">
        <v>38</v>
      </c>
      <c r="O202" s="89"/>
      <c r="P202" s="220">
        <f>O202*H202</f>
        <v>0</v>
      </c>
      <c r="Q202" s="220">
        <v>0.0032399999999999998</v>
      </c>
      <c r="R202" s="220">
        <f>Q202*H202</f>
        <v>0.0032399999999999998</v>
      </c>
      <c r="S202" s="220">
        <v>0</v>
      </c>
      <c r="T202" s="221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2" t="s">
        <v>123</v>
      </c>
      <c r="AT202" s="222" t="s">
        <v>119</v>
      </c>
      <c r="AU202" s="222" t="s">
        <v>80</v>
      </c>
      <c r="AY202" s="15" t="s">
        <v>116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5" t="s">
        <v>78</v>
      </c>
      <c r="BK202" s="223">
        <f>ROUND(I202*H202,2)</f>
        <v>0</v>
      </c>
      <c r="BL202" s="15" t="s">
        <v>123</v>
      </c>
      <c r="BM202" s="222" t="s">
        <v>354</v>
      </c>
    </row>
    <row r="203" s="2" customFormat="1" ht="24.15" customHeight="1">
      <c r="A203" s="36"/>
      <c r="B203" s="37"/>
      <c r="C203" s="210" t="s">
        <v>355</v>
      </c>
      <c r="D203" s="210" t="s">
        <v>119</v>
      </c>
      <c r="E203" s="211" t="s">
        <v>356</v>
      </c>
      <c r="F203" s="212" t="s">
        <v>357</v>
      </c>
      <c r="G203" s="213" t="s">
        <v>206</v>
      </c>
      <c r="H203" s="214">
        <v>1</v>
      </c>
      <c r="I203" s="215"/>
      <c r="J203" s="216">
        <f>ROUND(I203*H203,2)</f>
        <v>0</v>
      </c>
      <c r="K203" s="217"/>
      <c r="L203" s="42"/>
      <c r="M203" s="218" t="s">
        <v>1</v>
      </c>
      <c r="N203" s="219" t="s">
        <v>38</v>
      </c>
      <c r="O203" s="89"/>
      <c r="P203" s="220">
        <f>O203*H203</f>
        <v>0</v>
      </c>
      <c r="Q203" s="220">
        <v>0.0070400000000000003</v>
      </c>
      <c r="R203" s="220">
        <f>Q203*H203</f>
        <v>0.0070400000000000003</v>
      </c>
      <c r="S203" s="220">
        <v>0</v>
      </c>
      <c r="T203" s="221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2" t="s">
        <v>123</v>
      </c>
      <c r="AT203" s="222" t="s">
        <v>119</v>
      </c>
      <c r="AU203" s="222" t="s">
        <v>80</v>
      </c>
      <c r="AY203" s="15" t="s">
        <v>116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5" t="s">
        <v>78</v>
      </c>
      <c r="BK203" s="223">
        <f>ROUND(I203*H203,2)</f>
        <v>0</v>
      </c>
      <c r="BL203" s="15" t="s">
        <v>123</v>
      </c>
      <c r="BM203" s="222" t="s">
        <v>358</v>
      </c>
    </row>
    <row r="204" s="2" customFormat="1" ht="24.15" customHeight="1">
      <c r="A204" s="36"/>
      <c r="B204" s="37"/>
      <c r="C204" s="210" t="s">
        <v>359</v>
      </c>
      <c r="D204" s="210" t="s">
        <v>119</v>
      </c>
      <c r="E204" s="211" t="s">
        <v>360</v>
      </c>
      <c r="F204" s="212" t="s">
        <v>361</v>
      </c>
      <c r="G204" s="213" t="s">
        <v>206</v>
      </c>
      <c r="H204" s="214">
        <v>3</v>
      </c>
      <c r="I204" s="215"/>
      <c r="J204" s="216">
        <f>ROUND(I204*H204,2)</f>
        <v>0</v>
      </c>
      <c r="K204" s="217"/>
      <c r="L204" s="42"/>
      <c r="M204" s="218" t="s">
        <v>1</v>
      </c>
      <c r="N204" s="219" t="s">
        <v>38</v>
      </c>
      <c r="O204" s="89"/>
      <c r="P204" s="220">
        <f>O204*H204</f>
        <v>0</v>
      </c>
      <c r="Q204" s="220">
        <v>0.0093900000000000008</v>
      </c>
      <c r="R204" s="220">
        <f>Q204*H204</f>
        <v>0.028170000000000001</v>
      </c>
      <c r="S204" s="220">
        <v>0</v>
      </c>
      <c r="T204" s="221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2" t="s">
        <v>123</v>
      </c>
      <c r="AT204" s="222" t="s">
        <v>119</v>
      </c>
      <c r="AU204" s="222" t="s">
        <v>80</v>
      </c>
      <c r="AY204" s="15" t="s">
        <v>116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5" t="s">
        <v>78</v>
      </c>
      <c r="BK204" s="223">
        <f>ROUND(I204*H204,2)</f>
        <v>0</v>
      </c>
      <c r="BL204" s="15" t="s">
        <v>123</v>
      </c>
      <c r="BM204" s="222" t="s">
        <v>362</v>
      </c>
    </row>
    <row r="205" s="2" customFormat="1" ht="24.15" customHeight="1">
      <c r="A205" s="36"/>
      <c r="B205" s="37"/>
      <c r="C205" s="210" t="s">
        <v>363</v>
      </c>
      <c r="D205" s="210" t="s">
        <v>119</v>
      </c>
      <c r="E205" s="211" t="s">
        <v>364</v>
      </c>
      <c r="F205" s="212" t="s">
        <v>365</v>
      </c>
      <c r="G205" s="213" t="s">
        <v>206</v>
      </c>
      <c r="H205" s="214">
        <v>4</v>
      </c>
      <c r="I205" s="215"/>
      <c r="J205" s="216">
        <f>ROUND(I205*H205,2)</f>
        <v>0</v>
      </c>
      <c r="K205" s="217"/>
      <c r="L205" s="42"/>
      <c r="M205" s="218" t="s">
        <v>1</v>
      </c>
      <c r="N205" s="219" t="s">
        <v>38</v>
      </c>
      <c r="O205" s="89"/>
      <c r="P205" s="220">
        <f>O205*H205</f>
        <v>0</v>
      </c>
      <c r="Q205" s="220">
        <v>0.01159</v>
      </c>
      <c r="R205" s="220">
        <f>Q205*H205</f>
        <v>0.046359999999999998</v>
      </c>
      <c r="S205" s="220">
        <v>0</v>
      </c>
      <c r="T205" s="221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2" t="s">
        <v>123</v>
      </c>
      <c r="AT205" s="222" t="s">
        <v>119</v>
      </c>
      <c r="AU205" s="222" t="s">
        <v>80</v>
      </c>
      <c r="AY205" s="15" t="s">
        <v>116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5" t="s">
        <v>78</v>
      </c>
      <c r="BK205" s="223">
        <f>ROUND(I205*H205,2)</f>
        <v>0</v>
      </c>
      <c r="BL205" s="15" t="s">
        <v>123</v>
      </c>
      <c r="BM205" s="222" t="s">
        <v>366</v>
      </c>
    </row>
    <row r="206" s="2" customFormat="1" ht="16.5" customHeight="1">
      <c r="A206" s="36"/>
      <c r="B206" s="37"/>
      <c r="C206" s="210" t="s">
        <v>367</v>
      </c>
      <c r="D206" s="210" t="s">
        <v>119</v>
      </c>
      <c r="E206" s="211" t="s">
        <v>368</v>
      </c>
      <c r="F206" s="212" t="s">
        <v>369</v>
      </c>
      <c r="G206" s="213" t="s">
        <v>185</v>
      </c>
      <c r="H206" s="214">
        <v>1</v>
      </c>
      <c r="I206" s="215"/>
      <c r="J206" s="216">
        <f>ROUND(I206*H206,2)</f>
        <v>0</v>
      </c>
      <c r="K206" s="217"/>
      <c r="L206" s="42"/>
      <c r="M206" s="218" t="s">
        <v>1</v>
      </c>
      <c r="N206" s="219" t="s">
        <v>38</v>
      </c>
      <c r="O206" s="89"/>
      <c r="P206" s="220">
        <f>O206*H206</f>
        <v>0</v>
      </c>
      <c r="Q206" s="220">
        <v>8.0000000000000007E-05</v>
      </c>
      <c r="R206" s="220">
        <f>Q206*H206</f>
        <v>8.0000000000000007E-05</v>
      </c>
      <c r="S206" s="220">
        <v>0</v>
      </c>
      <c r="T206" s="221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2" t="s">
        <v>123</v>
      </c>
      <c r="AT206" s="222" t="s">
        <v>119</v>
      </c>
      <c r="AU206" s="222" t="s">
        <v>80</v>
      </c>
      <c r="AY206" s="15" t="s">
        <v>116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5" t="s">
        <v>78</v>
      </c>
      <c r="BK206" s="223">
        <f>ROUND(I206*H206,2)</f>
        <v>0</v>
      </c>
      <c r="BL206" s="15" t="s">
        <v>123</v>
      </c>
      <c r="BM206" s="222" t="s">
        <v>370</v>
      </c>
    </row>
    <row r="207" s="2" customFormat="1" ht="16.5" customHeight="1">
      <c r="A207" s="36"/>
      <c r="B207" s="37"/>
      <c r="C207" s="210" t="s">
        <v>371</v>
      </c>
      <c r="D207" s="210" t="s">
        <v>119</v>
      </c>
      <c r="E207" s="211" t="s">
        <v>372</v>
      </c>
      <c r="F207" s="212" t="s">
        <v>373</v>
      </c>
      <c r="G207" s="213" t="s">
        <v>185</v>
      </c>
      <c r="H207" s="214">
        <v>1</v>
      </c>
      <c r="I207" s="215"/>
      <c r="J207" s="216">
        <f>ROUND(I207*H207,2)</f>
        <v>0</v>
      </c>
      <c r="K207" s="217"/>
      <c r="L207" s="42"/>
      <c r="M207" s="218" t="s">
        <v>1</v>
      </c>
      <c r="N207" s="219" t="s">
        <v>38</v>
      </c>
      <c r="O207" s="89"/>
      <c r="P207" s="220">
        <f>O207*H207</f>
        <v>0</v>
      </c>
      <c r="Q207" s="220">
        <v>0.00022000000000000001</v>
      </c>
      <c r="R207" s="220">
        <f>Q207*H207</f>
        <v>0.00022000000000000001</v>
      </c>
      <c r="S207" s="220">
        <v>0</v>
      </c>
      <c r="T207" s="221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2" t="s">
        <v>123</v>
      </c>
      <c r="AT207" s="222" t="s">
        <v>119</v>
      </c>
      <c r="AU207" s="222" t="s">
        <v>80</v>
      </c>
      <c r="AY207" s="15" t="s">
        <v>116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5" t="s">
        <v>78</v>
      </c>
      <c r="BK207" s="223">
        <f>ROUND(I207*H207,2)</f>
        <v>0</v>
      </c>
      <c r="BL207" s="15" t="s">
        <v>123</v>
      </c>
      <c r="BM207" s="222" t="s">
        <v>374</v>
      </c>
    </row>
    <row r="208" s="2" customFormat="1" ht="16.5" customHeight="1">
      <c r="A208" s="36"/>
      <c r="B208" s="37"/>
      <c r="C208" s="210" t="s">
        <v>375</v>
      </c>
      <c r="D208" s="210" t="s">
        <v>119</v>
      </c>
      <c r="E208" s="211" t="s">
        <v>376</v>
      </c>
      <c r="F208" s="212" t="s">
        <v>377</v>
      </c>
      <c r="G208" s="213" t="s">
        <v>185</v>
      </c>
      <c r="H208" s="214">
        <v>2</v>
      </c>
      <c r="I208" s="215"/>
      <c r="J208" s="216">
        <f>ROUND(I208*H208,2)</f>
        <v>0</v>
      </c>
      <c r="K208" s="217"/>
      <c r="L208" s="42"/>
      <c r="M208" s="218" t="s">
        <v>1</v>
      </c>
      <c r="N208" s="219" t="s">
        <v>38</v>
      </c>
      <c r="O208" s="89"/>
      <c r="P208" s="220">
        <f>O208*H208</f>
        <v>0</v>
      </c>
      <c r="Q208" s="220">
        <v>0.00031</v>
      </c>
      <c r="R208" s="220">
        <f>Q208*H208</f>
        <v>0.00062</v>
      </c>
      <c r="S208" s="220">
        <v>0</v>
      </c>
      <c r="T208" s="221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2" t="s">
        <v>123</v>
      </c>
      <c r="AT208" s="222" t="s">
        <v>119</v>
      </c>
      <c r="AU208" s="222" t="s">
        <v>80</v>
      </c>
      <c r="AY208" s="15" t="s">
        <v>116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5" t="s">
        <v>78</v>
      </c>
      <c r="BK208" s="223">
        <f>ROUND(I208*H208,2)</f>
        <v>0</v>
      </c>
      <c r="BL208" s="15" t="s">
        <v>123</v>
      </c>
      <c r="BM208" s="222" t="s">
        <v>378</v>
      </c>
    </row>
    <row r="209" s="2" customFormat="1" ht="24.15" customHeight="1">
      <c r="A209" s="36"/>
      <c r="B209" s="37"/>
      <c r="C209" s="210" t="s">
        <v>379</v>
      </c>
      <c r="D209" s="210" t="s">
        <v>119</v>
      </c>
      <c r="E209" s="211" t="s">
        <v>380</v>
      </c>
      <c r="F209" s="212" t="s">
        <v>381</v>
      </c>
      <c r="G209" s="213" t="s">
        <v>185</v>
      </c>
      <c r="H209" s="214">
        <v>1</v>
      </c>
      <c r="I209" s="215"/>
      <c r="J209" s="216">
        <f>ROUND(I209*H209,2)</f>
        <v>0</v>
      </c>
      <c r="K209" s="217"/>
      <c r="L209" s="42"/>
      <c r="M209" s="218" t="s">
        <v>1</v>
      </c>
      <c r="N209" s="219" t="s">
        <v>38</v>
      </c>
      <c r="O209" s="89"/>
      <c r="P209" s="220">
        <f>O209*H209</f>
        <v>0</v>
      </c>
      <c r="Q209" s="220">
        <v>0.00097000000000000005</v>
      </c>
      <c r="R209" s="220">
        <f>Q209*H209</f>
        <v>0.00097000000000000005</v>
      </c>
      <c r="S209" s="220">
        <v>0</v>
      </c>
      <c r="T209" s="221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2" t="s">
        <v>123</v>
      </c>
      <c r="AT209" s="222" t="s">
        <v>119</v>
      </c>
      <c r="AU209" s="222" t="s">
        <v>80</v>
      </c>
      <c r="AY209" s="15" t="s">
        <v>116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5" t="s">
        <v>78</v>
      </c>
      <c r="BK209" s="223">
        <f>ROUND(I209*H209,2)</f>
        <v>0</v>
      </c>
      <c r="BL209" s="15" t="s">
        <v>123</v>
      </c>
      <c r="BM209" s="222" t="s">
        <v>382</v>
      </c>
    </row>
    <row r="210" s="2" customFormat="1" ht="21.75" customHeight="1">
      <c r="A210" s="36"/>
      <c r="B210" s="37"/>
      <c r="C210" s="210" t="s">
        <v>383</v>
      </c>
      <c r="D210" s="210" t="s">
        <v>119</v>
      </c>
      <c r="E210" s="211" t="s">
        <v>384</v>
      </c>
      <c r="F210" s="212" t="s">
        <v>385</v>
      </c>
      <c r="G210" s="213" t="s">
        <v>185</v>
      </c>
      <c r="H210" s="214">
        <v>1</v>
      </c>
      <c r="I210" s="215"/>
      <c r="J210" s="216">
        <f>ROUND(I210*H210,2)</f>
        <v>0</v>
      </c>
      <c r="K210" s="217"/>
      <c r="L210" s="42"/>
      <c r="M210" s="218" t="s">
        <v>1</v>
      </c>
      <c r="N210" s="219" t="s">
        <v>38</v>
      </c>
      <c r="O210" s="89"/>
      <c r="P210" s="220">
        <f>O210*H210</f>
        <v>0</v>
      </c>
      <c r="Q210" s="220">
        <v>0.00012999999999999999</v>
      </c>
      <c r="R210" s="220">
        <f>Q210*H210</f>
        <v>0.00012999999999999999</v>
      </c>
      <c r="S210" s="220">
        <v>0</v>
      </c>
      <c r="T210" s="221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2" t="s">
        <v>123</v>
      </c>
      <c r="AT210" s="222" t="s">
        <v>119</v>
      </c>
      <c r="AU210" s="222" t="s">
        <v>80</v>
      </c>
      <c r="AY210" s="15" t="s">
        <v>116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5" t="s">
        <v>78</v>
      </c>
      <c r="BK210" s="223">
        <f>ROUND(I210*H210,2)</f>
        <v>0</v>
      </c>
      <c r="BL210" s="15" t="s">
        <v>123</v>
      </c>
      <c r="BM210" s="222" t="s">
        <v>386</v>
      </c>
    </row>
    <row r="211" s="2" customFormat="1" ht="21.75" customHeight="1">
      <c r="A211" s="36"/>
      <c r="B211" s="37"/>
      <c r="C211" s="210" t="s">
        <v>387</v>
      </c>
      <c r="D211" s="210" t="s">
        <v>119</v>
      </c>
      <c r="E211" s="211" t="s">
        <v>388</v>
      </c>
      <c r="F211" s="212" t="s">
        <v>389</v>
      </c>
      <c r="G211" s="213" t="s">
        <v>185</v>
      </c>
      <c r="H211" s="214">
        <v>1</v>
      </c>
      <c r="I211" s="215"/>
      <c r="J211" s="216">
        <f>ROUND(I211*H211,2)</f>
        <v>0</v>
      </c>
      <c r="K211" s="217"/>
      <c r="L211" s="42"/>
      <c r="M211" s="218" t="s">
        <v>1</v>
      </c>
      <c r="N211" s="219" t="s">
        <v>38</v>
      </c>
      <c r="O211" s="89"/>
      <c r="P211" s="220">
        <f>O211*H211</f>
        <v>0</v>
      </c>
      <c r="Q211" s="220">
        <v>0.00084000000000000003</v>
      </c>
      <c r="R211" s="220">
        <f>Q211*H211</f>
        <v>0.00084000000000000003</v>
      </c>
      <c r="S211" s="220">
        <v>0</v>
      </c>
      <c r="T211" s="221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2" t="s">
        <v>123</v>
      </c>
      <c r="AT211" s="222" t="s">
        <v>119</v>
      </c>
      <c r="AU211" s="222" t="s">
        <v>80</v>
      </c>
      <c r="AY211" s="15" t="s">
        <v>116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5" t="s">
        <v>78</v>
      </c>
      <c r="BK211" s="223">
        <f>ROUND(I211*H211,2)</f>
        <v>0</v>
      </c>
      <c r="BL211" s="15" t="s">
        <v>123</v>
      </c>
      <c r="BM211" s="222" t="s">
        <v>390</v>
      </c>
    </row>
    <row r="212" s="2" customFormat="1" ht="21.75" customHeight="1">
      <c r="A212" s="36"/>
      <c r="B212" s="37"/>
      <c r="C212" s="210" t="s">
        <v>391</v>
      </c>
      <c r="D212" s="210" t="s">
        <v>119</v>
      </c>
      <c r="E212" s="211" t="s">
        <v>392</v>
      </c>
      <c r="F212" s="212" t="s">
        <v>393</v>
      </c>
      <c r="G212" s="213" t="s">
        <v>185</v>
      </c>
      <c r="H212" s="214">
        <v>1</v>
      </c>
      <c r="I212" s="215"/>
      <c r="J212" s="216">
        <f>ROUND(I212*H212,2)</f>
        <v>0</v>
      </c>
      <c r="K212" s="217"/>
      <c r="L212" s="42"/>
      <c r="M212" s="218" t="s">
        <v>1</v>
      </c>
      <c r="N212" s="219" t="s">
        <v>38</v>
      </c>
      <c r="O212" s="89"/>
      <c r="P212" s="220">
        <f>O212*H212</f>
        <v>0</v>
      </c>
      <c r="Q212" s="220">
        <v>0.00077999999999999999</v>
      </c>
      <c r="R212" s="220">
        <f>Q212*H212</f>
        <v>0.00077999999999999999</v>
      </c>
      <c r="S212" s="220">
        <v>0</v>
      </c>
      <c r="T212" s="221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2" t="s">
        <v>123</v>
      </c>
      <c r="AT212" s="222" t="s">
        <v>119</v>
      </c>
      <c r="AU212" s="222" t="s">
        <v>80</v>
      </c>
      <c r="AY212" s="15" t="s">
        <v>116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5" t="s">
        <v>78</v>
      </c>
      <c r="BK212" s="223">
        <f>ROUND(I212*H212,2)</f>
        <v>0</v>
      </c>
      <c r="BL212" s="15" t="s">
        <v>123</v>
      </c>
      <c r="BM212" s="222" t="s">
        <v>394</v>
      </c>
    </row>
    <row r="213" s="2" customFormat="1" ht="21.75" customHeight="1">
      <c r="A213" s="36"/>
      <c r="B213" s="37"/>
      <c r="C213" s="210" t="s">
        <v>395</v>
      </c>
      <c r="D213" s="210" t="s">
        <v>119</v>
      </c>
      <c r="E213" s="211" t="s">
        <v>396</v>
      </c>
      <c r="F213" s="212" t="s">
        <v>397</v>
      </c>
      <c r="G213" s="213" t="s">
        <v>185</v>
      </c>
      <c r="H213" s="214">
        <v>2</v>
      </c>
      <c r="I213" s="215"/>
      <c r="J213" s="216">
        <f>ROUND(I213*H213,2)</f>
        <v>0</v>
      </c>
      <c r="K213" s="217"/>
      <c r="L213" s="42"/>
      <c r="M213" s="218" t="s">
        <v>1</v>
      </c>
      <c r="N213" s="219" t="s">
        <v>38</v>
      </c>
      <c r="O213" s="89"/>
      <c r="P213" s="220">
        <f>O213*H213</f>
        <v>0</v>
      </c>
      <c r="Q213" s="220">
        <v>0.00036000000000000002</v>
      </c>
      <c r="R213" s="220">
        <f>Q213*H213</f>
        <v>0.00072000000000000005</v>
      </c>
      <c r="S213" s="220">
        <v>0</v>
      </c>
      <c r="T213" s="221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2" t="s">
        <v>123</v>
      </c>
      <c r="AT213" s="222" t="s">
        <v>119</v>
      </c>
      <c r="AU213" s="222" t="s">
        <v>80</v>
      </c>
      <c r="AY213" s="15" t="s">
        <v>116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5" t="s">
        <v>78</v>
      </c>
      <c r="BK213" s="223">
        <f>ROUND(I213*H213,2)</f>
        <v>0</v>
      </c>
      <c r="BL213" s="15" t="s">
        <v>123</v>
      </c>
      <c r="BM213" s="222" t="s">
        <v>398</v>
      </c>
    </row>
    <row r="214" s="2" customFormat="1" ht="24.15" customHeight="1">
      <c r="A214" s="36"/>
      <c r="B214" s="37"/>
      <c r="C214" s="210" t="s">
        <v>399</v>
      </c>
      <c r="D214" s="210" t="s">
        <v>119</v>
      </c>
      <c r="E214" s="211" t="s">
        <v>400</v>
      </c>
      <c r="F214" s="212" t="s">
        <v>401</v>
      </c>
      <c r="G214" s="213" t="s">
        <v>185</v>
      </c>
      <c r="H214" s="214">
        <v>3</v>
      </c>
      <c r="I214" s="215"/>
      <c r="J214" s="216">
        <f>ROUND(I214*H214,2)</f>
        <v>0</v>
      </c>
      <c r="K214" s="217"/>
      <c r="L214" s="42"/>
      <c r="M214" s="218" t="s">
        <v>1</v>
      </c>
      <c r="N214" s="219" t="s">
        <v>38</v>
      </c>
      <c r="O214" s="89"/>
      <c r="P214" s="220">
        <f>O214*H214</f>
        <v>0</v>
      </c>
      <c r="Q214" s="220">
        <v>0.00022000000000000001</v>
      </c>
      <c r="R214" s="220">
        <f>Q214*H214</f>
        <v>0.00066</v>
      </c>
      <c r="S214" s="220">
        <v>0</v>
      </c>
      <c r="T214" s="221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2" t="s">
        <v>123</v>
      </c>
      <c r="AT214" s="222" t="s">
        <v>119</v>
      </c>
      <c r="AU214" s="222" t="s">
        <v>80</v>
      </c>
      <c r="AY214" s="15" t="s">
        <v>116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5" t="s">
        <v>78</v>
      </c>
      <c r="BK214" s="223">
        <f>ROUND(I214*H214,2)</f>
        <v>0</v>
      </c>
      <c r="BL214" s="15" t="s">
        <v>123</v>
      </c>
      <c r="BM214" s="222" t="s">
        <v>402</v>
      </c>
    </row>
    <row r="215" s="2" customFormat="1" ht="24.15" customHeight="1">
      <c r="A215" s="36"/>
      <c r="B215" s="37"/>
      <c r="C215" s="210" t="s">
        <v>403</v>
      </c>
      <c r="D215" s="210" t="s">
        <v>119</v>
      </c>
      <c r="E215" s="211" t="s">
        <v>404</v>
      </c>
      <c r="F215" s="212" t="s">
        <v>405</v>
      </c>
      <c r="G215" s="213" t="s">
        <v>185</v>
      </c>
      <c r="H215" s="214">
        <v>1</v>
      </c>
      <c r="I215" s="215"/>
      <c r="J215" s="216">
        <f>ROUND(I215*H215,2)</f>
        <v>0</v>
      </c>
      <c r="K215" s="217"/>
      <c r="L215" s="42"/>
      <c r="M215" s="218" t="s">
        <v>1</v>
      </c>
      <c r="N215" s="219" t="s">
        <v>38</v>
      </c>
      <c r="O215" s="89"/>
      <c r="P215" s="220">
        <f>O215*H215</f>
        <v>0</v>
      </c>
      <c r="Q215" s="220">
        <v>0.00124</v>
      </c>
      <c r="R215" s="220">
        <f>Q215*H215</f>
        <v>0.00124</v>
      </c>
      <c r="S215" s="220">
        <v>0</v>
      </c>
      <c r="T215" s="221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2" t="s">
        <v>123</v>
      </c>
      <c r="AT215" s="222" t="s">
        <v>119</v>
      </c>
      <c r="AU215" s="222" t="s">
        <v>80</v>
      </c>
      <c r="AY215" s="15" t="s">
        <v>116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5" t="s">
        <v>78</v>
      </c>
      <c r="BK215" s="223">
        <f>ROUND(I215*H215,2)</f>
        <v>0</v>
      </c>
      <c r="BL215" s="15" t="s">
        <v>123</v>
      </c>
      <c r="BM215" s="222" t="s">
        <v>406</v>
      </c>
    </row>
    <row r="216" s="2" customFormat="1" ht="24.15" customHeight="1">
      <c r="A216" s="36"/>
      <c r="B216" s="37"/>
      <c r="C216" s="210" t="s">
        <v>407</v>
      </c>
      <c r="D216" s="210" t="s">
        <v>119</v>
      </c>
      <c r="E216" s="211" t="s">
        <v>408</v>
      </c>
      <c r="F216" s="212" t="s">
        <v>409</v>
      </c>
      <c r="G216" s="213" t="s">
        <v>185</v>
      </c>
      <c r="H216" s="214">
        <v>1</v>
      </c>
      <c r="I216" s="215"/>
      <c r="J216" s="216">
        <f>ROUND(I216*H216,2)</f>
        <v>0</v>
      </c>
      <c r="K216" s="217"/>
      <c r="L216" s="42"/>
      <c r="M216" s="218" t="s">
        <v>1</v>
      </c>
      <c r="N216" s="219" t="s">
        <v>38</v>
      </c>
      <c r="O216" s="89"/>
      <c r="P216" s="220">
        <f>O216*H216</f>
        <v>0</v>
      </c>
      <c r="Q216" s="220">
        <v>0.00019000000000000001</v>
      </c>
      <c r="R216" s="220">
        <f>Q216*H216</f>
        <v>0.00019000000000000001</v>
      </c>
      <c r="S216" s="220">
        <v>0</v>
      </c>
      <c r="T216" s="221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2" t="s">
        <v>123</v>
      </c>
      <c r="AT216" s="222" t="s">
        <v>119</v>
      </c>
      <c r="AU216" s="222" t="s">
        <v>80</v>
      </c>
      <c r="AY216" s="15" t="s">
        <v>116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5" t="s">
        <v>78</v>
      </c>
      <c r="BK216" s="223">
        <f>ROUND(I216*H216,2)</f>
        <v>0</v>
      </c>
      <c r="BL216" s="15" t="s">
        <v>123</v>
      </c>
      <c r="BM216" s="222" t="s">
        <v>410</v>
      </c>
    </row>
    <row r="217" s="2" customFormat="1" ht="21.75" customHeight="1">
      <c r="A217" s="36"/>
      <c r="B217" s="37"/>
      <c r="C217" s="210" t="s">
        <v>411</v>
      </c>
      <c r="D217" s="210" t="s">
        <v>119</v>
      </c>
      <c r="E217" s="211" t="s">
        <v>412</v>
      </c>
      <c r="F217" s="212" t="s">
        <v>413</v>
      </c>
      <c r="G217" s="213" t="s">
        <v>185</v>
      </c>
      <c r="H217" s="214">
        <v>1</v>
      </c>
      <c r="I217" s="215"/>
      <c r="J217" s="216">
        <f>ROUND(I217*H217,2)</f>
        <v>0</v>
      </c>
      <c r="K217" s="217"/>
      <c r="L217" s="42"/>
      <c r="M217" s="218" t="s">
        <v>1</v>
      </c>
      <c r="N217" s="219" t="s">
        <v>38</v>
      </c>
      <c r="O217" s="89"/>
      <c r="P217" s="220">
        <f>O217*H217</f>
        <v>0</v>
      </c>
      <c r="Q217" s="220">
        <v>0.00173</v>
      </c>
      <c r="R217" s="220">
        <f>Q217*H217</f>
        <v>0.00173</v>
      </c>
      <c r="S217" s="220">
        <v>0</v>
      </c>
      <c r="T217" s="221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2" t="s">
        <v>123</v>
      </c>
      <c r="AT217" s="222" t="s">
        <v>119</v>
      </c>
      <c r="AU217" s="222" t="s">
        <v>80</v>
      </c>
      <c r="AY217" s="15" t="s">
        <v>116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5" t="s">
        <v>78</v>
      </c>
      <c r="BK217" s="223">
        <f>ROUND(I217*H217,2)</f>
        <v>0</v>
      </c>
      <c r="BL217" s="15" t="s">
        <v>123</v>
      </c>
      <c r="BM217" s="222" t="s">
        <v>414</v>
      </c>
    </row>
    <row r="218" s="2" customFormat="1" ht="24.15" customHeight="1">
      <c r="A218" s="36"/>
      <c r="B218" s="37"/>
      <c r="C218" s="210" t="s">
        <v>415</v>
      </c>
      <c r="D218" s="210" t="s">
        <v>119</v>
      </c>
      <c r="E218" s="211" t="s">
        <v>416</v>
      </c>
      <c r="F218" s="212" t="s">
        <v>417</v>
      </c>
      <c r="G218" s="213" t="s">
        <v>185</v>
      </c>
      <c r="H218" s="214">
        <v>5</v>
      </c>
      <c r="I218" s="215"/>
      <c r="J218" s="216">
        <f>ROUND(I218*H218,2)</f>
        <v>0</v>
      </c>
      <c r="K218" s="217"/>
      <c r="L218" s="42"/>
      <c r="M218" s="218" t="s">
        <v>1</v>
      </c>
      <c r="N218" s="219" t="s">
        <v>38</v>
      </c>
      <c r="O218" s="89"/>
      <c r="P218" s="220">
        <f>O218*H218</f>
        <v>0</v>
      </c>
      <c r="Q218" s="220">
        <v>0.00023000000000000001</v>
      </c>
      <c r="R218" s="220">
        <f>Q218*H218</f>
        <v>0.00115</v>
      </c>
      <c r="S218" s="220">
        <v>0</v>
      </c>
      <c r="T218" s="221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2" t="s">
        <v>123</v>
      </c>
      <c r="AT218" s="222" t="s">
        <v>119</v>
      </c>
      <c r="AU218" s="222" t="s">
        <v>80</v>
      </c>
      <c r="AY218" s="15" t="s">
        <v>116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5" t="s">
        <v>78</v>
      </c>
      <c r="BK218" s="223">
        <f>ROUND(I218*H218,2)</f>
        <v>0</v>
      </c>
      <c r="BL218" s="15" t="s">
        <v>123</v>
      </c>
      <c r="BM218" s="222" t="s">
        <v>418</v>
      </c>
    </row>
    <row r="219" s="2" customFormat="1" ht="24.15" customHeight="1">
      <c r="A219" s="36"/>
      <c r="B219" s="37"/>
      <c r="C219" s="210" t="s">
        <v>419</v>
      </c>
      <c r="D219" s="210" t="s">
        <v>119</v>
      </c>
      <c r="E219" s="211" t="s">
        <v>420</v>
      </c>
      <c r="F219" s="212" t="s">
        <v>421</v>
      </c>
      <c r="G219" s="213" t="s">
        <v>185</v>
      </c>
      <c r="H219" s="214">
        <v>1</v>
      </c>
      <c r="I219" s="215"/>
      <c r="J219" s="216">
        <f>ROUND(I219*H219,2)</f>
        <v>0</v>
      </c>
      <c r="K219" s="217"/>
      <c r="L219" s="42"/>
      <c r="M219" s="218" t="s">
        <v>1</v>
      </c>
      <c r="N219" s="219" t="s">
        <v>38</v>
      </c>
      <c r="O219" s="89"/>
      <c r="P219" s="220">
        <f>O219*H219</f>
        <v>0</v>
      </c>
      <c r="Q219" s="220">
        <v>0.00035</v>
      </c>
      <c r="R219" s="220">
        <f>Q219*H219</f>
        <v>0.00035</v>
      </c>
      <c r="S219" s="220">
        <v>0</v>
      </c>
      <c r="T219" s="221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2" t="s">
        <v>123</v>
      </c>
      <c r="AT219" s="222" t="s">
        <v>119</v>
      </c>
      <c r="AU219" s="222" t="s">
        <v>80</v>
      </c>
      <c r="AY219" s="15" t="s">
        <v>116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5" t="s">
        <v>78</v>
      </c>
      <c r="BK219" s="223">
        <f>ROUND(I219*H219,2)</f>
        <v>0</v>
      </c>
      <c r="BL219" s="15" t="s">
        <v>123</v>
      </c>
      <c r="BM219" s="222" t="s">
        <v>422</v>
      </c>
    </row>
    <row r="220" s="2" customFormat="1" ht="24.15" customHeight="1">
      <c r="A220" s="36"/>
      <c r="B220" s="37"/>
      <c r="C220" s="210" t="s">
        <v>423</v>
      </c>
      <c r="D220" s="210" t="s">
        <v>119</v>
      </c>
      <c r="E220" s="211" t="s">
        <v>424</v>
      </c>
      <c r="F220" s="212" t="s">
        <v>425</v>
      </c>
      <c r="G220" s="213" t="s">
        <v>185</v>
      </c>
      <c r="H220" s="214">
        <v>1</v>
      </c>
      <c r="I220" s="215"/>
      <c r="J220" s="216">
        <f>ROUND(I220*H220,2)</f>
        <v>0</v>
      </c>
      <c r="K220" s="217"/>
      <c r="L220" s="42"/>
      <c r="M220" s="218" t="s">
        <v>1</v>
      </c>
      <c r="N220" s="219" t="s">
        <v>38</v>
      </c>
      <c r="O220" s="89"/>
      <c r="P220" s="220">
        <f>O220*H220</f>
        <v>0</v>
      </c>
      <c r="Q220" s="220">
        <v>0.00055000000000000003</v>
      </c>
      <c r="R220" s="220">
        <f>Q220*H220</f>
        <v>0.00055000000000000003</v>
      </c>
      <c r="S220" s="220">
        <v>0</v>
      </c>
      <c r="T220" s="221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22" t="s">
        <v>123</v>
      </c>
      <c r="AT220" s="222" t="s">
        <v>119</v>
      </c>
      <c r="AU220" s="222" t="s">
        <v>80</v>
      </c>
      <c r="AY220" s="15" t="s">
        <v>116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5" t="s">
        <v>78</v>
      </c>
      <c r="BK220" s="223">
        <f>ROUND(I220*H220,2)</f>
        <v>0</v>
      </c>
      <c r="BL220" s="15" t="s">
        <v>123</v>
      </c>
      <c r="BM220" s="222" t="s">
        <v>426</v>
      </c>
    </row>
    <row r="221" s="2" customFormat="1" ht="24.15" customHeight="1">
      <c r="A221" s="36"/>
      <c r="B221" s="37"/>
      <c r="C221" s="210" t="s">
        <v>427</v>
      </c>
      <c r="D221" s="210" t="s">
        <v>119</v>
      </c>
      <c r="E221" s="211" t="s">
        <v>428</v>
      </c>
      <c r="F221" s="212" t="s">
        <v>429</v>
      </c>
      <c r="G221" s="213" t="s">
        <v>185</v>
      </c>
      <c r="H221" s="214">
        <v>4</v>
      </c>
      <c r="I221" s="215"/>
      <c r="J221" s="216">
        <f>ROUND(I221*H221,2)</f>
        <v>0</v>
      </c>
      <c r="K221" s="217"/>
      <c r="L221" s="42"/>
      <c r="M221" s="218" t="s">
        <v>1</v>
      </c>
      <c r="N221" s="219" t="s">
        <v>38</v>
      </c>
      <c r="O221" s="89"/>
      <c r="P221" s="220">
        <f>O221*H221</f>
        <v>0</v>
      </c>
      <c r="Q221" s="220">
        <v>0.00076000000000000004</v>
      </c>
      <c r="R221" s="220">
        <f>Q221*H221</f>
        <v>0.0030400000000000002</v>
      </c>
      <c r="S221" s="220">
        <v>0</v>
      </c>
      <c r="T221" s="221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2" t="s">
        <v>123</v>
      </c>
      <c r="AT221" s="222" t="s">
        <v>119</v>
      </c>
      <c r="AU221" s="222" t="s">
        <v>80</v>
      </c>
      <c r="AY221" s="15" t="s">
        <v>116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5" t="s">
        <v>78</v>
      </c>
      <c r="BK221" s="223">
        <f>ROUND(I221*H221,2)</f>
        <v>0</v>
      </c>
      <c r="BL221" s="15" t="s">
        <v>123</v>
      </c>
      <c r="BM221" s="222" t="s">
        <v>430</v>
      </c>
    </row>
    <row r="222" s="2" customFormat="1" ht="33" customHeight="1">
      <c r="A222" s="36"/>
      <c r="B222" s="37"/>
      <c r="C222" s="210" t="s">
        <v>431</v>
      </c>
      <c r="D222" s="210" t="s">
        <v>119</v>
      </c>
      <c r="E222" s="211" t="s">
        <v>432</v>
      </c>
      <c r="F222" s="212" t="s">
        <v>433</v>
      </c>
      <c r="G222" s="213" t="s">
        <v>185</v>
      </c>
      <c r="H222" s="214">
        <v>2</v>
      </c>
      <c r="I222" s="215"/>
      <c r="J222" s="216">
        <f>ROUND(I222*H222,2)</f>
        <v>0</v>
      </c>
      <c r="K222" s="217"/>
      <c r="L222" s="42"/>
      <c r="M222" s="218" t="s">
        <v>1</v>
      </c>
      <c r="N222" s="219" t="s">
        <v>38</v>
      </c>
      <c r="O222" s="89"/>
      <c r="P222" s="220">
        <f>O222*H222</f>
        <v>0</v>
      </c>
      <c r="Q222" s="220">
        <v>0.00055000000000000003</v>
      </c>
      <c r="R222" s="220">
        <f>Q222*H222</f>
        <v>0.0011000000000000001</v>
      </c>
      <c r="S222" s="220">
        <v>0</v>
      </c>
      <c r="T222" s="221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2" t="s">
        <v>123</v>
      </c>
      <c r="AT222" s="222" t="s">
        <v>119</v>
      </c>
      <c r="AU222" s="222" t="s">
        <v>80</v>
      </c>
      <c r="AY222" s="15" t="s">
        <v>116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5" t="s">
        <v>78</v>
      </c>
      <c r="BK222" s="223">
        <f>ROUND(I222*H222,2)</f>
        <v>0</v>
      </c>
      <c r="BL222" s="15" t="s">
        <v>123</v>
      </c>
      <c r="BM222" s="222" t="s">
        <v>434</v>
      </c>
    </row>
    <row r="223" s="2" customFormat="1" ht="24.15" customHeight="1">
      <c r="A223" s="36"/>
      <c r="B223" s="37"/>
      <c r="C223" s="210" t="s">
        <v>435</v>
      </c>
      <c r="D223" s="210" t="s">
        <v>119</v>
      </c>
      <c r="E223" s="211" t="s">
        <v>436</v>
      </c>
      <c r="F223" s="212" t="s">
        <v>437</v>
      </c>
      <c r="G223" s="213" t="s">
        <v>175</v>
      </c>
      <c r="H223" s="246"/>
      <c r="I223" s="215"/>
      <c r="J223" s="216">
        <f>ROUND(I223*H223,2)</f>
        <v>0</v>
      </c>
      <c r="K223" s="217"/>
      <c r="L223" s="42"/>
      <c r="M223" s="218" t="s">
        <v>1</v>
      </c>
      <c r="N223" s="219" t="s">
        <v>38</v>
      </c>
      <c r="O223" s="89"/>
      <c r="P223" s="220">
        <f>O223*H223</f>
        <v>0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2" t="s">
        <v>123</v>
      </c>
      <c r="AT223" s="222" t="s">
        <v>119</v>
      </c>
      <c r="AU223" s="222" t="s">
        <v>80</v>
      </c>
      <c r="AY223" s="15" t="s">
        <v>116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5" t="s">
        <v>78</v>
      </c>
      <c r="BK223" s="223">
        <f>ROUND(I223*H223,2)</f>
        <v>0</v>
      </c>
      <c r="BL223" s="15" t="s">
        <v>123</v>
      </c>
      <c r="BM223" s="222" t="s">
        <v>438</v>
      </c>
    </row>
    <row r="224" s="12" customFormat="1" ht="22.8" customHeight="1">
      <c r="A224" s="12"/>
      <c r="B224" s="194"/>
      <c r="C224" s="195"/>
      <c r="D224" s="196" t="s">
        <v>72</v>
      </c>
      <c r="E224" s="208" t="s">
        <v>439</v>
      </c>
      <c r="F224" s="208" t="s">
        <v>440</v>
      </c>
      <c r="G224" s="195"/>
      <c r="H224" s="195"/>
      <c r="I224" s="198"/>
      <c r="J224" s="209">
        <f>BK224</f>
        <v>0</v>
      </c>
      <c r="K224" s="195"/>
      <c r="L224" s="200"/>
      <c r="M224" s="201"/>
      <c r="N224" s="202"/>
      <c r="O224" s="202"/>
      <c r="P224" s="203">
        <f>SUM(P225:P248)</f>
        <v>0</v>
      </c>
      <c r="Q224" s="202"/>
      <c r="R224" s="203">
        <f>SUM(R225:R248)</f>
        <v>0</v>
      </c>
      <c r="S224" s="202"/>
      <c r="T224" s="204">
        <f>SUM(T225:T248)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5" t="s">
        <v>80</v>
      </c>
      <c r="AT224" s="206" t="s">
        <v>72</v>
      </c>
      <c r="AU224" s="206" t="s">
        <v>78</v>
      </c>
      <c r="AY224" s="205" t="s">
        <v>116</v>
      </c>
      <c r="BK224" s="207">
        <f>SUM(BK225:BK248)</f>
        <v>0</v>
      </c>
    </row>
    <row r="225" s="2" customFormat="1" ht="16.5" customHeight="1">
      <c r="A225" s="36"/>
      <c r="B225" s="37"/>
      <c r="C225" s="210" t="s">
        <v>441</v>
      </c>
      <c r="D225" s="210" t="s">
        <v>119</v>
      </c>
      <c r="E225" s="211" t="s">
        <v>442</v>
      </c>
      <c r="F225" s="212" t="s">
        <v>443</v>
      </c>
      <c r="G225" s="213" t="s">
        <v>185</v>
      </c>
      <c r="H225" s="214">
        <v>1</v>
      </c>
      <c r="I225" s="215"/>
      <c r="J225" s="216">
        <f>ROUND(I225*H225,2)</f>
        <v>0</v>
      </c>
      <c r="K225" s="217"/>
      <c r="L225" s="42"/>
      <c r="M225" s="218" t="s">
        <v>1</v>
      </c>
      <c r="N225" s="219" t="s">
        <v>38</v>
      </c>
      <c r="O225" s="89"/>
      <c r="P225" s="220">
        <f>O225*H225</f>
        <v>0</v>
      </c>
      <c r="Q225" s="220">
        <v>0</v>
      </c>
      <c r="R225" s="220">
        <f>Q225*H225</f>
        <v>0</v>
      </c>
      <c r="S225" s="220">
        <v>0</v>
      </c>
      <c r="T225" s="221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22" t="s">
        <v>123</v>
      </c>
      <c r="AT225" s="222" t="s">
        <v>119</v>
      </c>
      <c r="AU225" s="222" t="s">
        <v>80</v>
      </c>
      <c r="AY225" s="15" t="s">
        <v>116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5" t="s">
        <v>78</v>
      </c>
      <c r="BK225" s="223">
        <f>ROUND(I225*H225,2)</f>
        <v>0</v>
      </c>
      <c r="BL225" s="15" t="s">
        <v>123</v>
      </c>
      <c r="BM225" s="222" t="s">
        <v>444</v>
      </c>
    </row>
    <row r="226" s="2" customFormat="1" ht="16.5" customHeight="1">
      <c r="A226" s="36"/>
      <c r="B226" s="37"/>
      <c r="C226" s="210" t="s">
        <v>445</v>
      </c>
      <c r="D226" s="210" t="s">
        <v>119</v>
      </c>
      <c r="E226" s="211" t="s">
        <v>446</v>
      </c>
      <c r="F226" s="212" t="s">
        <v>447</v>
      </c>
      <c r="G226" s="213" t="s">
        <v>185</v>
      </c>
      <c r="H226" s="214">
        <v>1</v>
      </c>
      <c r="I226" s="215"/>
      <c r="J226" s="216">
        <f>ROUND(I226*H226,2)</f>
        <v>0</v>
      </c>
      <c r="K226" s="217"/>
      <c r="L226" s="42"/>
      <c r="M226" s="218" t="s">
        <v>1</v>
      </c>
      <c r="N226" s="219" t="s">
        <v>38</v>
      </c>
      <c r="O226" s="89"/>
      <c r="P226" s="220">
        <f>O226*H226</f>
        <v>0</v>
      </c>
      <c r="Q226" s="220">
        <v>0</v>
      </c>
      <c r="R226" s="220">
        <f>Q226*H226</f>
        <v>0</v>
      </c>
      <c r="S226" s="220">
        <v>0</v>
      </c>
      <c r="T226" s="221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22" t="s">
        <v>123</v>
      </c>
      <c r="AT226" s="222" t="s">
        <v>119</v>
      </c>
      <c r="AU226" s="222" t="s">
        <v>80</v>
      </c>
      <c r="AY226" s="15" t="s">
        <v>116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5" t="s">
        <v>78</v>
      </c>
      <c r="BK226" s="223">
        <f>ROUND(I226*H226,2)</f>
        <v>0</v>
      </c>
      <c r="BL226" s="15" t="s">
        <v>123</v>
      </c>
      <c r="BM226" s="222" t="s">
        <v>448</v>
      </c>
    </row>
    <row r="227" s="2" customFormat="1" ht="16.5" customHeight="1">
      <c r="A227" s="36"/>
      <c r="B227" s="37"/>
      <c r="C227" s="210" t="s">
        <v>449</v>
      </c>
      <c r="D227" s="210" t="s">
        <v>119</v>
      </c>
      <c r="E227" s="211" t="s">
        <v>450</v>
      </c>
      <c r="F227" s="212" t="s">
        <v>451</v>
      </c>
      <c r="G227" s="213" t="s">
        <v>185</v>
      </c>
      <c r="H227" s="214">
        <v>1</v>
      </c>
      <c r="I227" s="215"/>
      <c r="J227" s="216">
        <f>ROUND(I227*H227,2)</f>
        <v>0</v>
      </c>
      <c r="K227" s="217"/>
      <c r="L227" s="42"/>
      <c r="M227" s="218" t="s">
        <v>1</v>
      </c>
      <c r="N227" s="219" t="s">
        <v>38</v>
      </c>
      <c r="O227" s="89"/>
      <c r="P227" s="220">
        <f>O227*H227</f>
        <v>0</v>
      </c>
      <c r="Q227" s="220">
        <v>0</v>
      </c>
      <c r="R227" s="220">
        <f>Q227*H227</f>
        <v>0</v>
      </c>
      <c r="S227" s="220">
        <v>0</v>
      </c>
      <c r="T227" s="221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2" t="s">
        <v>123</v>
      </c>
      <c r="AT227" s="222" t="s">
        <v>119</v>
      </c>
      <c r="AU227" s="222" t="s">
        <v>80</v>
      </c>
      <c r="AY227" s="15" t="s">
        <v>116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5" t="s">
        <v>78</v>
      </c>
      <c r="BK227" s="223">
        <f>ROUND(I227*H227,2)</f>
        <v>0</v>
      </c>
      <c r="BL227" s="15" t="s">
        <v>123</v>
      </c>
      <c r="BM227" s="222" t="s">
        <v>452</v>
      </c>
    </row>
    <row r="228" s="2" customFormat="1" ht="16.5" customHeight="1">
      <c r="A228" s="36"/>
      <c r="B228" s="37"/>
      <c r="C228" s="210" t="s">
        <v>453</v>
      </c>
      <c r="D228" s="210" t="s">
        <v>119</v>
      </c>
      <c r="E228" s="211" t="s">
        <v>454</v>
      </c>
      <c r="F228" s="212" t="s">
        <v>455</v>
      </c>
      <c r="G228" s="213" t="s">
        <v>185</v>
      </c>
      <c r="H228" s="214">
        <v>5</v>
      </c>
      <c r="I228" s="215"/>
      <c r="J228" s="216">
        <f>ROUND(I228*H228,2)</f>
        <v>0</v>
      </c>
      <c r="K228" s="217"/>
      <c r="L228" s="42"/>
      <c r="M228" s="218" t="s">
        <v>1</v>
      </c>
      <c r="N228" s="219" t="s">
        <v>38</v>
      </c>
      <c r="O228" s="89"/>
      <c r="P228" s="220">
        <f>O228*H228</f>
        <v>0</v>
      </c>
      <c r="Q228" s="220">
        <v>0</v>
      </c>
      <c r="R228" s="220">
        <f>Q228*H228</f>
        <v>0</v>
      </c>
      <c r="S228" s="220">
        <v>0</v>
      </c>
      <c r="T228" s="221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2" t="s">
        <v>123</v>
      </c>
      <c r="AT228" s="222" t="s">
        <v>119</v>
      </c>
      <c r="AU228" s="222" t="s">
        <v>80</v>
      </c>
      <c r="AY228" s="15" t="s">
        <v>116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5" t="s">
        <v>78</v>
      </c>
      <c r="BK228" s="223">
        <f>ROUND(I228*H228,2)</f>
        <v>0</v>
      </c>
      <c r="BL228" s="15" t="s">
        <v>123</v>
      </c>
      <c r="BM228" s="222" t="s">
        <v>456</v>
      </c>
    </row>
    <row r="229" s="2" customFormat="1" ht="16.5" customHeight="1">
      <c r="A229" s="36"/>
      <c r="B229" s="37"/>
      <c r="C229" s="210" t="s">
        <v>457</v>
      </c>
      <c r="D229" s="210" t="s">
        <v>119</v>
      </c>
      <c r="E229" s="211" t="s">
        <v>458</v>
      </c>
      <c r="F229" s="212" t="s">
        <v>459</v>
      </c>
      <c r="G229" s="213" t="s">
        <v>185</v>
      </c>
      <c r="H229" s="214">
        <v>1</v>
      </c>
      <c r="I229" s="215"/>
      <c r="J229" s="216">
        <f>ROUND(I229*H229,2)</f>
        <v>0</v>
      </c>
      <c r="K229" s="217"/>
      <c r="L229" s="42"/>
      <c r="M229" s="218" t="s">
        <v>1</v>
      </c>
      <c r="N229" s="219" t="s">
        <v>38</v>
      </c>
      <c r="O229" s="89"/>
      <c r="P229" s="220">
        <f>O229*H229</f>
        <v>0</v>
      </c>
      <c r="Q229" s="220">
        <v>0</v>
      </c>
      <c r="R229" s="220">
        <f>Q229*H229</f>
        <v>0</v>
      </c>
      <c r="S229" s="220">
        <v>0</v>
      </c>
      <c r="T229" s="221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22" t="s">
        <v>123</v>
      </c>
      <c r="AT229" s="222" t="s">
        <v>119</v>
      </c>
      <c r="AU229" s="222" t="s">
        <v>80</v>
      </c>
      <c r="AY229" s="15" t="s">
        <v>116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5" t="s">
        <v>78</v>
      </c>
      <c r="BK229" s="223">
        <f>ROUND(I229*H229,2)</f>
        <v>0</v>
      </c>
      <c r="BL229" s="15" t="s">
        <v>123</v>
      </c>
      <c r="BM229" s="222" t="s">
        <v>460</v>
      </c>
    </row>
    <row r="230" s="2" customFormat="1" ht="16.5" customHeight="1">
      <c r="A230" s="36"/>
      <c r="B230" s="37"/>
      <c r="C230" s="210" t="s">
        <v>461</v>
      </c>
      <c r="D230" s="210" t="s">
        <v>119</v>
      </c>
      <c r="E230" s="211" t="s">
        <v>462</v>
      </c>
      <c r="F230" s="212" t="s">
        <v>463</v>
      </c>
      <c r="G230" s="213" t="s">
        <v>185</v>
      </c>
      <c r="H230" s="214">
        <v>1</v>
      </c>
      <c r="I230" s="215"/>
      <c r="J230" s="216">
        <f>ROUND(I230*H230,2)</f>
        <v>0</v>
      </c>
      <c r="K230" s="217"/>
      <c r="L230" s="42"/>
      <c r="M230" s="218" t="s">
        <v>1</v>
      </c>
      <c r="N230" s="219" t="s">
        <v>38</v>
      </c>
      <c r="O230" s="89"/>
      <c r="P230" s="220">
        <f>O230*H230</f>
        <v>0</v>
      </c>
      <c r="Q230" s="220">
        <v>0</v>
      </c>
      <c r="R230" s="220">
        <f>Q230*H230</f>
        <v>0</v>
      </c>
      <c r="S230" s="220">
        <v>0</v>
      </c>
      <c r="T230" s="221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2" t="s">
        <v>123</v>
      </c>
      <c r="AT230" s="222" t="s">
        <v>119</v>
      </c>
      <c r="AU230" s="222" t="s">
        <v>80</v>
      </c>
      <c r="AY230" s="15" t="s">
        <v>116</v>
      </c>
      <c r="BE230" s="223">
        <f>IF(N230="základní",J230,0)</f>
        <v>0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5" t="s">
        <v>78</v>
      </c>
      <c r="BK230" s="223">
        <f>ROUND(I230*H230,2)</f>
        <v>0</v>
      </c>
      <c r="BL230" s="15" t="s">
        <v>123</v>
      </c>
      <c r="BM230" s="222" t="s">
        <v>464</v>
      </c>
    </row>
    <row r="231" s="2" customFormat="1" ht="16.5" customHeight="1">
      <c r="A231" s="36"/>
      <c r="B231" s="37"/>
      <c r="C231" s="210" t="s">
        <v>465</v>
      </c>
      <c r="D231" s="210" t="s">
        <v>119</v>
      </c>
      <c r="E231" s="211" t="s">
        <v>466</v>
      </c>
      <c r="F231" s="212" t="s">
        <v>467</v>
      </c>
      <c r="G231" s="213" t="s">
        <v>185</v>
      </c>
      <c r="H231" s="214">
        <v>1</v>
      </c>
      <c r="I231" s="215"/>
      <c r="J231" s="216">
        <f>ROUND(I231*H231,2)</f>
        <v>0</v>
      </c>
      <c r="K231" s="217"/>
      <c r="L231" s="42"/>
      <c r="M231" s="218" t="s">
        <v>1</v>
      </c>
      <c r="N231" s="219" t="s">
        <v>38</v>
      </c>
      <c r="O231" s="89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2" t="s">
        <v>123</v>
      </c>
      <c r="AT231" s="222" t="s">
        <v>119</v>
      </c>
      <c r="AU231" s="222" t="s">
        <v>80</v>
      </c>
      <c r="AY231" s="15" t="s">
        <v>116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5" t="s">
        <v>78</v>
      </c>
      <c r="BK231" s="223">
        <f>ROUND(I231*H231,2)</f>
        <v>0</v>
      </c>
      <c r="BL231" s="15" t="s">
        <v>123</v>
      </c>
      <c r="BM231" s="222" t="s">
        <v>468</v>
      </c>
    </row>
    <row r="232" s="2" customFormat="1" ht="16.5" customHeight="1">
      <c r="A232" s="36"/>
      <c r="B232" s="37"/>
      <c r="C232" s="210" t="s">
        <v>469</v>
      </c>
      <c r="D232" s="210" t="s">
        <v>119</v>
      </c>
      <c r="E232" s="211" t="s">
        <v>470</v>
      </c>
      <c r="F232" s="212" t="s">
        <v>471</v>
      </c>
      <c r="G232" s="213" t="s">
        <v>185</v>
      </c>
      <c r="H232" s="214">
        <v>1</v>
      </c>
      <c r="I232" s="215"/>
      <c r="J232" s="216">
        <f>ROUND(I232*H232,2)</f>
        <v>0</v>
      </c>
      <c r="K232" s="217"/>
      <c r="L232" s="42"/>
      <c r="M232" s="218" t="s">
        <v>1</v>
      </c>
      <c r="N232" s="219" t="s">
        <v>38</v>
      </c>
      <c r="O232" s="89"/>
      <c r="P232" s="220">
        <f>O232*H232</f>
        <v>0</v>
      </c>
      <c r="Q232" s="220">
        <v>0</v>
      </c>
      <c r="R232" s="220">
        <f>Q232*H232</f>
        <v>0</v>
      </c>
      <c r="S232" s="220">
        <v>0</v>
      </c>
      <c r="T232" s="221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22" t="s">
        <v>123</v>
      </c>
      <c r="AT232" s="222" t="s">
        <v>119</v>
      </c>
      <c r="AU232" s="222" t="s">
        <v>80</v>
      </c>
      <c r="AY232" s="15" t="s">
        <v>116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5" t="s">
        <v>78</v>
      </c>
      <c r="BK232" s="223">
        <f>ROUND(I232*H232,2)</f>
        <v>0</v>
      </c>
      <c r="BL232" s="15" t="s">
        <v>123</v>
      </c>
      <c r="BM232" s="222" t="s">
        <v>472</v>
      </c>
    </row>
    <row r="233" s="2" customFormat="1" ht="16.5" customHeight="1">
      <c r="A233" s="36"/>
      <c r="B233" s="37"/>
      <c r="C233" s="210" t="s">
        <v>473</v>
      </c>
      <c r="D233" s="210" t="s">
        <v>119</v>
      </c>
      <c r="E233" s="211" t="s">
        <v>474</v>
      </c>
      <c r="F233" s="212" t="s">
        <v>475</v>
      </c>
      <c r="G233" s="213" t="s">
        <v>185</v>
      </c>
      <c r="H233" s="214">
        <v>1</v>
      </c>
      <c r="I233" s="215"/>
      <c r="J233" s="216">
        <f>ROUND(I233*H233,2)</f>
        <v>0</v>
      </c>
      <c r="K233" s="217"/>
      <c r="L233" s="42"/>
      <c r="M233" s="218" t="s">
        <v>1</v>
      </c>
      <c r="N233" s="219" t="s">
        <v>38</v>
      </c>
      <c r="O233" s="89"/>
      <c r="P233" s="220">
        <f>O233*H233</f>
        <v>0</v>
      </c>
      <c r="Q233" s="220">
        <v>0</v>
      </c>
      <c r="R233" s="220">
        <f>Q233*H233</f>
        <v>0</v>
      </c>
      <c r="S233" s="220">
        <v>0</v>
      </c>
      <c r="T233" s="221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2" t="s">
        <v>123</v>
      </c>
      <c r="AT233" s="222" t="s">
        <v>119</v>
      </c>
      <c r="AU233" s="222" t="s">
        <v>80</v>
      </c>
      <c r="AY233" s="15" t="s">
        <v>116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5" t="s">
        <v>78</v>
      </c>
      <c r="BK233" s="223">
        <f>ROUND(I233*H233,2)</f>
        <v>0</v>
      </c>
      <c r="BL233" s="15" t="s">
        <v>123</v>
      </c>
      <c r="BM233" s="222" t="s">
        <v>476</v>
      </c>
    </row>
    <row r="234" s="2" customFormat="1" ht="16.5" customHeight="1">
      <c r="A234" s="36"/>
      <c r="B234" s="37"/>
      <c r="C234" s="210" t="s">
        <v>477</v>
      </c>
      <c r="D234" s="210" t="s">
        <v>119</v>
      </c>
      <c r="E234" s="211" t="s">
        <v>478</v>
      </c>
      <c r="F234" s="212" t="s">
        <v>479</v>
      </c>
      <c r="G234" s="213" t="s">
        <v>185</v>
      </c>
      <c r="H234" s="214">
        <v>1</v>
      </c>
      <c r="I234" s="215"/>
      <c r="J234" s="216">
        <f>ROUND(I234*H234,2)</f>
        <v>0</v>
      </c>
      <c r="K234" s="217"/>
      <c r="L234" s="42"/>
      <c r="M234" s="218" t="s">
        <v>1</v>
      </c>
      <c r="N234" s="219" t="s">
        <v>38</v>
      </c>
      <c r="O234" s="89"/>
      <c r="P234" s="220">
        <f>O234*H234</f>
        <v>0</v>
      </c>
      <c r="Q234" s="220">
        <v>0</v>
      </c>
      <c r="R234" s="220">
        <f>Q234*H234</f>
        <v>0</v>
      </c>
      <c r="S234" s="220">
        <v>0</v>
      </c>
      <c r="T234" s="221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2" t="s">
        <v>123</v>
      </c>
      <c r="AT234" s="222" t="s">
        <v>119</v>
      </c>
      <c r="AU234" s="222" t="s">
        <v>80</v>
      </c>
      <c r="AY234" s="15" t="s">
        <v>116</v>
      </c>
      <c r="BE234" s="223">
        <f>IF(N234="základní",J234,0)</f>
        <v>0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5" t="s">
        <v>78</v>
      </c>
      <c r="BK234" s="223">
        <f>ROUND(I234*H234,2)</f>
        <v>0</v>
      </c>
      <c r="BL234" s="15" t="s">
        <v>123</v>
      </c>
      <c r="BM234" s="222" t="s">
        <v>480</v>
      </c>
    </row>
    <row r="235" s="2" customFormat="1" ht="16.5" customHeight="1">
      <c r="A235" s="36"/>
      <c r="B235" s="37"/>
      <c r="C235" s="210" t="s">
        <v>481</v>
      </c>
      <c r="D235" s="210" t="s">
        <v>119</v>
      </c>
      <c r="E235" s="211" t="s">
        <v>482</v>
      </c>
      <c r="F235" s="212" t="s">
        <v>483</v>
      </c>
      <c r="G235" s="213" t="s">
        <v>122</v>
      </c>
      <c r="H235" s="214">
        <v>6</v>
      </c>
      <c r="I235" s="215"/>
      <c r="J235" s="216">
        <f>ROUND(I235*H235,2)</f>
        <v>0</v>
      </c>
      <c r="K235" s="217"/>
      <c r="L235" s="42"/>
      <c r="M235" s="218" t="s">
        <v>1</v>
      </c>
      <c r="N235" s="219" t="s">
        <v>38</v>
      </c>
      <c r="O235" s="89"/>
      <c r="P235" s="220">
        <f>O235*H235</f>
        <v>0</v>
      </c>
      <c r="Q235" s="220">
        <v>0</v>
      </c>
      <c r="R235" s="220">
        <f>Q235*H235</f>
        <v>0</v>
      </c>
      <c r="S235" s="220">
        <v>0</v>
      </c>
      <c r="T235" s="221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2" t="s">
        <v>123</v>
      </c>
      <c r="AT235" s="222" t="s">
        <v>119</v>
      </c>
      <c r="AU235" s="222" t="s">
        <v>80</v>
      </c>
      <c r="AY235" s="15" t="s">
        <v>116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5" t="s">
        <v>78</v>
      </c>
      <c r="BK235" s="223">
        <f>ROUND(I235*H235,2)</f>
        <v>0</v>
      </c>
      <c r="BL235" s="15" t="s">
        <v>123</v>
      </c>
      <c r="BM235" s="222" t="s">
        <v>484</v>
      </c>
    </row>
    <row r="236" s="2" customFormat="1" ht="16.5" customHeight="1">
      <c r="A236" s="36"/>
      <c r="B236" s="37"/>
      <c r="C236" s="210" t="s">
        <v>485</v>
      </c>
      <c r="D236" s="210" t="s">
        <v>119</v>
      </c>
      <c r="E236" s="211" t="s">
        <v>486</v>
      </c>
      <c r="F236" s="212" t="s">
        <v>487</v>
      </c>
      <c r="G236" s="213" t="s">
        <v>122</v>
      </c>
      <c r="H236" s="214">
        <v>6</v>
      </c>
      <c r="I236" s="215"/>
      <c r="J236" s="216">
        <f>ROUND(I236*H236,2)</f>
        <v>0</v>
      </c>
      <c r="K236" s="217"/>
      <c r="L236" s="42"/>
      <c r="M236" s="218" t="s">
        <v>1</v>
      </c>
      <c r="N236" s="219" t="s">
        <v>38</v>
      </c>
      <c r="O236" s="89"/>
      <c r="P236" s="220">
        <f>O236*H236</f>
        <v>0</v>
      </c>
      <c r="Q236" s="220">
        <v>0</v>
      </c>
      <c r="R236" s="220">
        <f>Q236*H236</f>
        <v>0</v>
      </c>
      <c r="S236" s="220">
        <v>0</v>
      </c>
      <c r="T236" s="221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2" t="s">
        <v>123</v>
      </c>
      <c r="AT236" s="222" t="s">
        <v>119</v>
      </c>
      <c r="AU236" s="222" t="s">
        <v>80</v>
      </c>
      <c r="AY236" s="15" t="s">
        <v>116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5" t="s">
        <v>78</v>
      </c>
      <c r="BK236" s="223">
        <f>ROUND(I236*H236,2)</f>
        <v>0</v>
      </c>
      <c r="BL236" s="15" t="s">
        <v>123</v>
      </c>
      <c r="BM236" s="222" t="s">
        <v>488</v>
      </c>
    </row>
    <row r="237" s="2" customFormat="1" ht="16.5" customHeight="1">
      <c r="A237" s="36"/>
      <c r="B237" s="37"/>
      <c r="C237" s="210" t="s">
        <v>489</v>
      </c>
      <c r="D237" s="210" t="s">
        <v>119</v>
      </c>
      <c r="E237" s="211" t="s">
        <v>490</v>
      </c>
      <c r="F237" s="212" t="s">
        <v>491</v>
      </c>
      <c r="G237" s="213" t="s">
        <v>122</v>
      </c>
      <c r="H237" s="214">
        <v>10</v>
      </c>
      <c r="I237" s="215"/>
      <c r="J237" s="216">
        <f>ROUND(I237*H237,2)</f>
        <v>0</v>
      </c>
      <c r="K237" s="217"/>
      <c r="L237" s="42"/>
      <c r="M237" s="218" t="s">
        <v>1</v>
      </c>
      <c r="N237" s="219" t="s">
        <v>38</v>
      </c>
      <c r="O237" s="89"/>
      <c r="P237" s="220">
        <f>O237*H237</f>
        <v>0</v>
      </c>
      <c r="Q237" s="220">
        <v>0</v>
      </c>
      <c r="R237" s="220">
        <f>Q237*H237</f>
        <v>0</v>
      </c>
      <c r="S237" s="220">
        <v>0</v>
      </c>
      <c r="T237" s="221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2" t="s">
        <v>123</v>
      </c>
      <c r="AT237" s="222" t="s">
        <v>119</v>
      </c>
      <c r="AU237" s="222" t="s">
        <v>80</v>
      </c>
      <c r="AY237" s="15" t="s">
        <v>116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5" t="s">
        <v>78</v>
      </c>
      <c r="BK237" s="223">
        <f>ROUND(I237*H237,2)</f>
        <v>0</v>
      </c>
      <c r="BL237" s="15" t="s">
        <v>123</v>
      </c>
      <c r="BM237" s="222" t="s">
        <v>492</v>
      </c>
    </row>
    <row r="238" s="2" customFormat="1" ht="16.5" customHeight="1">
      <c r="A238" s="36"/>
      <c r="B238" s="37"/>
      <c r="C238" s="210" t="s">
        <v>493</v>
      </c>
      <c r="D238" s="210" t="s">
        <v>119</v>
      </c>
      <c r="E238" s="211" t="s">
        <v>494</v>
      </c>
      <c r="F238" s="212" t="s">
        <v>495</v>
      </c>
      <c r="G238" s="213" t="s">
        <v>185</v>
      </c>
      <c r="H238" s="214">
        <v>10</v>
      </c>
      <c r="I238" s="215"/>
      <c r="J238" s="216">
        <f>ROUND(I238*H238,2)</f>
        <v>0</v>
      </c>
      <c r="K238" s="217"/>
      <c r="L238" s="42"/>
      <c r="M238" s="218" t="s">
        <v>1</v>
      </c>
      <c r="N238" s="219" t="s">
        <v>38</v>
      </c>
      <c r="O238" s="89"/>
      <c r="P238" s="220">
        <f>O238*H238</f>
        <v>0</v>
      </c>
      <c r="Q238" s="220">
        <v>0</v>
      </c>
      <c r="R238" s="220">
        <f>Q238*H238</f>
        <v>0</v>
      </c>
      <c r="S238" s="220">
        <v>0</v>
      </c>
      <c r="T238" s="221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2" t="s">
        <v>123</v>
      </c>
      <c r="AT238" s="222" t="s">
        <v>119</v>
      </c>
      <c r="AU238" s="222" t="s">
        <v>80</v>
      </c>
      <c r="AY238" s="15" t="s">
        <v>116</v>
      </c>
      <c r="BE238" s="223">
        <f>IF(N238="základní",J238,0)</f>
        <v>0</v>
      </c>
      <c r="BF238" s="223">
        <f>IF(N238="snížená",J238,0)</f>
        <v>0</v>
      </c>
      <c r="BG238" s="223">
        <f>IF(N238="zákl. přenesená",J238,0)</f>
        <v>0</v>
      </c>
      <c r="BH238" s="223">
        <f>IF(N238="sníž. přenesená",J238,0)</f>
        <v>0</v>
      </c>
      <c r="BI238" s="223">
        <f>IF(N238="nulová",J238,0)</f>
        <v>0</v>
      </c>
      <c r="BJ238" s="15" t="s">
        <v>78</v>
      </c>
      <c r="BK238" s="223">
        <f>ROUND(I238*H238,2)</f>
        <v>0</v>
      </c>
      <c r="BL238" s="15" t="s">
        <v>123</v>
      </c>
      <c r="BM238" s="222" t="s">
        <v>496</v>
      </c>
    </row>
    <row r="239" s="2" customFormat="1" ht="16.5" customHeight="1">
      <c r="A239" s="36"/>
      <c r="B239" s="37"/>
      <c r="C239" s="210" t="s">
        <v>497</v>
      </c>
      <c r="D239" s="210" t="s">
        <v>119</v>
      </c>
      <c r="E239" s="211" t="s">
        <v>498</v>
      </c>
      <c r="F239" s="212" t="s">
        <v>499</v>
      </c>
      <c r="G239" s="213" t="s">
        <v>122</v>
      </c>
      <c r="H239" s="214">
        <v>50</v>
      </c>
      <c r="I239" s="215"/>
      <c r="J239" s="216">
        <f>ROUND(I239*H239,2)</f>
        <v>0</v>
      </c>
      <c r="K239" s="217"/>
      <c r="L239" s="42"/>
      <c r="M239" s="218" t="s">
        <v>1</v>
      </c>
      <c r="N239" s="219" t="s">
        <v>38</v>
      </c>
      <c r="O239" s="89"/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22" t="s">
        <v>123</v>
      </c>
      <c r="AT239" s="222" t="s">
        <v>119</v>
      </c>
      <c r="AU239" s="222" t="s">
        <v>80</v>
      </c>
      <c r="AY239" s="15" t="s">
        <v>116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5" t="s">
        <v>78</v>
      </c>
      <c r="BK239" s="223">
        <f>ROUND(I239*H239,2)</f>
        <v>0</v>
      </c>
      <c r="BL239" s="15" t="s">
        <v>123</v>
      </c>
      <c r="BM239" s="222" t="s">
        <v>500</v>
      </c>
    </row>
    <row r="240" s="2" customFormat="1" ht="16.5" customHeight="1">
      <c r="A240" s="36"/>
      <c r="B240" s="37"/>
      <c r="C240" s="210" t="s">
        <v>501</v>
      </c>
      <c r="D240" s="210" t="s">
        <v>119</v>
      </c>
      <c r="E240" s="211" t="s">
        <v>502</v>
      </c>
      <c r="F240" s="212" t="s">
        <v>503</v>
      </c>
      <c r="G240" s="213" t="s">
        <v>122</v>
      </c>
      <c r="H240" s="214">
        <v>5</v>
      </c>
      <c r="I240" s="215"/>
      <c r="J240" s="216">
        <f>ROUND(I240*H240,2)</f>
        <v>0</v>
      </c>
      <c r="K240" s="217"/>
      <c r="L240" s="42"/>
      <c r="M240" s="218" t="s">
        <v>1</v>
      </c>
      <c r="N240" s="219" t="s">
        <v>38</v>
      </c>
      <c r="O240" s="89"/>
      <c r="P240" s="220">
        <f>O240*H240</f>
        <v>0</v>
      </c>
      <c r="Q240" s="220">
        <v>0</v>
      </c>
      <c r="R240" s="220">
        <f>Q240*H240</f>
        <v>0</v>
      </c>
      <c r="S240" s="220">
        <v>0</v>
      </c>
      <c r="T240" s="221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2" t="s">
        <v>123</v>
      </c>
      <c r="AT240" s="222" t="s">
        <v>119</v>
      </c>
      <c r="AU240" s="222" t="s">
        <v>80</v>
      </c>
      <c r="AY240" s="15" t="s">
        <v>116</v>
      </c>
      <c r="BE240" s="223">
        <f>IF(N240="základní",J240,0)</f>
        <v>0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5" t="s">
        <v>78</v>
      </c>
      <c r="BK240" s="223">
        <f>ROUND(I240*H240,2)</f>
        <v>0</v>
      </c>
      <c r="BL240" s="15" t="s">
        <v>123</v>
      </c>
      <c r="BM240" s="222" t="s">
        <v>504</v>
      </c>
    </row>
    <row r="241" s="2" customFormat="1" ht="16.5" customHeight="1">
      <c r="A241" s="36"/>
      <c r="B241" s="37"/>
      <c r="C241" s="210" t="s">
        <v>505</v>
      </c>
      <c r="D241" s="210" t="s">
        <v>119</v>
      </c>
      <c r="E241" s="211" t="s">
        <v>506</v>
      </c>
      <c r="F241" s="212" t="s">
        <v>507</v>
      </c>
      <c r="G241" s="213" t="s">
        <v>122</v>
      </c>
      <c r="H241" s="214">
        <v>20</v>
      </c>
      <c r="I241" s="215"/>
      <c r="J241" s="216">
        <f>ROUND(I241*H241,2)</f>
        <v>0</v>
      </c>
      <c r="K241" s="217"/>
      <c r="L241" s="42"/>
      <c r="M241" s="218" t="s">
        <v>1</v>
      </c>
      <c r="N241" s="219" t="s">
        <v>38</v>
      </c>
      <c r="O241" s="89"/>
      <c r="P241" s="220">
        <f>O241*H241</f>
        <v>0</v>
      </c>
      <c r="Q241" s="220">
        <v>0</v>
      </c>
      <c r="R241" s="220">
        <f>Q241*H241</f>
        <v>0</v>
      </c>
      <c r="S241" s="220">
        <v>0</v>
      </c>
      <c r="T241" s="221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2" t="s">
        <v>123</v>
      </c>
      <c r="AT241" s="222" t="s">
        <v>119</v>
      </c>
      <c r="AU241" s="222" t="s">
        <v>80</v>
      </c>
      <c r="AY241" s="15" t="s">
        <v>116</v>
      </c>
      <c r="BE241" s="223">
        <f>IF(N241="základní",J241,0)</f>
        <v>0</v>
      </c>
      <c r="BF241" s="223">
        <f>IF(N241="snížená",J241,0)</f>
        <v>0</v>
      </c>
      <c r="BG241" s="223">
        <f>IF(N241="zákl. přenesená",J241,0)</f>
        <v>0</v>
      </c>
      <c r="BH241" s="223">
        <f>IF(N241="sníž. přenesená",J241,0)</f>
        <v>0</v>
      </c>
      <c r="BI241" s="223">
        <f>IF(N241="nulová",J241,0)</f>
        <v>0</v>
      </c>
      <c r="BJ241" s="15" t="s">
        <v>78</v>
      </c>
      <c r="BK241" s="223">
        <f>ROUND(I241*H241,2)</f>
        <v>0</v>
      </c>
      <c r="BL241" s="15" t="s">
        <v>123</v>
      </c>
      <c r="BM241" s="222" t="s">
        <v>508</v>
      </c>
    </row>
    <row r="242" s="2" customFormat="1" ht="16.5" customHeight="1">
      <c r="A242" s="36"/>
      <c r="B242" s="37"/>
      <c r="C242" s="210" t="s">
        <v>509</v>
      </c>
      <c r="D242" s="210" t="s">
        <v>119</v>
      </c>
      <c r="E242" s="211" t="s">
        <v>510</v>
      </c>
      <c r="F242" s="212" t="s">
        <v>511</v>
      </c>
      <c r="G242" s="213" t="s">
        <v>122</v>
      </c>
      <c r="H242" s="214">
        <v>15</v>
      </c>
      <c r="I242" s="215"/>
      <c r="J242" s="216">
        <f>ROUND(I242*H242,2)</f>
        <v>0</v>
      </c>
      <c r="K242" s="217"/>
      <c r="L242" s="42"/>
      <c r="M242" s="218" t="s">
        <v>1</v>
      </c>
      <c r="N242" s="219" t="s">
        <v>38</v>
      </c>
      <c r="O242" s="89"/>
      <c r="P242" s="220">
        <f>O242*H242</f>
        <v>0</v>
      </c>
      <c r="Q242" s="220">
        <v>0</v>
      </c>
      <c r="R242" s="220">
        <f>Q242*H242</f>
        <v>0</v>
      </c>
      <c r="S242" s="220">
        <v>0</v>
      </c>
      <c r="T242" s="221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2" t="s">
        <v>123</v>
      </c>
      <c r="AT242" s="222" t="s">
        <v>119</v>
      </c>
      <c r="AU242" s="222" t="s">
        <v>80</v>
      </c>
      <c r="AY242" s="15" t="s">
        <v>116</v>
      </c>
      <c r="BE242" s="223">
        <f>IF(N242="základní",J242,0)</f>
        <v>0</v>
      </c>
      <c r="BF242" s="223">
        <f>IF(N242="snížená",J242,0)</f>
        <v>0</v>
      </c>
      <c r="BG242" s="223">
        <f>IF(N242="zákl. přenesená",J242,0)</f>
        <v>0</v>
      </c>
      <c r="BH242" s="223">
        <f>IF(N242="sníž. přenesená",J242,0)</f>
        <v>0</v>
      </c>
      <c r="BI242" s="223">
        <f>IF(N242="nulová",J242,0)</f>
        <v>0</v>
      </c>
      <c r="BJ242" s="15" t="s">
        <v>78</v>
      </c>
      <c r="BK242" s="223">
        <f>ROUND(I242*H242,2)</f>
        <v>0</v>
      </c>
      <c r="BL242" s="15" t="s">
        <v>123</v>
      </c>
      <c r="BM242" s="222" t="s">
        <v>512</v>
      </c>
    </row>
    <row r="243" s="2" customFormat="1" ht="16.5" customHeight="1">
      <c r="A243" s="36"/>
      <c r="B243" s="37"/>
      <c r="C243" s="210" t="s">
        <v>513</v>
      </c>
      <c r="D243" s="210" t="s">
        <v>119</v>
      </c>
      <c r="E243" s="211" t="s">
        <v>514</v>
      </c>
      <c r="F243" s="212" t="s">
        <v>515</v>
      </c>
      <c r="G243" s="213" t="s">
        <v>122</v>
      </c>
      <c r="H243" s="214">
        <v>10</v>
      </c>
      <c r="I243" s="215"/>
      <c r="J243" s="216">
        <f>ROUND(I243*H243,2)</f>
        <v>0</v>
      </c>
      <c r="K243" s="217"/>
      <c r="L243" s="42"/>
      <c r="M243" s="218" t="s">
        <v>1</v>
      </c>
      <c r="N243" s="219" t="s">
        <v>38</v>
      </c>
      <c r="O243" s="89"/>
      <c r="P243" s="220">
        <f>O243*H243</f>
        <v>0</v>
      </c>
      <c r="Q243" s="220">
        <v>0</v>
      </c>
      <c r="R243" s="220">
        <f>Q243*H243</f>
        <v>0</v>
      </c>
      <c r="S243" s="220">
        <v>0</v>
      </c>
      <c r="T243" s="221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22" t="s">
        <v>123</v>
      </c>
      <c r="AT243" s="222" t="s">
        <v>119</v>
      </c>
      <c r="AU243" s="222" t="s">
        <v>80</v>
      </c>
      <c r="AY243" s="15" t="s">
        <v>116</v>
      </c>
      <c r="BE243" s="223">
        <f>IF(N243="základní",J243,0)</f>
        <v>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5" t="s">
        <v>78</v>
      </c>
      <c r="BK243" s="223">
        <f>ROUND(I243*H243,2)</f>
        <v>0</v>
      </c>
      <c r="BL243" s="15" t="s">
        <v>123</v>
      </c>
      <c r="BM243" s="222" t="s">
        <v>516</v>
      </c>
    </row>
    <row r="244" s="2" customFormat="1" ht="16.5" customHeight="1">
      <c r="A244" s="36"/>
      <c r="B244" s="37"/>
      <c r="C244" s="210" t="s">
        <v>517</v>
      </c>
      <c r="D244" s="210" t="s">
        <v>119</v>
      </c>
      <c r="E244" s="211" t="s">
        <v>518</v>
      </c>
      <c r="F244" s="212" t="s">
        <v>519</v>
      </c>
      <c r="G244" s="213" t="s">
        <v>122</v>
      </c>
      <c r="H244" s="214">
        <v>20</v>
      </c>
      <c r="I244" s="215"/>
      <c r="J244" s="216">
        <f>ROUND(I244*H244,2)</f>
        <v>0</v>
      </c>
      <c r="K244" s="217"/>
      <c r="L244" s="42"/>
      <c r="M244" s="218" t="s">
        <v>1</v>
      </c>
      <c r="N244" s="219" t="s">
        <v>38</v>
      </c>
      <c r="O244" s="89"/>
      <c r="P244" s="220">
        <f>O244*H244</f>
        <v>0</v>
      </c>
      <c r="Q244" s="220">
        <v>0</v>
      </c>
      <c r="R244" s="220">
        <f>Q244*H244</f>
        <v>0</v>
      </c>
      <c r="S244" s="220">
        <v>0</v>
      </c>
      <c r="T244" s="221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2" t="s">
        <v>123</v>
      </c>
      <c r="AT244" s="222" t="s">
        <v>119</v>
      </c>
      <c r="AU244" s="222" t="s">
        <v>80</v>
      </c>
      <c r="AY244" s="15" t="s">
        <v>116</v>
      </c>
      <c r="BE244" s="223">
        <f>IF(N244="základní",J244,0)</f>
        <v>0</v>
      </c>
      <c r="BF244" s="223">
        <f>IF(N244="snížená",J244,0)</f>
        <v>0</v>
      </c>
      <c r="BG244" s="223">
        <f>IF(N244="zákl. přenesená",J244,0)</f>
        <v>0</v>
      </c>
      <c r="BH244" s="223">
        <f>IF(N244="sníž. přenesená",J244,0)</f>
        <v>0</v>
      </c>
      <c r="BI244" s="223">
        <f>IF(N244="nulová",J244,0)</f>
        <v>0</v>
      </c>
      <c r="BJ244" s="15" t="s">
        <v>78</v>
      </c>
      <c r="BK244" s="223">
        <f>ROUND(I244*H244,2)</f>
        <v>0</v>
      </c>
      <c r="BL244" s="15" t="s">
        <v>123</v>
      </c>
      <c r="BM244" s="222" t="s">
        <v>520</v>
      </c>
    </row>
    <row r="245" s="2" customFormat="1" ht="16.5" customHeight="1">
      <c r="A245" s="36"/>
      <c r="B245" s="37"/>
      <c r="C245" s="210" t="s">
        <v>521</v>
      </c>
      <c r="D245" s="210" t="s">
        <v>119</v>
      </c>
      <c r="E245" s="211" t="s">
        <v>522</v>
      </c>
      <c r="F245" s="212" t="s">
        <v>523</v>
      </c>
      <c r="G245" s="213" t="s">
        <v>191</v>
      </c>
      <c r="H245" s="214">
        <v>1</v>
      </c>
      <c r="I245" s="215"/>
      <c r="J245" s="216">
        <f>ROUND(I245*H245,2)</f>
        <v>0</v>
      </c>
      <c r="K245" s="217"/>
      <c r="L245" s="42"/>
      <c r="M245" s="218" t="s">
        <v>1</v>
      </c>
      <c r="N245" s="219" t="s">
        <v>38</v>
      </c>
      <c r="O245" s="89"/>
      <c r="P245" s="220">
        <f>O245*H245</f>
        <v>0</v>
      </c>
      <c r="Q245" s="220">
        <v>0</v>
      </c>
      <c r="R245" s="220">
        <f>Q245*H245</f>
        <v>0</v>
      </c>
      <c r="S245" s="220">
        <v>0</v>
      </c>
      <c r="T245" s="221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22" t="s">
        <v>123</v>
      </c>
      <c r="AT245" s="222" t="s">
        <v>119</v>
      </c>
      <c r="AU245" s="222" t="s">
        <v>80</v>
      </c>
      <c r="AY245" s="15" t="s">
        <v>116</v>
      </c>
      <c r="BE245" s="223">
        <f>IF(N245="základní",J245,0)</f>
        <v>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15" t="s">
        <v>78</v>
      </c>
      <c r="BK245" s="223">
        <f>ROUND(I245*H245,2)</f>
        <v>0</v>
      </c>
      <c r="BL245" s="15" t="s">
        <v>123</v>
      </c>
      <c r="BM245" s="222" t="s">
        <v>524</v>
      </c>
    </row>
    <row r="246" s="2" customFormat="1" ht="16.5" customHeight="1">
      <c r="A246" s="36"/>
      <c r="B246" s="37"/>
      <c r="C246" s="210" t="s">
        <v>525</v>
      </c>
      <c r="D246" s="210" t="s">
        <v>119</v>
      </c>
      <c r="E246" s="211" t="s">
        <v>526</v>
      </c>
      <c r="F246" s="212" t="s">
        <v>527</v>
      </c>
      <c r="G246" s="213" t="s">
        <v>191</v>
      </c>
      <c r="H246" s="214">
        <v>1</v>
      </c>
      <c r="I246" s="215"/>
      <c r="J246" s="216">
        <f>ROUND(I246*H246,2)</f>
        <v>0</v>
      </c>
      <c r="K246" s="217"/>
      <c r="L246" s="42"/>
      <c r="M246" s="218" t="s">
        <v>1</v>
      </c>
      <c r="N246" s="219" t="s">
        <v>38</v>
      </c>
      <c r="O246" s="89"/>
      <c r="P246" s="220">
        <f>O246*H246</f>
        <v>0</v>
      </c>
      <c r="Q246" s="220">
        <v>0</v>
      </c>
      <c r="R246" s="220">
        <f>Q246*H246</f>
        <v>0</v>
      </c>
      <c r="S246" s="220">
        <v>0</v>
      </c>
      <c r="T246" s="221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22" t="s">
        <v>123</v>
      </c>
      <c r="AT246" s="222" t="s">
        <v>119</v>
      </c>
      <c r="AU246" s="222" t="s">
        <v>80</v>
      </c>
      <c r="AY246" s="15" t="s">
        <v>116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5" t="s">
        <v>78</v>
      </c>
      <c r="BK246" s="223">
        <f>ROUND(I246*H246,2)</f>
        <v>0</v>
      </c>
      <c r="BL246" s="15" t="s">
        <v>123</v>
      </c>
      <c r="BM246" s="222" t="s">
        <v>528</v>
      </c>
    </row>
    <row r="247" s="2" customFormat="1" ht="16.5" customHeight="1">
      <c r="A247" s="36"/>
      <c r="B247" s="37"/>
      <c r="C247" s="210" t="s">
        <v>529</v>
      </c>
      <c r="D247" s="210" t="s">
        <v>119</v>
      </c>
      <c r="E247" s="211" t="s">
        <v>530</v>
      </c>
      <c r="F247" s="212" t="s">
        <v>531</v>
      </c>
      <c r="G247" s="213" t="s">
        <v>191</v>
      </c>
      <c r="H247" s="214">
        <v>1</v>
      </c>
      <c r="I247" s="215"/>
      <c r="J247" s="216">
        <f>ROUND(I247*H247,2)</f>
        <v>0</v>
      </c>
      <c r="K247" s="217"/>
      <c r="L247" s="42"/>
      <c r="M247" s="218" t="s">
        <v>1</v>
      </c>
      <c r="N247" s="219" t="s">
        <v>38</v>
      </c>
      <c r="O247" s="89"/>
      <c r="P247" s="220">
        <f>O247*H247</f>
        <v>0</v>
      </c>
      <c r="Q247" s="220">
        <v>0</v>
      </c>
      <c r="R247" s="220">
        <f>Q247*H247</f>
        <v>0</v>
      </c>
      <c r="S247" s="220">
        <v>0</v>
      </c>
      <c r="T247" s="221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22" t="s">
        <v>123</v>
      </c>
      <c r="AT247" s="222" t="s">
        <v>119</v>
      </c>
      <c r="AU247" s="222" t="s">
        <v>80</v>
      </c>
      <c r="AY247" s="15" t="s">
        <v>116</v>
      </c>
      <c r="BE247" s="223">
        <f>IF(N247="základní",J247,0)</f>
        <v>0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15" t="s">
        <v>78</v>
      </c>
      <c r="BK247" s="223">
        <f>ROUND(I247*H247,2)</f>
        <v>0</v>
      </c>
      <c r="BL247" s="15" t="s">
        <v>123</v>
      </c>
      <c r="BM247" s="222" t="s">
        <v>532</v>
      </c>
    </row>
    <row r="248" s="2" customFormat="1" ht="16.5" customHeight="1">
      <c r="A248" s="36"/>
      <c r="B248" s="37"/>
      <c r="C248" s="210" t="s">
        <v>533</v>
      </c>
      <c r="D248" s="210" t="s">
        <v>119</v>
      </c>
      <c r="E248" s="211" t="s">
        <v>534</v>
      </c>
      <c r="F248" s="212" t="s">
        <v>535</v>
      </c>
      <c r="G248" s="213" t="s">
        <v>191</v>
      </c>
      <c r="H248" s="214">
        <v>1</v>
      </c>
      <c r="I248" s="215"/>
      <c r="J248" s="216">
        <f>ROUND(I248*H248,2)</f>
        <v>0</v>
      </c>
      <c r="K248" s="217"/>
      <c r="L248" s="42"/>
      <c r="M248" s="218" t="s">
        <v>1</v>
      </c>
      <c r="N248" s="219" t="s">
        <v>38</v>
      </c>
      <c r="O248" s="89"/>
      <c r="P248" s="220">
        <f>O248*H248</f>
        <v>0</v>
      </c>
      <c r="Q248" s="220">
        <v>0</v>
      </c>
      <c r="R248" s="220">
        <f>Q248*H248</f>
        <v>0</v>
      </c>
      <c r="S248" s="220">
        <v>0</v>
      </c>
      <c r="T248" s="221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2" t="s">
        <v>123</v>
      </c>
      <c r="AT248" s="222" t="s">
        <v>119</v>
      </c>
      <c r="AU248" s="222" t="s">
        <v>80</v>
      </c>
      <c r="AY248" s="15" t="s">
        <v>116</v>
      </c>
      <c r="BE248" s="223">
        <f>IF(N248="základní",J248,0)</f>
        <v>0</v>
      </c>
      <c r="BF248" s="223">
        <f>IF(N248="snížená",J248,0)</f>
        <v>0</v>
      </c>
      <c r="BG248" s="223">
        <f>IF(N248="zákl. přenesená",J248,0)</f>
        <v>0</v>
      </c>
      <c r="BH248" s="223">
        <f>IF(N248="sníž. přenesená",J248,0)</f>
        <v>0</v>
      </c>
      <c r="BI248" s="223">
        <f>IF(N248="nulová",J248,0)</f>
        <v>0</v>
      </c>
      <c r="BJ248" s="15" t="s">
        <v>78</v>
      </c>
      <c r="BK248" s="223">
        <f>ROUND(I248*H248,2)</f>
        <v>0</v>
      </c>
      <c r="BL248" s="15" t="s">
        <v>123</v>
      </c>
      <c r="BM248" s="222" t="s">
        <v>536</v>
      </c>
    </row>
    <row r="249" s="12" customFormat="1" ht="22.8" customHeight="1">
      <c r="A249" s="12"/>
      <c r="B249" s="194"/>
      <c r="C249" s="195"/>
      <c r="D249" s="196" t="s">
        <v>72</v>
      </c>
      <c r="E249" s="208" t="s">
        <v>537</v>
      </c>
      <c r="F249" s="208" t="s">
        <v>538</v>
      </c>
      <c r="G249" s="195"/>
      <c r="H249" s="195"/>
      <c r="I249" s="198"/>
      <c r="J249" s="209">
        <f>BK249</f>
        <v>0</v>
      </c>
      <c r="K249" s="195"/>
      <c r="L249" s="200"/>
      <c r="M249" s="201"/>
      <c r="N249" s="202"/>
      <c r="O249" s="202"/>
      <c r="P249" s="203">
        <f>P250</f>
        <v>0</v>
      </c>
      <c r="Q249" s="202"/>
      <c r="R249" s="203">
        <f>R250</f>
        <v>0.0021000000000000003</v>
      </c>
      <c r="S249" s="202"/>
      <c r="T249" s="204">
        <f>T250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5" t="s">
        <v>80</v>
      </c>
      <c r="AT249" s="206" t="s">
        <v>72</v>
      </c>
      <c r="AU249" s="206" t="s">
        <v>78</v>
      </c>
      <c r="AY249" s="205" t="s">
        <v>116</v>
      </c>
      <c r="BK249" s="207">
        <f>BK250</f>
        <v>0</v>
      </c>
    </row>
    <row r="250" s="2" customFormat="1" ht="24.15" customHeight="1">
      <c r="A250" s="36"/>
      <c r="B250" s="37"/>
      <c r="C250" s="210" t="s">
        <v>539</v>
      </c>
      <c r="D250" s="210" t="s">
        <v>119</v>
      </c>
      <c r="E250" s="211" t="s">
        <v>540</v>
      </c>
      <c r="F250" s="212" t="s">
        <v>541</v>
      </c>
      <c r="G250" s="213" t="s">
        <v>122</v>
      </c>
      <c r="H250" s="214">
        <v>105</v>
      </c>
      <c r="I250" s="215"/>
      <c r="J250" s="216">
        <f>ROUND(I250*H250,2)</f>
        <v>0</v>
      </c>
      <c r="K250" s="217"/>
      <c r="L250" s="42"/>
      <c r="M250" s="218" t="s">
        <v>1</v>
      </c>
      <c r="N250" s="219" t="s">
        <v>38</v>
      </c>
      <c r="O250" s="89"/>
      <c r="P250" s="220">
        <f>O250*H250</f>
        <v>0</v>
      </c>
      <c r="Q250" s="220">
        <v>2.0000000000000002E-05</v>
      </c>
      <c r="R250" s="220">
        <f>Q250*H250</f>
        <v>0.0021000000000000003</v>
      </c>
      <c r="S250" s="220">
        <v>0</v>
      </c>
      <c r="T250" s="221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22" t="s">
        <v>123</v>
      </c>
      <c r="AT250" s="222" t="s">
        <v>119</v>
      </c>
      <c r="AU250" s="222" t="s">
        <v>80</v>
      </c>
      <c r="AY250" s="15" t="s">
        <v>116</v>
      </c>
      <c r="BE250" s="223">
        <f>IF(N250="základní",J250,0)</f>
        <v>0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5" t="s">
        <v>78</v>
      </c>
      <c r="BK250" s="223">
        <f>ROUND(I250*H250,2)</f>
        <v>0</v>
      </c>
      <c r="BL250" s="15" t="s">
        <v>123</v>
      </c>
      <c r="BM250" s="222" t="s">
        <v>542</v>
      </c>
    </row>
    <row r="251" s="12" customFormat="1" ht="25.92" customHeight="1">
      <c r="A251" s="12"/>
      <c r="B251" s="194"/>
      <c r="C251" s="195"/>
      <c r="D251" s="196" t="s">
        <v>72</v>
      </c>
      <c r="E251" s="197" t="s">
        <v>157</v>
      </c>
      <c r="F251" s="197" t="s">
        <v>543</v>
      </c>
      <c r="G251" s="195"/>
      <c r="H251" s="195"/>
      <c r="I251" s="198"/>
      <c r="J251" s="199">
        <f>BK251</f>
        <v>0</v>
      </c>
      <c r="K251" s="195"/>
      <c r="L251" s="200"/>
      <c r="M251" s="201"/>
      <c r="N251" s="202"/>
      <c r="O251" s="202"/>
      <c r="P251" s="203">
        <f>P252</f>
        <v>0</v>
      </c>
      <c r="Q251" s="202"/>
      <c r="R251" s="203">
        <f>R252</f>
        <v>0.11232</v>
      </c>
      <c r="S251" s="202"/>
      <c r="T251" s="204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5" t="s">
        <v>128</v>
      </c>
      <c r="AT251" s="206" t="s">
        <v>72</v>
      </c>
      <c r="AU251" s="206" t="s">
        <v>73</v>
      </c>
      <c r="AY251" s="205" t="s">
        <v>116</v>
      </c>
      <c r="BK251" s="207">
        <f>BK252</f>
        <v>0</v>
      </c>
    </row>
    <row r="252" s="12" customFormat="1" ht="22.8" customHeight="1">
      <c r="A252" s="12"/>
      <c r="B252" s="194"/>
      <c r="C252" s="195"/>
      <c r="D252" s="196" t="s">
        <v>72</v>
      </c>
      <c r="E252" s="208" t="s">
        <v>544</v>
      </c>
      <c r="F252" s="208" t="s">
        <v>545</v>
      </c>
      <c r="G252" s="195"/>
      <c r="H252" s="195"/>
      <c r="I252" s="198"/>
      <c r="J252" s="209">
        <f>BK252</f>
        <v>0</v>
      </c>
      <c r="K252" s="195"/>
      <c r="L252" s="200"/>
      <c r="M252" s="201"/>
      <c r="N252" s="202"/>
      <c r="O252" s="202"/>
      <c r="P252" s="203">
        <f>SUM(P253:P254)</f>
        <v>0</v>
      </c>
      <c r="Q252" s="202"/>
      <c r="R252" s="203">
        <f>SUM(R253:R254)</f>
        <v>0.11232</v>
      </c>
      <c r="S252" s="202"/>
      <c r="T252" s="204">
        <f>SUM(T253:T254)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5" t="s">
        <v>128</v>
      </c>
      <c r="AT252" s="206" t="s">
        <v>72</v>
      </c>
      <c r="AU252" s="206" t="s">
        <v>78</v>
      </c>
      <c r="AY252" s="205" t="s">
        <v>116</v>
      </c>
      <c r="BK252" s="207">
        <f>SUM(BK253:BK254)</f>
        <v>0</v>
      </c>
    </row>
    <row r="253" s="2" customFormat="1" ht="24.15" customHeight="1">
      <c r="A253" s="36"/>
      <c r="B253" s="37"/>
      <c r="C253" s="210" t="s">
        <v>546</v>
      </c>
      <c r="D253" s="210" t="s">
        <v>119</v>
      </c>
      <c r="E253" s="211" t="s">
        <v>547</v>
      </c>
      <c r="F253" s="212" t="s">
        <v>548</v>
      </c>
      <c r="G253" s="213" t="s">
        <v>549</v>
      </c>
      <c r="H253" s="214">
        <v>104</v>
      </c>
      <c r="I253" s="215"/>
      <c r="J253" s="216">
        <f>ROUND(I253*H253,2)</f>
        <v>0</v>
      </c>
      <c r="K253" s="217"/>
      <c r="L253" s="42"/>
      <c r="M253" s="218" t="s">
        <v>1</v>
      </c>
      <c r="N253" s="219" t="s">
        <v>38</v>
      </c>
      <c r="O253" s="89"/>
      <c r="P253" s="220">
        <f>O253*H253</f>
        <v>0</v>
      </c>
      <c r="Q253" s="220">
        <v>8.0000000000000007E-05</v>
      </c>
      <c r="R253" s="220">
        <f>Q253*H253</f>
        <v>0.008320000000000001</v>
      </c>
      <c r="S253" s="220">
        <v>0</v>
      </c>
      <c r="T253" s="221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22" t="s">
        <v>391</v>
      </c>
      <c r="AT253" s="222" t="s">
        <v>119</v>
      </c>
      <c r="AU253" s="222" t="s">
        <v>80</v>
      </c>
      <c r="AY253" s="15" t="s">
        <v>116</v>
      </c>
      <c r="BE253" s="223">
        <f>IF(N253="základní",J253,0)</f>
        <v>0</v>
      </c>
      <c r="BF253" s="223">
        <f>IF(N253="snížená",J253,0)</f>
        <v>0</v>
      </c>
      <c r="BG253" s="223">
        <f>IF(N253="zákl. přenesená",J253,0)</f>
        <v>0</v>
      </c>
      <c r="BH253" s="223">
        <f>IF(N253="sníž. přenesená",J253,0)</f>
        <v>0</v>
      </c>
      <c r="BI253" s="223">
        <f>IF(N253="nulová",J253,0)</f>
        <v>0</v>
      </c>
      <c r="BJ253" s="15" t="s">
        <v>78</v>
      </c>
      <c r="BK253" s="223">
        <f>ROUND(I253*H253,2)</f>
        <v>0</v>
      </c>
      <c r="BL253" s="15" t="s">
        <v>391</v>
      </c>
      <c r="BM253" s="222" t="s">
        <v>550</v>
      </c>
    </row>
    <row r="254" s="2" customFormat="1" ht="16.5" customHeight="1">
      <c r="A254" s="36"/>
      <c r="B254" s="37"/>
      <c r="C254" s="224" t="s">
        <v>551</v>
      </c>
      <c r="D254" s="224" t="s">
        <v>157</v>
      </c>
      <c r="E254" s="225" t="s">
        <v>552</v>
      </c>
      <c r="F254" s="226" t="s">
        <v>553</v>
      </c>
      <c r="G254" s="227" t="s">
        <v>554</v>
      </c>
      <c r="H254" s="228">
        <v>0.104</v>
      </c>
      <c r="I254" s="229"/>
      <c r="J254" s="230">
        <f>ROUND(I254*H254,2)</f>
        <v>0</v>
      </c>
      <c r="K254" s="231"/>
      <c r="L254" s="232"/>
      <c r="M254" s="233" t="s">
        <v>1</v>
      </c>
      <c r="N254" s="234" t="s">
        <v>38</v>
      </c>
      <c r="O254" s="89"/>
      <c r="P254" s="220">
        <f>O254*H254</f>
        <v>0</v>
      </c>
      <c r="Q254" s="220">
        <v>1</v>
      </c>
      <c r="R254" s="220">
        <f>Q254*H254</f>
        <v>0.104</v>
      </c>
      <c r="S254" s="220">
        <v>0</v>
      </c>
      <c r="T254" s="221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22" t="s">
        <v>555</v>
      </c>
      <c r="AT254" s="222" t="s">
        <v>157</v>
      </c>
      <c r="AU254" s="222" t="s">
        <v>80</v>
      </c>
      <c r="AY254" s="15" t="s">
        <v>116</v>
      </c>
      <c r="BE254" s="223">
        <f>IF(N254="základní",J254,0)</f>
        <v>0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15" t="s">
        <v>78</v>
      </c>
      <c r="BK254" s="223">
        <f>ROUND(I254*H254,2)</f>
        <v>0</v>
      </c>
      <c r="BL254" s="15" t="s">
        <v>555</v>
      </c>
      <c r="BM254" s="222" t="s">
        <v>556</v>
      </c>
    </row>
    <row r="255" s="12" customFormat="1" ht="25.92" customHeight="1">
      <c r="A255" s="12"/>
      <c r="B255" s="194"/>
      <c r="C255" s="195"/>
      <c r="D255" s="196" t="s">
        <v>72</v>
      </c>
      <c r="E255" s="197" t="s">
        <v>557</v>
      </c>
      <c r="F255" s="197" t="s">
        <v>558</v>
      </c>
      <c r="G255" s="195"/>
      <c r="H255" s="195"/>
      <c r="I255" s="198"/>
      <c r="J255" s="199">
        <f>BK255</f>
        <v>0</v>
      </c>
      <c r="K255" s="195"/>
      <c r="L255" s="200"/>
      <c r="M255" s="201"/>
      <c r="N255" s="202"/>
      <c r="O255" s="202"/>
      <c r="P255" s="203">
        <f>P256+P259</f>
        <v>0</v>
      </c>
      <c r="Q255" s="202"/>
      <c r="R255" s="203">
        <f>R256+R259</f>
        <v>0</v>
      </c>
      <c r="S255" s="202"/>
      <c r="T255" s="204">
        <f>T256+T259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5" t="s">
        <v>136</v>
      </c>
      <c r="AT255" s="206" t="s">
        <v>72</v>
      </c>
      <c r="AU255" s="206" t="s">
        <v>73</v>
      </c>
      <c r="AY255" s="205" t="s">
        <v>116</v>
      </c>
      <c r="BK255" s="207">
        <f>BK256+BK259</f>
        <v>0</v>
      </c>
    </row>
    <row r="256" s="12" customFormat="1" ht="22.8" customHeight="1">
      <c r="A256" s="12"/>
      <c r="B256" s="194"/>
      <c r="C256" s="195"/>
      <c r="D256" s="196" t="s">
        <v>72</v>
      </c>
      <c r="E256" s="208" t="s">
        <v>559</v>
      </c>
      <c r="F256" s="208" t="s">
        <v>560</v>
      </c>
      <c r="G256" s="195"/>
      <c r="H256" s="195"/>
      <c r="I256" s="198"/>
      <c r="J256" s="209">
        <f>BK256</f>
        <v>0</v>
      </c>
      <c r="K256" s="195"/>
      <c r="L256" s="200"/>
      <c r="M256" s="201"/>
      <c r="N256" s="202"/>
      <c r="O256" s="202"/>
      <c r="P256" s="203">
        <f>SUM(P257:P258)</f>
        <v>0</v>
      </c>
      <c r="Q256" s="202"/>
      <c r="R256" s="203">
        <f>SUM(R257:R258)</f>
        <v>0</v>
      </c>
      <c r="S256" s="202"/>
      <c r="T256" s="204">
        <f>SUM(T257:T258)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5" t="s">
        <v>136</v>
      </c>
      <c r="AT256" s="206" t="s">
        <v>72</v>
      </c>
      <c r="AU256" s="206" t="s">
        <v>78</v>
      </c>
      <c r="AY256" s="205" t="s">
        <v>116</v>
      </c>
      <c r="BK256" s="207">
        <f>SUM(BK257:BK258)</f>
        <v>0</v>
      </c>
    </row>
    <row r="257" s="2" customFormat="1" ht="16.5" customHeight="1">
      <c r="A257" s="36"/>
      <c r="B257" s="37"/>
      <c r="C257" s="210" t="s">
        <v>561</v>
      </c>
      <c r="D257" s="210" t="s">
        <v>119</v>
      </c>
      <c r="E257" s="211" t="s">
        <v>562</v>
      </c>
      <c r="F257" s="212" t="s">
        <v>563</v>
      </c>
      <c r="G257" s="213" t="s">
        <v>191</v>
      </c>
      <c r="H257" s="214">
        <v>1</v>
      </c>
      <c r="I257" s="215"/>
      <c r="J257" s="216">
        <f>ROUND(I257*H257,2)</f>
        <v>0</v>
      </c>
      <c r="K257" s="217"/>
      <c r="L257" s="42"/>
      <c r="M257" s="218" t="s">
        <v>1</v>
      </c>
      <c r="N257" s="219" t="s">
        <v>38</v>
      </c>
      <c r="O257" s="89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22" t="s">
        <v>564</v>
      </c>
      <c r="AT257" s="222" t="s">
        <v>119</v>
      </c>
      <c r="AU257" s="222" t="s">
        <v>80</v>
      </c>
      <c r="AY257" s="15" t="s">
        <v>116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5" t="s">
        <v>78</v>
      </c>
      <c r="BK257" s="223">
        <f>ROUND(I257*H257,2)</f>
        <v>0</v>
      </c>
      <c r="BL257" s="15" t="s">
        <v>564</v>
      </c>
      <c r="BM257" s="222" t="s">
        <v>565</v>
      </c>
    </row>
    <row r="258" s="2" customFormat="1" ht="16.5" customHeight="1">
      <c r="A258" s="36"/>
      <c r="B258" s="37"/>
      <c r="C258" s="210" t="s">
        <v>566</v>
      </c>
      <c r="D258" s="210" t="s">
        <v>119</v>
      </c>
      <c r="E258" s="211" t="s">
        <v>567</v>
      </c>
      <c r="F258" s="212" t="s">
        <v>568</v>
      </c>
      <c r="G258" s="213" t="s">
        <v>191</v>
      </c>
      <c r="H258" s="214">
        <v>1</v>
      </c>
      <c r="I258" s="215"/>
      <c r="J258" s="216">
        <f>ROUND(I258*H258,2)</f>
        <v>0</v>
      </c>
      <c r="K258" s="217"/>
      <c r="L258" s="42"/>
      <c r="M258" s="218" t="s">
        <v>1</v>
      </c>
      <c r="N258" s="219" t="s">
        <v>38</v>
      </c>
      <c r="O258" s="89"/>
      <c r="P258" s="220">
        <f>O258*H258</f>
        <v>0</v>
      </c>
      <c r="Q258" s="220">
        <v>0</v>
      </c>
      <c r="R258" s="220">
        <f>Q258*H258</f>
        <v>0</v>
      </c>
      <c r="S258" s="220">
        <v>0</v>
      </c>
      <c r="T258" s="221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22" t="s">
        <v>564</v>
      </c>
      <c r="AT258" s="222" t="s">
        <v>119</v>
      </c>
      <c r="AU258" s="222" t="s">
        <v>80</v>
      </c>
      <c r="AY258" s="15" t="s">
        <v>116</v>
      </c>
      <c r="BE258" s="223">
        <f>IF(N258="základní",J258,0)</f>
        <v>0</v>
      </c>
      <c r="BF258" s="223">
        <f>IF(N258="snížená",J258,0)</f>
        <v>0</v>
      </c>
      <c r="BG258" s="223">
        <f>IF(N258="zákl. přenesená",J258,0)</f>
        <v>0</v>
      </c>
      <c r="BH258" s="223">
        <f>IF(N258="sníž. přenesená",J258,0)</f>
        <v>0</v>
      </c>
      <c r="BI258" s="223">
        <f>IF(N258="nulová",J258,0)</f>
        <v>0</v>
      </c>
      <c r="BJ258" s="15" t="s">
        <v>78</v>
      </c>
      <c r="BK258" s="223">
        <f>ROUND(I258*H258,2)</f>
        <v>0</v>
      </c>
      <c r="BL258" s="15" t="s">
        <v>564</v>
      </c>
      <c r="BM258" s="222" t="s">
        <v>569</v>
      </c>
    </row>
    <row r="259" s="12" customFormat="1" ht="22.8" customHeight="1">
      <c r="A259" s="12"/>
      <c r="B259" s="194"/>
      <c r="C259" s="195"/>
      <c r="D259" s="196" t="s">
        <v>72</v>
      </c>
      <c r="E259" s="208" t="s">
        <v>570</v>
      </c>
      <c r="F259" s="208" t="s">
        <v>571</v>
      </c>
      <c r="G259" s="195"/>
      <c r="H259" s="195"/>
      <c r="I259" s="198"/>
      <c r="J259" s="209">
        <f>BK259</f>
        <v>0</v>
      </c>
      <c r="K259" s="195"/>
      <c r="L259" s="200"/>
      <c r="M259" s="201"/>
      <c r="N259" s="202"/>
      <c r="O259" s="202"/>
      <c r="P259" s="203">
        <f>SUM(P260:P261)</f>
        <v>0</v>
      </c>
      <c r="Q259" s="202"/>
      <c r="R259" s="203">
        <f>SUM(R260:R261)</f>
        <v>0</v>
      </c>
      <c r="S259" s="202"/>
      <c r="T259" s="204">
        <f>SUM(T260:T261)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5" t="s">
        <v>136</v>
      </c>
      <c r="AT259" s="206" t="s">
        <v>72</v>
      </c>
      <c r="AU259" s="206" t="s">
        <v>78</v>
      </c>
      <c r="AY259" s="205" t="s">
        <v>116</v>
      </c>
      <c r="BK259" s="207">
        <f>SUM(BK260:BK261)</f>
        <v>0</v>
      </c>
    </row>
    <row r="260" s="2" customFormat="1" ht="16.5" customHeight="1">
      <c r="A260" s="36"/>
      <c r="B260" s="37"/>
      <c r="C260" s="210" t="s">
        <v>572</v>
      </c>
      <c r="D260" s="210" t="s">
        <v>119</v>
      </c>
      <c r="E260" s="211" t="s">
        <v>573</v>
      </c>
      <c r="F260" s="212" t="s">
        <v>574</v>
      </c>
      <c r="G260" s="213" t="s">
        <v>191</v>
      </c>
      <c r="H260" s="214">
        <v>1</v>
      </c>
      <c r="I260" s="215"/>
      <c r="J260" s="216">
        <f>ROUND(I260*H260,2)</f>
        <v>0</v>
      </c>
      <c r="K260" s="217"/>
      <c r="L260" s="42"/>
      <c r="M260" s="218" t="s">
        <v>1</v>
      </c>
      <c r="N260" s="219" t="s">
        <v>38</v>
      </c>
      <c r="O260" s="89"/>
      <c r="P260" s="220">
        <f>O260*H260</f>
        <v>0</v>
      </c>
      <c r="Q260" s="220">
        <v>0</v>
      </c>
      <c r="R260" s="220">
        <f>Q260*H260</f>
        <v>0</v>
      </c>
      <c r="S260" s="220">
        <v>0</v>
      </c>
      <c r="T260" s="221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22" t="s">
        <v>564</v>
      </c>
      <c r="AT260" s="222" t="s">
        <v>119</v>
      </c>
      <c r="AU260" s="222" t="s">
        <v>80</v>
      </c>
      <c r="AY260" s="15" t="s">
        <v>116</v>
      </c>
      <c r="BE260" s="223">
        <f>IF(N260="základní",J260,0)</f>
        <v>0</v>
      </c>
      <c r="BF260" s="223">
        <f>IF(N260="snížená",J260,0)</f>
        <v>0</v>
      </c>
      <c r="BG260" s="223">
        <f>IF(N260="zákl. přenesená",J260,0)</f>
        <v>0</v>
      </c>
      <c r="BH260" s="223">
        <f>IF(N260="sníž. přenesená",J260,0)</f>
        <v>0</v>
      </c>
      <c r="BI260" s="223">
        <f>IF(N260="nulová",J260,0)</f>
        <v>0</v>
      </c>
      <c r="BJ260" s="15" t="s">
        <v>78</v>
      </c>
      <c r="BK260" s="223">
        <f>ROUND(I260*H260,2)</f>
        <v>0</v>
      </c>
      <c r="BL260" s="15" t="s">
        <v>564</v>
      </c>
      <c r="BM260" s="222" t="s">
        <v>575</v>
      </c>
    </row>
    <row r="261" s="2" customFormat="1" ht="16.5" customHeight="1">
      <c r="A261" s="36"/>
      <c r="B261" s="37"/>
      <c r="C261" s="210" t="s">
        <v>576</v>
      </c>
      <c r="D261" s="210" t="s">
        <v>119</v>
      </c>
      <c r="E261" s="211" t="s">
        <v>577</v>
      </c>
      <c r="F261" s="212" t="s">
        <v>578</v>
      </c>
      <c r="G261" s="213" t="s">
        <v>191</v>
      </c>
      <c r="H261" s="214">
        <v>1</v>
      </c>
      <c r="I261" s="215"/>
      <c r="J261" s="216">
        <f>ROUND(I261*H261,2)</f>
        <v>0</v>
      </c>
      <c r="K261" s="217"/>
      <c r="L261" s="42"/>
      <c r="M261" s="247" t="s">
        <v>1</v>
      </c>
      <c r="N261" s="248" t="s">
        <v>38</v>
      </c>
      <c r="O261" s="249"/>
      <c r="P261" s="250">
        <f>O261*H261</f>
        <v>0</v>
      </c>
      <c r="Q261" s="250">
        <v>0</v>
      </c>
      <c r="R261" s="250">
        <f>Q261*H261</f>
        <v>0</v>
      </c>
      <c r="S261" s="250">
        <v>0</v>
      </c>
      <c r="T261" s="251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22" t="s">
        <v>564</v>
      </c>
      <c r="AT261" s="222" t="s">
        <v>119</v>
      </c>
      <c r="AU261" s="222" t="s">
        <v>80</v>
      </c>
      <c r="AY261" s="15" t="s">
        <v>116</v>
      </c>
      <c r="BE261" s="223">
        <f>IF(N261="základní",J261,0)</f>
        <v>0</v>
      </c>
      <c r="BF261" s="223">
        <f>IF(N261="snížená",J261,0)</f>
        <v>0</v>
      </c>
      <c r="BG261" s="223">
        <f>IF(N261="zákl. přenesená",J261,0)</f>
        <v>0</v>
      </c>
      <c r="BH261" s="223">
        <f>IF(N261="sníž. přenesená",J261,0)</f>
        <v>0</v>
      </c>
      <c r="BI261" s="223">
        <f>IF(N261="nulová",J261,0)</f>
        <v>0</v>
      </c>
      <c r="BJ261" s="15" t="s">
        <v>78</v>
      </c>
      <c r="BK261" s="223">
        <f>ROUND(I261*H261,2)</f>
        <v>0</v>
      </c>
      <c r="BL261" s="15" t="s">
        <v>564</v>
      </c>
      <c r="BM261" s="222" t="s">
        <v>579</v>
      </c>
    </row>
    <row r="262" s="2" customFormat="1" ht="6.96" customHeight="1">
      <c r="A262" s="36"/>
      <c r="B262" s="64"/>
      <c r="C262" s="65"/>
      <c r="D262" s="65"/>
      <c r="E262" s="65"/>
      <c r="F262" s="65"/>
      <c r="G262" s="65"/>
      <c r="H262" s="65"/>
      <c r="I262" s="65"/>
      <c r="J262" s="65"/>
      <c r="K262" s="65"/>
      <c r="L262" s="42"/>
      <c r="M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</row>
  </sheetData>
  <sheetProtection sheet="1" autoFilter="0" formatColumns="0" formatRows="0" objects="1" scenarios="1" spinCount="100000" saltValue="6598yg9nFpzszO5jFy+U9fUlxmLF5ETLf/xAOrTHPY563Cku+CfGlqphHsGOwg0oxYUDF2Xb1dKE+OPzcBicVw==" hashValue="IWVwp8gJO4zzSdcVquWTm2vC6AKcF9RplzYtoVxZ/YtxxESxWzmi7O8EwKpdcKt/yKVurxh1zbC7+qPgxuSCmQ==" algorithmName="SHA-512" password="CC35"/>
  <autoFilter ref="C125:K261"/>
  <mergeCells count="6">
    <mergeCell ref="E7:H7"/>
    <mergeCell ref="E16:H16"/>
    <mergeCell ref="E25:H25"/>
    <mergeCell ref="E85:H85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Vladimír Šévl</dc:creator>
  <cp:lastModifiedBy>Vladimír Šévl</cp:lastModifiedBy>
  <dcterms:created xsi:type="dcterms:W3CDTF">2022-05-17T10:58:28Z</dcterms:created>
  <dcterms:modified xsi:type="dcterms:W3CDTF">2022-05-17T10:58:30Z</dcterms:modified>
</cp:coreProperties>
</file>