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Zakázky\2022\VRCHLABÍ-TEPLOFIKACE OBJEKTŮ GYMNÁZIA A DUKLA\revize výkaz výměr a rozpočet\"/>
    </mc:Choice>
  </mc:AlternateContent>
  <bookViews>
    <workbookView xWindow="0" yWindow="0" windowWidth="0" windowHeight="0"/>
  </bookViews>
  <sheets>
    <sheet name="Rekapitulace stavby" sheetId="1" r:id="rId1"/>
    <sheet name="2022-001S-REV01-V - Vrchl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'2022-001S-REV01-V - Vrchl...'!$C$129:$K$234</definedName>
    <definedName name="_xlnm.Print_Area" localSheetId="1">'2022-001S-REV01-V - Vrchl...'!$C$82:$J$113,'2022-001S-REV01-V - Vrchl...'!$C$119:$J$234</definedName>
    <definedName name="_xlnm.Print_Titles" localSheetId="1">'2022-001S-REV01-V - Vrchl...'!$129:$129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34"/>
  <c r="BH234"/>
  <c r="BG234"/>
  <c r="BF234"/>
  <c r="T234"/>
  <c r="T233"/>
  <c r="R234"/>
  <c r="R233"/>
  <c r="P234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T165"/>
  <c r="R166"/>
  <c r="R165"/>
  <c r="P166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F124"/>
  <c r="E122"/>
  <c r="F87"/>
  <c r="E85"/>
  <c r="J22"/>
  <c r="E22"/>
  <c r="J127"/>
  <c r="J21"/>
  <c r="J19"/>
  <c r="E19"/>
  <c r="J126"/>
  <c r="J18"/>
  <c r="J16"/>
  <c r="E16"/>
  <c r="F127"/>
  <c r="J15"/>
  <c r="J13"/>
  <c r="E13"/>
  <c r="F126"/>
  <c r="J12"/>
  <c r="J10"/>
  <c r="J124"/>
  <c i="1" r="L90"/>
  <c r="AM90"/>
  <c r="AM89"/>
  <c r="L89"/>
  <c r="AM87"/>
  <c r="L87"/>
  <c r="L85"/>
  <c r="L84"/>
  <c i="2" r="J224"/>
  <c r="BK220"/>
  <c r="J216"/>
  <c r="J213"/>
  <c r="J208"/>
  <c r="BK203"/>
  <c r="BK199"/>
  <c r="BK196"/>
  <c r="J193"/>
  <c r="J189"/>
  <c r="BK184"/>
  <c r="J180"/>
  <c r="J176"/>
  <c r="BK171"/>
  <c r="J166"/>
  <c r="J161"/>
  <c r="J154"/>
  <c r="J147"/>
  <c r="J144"/>
  <c r="BK140"/>
  <c r="BK136"/>
  <c r="J32"/>
  <c r="BK231"/>
  <c r="J227"/>
  <c r="BK222"/>
  <c r="BK219"/>
  <c r="BK213"/>
  <c r="BK208"/>
  <c r="BK204"/>
  <c r="BK200"/>
  <c r="J196"/>
  <c r="J192"/>
  <c r="J188"/>
  <c r="J185"/>
  <c r="BK181"/>
  <c r="J178"/>
  <c r="J170"/>
  <c r="J163"/>
  <c r="BK157"/>
  <c r="BK152"/>
  <c r="BK146"/>
  <c r="J143"/>
  <c r="J140"/>
  <c r="J137"/>
  <c r="BK133"/>
  <c r="F35"/>
  <c r="J232"/>
  <c r="J229"/>
  <c r="BK232"/>
  <c r="J231"/>
  <c r="BK227"/>
  <c r="BK223"/>
  <c r="J221"/>
  <c r="BK215"/>
  <c r="BK210"/>
  <c r="BK206"/>
  <c r="BK201"/>
  <c r="J199"/>
  <c r="BK193"/>
  <c r="BK189"/>
  <c r="BK186"/>
  <c r="J184"/>
  <c r="J179"/>
  <c r="BK172"/>
  <c r="J169"/>
  <c r="BK164"/>
  <c r="BK161"/>
  <c r="J157"/>
  <c r="BK154"/>
  <c r="J150"/>
  <c r="BK143"/>
  <c r="BK139"/>
  <c r="J136"/>
  <c r="J133"/>
  <c r="J230"/>
  <c r="J226"/>
  <c r="J222"/>
  <c r="J219"/>
  <c r="J215"/>
  <c r="J210"/>
  <c r="BK205"/>
  <c r="J203"/>
  <c r="J200"/>
  <c r="J197"/>
  <c r="J194"/>
  <c r="BK190"/>
  <c r="J186"/>
  <c r="J183"/>
  <c r="BK180"/>
  <c r="J175"/>
  <c r="BK169"/>
  <c r="J164"/>
  <c r="BK160"/>
  <c r="J156"/>
  <c r="J152"/>
  <c r="BK147"/>
  <c r="BK144"/>
  <c r="J141"/>
  <c r="BK137"/>
  <c r="J134"/>
  <c r="F34"/>
  <c r="J234"/>
  <c r="BK229"/>
  <c r="BK224"/>
  <c r="J220"/>
  <c r="BK214"/>
  <c r="J209"/>
  <c r="J205"/>
  <c r="BK202"/>
  <c r="J198"/>
  <c r="J195"/>
  <c r="BK191"/>
  <c r="J187"/>
  <c r="BK183"/>
  <c r="J181"/>
  <c r="BK176"/>
  <c r="BK170"/>
  <c r="BK166"/>
  <c r="J162"/>
  <c r="J159"/>
  <c r="J155"/>
  <c r="J151"/>
  <c r="J146"/>
  <c r="BK142"/>
  <c r="J138"/>
  <c r="J135"/>
  <c i="1" r="AS94"/>
  <c i="2" r="F32"/>
  <c r="J202"/>
  <c r="BK197"/>
  <c r="BK194"/>
  <c r="J191"/>
  <c r="BK188"/>
  <c r="BK185"/>
  <c r="J182"/>
  <c r="BK179"/>
  <c r="BK175"/>
  <c r="J171"/>
  <c r="J168"/>
  <c r="BK162"/>
  <c r="BK159"/>
  <c r="BK155"/>
  <c r="BK150"/>
  <c r="J145"/>
  <c r="BK141"/>
  <c r="BK138"/>
  <c r="BK134"/>
  <c r="F33"/>
  <c r="BK234"/>
  <c r="BK230"/>
  <c r="BK226"/>
  <c r="J223"/>
  <c r="BK221"/>
  <c r="BK216"/>
  <c r="J214"/>
  <c r="BK209"/>
  <c r="J206"/>
  <c r="J204"/>
  <c r="J201"/>
  <c r="BK198"/>
  <c r="BK195"/>
  <c r="BK192"/>
  <c r="J190"/>
  <c r="BK187"/>
  <c r="BK182"/>
  <c r="BK178"/>
  <c r="J172"/>
  <c r="BK168"/>
  <c r="BK163"/>
  <c r="J160"/>
  <c r="BK156"/>
  <c r="BK151"/>
  <c r="BK145"/>
  <c r="J142"/>
  <c r="J139"/>
  <c r="BK135"/>
  <c l="1" r="BK167"/>
  <c r="J167"/>
  <c r="J101"/>
  <c r="T132"/>
  <c r="T131"/>
  <c r="R174"/>
  <c r="P132"/>
  <c r="R149"/>
  <c r="R158"/>
  <c r="T177"/>
  <c r="BK132"/>
  <c r="J132"/>
  <c r="J96"/>
  <c r="P153"/>
  <c r="P158"/>
  <c r="P167"/>
  <c r="P177"/>
  <c r="P207"/>
  <c r="P212"/>
  <c r="P211"/>
  <c r="R132"/>
  <c r="R131"/>
  <c r="T149"/>
  <c r="BK158"/>
  <c r="J158"/>
  <c r="J99"/>
  <c r="T167"/>
  <c r="BK174"/>
  <c r="P174"/>
  <c r="P173"/>
  <c r="T174"/>
  <c r="T173"/>
  <c r="R207"/>
  <c r="BK212"/>
  <c r="J212"/>
  <c r="J107"/>
  <c r="T212"/>
  <c r="T211"/>
  <c r="R218"/>
  <c r="BK149"/>
  <c r="J149"/>
  <c r="J97"/>
  <c r="BK153"/>
  <c r="J153"/>
  <c r="J98"/>
  <c r="T153"/>
  <c r="R167"/>
  <c r="R177"/>
  <c r="T207"/>
  <c r="R212"/>
  <c r="R211"/>
  <c r="T218"/>
  <c r="T225"/>
  <c r="P149"/>
  <c r="R153"/>
  <c r="T158"/>
  <c r="BK177"/>
  <c r="J177"/>
  <c r="J104"/>
  <c r="BK207"/>
  <c r="J207"/>
  <c r="J105"/>
  <c r="BK218"/>
  <c r="J218"/>
  <c r="J109"/>
  <c r="P218"/>
  <c r="BK225"/>
  <c r="J225"/>
  <c r="J110"/>
  <c r="P225"/>
  <c r="R225"/>
  <c r="BK228"/>
  <c r="J228"/>
  <c r="J111"/>
  <c r="P228"/>
  <c r="R228"/>
  <c r="T228"/>
  <c r="BK165"/>
  <c r="J165"/>
  <c r="J100"/>
  <c r="BK233"/>
  <c r="J233"/>
  <c r="J112"/>
  <c i="1" r="BB95"/>
  <c r="BD95"/>
  <c r="BA95"/>
  <c i="2" r="J87"/>
  <c r="F89"/>
  <c r="J89"/>
  <c r="F90"/>
  <c r="J90"/>
  <c r="BE133"/>
  <c r="BE134"/>
  <c r="BE135"/>
  <c r="BE136"/>
  <c r="BE137"/>
  <c r="BE138"/>
  <c r="BE139"/>
  <c r="BE140"/>
  <c r="BE141"/>
  <c r="BE142"/>
  <c r="BE143"/>
  <c r="BE144"/>
  <c r="BE145"/>
  <c r="BE146"/>
  <c r="BE147"/>
  <c r="BE150"/>
  <c r="BE151"/>
  <c r="BE152"/>
  <c r="BE154"/>
  <c r="BE155"/>
  <c r="BE156"/>
  <c r="BE157"/>
  <c r="BE159"/>
  <c r="BE160"/>
  <c r="BE161"/>
  <c r="BE162"/>
  <c r="BE163"/>
  <c r="BE164"/>
  <c r="BE166"/>
  <c r="BE168"/>
  <c r="BE169"/>
  <c r="BE170"/>
  <c r="BE171"/>
  <c r="BE172"/>
  <c r="BE175"/>
  <c r="BE176"/>
  <c r="BE178"/>
  <c r="BE179"/>
  <c r="BE180"/>
  <c r="BE181"/>
  <c r="BE182"/>
  <c r="BE183"/>
  <c r="BE184"/>
  <c r="BE185"/>
  <c r="BE186"/>
  <c r="BE187"/>
  <c r="BE188"/>
  <c r="BE189"/>
  <c r="BE190"/>
  <c r="BE191"/>
  <c r="BE192"/>
  <c r="BE193"/>
  <c r="BE194"/>
  <c r="BE195"/>
  <c r="BE196"/>
  <c r="BE197"/>
  <c r="BE198"/>
  <c r="BE199"/>
  <c r="BE200"/>
  <c r="BE201"/>
  <c r="BE202"/>
  <c r="BE203"/>
  <c r="BE204"/>
  <c r="BE205"/>
  <c r="BE206"/>
  <c r="BE208"/>
  <c r="BE209"/>
  <c r="BE210"/>
  <c r="BE213"/>
  <c r="BE214"/>
  <c r="BE215"/>
  <c r="BE216"/>
  <c r="BE219"/>
  <c r="BE220"/>
  <c r="BE221"/>
  <c r="BE222"/>
  <c r="BE223"/>
  <c r="BE224"/>
  <c r="BE226"/>
  <c r="BE227"/>
  <c r="BE229"/>
  <c r="BE230"/>
  <c r="BE231"/>
  <c r="BE232"/>
  <c r="BE234"/>
  <c i="1" r="AW95"/>
  <c r="BC95"/>
  <c r="BA94"/>
  <c r="W30"/>
  <c r="BD94"/>
  <c r="W33"/>
  <c r="BB94"/>
  <c r="W31"/>
  <c r="BC94"/>
  <c r="W32"/>
  <c i="2" l="1" r="BK173"/>
  <c r="J173"/>
  <c r="J102"/>
  <c r="P131"/>
  <c r="R217"/>
  <c r="R173"/>
  <c r="R130"/>
  <c r="P217"/>
  <c r="T217"/>
  <c r="T130"/>
  <c r="J174"/>
  <c r="J103"/>
  <c r="BK131"/>
  <c r="J131"/>
  <c r="J95"/>
  <c r="BK211"/>
  <c r="J211"/>
  <c r="J106"/>
  <c r="BK217"/>
  <c r="J217"/>
  <c r="J108"/>
  <c i="1" r="AW94"/>
  <c r="AK30"/>
  <c r="AY94"/>
  <c r="AX94"/>
  <c i="2" r="F31"/>
  <c i="1" r="AZ95"/>
  <c r="AZ94"/>
  <c r="W29"/>
  <c i="2" r="J31"/>
  <c i="1" r="AV95"/>
  <c r="AT95"/>
  <c i="2" l="1" r="P130"/>
  <c i="1" r="AU95"/>
  <c i="2" r="BK130"/>
  <c r="J130"/>
  <c r="J94"/>
  <c i="1" r="AU94"/>
  <c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<sst xmlns="http://schemas.openxmlformats.org/spreadsheetml/2006/main">
  <si>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</si>
  <si>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</si>
  <si>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</si>
  <si>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</si>
  <si>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</si>
  <si>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{e29b6cb3-0971-43af-947f-95c2650fdb61}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</si>
  <si>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</si>
  <si>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</si>
  <si>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</si>
  <si>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</si>
  <si>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</si>
  <si>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</si>
  <si>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</si>
  <si>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</si>
  <si>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2022-001S-REV01-V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</si>
  <si>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</si>
  <si>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</si>
  <si>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Vrchlabí - teplofikace objektu gymnázia a Dukla - REV 01</t>
  </si>
  <si>
    <t>KSO:</t>
  </si>
  <si>
    <t>CC-CZ:</t>
  </si>
  <si>
    <t>Místo:</t>
  </si>
  <si>
    <t>VRCHLABÍ</t>
  </si>
  <si>
    <t>Datum:</t>
  </si>
  <si>
    <t>7. 3. 2022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</si>
  <si>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</si>
  <si>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</si>
  <si>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</si>
  <si>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</si>
  <si>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</si>
  <si>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</si>
  <si>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</si>
  <si>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</si>
  <si>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</si>
  <si>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</si>
  <si>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</si>
  <si>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</si>
  <si>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</si>
  <si>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</si>
  <si>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</si>
  <si>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</si>
  <si>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</si>
  <si>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</si>
  <si>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</si>
  <si>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</si>
  <si>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</si>
  <si>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</si>
  <si>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</si>
  <si>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</si>
  <si>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</si>
  <si>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</si>
  <si>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</si>
  <si>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</si>
  <si>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</si>
  <si>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</si>
  <si>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</si>
  <si>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</si>
  <si>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</si>
  <si>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</si>
  <si>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</si>
  <si>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</si>
  <si>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</si>
  <si>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</si>
  <si>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</si>
  <si>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</si>
  <si>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</si>
  <si>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</si>
  <si>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</si>
  <si>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</si>
  <si>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</si>
  <si>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</si>
  <si>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</si>
  <si>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</si>
  <si>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</si>
  <si>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</si>
  <si>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</si>
  <si>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</si>
  <si>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</si>
  <si>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</si>
  <si>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</si>
  <si>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</si>
  <si>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</si>
  <si>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</si>
  <si>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</si>
  <si>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</si>
  <si>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</si>
  <si>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</si>
  <si>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</si>
  <si>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</si>
  <si>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</si>
  <si>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</si>
  <si>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</si>
  <si>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</si>
  <si>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</si>
  <si>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</si>
  <si>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</si>
  <si>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</si>
  <si>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</si>
  <si>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733 - Ústřední vytápění - rozvodné potrubí - předizolované potrubí</t>
  </si>
  <si>
    <t xml:space="preserve">    734 - Ústřední vytápění - armatury</t>
  </si>
  <si>
    <t>M - Práce a dodávky M</t>
  </si>
  <si>
    <t xml:space="preserve">    23-M - Montáže potrubí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</si>
  <si>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</si>
  <si>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</si>
  <si>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</si>
  <si>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</si>
  <si>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</si>
  <si>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</si>
  <si>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</si>
  <si>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</si>
  <si>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</si>
  <si>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</si>
  <si>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</si>
  <si>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</si>
  <si>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</si>
  <si>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</si>
  <si>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</si>
  <si>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</si>
  <si>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</si>
  <si>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</si>
  <si>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</si>
  <si>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</si>
  <si>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</si>
  <si>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</si>
  <si>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</si>
  <si>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113107025</t>
  </si>
  <si>
    <t>Odstranění podkladu z kameniva drceného tl přes 400 do 500 mm při překopech ručně</t>
  </si>
  <si>
    <t>m2</t>
  </si>
  <si>
    <t>4</t>
  </si>
  <si>
    <t>-942460417</t>
  </si>
  <si>
    <t>113154114</t>
  </si>
  <si>
    <t>Frézování živičného krytu tl 100 mm pruh š 0,5 m pl do 500 m2 bez překážek v trase</t>
  </si>
  <si>
    <t>-982835482</t>
  </si>
  <si>
    <t>3</t>
  </si>
  <si>
    <t>119003211</t>
  </si>
  <si>
    <t>Mobilní plotová zábrana s reflexním pásem výšky do 1,5 m pro zabezpečení výkopu zřízení</t>
  </si>
  <si>
    <t>m</t>
  </si>
  <si>
    <t>283960432</t>
  </si>
  <si>
    <t>119003212</t>
  </si>
  <si>
    <t>Mobilní plotová zábrana s reflexním pásem výšky do 1,5 m pro zabezpečení výkopu odstranění</t>
  </si>
  <si>
    <t>-1310137494</t>
  </si>
  <si>
    <t>5</t>
  </si>
  <si>
    <t>119003213s</t>
  </si>
  <si>
    <t>Pronájem plotové zábrany 60 dní</t>
  </si>
  <si>
    <t>-1799216663</t>
  </si>
  <si>
    <t>6</t>
  </si>
  <si>
    <t>132251253</t>
  </si>
  <si>
    <t>Hloubení rýh nezapažených š do 2000 mm v hornině třídy těžitelnosti I skupiny 3 objem do 100 m3 strojně</t>
  </si>
  <si>
    <t>m3</t>
  </si>
  <si>
    <t>99875687</t>
  </si>
  <si>
    <t>7</t>
  </si>
  <si>
    <t>139001101</t>
  </si>
  <si>
    <t>Příplatek za ztížení vykopávky v blízkosti podzemního vedení</t>
  </si>
  <si>
    <t>34124761</t>
  </si>
  <si>
    <t>8</t>
  </si>
  <si>
    <t>161151103</t>
  </si>
  <si>
    <t>Svislé přemístění výkopku z horniny třídy těžitelnosti I skupiny 1 až 3 hl výkopu přes 4 do 8 m</t>
  </si>
  <si>
    <t>-587493405</t>
  </si>
  <si>
    <t>9</t>
  </si>
  <si>
    <t>162751117</t>
  </si>
  <si>
    <t>Vodorovné přemístění přes 9 000 do 10000 m výkopku/sypaniny z horniny třídy těžitelnosti I skupiny 1 až 3</t>
  </si>
  <si>
    <t>871352297</t>
  </si>
  <si>
    <t>10</t>
  </si>
  <si>
    <t>171201231</t>
  </si>
  <si>
    <t>Poplatek za uložení zeminy a kamení na recyklační skládce (skládkovné) kód odpadu 17 05 04</t>
  </si>
  <si>
    <t>t</t>
  </si>
  <si>
    <t>-1202552618</t>
  </si>
  <si>
    <t>11</t>
  </si>
  <si>
    <t>174111101</t>
  </si>
  <si>
    <t>Zásyp jam, šachet rýh nebo kolem objektů sypaninou se zhutněním ručně</t>
  </si>
  <si>
    <t>-1329562741</t>
  </si>
  <si>
    <t>12</t>
  </si>
  <si>
    <t>175111101</t>
  </si>
  <si>
    <t>Obsypání potrubí ručně sypaninou bez prohození, uloženou do 3 m</t>
  </si>
  <si>
    <t>633846203</t>
  </si>
  <si>
    <t>13</t>
  </si>
  <si>
    <t>M</t>
  </si>
  <si>
    <t>58337310</t>
  </si>
  <si>
    <t>štěrkopísek frakce 0/4</t>
  </si>
  <si>
    <t>-257836775</t>
  </si>
  <si>
    <t>14</t>
  </si>
  <si>
    <t>181411121</t>
  </si>
  <si>
    <t>Založení lučního trávníku výsevem pl do 1000 m2 v rovině a ve svahu do 1:5</t>
  </si>
  <si>
    <t>-825648097</t>
  </si>
  <si>
    <t>00572410</t>
  </si>
  <si>
    <t>osivo směs travní parková</t>
  </si>
  <si>
    <t>kg</t>
  </si>
  <si>
    <t>904279479</t>
  </si>
  <si>
    <t>VV</t>
  </si>
  <si>
    <t>248*0,02 'Přepočtené koeficientem množství</t>
  </si>
  <si>
    <t>Vodorovné konstrukce</t>
  </si>
  <si>
    <t>16</t>
  </si>
  <si>
    <t>411001001s</t>
  </si>
  <si>
    <t>křížení deštové kanalizace - zhotovení prostupu v chráničce pod stropem kanálu</t>
  </si>
  <si>
    <t>kpl</t>
  </si>
  <si>
    <t>-2008217518</t>
  </si>
  <si>
    <t>17</t>
  </si>
  <si>
    <t>411388532s</t>
  </si>
  <si>
    <t>Zabetonování otvorů prostupů do objektů</t>
  </si>
  <si>
    <t>978741935</t>
  </si>
  <si>
    <t>18</t>
  </si>
  <si>
    <t>451572111</t>
  </si>
  <si>
    <t>Lože pod potrubí otevřený výkop z kameniva drobného těženého</t>
  </si>
  <si>
    <t>830406739</t>
  </si>
  <si>
    <t>Komunikace pozemní</t>
  </si>
  <si>
    <t>19</t>
  </si>
  <si>
    <t>565175111</t>
  </si>
  <si>
    <t>Asfaltový beton vrstva podkladní ACP 16 (obalované kamenivo OKS) tl 100 mm š do 3 m</t>
  </si>
  <si>
    <t>-1964768733</t>
  </si>
  <si>
    <t>20</t>
  </si>
  <si>
    <t>566901143</t>
  </si>
  <si>
    <t>Vyspravení podkladu po překopech inženýrských sítí plochy do 15 m2 kamenivem hrubým drceným tl. 200 mm</t>
  </si>
  <si>
    <t>-2128096612</t>
  </si>
  <si>
    <t>573211111</t>
  </si>
  <si>
    <t>Postřik živičný spojovací z asfaltu v množství 0,60 kg/m2</t>
  </si>
  <si>
    <t>1483271677</t>
  </si>
  <si>
    <t>22</t>
  </si>
  <si>
    <t>577144221</t>
  </si>
  <si>
    <t>Asfaltový beton vrstva obrusná ACO 11 (ABS) tř. II tl 50 mm š přes 3 m z nemodifikovaného asfaltu</t>
  </si>
  <si>
    <t>-468067408</t>
  </si>
  <si>
    <t>Trubní vedení</t>
  </si>
  <si>
    <t>23</t>
  </si>
  <si>
    <t>871001001</t>
  </si>
  <si>
    <t>Přeložka dešťové kanalizace</t>
  </si>
  <si>
    <t>901186846</t>
  </si>
  <si>
    <t>24</t>
  </si>
  <si>
    <t>871001001s</t>
  </si>
  <si>
    <t>Chránička dvouplášťová korugovaná 50 s montáží</t>
  </si>
  <si>
    <t>200083572</t>
  </si>
  <si>
    <t>25</t>
  </si>
  <si>
    <t>871212201</t>
  </si>
  <si>
    <t>Potrubí pro závlahy v otevřeném výkopu HDPE PE 100 SDR 17 PN10 50x3</t>
  </si>
  <si>
    <t>2072745157</t>
  </si>
  <si>
    <t>26</t>
  </si>
  <si>
    <t>OSM.222010</t>
  </si>
  <si>
    <t>KGEM trouba DN160x4,0/1000 SN4 EN 13476-2-Chránička</t>
  </si>
  <si>
    <t>kus</t>
  </si>
  <si>
    <t>1203187047</t>
  </si>
  <si>
    <t>27</t>
  </si>
  <si>
    <t>OSM.222011</t>
  </si>
  <si>
    <t>KGEM trouba DN160x4,0/1000 SN4 EN 13476-2-Chránička montáž</t>
  </si>
  <si>
    <t>-1591163812</t>
  </si>
  <si>
    <t>28</t>
  </si>
  <si>
    <t>899911101</t>
  </si>
  <si>
    <t>Kluzná objímka výšky 25 mm vnějšího průměru potrubí do 183 mm</t>
  </si>
  <si>
    <t>291887846</t>
  </si>
  <si>
    <t>Ostatní konstrukce a práce, bourání</t>
  </si>
  <si>
    <t>29</t>
  </si>
  <si>
    <t>971024581</t>
  </si>
  <si>
    <t>Vybourání otvorů ve zdivu kamenném pl do 1 m2 na MV nebo MVC tl do 900 mm</t>
  </si>
  <si>
    <t>-1834852497</t>
  </si>
  <si>
    <t>997</t>
  </si>
  <si>
    <t>Přesun sutě</t>
  </si>
  <si>
    <t>30</t>
  </si>
  <si>
    <t>997221551</t>
  </si>
  <si>
    <t>Vodorovná doprava suti ze sypkých materiálů do 1 km</t>
  </si>
  <si>
    <t>-2085867545</t>
  </si>
  <si>
    <t>31</t>
  </si>
  <si>
    <t>997221559</t>
  </si>
  <si>
    <t>Příplatek ZKD 1 km u vodorovné dopravy suti ze sypkých materiálů</t>
  </si>
  <si>
    <t>-1268151385</t>
  </si>
  <si>
    <t>32</t>
  </si>
  <si>
    <t>997221611</t>
  </si>
  <si>
    <t>Nakládání suti na dopravní prostředky pro vodorovnou dopravu</t>
  </si>
  <si>
    <t>-1836635582</t>
  </si>
  <si>
    <t>33</t>
  </si>
  <si>
    <t>997221645</t>
  </si>
  <si>
    <t>Poplatek za uložení na skládce (skládkovné) odpadu asfaltového bez dehtu kód odpadu 17 03 02</t>
  </si>
  <si>
    <t>-387831541</t>
  </si>
  <si>
    <t>34</t>
  </si>
  <si>
    <t>997221655</t>
  </si>
  <si>
    <t>Poplatek za uložení na skládce (skládkovné) zeminy a kamení kód odpadu 17 05 04</t>
  </si>
  <si>
    <t>1204309588</t>
  </si>
  <si>
    <t>PSV</t>
  </si>
  <si>
    <t>Práce a dodávky PSV</t>
  </si>
  <si>
    <t>711</t>
  </si>
  <si>
    <t>Izolace proti vodě, vlhkosti a plynům</t>
  </si>
  <si>
    <t>35</t>
  </si>
  <si>
    <t>711191202</t>
  </si>
  <si>
    <t>Provedení izolace proti zemní vlhkosti hydroizolační stěrkou vodorvné na zdivu, 2 vrstvy</t>
  </si>
  <si>
    <t>221725779</t>
  </si>
  <si>
    <t>36</t>
  </si>
  <si>
    <t>RMM.42625</t>
  </si>
  <si>
    <t>WP DS LEVELL / DICHTSPACHTEL 25kg</t>
  </si>
  <si>
    <t>-992802072</t>
  </si>
  <si>
    <t>733</t>
  </si>
  <si>
    <t>Ústřední vytápění - rozvodné potrubí - předizolované potrubí</t>
  </si>
  <si>
    <t>37</t>
  </si>
  <si>
    <t>733001001s</t>
  </si>
  <si>
    <t>Předizolované potrubí standart, Trubka 12m 88,9*3,2/160 IPS PN25, Tmax 150oC</t>
  </si>
  <si>
    <t>1570338478</t>
  </si>
  <si>
    <t>38</t>
  </si>
  <si>
    <t>733001002s</t>
  </si>
  <si>
    <t>-909553828</t>
  </si>
  <si>
    <t>39</t>
  </si>
  <si>
    <t>733001003s</t>
  </si>
  <si>
    <t>Předizolované potrubí standart,odbočka paralelní 139,7x3,6/225-88,9x3,2/160 . PN25, Tmax 150oC</t>
  </si>
  <si>
    <t>-500060554</t>
  </si>
  <si>
    <t>40</t>
  </si>
  <si>
    <t>733001004s</t>
  </si>
  <si>
    <t>Předizolované potrubí standart,odbočka paralelní 88,9x3,2/160-60,3x3,2/125 . PN25, Tmax 150oC</t>
  </si>
  <si>
    <t>480223561</t>
  </si>
  <si>
    <t>41</t>
  </si>
  <si>
    <t>733001005s</t>
  </si>
  <si>
    <t xml:space="preserve">Předizolované potrubí standart,Ohyb 90o v1 88,9x3,2/160-0,6x0,6m  BA5 IPS . PN25, Tmax 150oC</t>
  </si>
  <si>
    <t>1199115277</t>
  </si>
  <si>
    <t>42</t>
  </si>
  <si>
    <t>733001006s</t>
  </si>
  <si>
    <t xml:space="preserve">Předizolované potrubí standart,Ohyb 90o v1 60,3x3,2/125-0,6x0,6m  BA5 IPS . PN25, Tmax 150oC</t>
  </si>
  <si>
    <t>-877898051</t>
  </si>
  <si>
    <t>43</t>
  </si>
  <si>
    <t>733001007s</t>
  </si>
  <si>
    <t xml:space="preserve">Předizolované potrubí standart,Ohyb 90o v1 88,9x3,2/160-1x1,5m  BA5 IPS, PN25, Tmax 150oC</t>
  </si>
  <si>
    <t>-1501020073</t>
  </si>
  <si>
    <t>44</t>
  </si>
  <si>
    <t>733001008s</t>
  </si>
  <si>
    <t xml:space="preserve">Předizolované potrubí standart,Ohyb 90o v1 88,9x3,2/160-1,5x1,5m  BA5 IPS, PN25, Tmax 150oC</t>
  </si>
  <si>
    <t>-1926717988</t>
  </si>
  <si>
    <t>45</t>
  </si>
  <si>
    <t>733001009s</t>
  </si>
  <si>
    <t xml:space="preserve">Předizolované potrubí standart,Ohyb 90o v1 60,3x3,2/125-1x1,5m  BA5 IPS, PN25, Tmax 150oC</t>
  </si>
  <si>
    <t>-2145152689</t>
  </si>
  <si>
    <t>46</t>
  </si>
  <si>
    <t>733001010s</t>
  </si>
  <si>
    <t xml:space="preserve">Předizolované potrubí standart,Ohyb 20o v1 88,9x3,2/160-0,6x0,6m  BA5 IPS, PN25, Tmax 150oC</t>
  </si>
  <si>
    <t>-1502133356</t>
  </si>
  <si>
    <t>47</t>
  </si>
  <si>
    <t>733001021s</t>
  </si>
  <si>
    <t>Pe smršťovací objímka komplet 60,3/125 L=0,7 m</t>
  </si>
  <si>
    <t>-1020251887</t>
  </si>
  <si>
    <t>48</t>
  </si>
  <si>
    <t>733001020s</t>
  </si>
  <si>
    <t>Pe smršťovací objímka komplet 88,9/160 L=0,7 m</t>
  </si>
  <si>
    <t>-131797990</t>
  </si>
  <si>
    <t>49</t>
  </si>
  <si>
    <t>733001022s</t>
  </si>
  <si>
    <t>Pe smršťovací objímka komplet 139,7/225 L=0,7 m</t>
  </si>
  <si>
    <t>414147879</t>
  </si>
  <si>
    <t>50</t>
  </si>
  <si>
    <t>733001023s</t>
  </si>
  <si>
    <t>DHEC smršťovací víko 2500 160-180/60-89</t>
  </si>
  <si>
    <t>-763749907</t>
  </si>
  <si>
    <t>51</t>
  </si>
  <si>
    <t>733001024s</t>
  </si>
  <si>
    <t>DHEC smršťovací víko 2400 125-140/60-76</t>
  </si>
  <si>
    <t>1587973246</t>
  </si>
  <si>
    <t>52</t>
  </si>
  <si>
    <t>733001025s</t>
  </si>
  <si>
    <t>Těsnící kruh pr.160</t>
  </si>
  <si>
    <t>2133762505</t>
  </si>
  <si>
    <t>53</t>
  </si>
  <si>
    <t>733001026s</t>
  </si>
  <si>
    <t>Těsnící kruh pr.125</t>
  </si>
  <si>
    <t>-1209868337</t>
  </si>
  <si>
    <t>54</t>
  </si>
  <si>
    <t>733001027s</t>
  </si>
  <si>
    <t>Dilatační polštář 1000*120*40</t>
  </si>
  <si>
    <t>766933827</t>
  </si>
  <si>
    <t>55</t>
  </si>
  <si>
    <t>733001028s</t>
  </si>
  <si>
    <t>Výstrařná fólie síťovaná zelená š.25 cm, Polynet 238</t>
  </si>
  <si>
    <t>-501366759</t>
  </si>
  <si>
    <t>56</t>
  </si>
  <si>
    <t>733001029s</t>
  </si>
  <si>
    <t>Doprava na staveniště</t>
  </si>
  <si>
    <t>986938011</t>
  </si>
  <si>
    <t>57</t>
  </si>
  <si>
    <t>733001030s</t>
  </si>
  <si>
    <t>Doprava na staveniště z Hohenbergu</t>
  </si>
  <si>
    <t>-1648668255</t>
  </si>
  <si>
    <t>58</t>
  </si>
  <si>
    <t>733001031s</t>
  </si>
  <si>
    <t>Balné</t>
  </si>
  <si>
    <t>433976737</t>
  </si>
  <si>
    <t>59</t>
  </si>
  <si>
    <t>733001032s</t>
  </si>
  <si>
    <t>Připojovací krabice výstrařného systému</t>
  </si>
  <si>
    <t>132826199</t>
  </si>
  <si>
    <t>60</t>
  </si>
  <si>
    <t>733001033s</t>
  </si>
  <si>
    <t>Proměření výstražného systému</t>
  </si>
  <si>
    <t>1092598696</t>
  </si>
  <si>
    <t>61</t>
  </si>
  <si>
    <t>733002001s</t>
  </si>
  <si>
    <t xml:space="preserve">Předizolované potrubí standart, Trubka  DN125 139,7x3,6 IPS PN25, Tmax 150oC</t>
  </si>
  <si>
    <t>113349801</t>
  </si>
  <si>
    <t>62</t>
  </si>
  <si>
    <t>733002002s</t>
  </si>
  <si>
    <t>Výměna předizolovaného potrubí palelní odbočka za rovné potrubí DN125 - délka 1300 mm</t>
  </si>
  <si>
    <t>KPL</t>
  </si>
  <si>
    <t>-112426587</t>
  </si>
  <si>
    <t>63</t>
  </si>
  <si>
    <t>733121110</t>
  </si>
  <si>
    <t>Potrubí ocelové hladké bezešvé nízkotlaké spojované svařováním D 22x2,6</t>
  </si>
  <si>
    <t>64</t>
  </si>
  <si>
    <t>431088477</t>
  </si>
  <si>
    <t>733121128</t>
  </si>
  <si>
    <t>Potrubí ocelové hladké bezešvé nízkotlaké spojované svařováním D 108x4,0-chránička</t>
  </si>
  <si>
    <t>-955623346</t>
  </si>
  <si>
    <t>65</t>
  </si>
  <si>
    <t>733121128s</t>
  </si>
  <si>
    <t>Chránička v kanalizačním kanálu-zhotovení</t>
  </si>
  <si>
    <t>1768062656</t>
  </si>
  <si>
    <t>734</t>
  </si>
  <si>
    <t>Ústřední vytápění - armatury</t>
  </si>
  <si>
    <t>66</t>
  </si>
  <si>
    <t>734001001s</t>
  </si>
  <si>
    <t>KK PŘIVAŘOVACÍ DN 15, MAX. 200°C, PN 40</t>
  </si>
  <si>
    <t>1359918869</t>
  </si>
  <si>
    <t>67</t>
  </si>
  <si>
    <t>734001002s</t>
  </si>
  <si>
    <t>KK PŘIVAŘOVACÍ DN 50, MAX. 200°C, PN 40</t>
  </si>
  <si>
    <t>925627855</t>
  </si>
  <si>
    <t>68</t>
  </si>
  <si>
    <t>734001003s</t>
  </si>
  <si>
    <t>KK PŘIVAŘOVACÍ DN 65-300,MAX. 200°C, PN 25</t>
  </si>
  <si>
    <t>-636420658</t>
  </si>
  <si>
    <t>Práce a dodávky M</t>
  </si>
  <si>
    <t>23-M</t>
  </si>
  <si>
    <t>Montáže potrubí</t>
  </si>
  <si>
    <t>69</t>
  </si>
  <si>
    <t>230024057</t>
  </si>
  <si>
    <t>Montáž trubní díly přivařovací tř.11-13 do 50 kg D 89 mm tl 3,6 mm</t>
  </si>
  <si>
    <t>1366713477</t>
  </si>
  <si>
    <t>70</t>
  </si>
  <si>
    <t>231190001s</t>
  </si>
  <si>
    <t>Montáž předizolovaného potrubí DN50</t>
  </si>
  <si>
    <t>-1938197694</t>
  </si>
  <si>
    <t>71</t>
  </si>
  <si>
    <t>231190002s</t>
  </si>
  <si>
    <t>Montáž předizolovaného potrubí DN80</t>
  </si>
  <si>
    <t>442742450</t>
  </si>
  <si>
    <t>72</t>
  </si>
  <si>
    <t>231190003s</t>
  </si>
  <si>
    <t>Vložení paralelní odbožky DN80 do stávajícího potrubí DN125</t>
  </si>
  <si>
    <t>1812079857</t>
  </si>
  <si>
    <t>VRN</t>
  </si>
  <si>
    <t>Vedlejší rozpočtové náklady</t>
  </si>
  <si>
    <t>VRN1</t>
  </si>
  <si>
    <t>Průzkumné, geodetické a projektové práce</t>
  </si>
  <si>
    <t>73</t>
  </si>
  <si>
    <t>012303000</t>
  </si>
  <si>
    <t>Geodetické práce po výstavbě</t>
  </si>
  <si>
    <t>1024</t>
  </si>
  <si>
    <t>-2090045789</t>
  </si>
  <si>
    <t>74</t>
  </si>
  <si>
    <t>012303001</t>
  </si>
  <si>
    <t>Geodetické vytyčení tras</t>
  </si>
  <si>
    <t>90883037</t>
  </si>
  <si>
    <t>75</t>
  </si>
  <si>
    <t>012303002</t>
  </si>
  <si>
    <t>Vklad do katastru nemovitostí</t>
  </si>
  <si>
    <t>1335383780</t>
  </si>
  <si>
    <t>76</t>
  </si>
  <si>
    <t>013254000</t>
  </si>
  <si>
    <t>Dokumentace k provedení stavby</t>
  </si>
  <si>
    <t>895196314</t>
  </si>
  <si>
    <t>77</t>
  </si>
  <si>
    <t>013294000</t>
  </si>
  <si>
    <t>Svařovací dokumentace</t>
  </si>
  <si>
    <t>293833866</t>
  </si>
  <si>
    <t>78</t>
  </si>
  <si>
    <t>013294001</t>
  </si>
  <si>
    <t>Pevnostní výpočet</t>
  </si>
  <si>
    <t>1282160286</t>
  </si>
  <si>
    <t>VRN3</t>
  </si>
  <si>
    <t>Zařízení staveniště</t>
  </si>
  <si>
    <t>79</t>
  </si>
  <si>
    <t>032002000</t>
  </si>
  <si>
    <t>Vybavení staveniště</t>
  </si>
  <si>
    <t>494396591</t>
  </si>
  <si>
    <t>80</t>
  </si>
  <si>
    <t>032002001</t>
  </si>
  <si>
    <t>Jeřábnické práce</t>
  </si>
  <si>
    <t>482159359</t>
  </si>
  <si>
    <t>VRN4</t>
  </si>
  <si>
    <t>Inženýrská činnost</t>
  </si>
  <si>
    <t>81</t>
  </si>
  <si>
    <t>043103000</t>
  </si>
  <si>
    <t>Zkoušky NTD UT</t>
  </si>
  <si>
    <t>-1263480144</t>
  </si>
  <si>
    <t>82</t>
  </si>
  <si>
    <t>043103001</t>
  </si>
  <si>
    <t xml:space="preserve">Zkoušky NTD VT </t>
  </si>
  <si>
    <t>875140777</t>
  </si>
  <si>
    <t>83</t>
  </si>
  <si>
    <t>043103002</t>
  </si>
  <si>
    <t>Tlaková zkouška provozním tlakem</t>
  </si>
  <si>
    <t>431678241</t>
  </si>
  <si>
    <t>84</t>
  </si>
  <si>
    <t>043194000</t>
  </si>
  <si>
    <t>Uvedení do provozu</t>
  </si>
  <si>
    <t>1927307888</t>
  </si>
  <si>
    <t>VRN9</t>
  </si>
  <si>
    <t>Ostatní náklady</t>
  </si>
  <si>
    <t>85</t>
  </si>
  <si>
    <t>091003000</t>
  </si>
  <si>
    <t>Ostatní náklady bez rozlišení</t>
  </si>
  <si>
    <t>-1351661687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</si>
</sst>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31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37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38</v>
      </c>
      <c r="E29" s="45"/>
      <c r="F29" s="30" t="s">
        <v>39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40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41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42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43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44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45</v>
      </c>
      <c r="U35" s="52"/>
      <c r="V35" s="52"/>
      <c r="W35" s="52"/>
      <c r="X35" s="54" t="s">
        <v>46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47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48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49</v>
      </c>
      <c r="AI60" s="40"/>
      <c r="AJ60" s="40"/>
      <c r="AK60" s="40"/>
      <c r="AL60" s="40"/>
      <c r="AM60" s="62" t="s">
        <v>50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51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52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49</v>
      </c>
      <c r="AI75" s="40"/>
      <c r="AJ75" s="40"/>
      <c r="AK75" s="40"/>
      <c r="AL75" s="40"/>
      <c r="AM75" s="62" t="s">
        <v>50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53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2022-001S-REV01-V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Vrchlabí - teplofikace objektu gymnázia a Dukla - REV 01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VRCHLABÍ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7. 3. 2022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54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32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55</v>
      </c>
      <c r="D92" s="92"/>
      <c r="E92" s="92"/>
      <c r="F92" s="92"/>
      <c r="G92" s="92"/>
      <c r="H92" s="93"/>
      <c r="I92" s="94" t="s">
        <v>56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57</v>
      </c>
      <c r="AH92" s="92"/>
      <c r="AI92" s="92"/>
      <c r="AJ92" s="92"/>
      <c r="AK92" s="92"/>
      <c r="AL92" s="92"/>
      <c r="AM92" s="92"/>
      <c r="AN92" s="94" t="s">
        <v>58</v>
      </c>
      <c r="AO92" s="92"/>
      <c r="AP92" s="96"/>
      <c r="AQ92" s="97" t="s">
        <v>59</v>
      </c>
      <c r="AR92" s="42"/>
      <c r="AS92" s="98" t="s">
        <v>60</v>
      </c>
      <c r="AT92" s="99" t="s">
        <v>61</v>
      </c>
      <c r="AU92" s="99" t="s">
        <v>62</v>
      </c>
      <c r="AV92" s="99" t="s">
        <v>63</v>
      </c>
      <c r="AW92" s="99" t="s">
        <v>64</v>
      </c>
      <c r="AX92" s="99" t="s">
        <v>65</v>
      </c>
      <c r="AY92" s="99" t="s">
        <v>66</v>
      </c>
      <c r="AZ92" s="99" t="s">
        <v>67</v>
      </c>
      <c r="BA92" s="99" t="s">
        <v>68</v>
      </c>
      <c r="BB92" s="99" t="s">
        <v>69</v>
      </c>
      <c r="BC92" s="99" t="s">
        <v>70</v>
      </c>
      <c r="BD92" s="100" t="s">
        <v>71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72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73</v>
      </c>
      <c r="BT94" s="115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50.25" customHeight="1">
      <c r="A95" s="116" t="s">
        <v>77</v>
      </c>
      <c r="B95" s="117"/>
      <c r="C95" s="118"/>
      <c r="D95" s="119" t="s">
        <v>14</v>
      </c>
      <c r="E95" s="119"/>
      <c r="F95" s="119"/>
      <c r="G95" s="119"/>
      <c r="H95" s="119"/>
      <c r="I95" s="120"/>
      <c r="J95" s="119" t="s">
        <v>17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'2022-001S-REV01-V - Vrchl...'!J28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78</v>
      </c>
      <c r="AR95" s="123"/>
      <c r="AS95" s="124">
        <v>0</v>
      </c>
      <c r="AT95" s="125">
        <f>ROUND(SUM(AV95:AW95),2)</f>
        <v>0</v>
      </c>
      <c r="AU95" s="126">
        <f>'2022-001S-REV01-V - Vrchl...'!P130</f>
        <v>0</v>
      </c>
      <c r="AV95" s="125">
        <f>'2022-001S-REV01-V - Vrchl...'!J31</f>
        <v>0</v>
      </c>
      <c r="AW95" s="125">
        <f>'2022-001S-REV01-V - Vrchl...'!J32</f>
        <v>0</v>
      </c>
      <c r="AX95" s="125">
        <f>'2022-001S-REV01-V - Vrchl...'!J33</f>
        <v>0</v>
      </c>
      <c r="AY95" s="125">
        <f>'2022-001S-REV01-V - Vrchl...'!J34</f>
        <v>0</v>
      </c>
      <c r="AZ95" s="125">
        <f>'2022-001S-REV01-V - Vrchl...'!F31</f>
        <v>0</v>
      </c>
      <c r="BA95" s="125">
        <f>'2022-001S-REV01-V - Vrchl...'!F32</f>
        <v>0</v>
      </c>
      <c r="BB95" s="125">
        <f>'2022-001S-REV01-V - Vrchl...'!F33</f>
        <v>0</v>
      </c>
      <c r="BC95" s="125">
        <f>'2022-001S-REV01-V - Vrchl...'!F34</f>
        <v>0</v>
      </c>
      <c r="BD95" s="127">
        <f>'2022-001S-REV01-V - Vrchl...'!F35</f>
        <v>0</v>
      </c>
      <c r="BE95" s="7"/>
      <c r="BT95" s="128" t="s">
        <v>79</v>
      </c>
      <c r="BU95" s="128" t="s">
        <v>80</v>
      </c>
      <c r="BV95" s="128" t="s">
        <v>75</v>
      </c>
      <c r="BW95" s="128" t="s">
        <v>5</v>
      </c>
      <c r="BX95" s="128" t="s">
        <v>76</v>
      </c>
      <c r="CL95" s="128" t="s">
        <v>1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Rug3ft4Kblh4Tyt6ru2yyn+TMPjre6Rj8eJ9OJxPq4stSJbNF1piku1aP1O+sDV8j2M43vB8v3kIVtHz26qTvQ==" hashValue="0UVcNaJooll29NjhjzurqHynZyhtTSSi5ZYOO3DjOwGR9R+YYqeIUiPc5eftXHjZmej6rpt2TjX0d5XBCC54x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2-001S-REV01-V - Vrch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8"/>
      <c r="AT3" s="15" t="s">
        <v>81</v>
      </c>
    </row>
    <row r="4" hidden="1" s="1" customFormat="1" ht="24.96" customHeight="1">
      <c r="B4" s="18"/>
      <c r="D4" s="131" t="s">
        <v>82</v>
      </c>
      <c r="L4" s="18"/>
      <c r="M4" s="132" t="s">
        <v>10</v>
      </c>
      <c r="AT4" s="15" t="s">
        <v>4</v>
      </c>
    </row>
    <row r="5" hidden="1" s="1" customFormat="1" ht="6.96" customHeight="1">
      <c r="B5" s="18"/>
      <c r="L5" s="18"/>
    </row>
    <row r="6" hidden="1" s="2" customFormat="1" ht="12" customHeight="1">
      <c r="A6" s="36"/>
      <c r="B6" s="42"/>
      <c r="C6" s="36"/>
      <c r="D6" s="133" t="s">
        <v>16</v>
      </c>
      <c r="E6" s="36"/>
      <c r="F6" s="36"/>
      <c r="G6" s="36"/>
      <c r="H6" s="36"/>
      <c r="I6" s="36"/>
      <c r="J6" s="36"/>
      <c r="K6" s="36"/>
      <c r="L6" s="61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hidden="1" s="2" customFormat="1" ht="16.5" customHeight="1">
      <c r="A7" s="36"/>
      <c r="B7" s="42"/>
      <c r="C7" s="36"/>
      <c r="D7" s="36"/>
      <c r="E7" s="134" t="s">
        <v>17</v>
      </c>
      <c r="F7" s="36"/>
      <c r="G7" s="36"/>
      <c r="H7" s="36"/>
      <c r="I7" s="36"/>
      <c r="J7" s="36"/>
      <c r="K7" s="36"/>
      <c r="L7" s="61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hidden="1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2" customHeight="1">
      <c r="A9" s="36"/>
      <c r="B9" s="42"/>
      <c r="C9" s="36"/>
      <c r="D9" s="133" t="s">
        <v>18</v>
      </c>
      <c r="E9" s="36"/>
      <c r="F9" s="135" t="s">
        <v>1</v>
      </c>
      <c r="G9" s="36"/>
      <c r="H9" s="36"/>
      <c r="I9" s="133" t="s">
        <v>19</v>
      </c>
      <c r="J9" s="135" t="s">
        <v>1</v>
      </c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33" t="s">
        <v>20</v>
      </c>
      <c r="E10" s="36"/>
      <c r="F10" s="135" t="s">
        <v>21</v>
      </c>
      <c r="G10" s="36"/>
      <c r="H10" s="36"/>
      <c r="I10" s="133" t="s">
        <v>22</v>
      </c>
      <c r="J10" s="136" t="str">
        <f>'Rekapitulace stavby'!AN8</f>
        <v>7. 3. 2022</v>
      </c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33" t="s">
        <v>24</v>
      </c>
      <c r="E12" s="36"/>
      <c r="F12" s="36"/>
      <c r="G12" s="36"/>
      <c r="H12" s="36"/>
      <c r="I12" s="133" t="s">
        <v>25</v>
      </c>
      <c r="J12" s="135" t="str">
        <f>IF('Rekapitulace stavby'!AN10="","",'Rekapitulace stavby'!AN10)</f>
        <v/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8" customHeight="1">
      <c r="A13" s="36"/>
      <c r="B13" s="42"/>
      <c r="C13" s="36"/>
      <c r="D13" s="36"/>
      <c r="E13" s="135" t="str">
        <f>IF('Rekapitulace stavby'!E11="","",'Rekapitulace stavby'!E11)</f>
        <v xml:space="preserve"> </v>
      </c>
      <c r="F13" s="36"/>
      <c r="G13" s="36"/>
      <c r="H13" s="36"/>
      <c r="I13" s="133" t="s">
        <v>27</v>
      </c>
      <c r="J13" s="135" t="str">
        <f>IF('Rekapitulace stavby'!AN11="","",'Rekapitulace stavby'!AN11)</f>
        <v/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2" customHeight="1">
      <c r="A15" s="36"/>
      <c r="B15" s="42"/>
      <c r="C15" s="36"/>
      <c r="D15" s="133" t="s">
        <v>28</v>
      </c>
      <c r="E15" s="36"/>
      <c r="F15" s="36"/>
      <c r="G15" s="36"/>
      <c r="H15" s="36"/>
      <c r="I15" s="133" t="s">
        <v>25</v>
      </c>
      <c r="J15" s="31" t="str">
        <f>'Rekapitulace stavby'!AN13</f>
        <v>Vyplň údaj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35"/>
      <c r="G16" s="135"/>
      <c r="H16" s="135"/>
      <c r="I16" s="133" t="s">
        <v>27</v>
      </c>
      <c r="J16" s="31" t="str">
        <f>'Rekapitulace stavby'!AN14</f>
        <v>Vyplň údaj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2" customHeight="1">
      <c r="A18" s="36"/>
      <c r="B18" s="42"/>
      <c r="C18" s="36"/>
      <c r="D18" s="133" t="s">
        <v>30</v>
      </c>
      <c r="E18" s="36"/>
      <c r="F18" s="36"/>
      <c r="G18" s="36"/>
      <c r="H18" s="36"/>
      <c r="I18" s="133" t="s">
        <v>25</v>
      </c>
      <c r="J18" s="135" t="str">
        <f>IF('Rekapitulace stavby'!AN16="","",'Rekapitulace stavby'!AN16)</f>
        <v/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8" customHeight="1">
      <c r="A19" s="36"/>
      <c r="B19" s="42"/>
      <c r="C19" s="36"/>
      <c r="D19" s="36"/>
      <c r="E19" s="135" t="str">
        <f>IF('Rekapitulace stavby'!E17="","",'Rekapitulace stavby'!E17)</f>
        <v xml:space="preserve"> </v>
      </c>
      <c r="F19" s="36"/>
      <c r="G19" s="36"/>
      <c r="H19" s="36"/>
      <c r="I19" s="133" t="s">
        <v>27</v>
      </c>
      <c r="J19" s="135" t="str">
        <f>IF('Rekapitulace stavby'!AN17="","",'Rekapitulace stavby'!AN17)</f>
        <v/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2" customHeight="1">
      <c r="A21" s="36"/>
      <c r="B21" s="42"/>
      <c r="C21" s="36"/>
      <c r="D21" s="133" t="s">
        <v>32</v>
      </c>
      <c r="E21" s="36"/>
      <c r="F21" s="36"/>
      <c r="G21" s="36"/>
      <c r="H21" s="36"/>
      <c r="I21" s="133" t="s">
        <v>25</v>
      </c>
      <c r="J21" s="135" t="str">
        <f>IF('Rekapitulace stavby'!AN19="","",'Rekapitulace stavby'!AN19)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8" customHeight="1">
      <c r="A22" s="36"/>
      <c r="B22" s="42"/>
      <c r="C22" s="36"/>
      <c r="D22" s="36"/>
      <c r="E22" s="135" t="str">
        <f>IF('Rekapitulace stavby'!E20="","",'Rekapitulace stavby'!E20)</f>
        <v xml:space="preserve"> </v>
      </c>
      <c r="F22" s="36"/>
      <c r="G22" s="36"/>
      <c r="H22" s="36"/>
      <c r="I22" s="133" t="s">
        <v>27</v>
      </c>
      <c r="J22" s="135" t="str">
        <f>IF('Rekapitulace stavby'!AN20="","",'Rekapitulace stavby'!AN20)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2" customHeight="1">
      <c r="A24" s="36"/>
      <c r="B24" s="42"/>
      <c r="C24" s="36"/>
      <c r="D24" s="133" t="s">
        <v>33</v>
      </c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8" customFormat="1" ht="16.5" customHeight="1">
      <c r="A25" s="137"/>
      <c r="B25" s="138"/>
      <c r="C25" s="137"/>
      <c r="D25" s="137"/>
      <c r="E25" s="139" t="s">
        <v>1</v>
      </c>
      <c r="F25" s="139"/>
      <c r="G25" s="139"/>
      <c r="H25" s="139"/>
      <c r="I25" s="137"/>
      <c r="J25" s="137"/>
      <c r="K25" s="137"/>
      <c r="L25" s="140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hidden="1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141"/>
      <c r="E27" s="141"/>
      <c r="F27" s="141"/>
      <c r="G27" s="141"/>
      <c r="H27" s="141"/>
      <c r="I27" s="141"/>
      <c r="J27" s="141"/>
      <c r="K27" s="141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25.44" customHeight="1">
      <c r="A28" s="36"/>
      <c r="B28" s="42"/>
      <c r="C28" s="36"/>
      <c r="D28" s="142" t="s">
        <v>34</v>
      </c>
      <c r="E28" s="36"/>
      <c r="F28" s="36"/>
      <c r="G28" s="36"/>
      <c r="H28" s="36"/>
      <c r="I28" s="36"/>
      <c r="J28" s="143">
        <f>ROUND(J130, 2)</f>
        <v>0</v>
      </c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1"/>
      <c r="J29" s="141"/>
      <c r="K29" s="141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14.4" customHeight="1">
      <c r="A30" s="36"/>
      <c r="B30" s="42"/>
      <c r="C30" s="36"/>
      <c r="D30" s="36"/>
      <c r="E30" s="36"/>
      <c r="F30" s="144" t="s">
        <v>36</v>
      </c>
      <c r="G30" s="36"/>
      <c r="H30" s="36"/>
      <c r="I30" s="144" t="s">
        <v>35</v>
      </c>
      <c r="J30" s="144" t="s">
        <v>37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14.4" customHeight="1">
      <c r="A31" s="36"/>
      <c r="B31" s="42"/>
      <c r="C31" s="36"/>
      <c r="D31" s="145" t="s">
        <v>38</v>
      </c>
      <c r="E31" s="133" t="s">
        <v>39</v>
      </c>
      <c r="F31" s="146">
        <f>ROUND((SUM(BE130:BE234)),  2)</f>
        <v>0</v>
      </c>
      <c r="G31" s="36"/>
      <c r="H31" s="36"/>
      <c r="I31" s="147">
        <v>0.20999999999999999</v>
      </c>
      <c r="J31" s="146">
        <f>ROUND(((SUM(BE130:BE234))*I31),  2)</f>
        <v>0</v>
      </c>
      <c r="K31" s="3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133" t="s">
        <v>40</v>
      </c>
      <c r="F32" s="146">
        <f>ROUND((SUM(BF130:BF234)),  2)</f>
        <v>0</v>
      </c>
      <c r="G32" s="36"/>
      <c r="H32" s="36"/>
      <c r="I32" s="147">
        <v>0.14999999999999999</v>
      </c>
      <c r="J32" s="146">
        <f>ROUND(((SUM(BF130:BF234))*I32), 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33" t="s">
        <v>41</v>
      </c>
      <c r="F33" s="146">
        <f>ROUND((SUM(BG130:BG234)),  2)</f>
        <v>0</v>
      </c>
      <c r="G33" s="36"/>
      <c r="H33" s="36"/>
      <c r="I33" s="147">
        <v>0.20999999999999999</v>
      </c>
      <c r="J33" s="146">
        <f>0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3" t="s">
        <v>42</v>
      </c>
      <c r="F34" s="146">
        <f>ROUND((SUM(BH130:BH234)),  2)</f>
        <v>0</v>
      </c>
      <c r="G34" s="36"/>
      <c r="H34" s="36"/>
      <c r="I34" s="147">
        <v>0.14999999999999999</v>
      </c>
      <c r="J34" s="146">
        <f>0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3" t="s">
        <v>43</v>
      </c>
      <c r="F35" s="146">
        <f>ROUND((SUM(BI130:BI234)),  2)</f>
        <v>0</v>
      </c>
      <c r="G35" s="36"/>
      <c r="H35" s="36"/>
      <c r="I35" s="147">
        <v>0</v>
      </c>
      <c r="J35" s="146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25.44" customHeight="1">
      <c r="A37" s="36"/>
      <c r="B37" s="42"/>
      <c r="C37" s="148"/>
      <c r="D37" s="149" t="s">
        <v>44</v>
      </c>
      <c r="E37" s="150"/>
      <c r="F37" s="150"/>
      <c r="G37" s="151" t="s">
        <v>45</v>
      </c>
      <c r="H37" s="152" t="s">
        <v>46</v>
      </c>
      <c r="I37" s="150"/>
      <c r="J37" s="153">
        <f>SUM(J28:J35)</f>
        <v>0</v>
      </c>
      <c r="K37" s="154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1" customFormat="1" ht="14.4" customHeight="1">
      <c r="B39" s="18"/>
      <c r="L39" s="18"/>
    </row>
    <row r="40" hidden="1" s="1" customFormat="1" ht="14.4" customHeight="1">
      <c r="B40" s="18"/>
      <c r="L40" s="1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55" t="s">
        <v>47</v>
      </c>
      <c r="E50" s="156"/>
      <c r="F50" s="156"/>
      <c r="G50" s="155" t="s">
        <v>48</v>
      </c>
      <c r="H50" s="156"/>
      <c r="I50" s="156"/>
      <c r="J50" s="156"/>
      <c r="K50" s="156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57" t="s">
        <v>49</v>
      </c>
      <c r="E61" s="158"/>
      <c r="F61" s="159" t="s">
        <v>50</v>
      </c>
      <c r="G61" s="157" t="s">
        <v>49</v>
      </c>
      <c r="H61" s="158"/>
      <c r="I61" s="158"/>
      <c r="J61" s="160" t="s">
        <v>50</v>
      </c>
      <c r="K61" s="158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55" t="s">
        <v>51</v>
      </c>
      <c r="E65" s="161"/>
      <c r="F65" s="161"/>
      <c r="G65" s="155" t="s">
        <v>52</v>
      </c>
      <c r="H65" s="161"/>
      <c r="I65" s="161"/>
      <c r="J65" s="161"/>
      <c r="K65" s="161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57" t="s">
        <v>49</v>
      </c>
      <c r="E76" s="158"/>
      <c r="F76" s="159" t="s">
        <v>50</v>
      </c>
      <c r="G76" s="157" t="s">
        <v>49</v>
      </c>
      <c r="H76" s="158"/>
      <c r="I76" s="158"/>
      <c r="J76" s="160" t="s">
        <v>50</v>
      </c>
      <c r="K76" s="158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s="2" customFormat="1" ht="6.96" customHeight="1">
      <c r="A81" s="36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74" t="str">
        <f>E7</f>
        <v>Vrchlabí - teplofikace objektu gymnázia a Dukla - REV 01</v>
      </c>
      <c r="F85" s="38"/>
      <c r="G85" s="38"/>
      <c r="H85" s="38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8"/>
      <c r="E87" s="38"/>
      <c r="F87" s="25" t="str">
        <f>F10</f>
        <v>VRCHLABÍ</v>
      </c>
      <c r="G87" s="38"/>
      <c r="H87" s="38"/>
      <c r="I87" s="30" t="s">
        <v>22</v>
      </c>
      <c r="J87" s="77" t="str">
        <f>IF(J10="","",J10)</f>
        <v>7. 3. 2022</v>
      </c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8"/>
      <c r="E89" s="38"/>
      <c r="F89" s="25" t="str">
        <f>E13</f>
        <v xml:space="preserve"> </v>
      </c>
      <c r="G89" s="38"/>
      <c r="H89" s="38"/>
      <c r="I89" s="30" t="s">
        <v>30</v>
      </c>
      <c r="J89" s="34" t="str">
        <f>E19</f>
        <v xml:space="preserve"> 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28</v>
      </c>
      <c r="D90" s="38"/>
      <c r="E90" s="38"/>
      <c r="F90" s="25" t="str">
        <f>IF(E16="","",E16)</f>
        <v>Vyplň údaj</v>
      </c>
      <c r="G90" s="38"/>
      <c r="H90" s="38"/>
      <c r="I90" s="30" t="s">
        <v>32</v>
      </c>
      <c r="J90" s="34" t="str">
        <f>E22</f>
        <v xml:space="preserve"> 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66" t="s">
        <v>84</v>
      </c>
      <c r="D92" s="167"/>
      <c r="E92" s="167"/>
      <c r="F92" s="167"/>
      <c r="G92" s="167"/>
      <c r="H92" s="167"/>
      <c r="I92" s="167"/>
      <c r="J92" s="168" t="s">
        <v>85</v>
      </c>
      <c r="K92" s="167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69" t="s">
        <v>86</v>
      </c>
      <c r="D94" s="38"/>
      <c r="E94" s="38"/>
      <c r="F94" s="38"/>
      <c r="G94" s="38"/>
      <c r="H94" s="38"/>
      <c r="I94" s="38"/>
      <c r="J94" s="108">
        <f>J130</f>
        <v>0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5" t="s">
        <v>87</v>
      </c>
    </row>
    <row r="95" s="9" customFormat="1" ht="24.96" customHeight="1">
      <c r="A95" s="9"/>
      <c r="B95" s="170"/>
      <c r="C95" s="171"/>
      <c r="D95" s="172" t="s">
        <v>88</v>
      </c>
      <c r="E95" s="173"/>
      <c r="F95" s="173"/>
      <c r="G95" s="173"/>
      <c r="H95" s="173"/>
      <c r="I95" s="173"/>
      <c r="J95" s="174">
        <f>J131</f>
        <v>0</v>
      </c>
      <c r="K95" s="171"/>
      <c r="L95" s="175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6"/>
      <c r="C96" s="177"/>
      <c r="D96" s="178" t="s">
        <v>89</v>
      </c>
      <c r="E96" s="179"/>
      <c r="F96" s="179"/>
      <c r="G96" s="179"/>
      <c r="H96" s="179"/>
      <c r="I96" s="179"/>
      <c r="J96" s="180">
        <f>J132</f>
        <v>0</v>
      </c>
      <c r="K96" s="177"/>
      <c r="L96" s="181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6"/>
      <c r="C97" s="177"/>
      <c r="D97" s="178" t="s">
        <v>90</v>
      </c>
      <c r="E97" s="179"/>
      <c r="F97" s="179"/>
      <c r="G97" s="179"/>
      <c r="H97" s="179"/>
      <c r="I97" s="179"/>
      <c r="J97" s="180">
        <f>J149</f>
        <v>0</v>
      </c>
      <c r="K97" s="177"/>
      <c r="L97" s="18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6"/>
      <c r="C98" s="177"/>
      <c r="D98" s="178" t="s">
        <v>91</v>
      </c>
      <c r="E98" s="179"/>
      <c r="F98" s="179"/>
      <c r="G98" s="179"/>
      <c r="H98" s="179"/>
      <c r="I98" s="179"/>
      <c r="J98" s="180">
        <f>J153</f>
        <v>0</v>
      </c>
      <c r="K98" s="177"/>
      <c r="L98" s="18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6"/>
      <c r="C99" s="177"/>
      <c r="D99" s="178" t="s">
        <v>92</v>
      </c>
      <c r="E99" s="179"/>
      <c r="F99" s="179"/>
      <c r="G99" s="179"/>
      <c r="H99" s="179"/>
      <c r="I99" s="179"/>
      <c r="J99" s="180">
        <f>J158</f>
        <v>0</v>
      </c>
      <c r="K99" s="177"/>
      <c r="L99" s="18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6"/>
      <c r="C100" s="177"/>
      <c r="D100" s="178" t="s">
        <v>93</v>
      </c>
      <c r="E100" s="179"/>
      <c r="F100" s="179"/>
      <c r="G100" s="179"/>
      <c r="H100" s="179"/>
      <c r="I100" s="179"/>
      <c r="J100" s="180">
        <f>J165</f>
        <v>0</v>
      </c>
      <c r="K100" s="177"/>
      <c r="L100" s="18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6"/>
      <c r="C101" s="177"/>
      <c r="D101" s="178" t="s">
        <v>94</v>
      </c>
      <c r="E101" s="179"/>
      <c r="F101" s="179"/>
      <c r="G101" s="179"/>
      <c r="H101" s="179"/>
      <c r="I101" s="179"/>
      <c r="J101" s="180">
        <f>J167</f>
        <v>0</v>
      </c>
      <c r="K101" s="177"/>
      <c r="L101" s="18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0"/>
      <c r="C102" s="171"/>
      <c r="D102" s="172" t="s">
        <v>95</v>
      </c>
      <c r="E102" s="173"/>
      <c r="F102" s="173"/>
      <c r="G102" s="173"/>
      <c r="H102" s="173"/>
      <c r="I102" s="173"/>
      <c r="J102" s="174">
        <f>J173</f>
        <v>0</v>
      </c>
      <c r="K102" s="171"/>
      <c r="L102" s="17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76"/>
      <c r="C103" s="177"/>
      <c r="D103" s="178" t="s">
        <v>96</v>
      </c>
      <c r="E103" s="179"/>
      <c r="F103" s="179"/>
      <c r="G103" s="179"/>
      <c r="H103" s="179"/>
      <c r="I103" s="179"/>
      <c r="J103" s="180">
        <f>J174</f>
        <v>0</v>
      </c>
      <c r="K103" s="177"/>
      <c r="L103" s="18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6"/>
      <c r="C104" s="177"/>
      <c r="D104" s="178" t="s">
        <v>97</v>
      </c>
      <c r="E104" s="179"/>
      <c r="F104" s="179"/>
      <c r="G104" s="179"/>
      <c r="H104" s="179"/>
      <c r="I104" s="179"/>
      <c r="J104" s="180">
        <f>J177</f>
        <v>0</v>
      </c>
      <c r="K104" s="177"/>
      <c r="L104" s="18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6"/>
      <c r="C105" s="177"/>
      <c r="D105" s="178" t="s">
        <v>98</v>
      </c>
      <c r="E105" s="179"/>
      <c r="F105" s="179"/>
      <c r="G105" s="179"/>
      <c r="H105" s="179"/>
      <c r="I105" s="179"/>
      <c r="J105" s="180">
        <f>J207</f>
        <v>0</v>
      </c>
      <c r="K105" s="177"/>
      <c r="L105" s="18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0"/>
      <c r="C106" s="171"/>
      <c r="D106" s="172" t="s">
        <v>99</v>
      </c>
      <c r="E106" s="173"/>
      <c r="F106" s="173"/>
      <c r="G106" s="173"/>
      <c r="H106" s="173"/>
      <c r="I106" s="173"/>
      <c r="J106" s="174">
        <f>J211</f>
        <v>0</v>
      </c>
      <c r="K106" s="171"/>
      <c r="L106" s="17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76"/>
      <c r="C107" s="177"/>
      <c r="D107" s="178" t="s">
        <v>100</v>
      </c>
      <c r="E107" s="179"/>
      <c r="F107" s="179"/>
      <c r="G107" s="179"/>
      <c r="H107" s="179"/>
      <c r="I107" s="179"/>
      <c r="J107" s="180">
        <f>J212</f>
        <v>0</v>
      </c>
      <c r="K107" s="177"/>
      <c r="L107" s="18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0"/>
      <c r="C108" s="171"/>
      <c r="D108" s="172" t="s">
        <v>101</v>
      </c>
      <c r="E108" s="173"/>
      <c r="F108" s="173"/>
      <c r="G108" s="173"/>
      <c r="H108" s="173"/>
      <c r="I108" s="173"/>
      <c r="J108" s="174">
        <f>J217</f>
        <v>0</v>
      </c>
      <c r="K108" s="171"/>
      <c r="L108" s="17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76"/>
      <c r="C109" s="177"/>
      <c r="D109" s="178" t="s">
        <v>102</v>
      </c>
      <c r="E109" s="179"/>
      <c r="F109" s="179"/>
      <c r="G109" s="179"/>
      <c r="H109" s="179"/>
      <c r="I109" s="179"/>
      <c r="J109" s="180">
        <f>J218</f>
        <v>0</v>
      </c>
      <c r="K109" s="177"/>
      <c r="L109" s="18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6"/>
      <c r="C110" s="177"/>
      <c r="D110" s="178" t="s">
        <v>103</v>
      </c>
      <c r="E110" s="179"/>
      <c r="F110" s="179"/>
      <c r="G110" s="179"/>
      <c r="H110" s="179"/>
      <c r="I110" s="179"/>
      <c r="J110" s="180">
        <f>J225</f>
        <v>0</v>
      </c>
      <c r="K110" s="177"/>
      <c r="L110" s="18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6"/>
      <c r="C111" s="177"/>
      <c r="D111" s="178" t="s">
        <v>104</v>
      </c>
      <c r="E111" s="179"/>
      <c r="F111" s="179"/>
      <c r="G111" s="179"/>
      <c r="H111" s="179"/>
      <c r="I111" s="179"/>
      <c r="J111" s="180">
        <f>J228</f>
        <v>0</v>
      </c>
      <c r="K111" s="177"/>
      <c r="L111" s="18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6"/>
      <c r="C112" s="177"/>
      <c r="D112" s="178" t="s">
        <v>105</v>
      </c>
      <c r="E112" s="179"/>
      <c r="F112" s="179"/>
      <c r="G112" s="179"/>
      <c r="H112" s="179"/>
      <c r="I112" s="179"/>
      <c r="J112" s="180">
        <f>J233</f>
        <v>0</v>
      </c>
      <c r="K112" s="177"/>
      <c r="L112" s="18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64"/>
      <c r="C114" s="65"/>
      <c r="D114" s="65"/>
      <c r="E114" s="65"/>
      <c r="F114" s="65"/>
      <c r="G114" s="65"/>
      <c r="H114" s="65"/>
      <c r="I114" s="65"/>
      <c r="J114" s="65"/>
      <c r="K114" s="65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8" s="2" customFormat="1" ht="6.96" customHeight="1">
      <c r="A118" s="36"/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24.96" customHeight="1">
      <c r="A119" s="36"/>
      <c r="B119" s="37"/>
      <c r="C119" s="21" t="s">
        <v>106</v>
      </c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16</v>
      </c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6.5" customHeight="1">
      <c r="A122" s="36"/>
      <c r="B122" s="37"/>
      <c r="C122" s="38"/>
      <c r="D122" s="38"/>
      <c r="E122" s="74" t="str">
        <f>E7</f>
        <v>Vrchlabí - teplofikace objektu gymnázia a Dukla - REV 01</v>
      </c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20</v>
      </c>
      <c r="D124" s="38"/>
      <c r="E124" s="38"/>
      <c r="F124" s="25" t="str">
        <f>F10</f>
        <v>VRCHLABÍ</v>
      </c>
      <c r="G124" s="38"/>
      <c r="H124" s="38"/>
      <c r="I124" s="30" t="s">
        <v>22</v>
      </c>
      <c r="J124" s="77" t="str">
        <f>IF(J10="","",J10)</f>
        <v>7. 3. 2022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5.15" customHeight="1">
      <c r="A126" s="36"/>
      <c r="B126" s="37"/>
      <c r="C126" s="30" t="s">
        <v>24</v>
      </c>
      <c r="D126" s="38"/>
      <c r="E126" s="38"/>
      <c r="F126" s="25" t="str">
        <f>E13</f>
        <v xml:space="preserve"> </v>
      </c>
      <c r="G126" s="38"/>
      <c r="H126" s="38"/>
      <c r="I126" s="30" t="s">
        <v>30</v>
      </c>
      <c r="J126" s="34" t="str">
        <f>E19</f>
        <v xml:space="preserve"> </v>
      </c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5.15" customHeight="1">
      <c r="A127" s="36"/>
      <c r="B127" s="37"/>
      <c r="C127" s="30" t="s">
        <v>28</v>
      </c>
      <c r="D127" s="38"/>
      <c r="E127" s="38"/>
      <c r="F127" s="25" t="str">
        <f>IF(E16="","",E16)</f>
        <v>Vyplň údaj</v>
      </c>
      <c r="G127" s="38"/>
      <c r="H127" s="38"/>
      <c r="I127" s="30" t="s">
        <v>32</v>
      </c>
      <c r="J127" s="34" t="str">
        <f>E22</f>
        <v xml:space="preserve"> </v>
      </c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0.32" customHeight="1">
      <c r="A128" s="36"/>
      <c r="B128" s="37"/>
      <c r="C128" s="38"/>
      <c r="D128" s="38"/>
      <c r="E128" s="38"/>
      <c r="F128" s="38"/>
      <c r="G128" s="38"/>
      <c r="H128" s="38"/>
      <c r="I128" s="38"/>
      <c r="J128" s="38"/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11" customFormat="1" ht="29.28" customHeight="1">
      <c r="A129" s="182"/>
      <c r="B129" s="183"/>
      <c r="C129" s="184" t="s">
        <v>107</v>
      </c>
      <c r="D129" s="185" t="s">
        <v>59</v>
      </c>
      <c r="E129" s="185" t="s">
        <v>55</v>
      </c>
      <c r="F129" s="185" t="s">
        <v>56</v>
      </c>
      <c r="G129" s="185" t="s">
        <v>108</v>
      </c>
      <c r="H129" s="185" t="s">
        <v>109</v>
      </c>
      <c r="I129" s="185" t="s">
        <v>110</v>
      </c>
      <c r="J129" s="186" t="s">
        <v>85</v>
      </c>
      <c r="K129" s="187" t="s">
        <v>111</v>
      </c>
      <c r="L129" s="188"/>
      <c r="M129" s="98" t="s">
        <v>1</v>
      </c>
      <c r="N129" s="99" t="s">
        <v>38</v>
      </c>
      <c r="O129" s="99" t="s">
        <v>112</v>
      </c>
      <c r="P129" s="99" t="s">
        <v>113</v>
      </c>
      <c r="Q129" s="99" t="s">
        <v>114</v>
      </c>
      <c r="R129" s="99" t="s">
        <v>115</v>
      </c>
      <c r="S129" s="99" t="s">
        <v>116</v>
      </c>
      <c r="T129" s="100" t="s">
        <v>117</v>
      </c>
      <c r="U129" s="182"/>
      <c r="V129" s="182"/>
      <c r="W129" s="182"/>
      <c r="X129" s="182"/>
      <c r="Y129" s="182"/>
      <c r="Z129" s="182"/>
      <c r="AA129" s="182"/>
      <c r="AB129" s="182"/>
      <c r="AC129" s="182"/>
      <c r="AD129" s="182"/>
      <c r="AE129" s="182"/>
    </row>
    <row r="130" s="2" customFormat="1" ht="22.8" customHeight="1">
      <c r="A130" s="36"/>
      <c r="B130" s="37"/>
      <c r="C130" s="105" t="s">
        <v>118</v>
      </c>
      <c r="D130" s="38"/>
      <c r="E130" s="38"/>
      <c r="F130" s="38"/>
      <c r="G130" s="38"/>
      <c r="H130" s="38"/>
      <c r="I130" s="38"/>
      <c r="J130" s="189">
        <f>BK130</f>
        <v>0</v>
      </c>
      <c r="K130" s="38"/>
      <c r="L130" s="42"/>
      <c r="M130" s="101"/>
      <c r="N130" s="190"/>
      <c r="O130" s="102"/>
      <c r="P130" s="191">
        <f>P131+P173+P211+P217</f>
        <v>0</v>
      </c>
      <c r="Q130" s="102"/>
      <c r="R130" s="191">
        <f>R131+R173+R211+R217</f>
        <v>250.98687999999999</v>
      </c>
      <c r="S130" s="102"/>
      <c r="T130" s="192">
        <f>T131+T173+T211+T217</f>
        <v>112.90000000000001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73</v>
      </c>
      <c r="AU130" s="15" t="s">
        <v>87</v>
      </c>
      <c r="BK130" s="193">
        <f>BK131+BK173+BK211+BK217</f>
        <v>0</v>
      </c>
    </row>
    <row r="131" s="12" customFormat="1" ht="25.92" customHeight="1">
      <c r="A131" s="12"/>
      <c r="B131" s="194"/>
      <c r="C131" s="195"/>
      <c r="D131" s="196" t="s">
        <v>73</v>
      </c>
      <c r="E131" s="197" t="s">
        <v>119</v>
      </c>
      <c r="F131" s="197" t="s">
        <v>120</v>
      </c>
      <c r="G131" s="195"/>
      <c r="H131" s="195"/>
      <c r="I131" s="198"/>
      <c r="J131" s="199">
        <f>BK131</f>
        <v>0</v>
      </c>
      <c r="K131" s="195"/>
      <c r="L131" s="200"/>
      <c r="M131" s="201"/>
      <c r="N131" s="202"/>
      <c r="O131" s="202"/>
      <c r="P131" s="203">
        <f>P132+P149+P153+P158+P165+P167</f>
        <v>0</v>
      </c>
      <c r="Q131" s="202"/>
      <c r="R131" s="203">
        <f>R132+R149+R153+R158+R165+R167</f>
        <v>249.51963000000001</v>
      </c>
      <c r="S131" s="202"/>
      <c r="T131" s="204">
        <f>T132+T149+T153+T158+T165+T167</f>
        <v>112.90000000000001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5" t="s">
        <v>79</v>
      </c>
      <c r="AT131" s="206" t="s">
        <v>73</v>
      </c>
      <c r="AU131" s="206" t="s">
        <v>74</v>
      </c>
      <c r="AY131" s="205" t="s">
        <v>121</v>
      </c>
      <c r="BK131" s="207">
        <f>BK132+BK149+BK153+BK158+BK165+BK167</f>
        <v>0</v>
      </c>
    </row>
    <row r="132" s="12" customFormat="1" ht="22.8" customHeight="1">
      <c r="A132" s="12"/>
      <c r="B132" s="194"/>
      <c r="C132" s="195"/>
      <c r="D132" s="196" t="s">
        <v>73</v>
      </c>
      <c r="E132" s="208" t="s">
        <v>79</v>
      </c>
      <c r="F132" s="208" t="s">
        <v>122</v>
      </c>
      <c r="G132" s="195"/>
      <c r="H132" s="195"/>
      <c r="I132" s="198"/>
      <c r="J132" s="209">
        <f>BK132</f>
        <v>0</v>
      </c>
      <c r="K132" s="195"/>
      <c r="L132" s="200"/>
      <c r="M132" s="201"/>
      <c r="N132" s="202"/>
      <c r="O132" s="202"/>
      <c r="P132" s="203">
        <f>SUM(P133:P148)</f>
        <v>0</v>
      </c>
      <c r="Q132" s="202"/>
      <c r="R132" s="203">
        <f>SUM(R133:R148)</f>
        <v>160.07636000000002</v>
      </c>
      <c r="S132" s="202"/>
      <c r="T132" s="204">
        <f>SUM(T133:T148)</f>
        <v>102.90000000000001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5" t="s">
        <v>79</v>
      </c>
      <c r="AT132" s="206" t="s">
        <v>73</v>
      </c>
      <c r="AU132" s="206" t="s">
        <v>79</v>
      </c>
      <c r="AY132" s="205" t="s">
        <v>121</v>
      </c>
      <c r="BK132" s="207">
        <f>SUM(BK133:BK148)</f>
        <v>0</v>
      </c>
    </row>
    <row r="133" s="2" customFormat="1" ht="24.15" customHeight="1">
      <c r="A133" s="36"/>
      <c r="B133" s="37"/>
      <c r="C133" s="210" t="s">
        <v>79</v>
      </c>
      <c r="D133" s="210" t="s">
        <v>123</v>
      </c>
      <c r="E133" s="211" t="s">
        <v>124</v>
      </c>
      <c r="F133" s="212" t="s">
        <v>125</v>
      </c>
      <c r="G133" s="213" t="s">
        <v>126</v>
      </c>
      <c r="H133" s="214">
        <v>105</v>
      </c>
      <c r="I133" s="215"/>
      <c r="J133" s="216">
        <f>ROUND(I133*H133,2)</f>
        <v>0</v>
      </c>
      <c r="K133" s="217"/>
      <c r="L133" s="42"/>
      <c r="M133" s="218" t="s">
        <v>1</v>
      </c>
      <c r="N133" s="219" t="s">
        <v>39</v>
      </c>
      <c r="O133" s="89"/>
      <c r="P133" s="220">
        <f>O133*H133</f>
        <v>0</v>
      </c>
      <c r="Q133" s="220">
        <v>0</v>
      </c>
      <c r="R133" s="220">
        <f>Q133*H133</f>
        <v>0</v>
      </c>
      <c r="S133" s="220">
        <v>0.75</v>
      </c>
      <c r="T133" s="221">
        <f>S133*H133</f>
        <v>78.75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2" t="s">
        <v>127</v>
      </c>
      <c r="AT133" s="222" t="s">
        <v>123</v>
      </c>
      <c r="AU133" s="222" t="s">
        <v>81</v>
      </c>
      <c r="AY133" s="15" t="s">
        <v>121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5" t="s">
        <v>79</v>
      </c>
      <c r="BK133" s="223">
        <f>ROUND(I133*H133,2)</f>
        <v>0</v>
      </c>
      <c r="BL133" s="15" t="s">
        <v>127</v>
      </c>
      <c r="BM133" s="222" t="s">
        <v>128</v>
      </c>
    </row>
    <row r="134" s="2" customFormat="1" ht="24.15" customHeight="1">
      <c r="A134" s="36"/>
      <c r="B134" s="37"/>
      <c r="C134" s="210" t="s">
        <v>81</v>
      </c>
      <c r="D134" s="210" t="s">
        <v>123</v>
      </c>
      <c r="E134" s="211" t="s">
        <v>129</v>
      </c>
      <c r="F134" s="212" t="s">
        <v>130</v>
      </c>
      <c r="G134" s="213" t="s">
        <v>126</v>
      </c>
      <c r="H134" s="214">
        <v>105</v>
      </c>
      <c r="I134" s="215"/>
      <c r="J134" s="216">
        <f>ROUND(I134*H134,2)</f>
        <v>0</v>
      </c>
      <c r="K134" s="217"/>
      <c r="L134" s="42"/>
      <c r="M134" s="218" t="s">
        <v>1</v>
      </c>
      <c r="N134" s="219" t="s">
        <v>39</v>
      </c>
      <c r="O134" s="89"/>
      <c r="P134" s="220">
        <f>O134*H134</f>
        <v>0</v>
      </c>
      <c r="Q134" s="220">
        <v>8.0000000000000007E-05</v>
      </c>
      <c r="R134" s="220">
        <f>Q134*H134</f>
        <v>0.0084000000000000012</v>
      </c>
      <c r="S134" s="220">
        <v>0.23000000000000001</v>
      </c>
      <c r="T134" s="221">
        <f>S134*H134</f>
        <v>24.150000000000002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2" t="s">
        <v>127</v>
      </c>
      <c r="AT134" s="222" t="s">
        <v>123</v>
      </c>
      <c r="AU134" s="222" t="s">
        <v>81</v>
      </c>
      <c r="AY134" s="15" t="s">
        <v>121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5" t="s">
        <v>79</v>
      </c>
      <c r="BK134" s="223">
        <f>ROUND(I134*H134,2)</f>
        <v>0</v>
      </c>
      <c r="BL134" s="15" t="s">
        <v>127</v>
      </c>
      <c r="BM134" s="222" t="s">
        <v>131</v>
      </c>
    </row>
    <row r="135" s="2" customFormat="1" ht="24.15" customHeight="1">
      <c r="A135" s="36"/>
      <c r="B135" s="37"/>
      <c r="C135" s="210" t="s">
        <v>132</v>
      </c>
      <c r="D135" s="210" t="s">
        <v>123</v>
      </c>
      <c r="E135" s="211" t="s">
        <v>133</v>
      </c>
      <c r="F135" s="212" t="s">
        <v>134</v>
      </c>
      <c r="G135" s="213" t="s">
        <v>135</v>
      </c>
      <c r="H135" s="214">
        <v>450</v>
      </c>
      <c r="I135" s="215"/>
      <c r="J135" s="216">
        <f>ROUND(I135*H135,2)</f>
        <v>0</v>
      </c>
      <c r="K135" s="217"/>
      <c r="L135" s="42"/>
      <c r="M135" s="218" t="s">
        <v>1</v>
      </c>
      <c r="N135" s="219" t="s">
        <v>39</v>
      </c>
      <c r="O135" s="89"/>
      <c r="P135" s="220">
        <f>O135*H135</f>
        <v>0</v>
      </c>
      <c r="Q135" s="220">
        <v>0.00013999999999999999</v>
      </c>
      <c r="R135" s="220">
        <f>Q135*H135</f>
        <v>0.063</v>
      </c>
      <c r="S135" s="220">
        <v>0</v>
      </c>
      <c r="T135" s="22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2" t="s">
        <v>127</v>
      </c>
      <c r="AT135" s="222" t="s">
        <v>123</v>
      </c>
      <c r="AU135" s="222" t="s">
        <v>81</v>
      </c>
      <c r="AY135" s="15" t="s">
        <v>121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5" t="s">
        <v>79</v>
      </c>
      <c r="BK135" s="223">
        <f>ROUND(I135*H135,2)</f>
        <v>0</v>
      </c>
      <c r="BL135" s="15" t="s">
        <v>127</v>
      </c>
      <c r="BM135" s="222" t="s">
        <v>136</v>
      </c>
    </row>
    <row r="136" s="2" customFormat="1" ht="24.15" customHeight="1">
      <c r="A136" s="36"/>
      <c r="B136" s="37"/>
      <c r="C136" s="210" t="s">
        <v>127</v>
      </c>
      <c r="D136" s="210" t="s">
        <v>123</v>
      </c>
      <c r="E136" s="211" t="s">
        <v>137</v>
      </c>
      <c r="F136" s="212" t="s">
        <v>138</v>
      </c>
      <c r="G136" s="213" t="s">
        <v>135</v>
      </c>
      <c r="H136" s="214">
        <v>450</v>
      </c>
      <c r="I136" s="215"/>
      <c r="J136" s="216">
        <f>ROUND(I136*H136,2)</f>
        <v>0</v>
      </c>
      <c r="K136" s="217"/>
      <c r="L136" s="42"/>
      <c r="M136" s="218" t="s">
        <v>1</v>
      </c>
      <c r="N136" s="219" t="s">
        <v>39</v>
      </c>
      <c r="O136" s="89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2" t="s">
        <v>127</v>
      </c>
      <c r="AT136" s="222" t="s">
        <v>123</v>
      </c>
      <c r="AU136" s="222" t="s">
        <v>81</v>
      </c>
      <c r="AY136" s="15" t="s">
        <v>121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5" t="s">
        <v>79</v>
      </c>
      <c r="BK136" s="223">
        <f>ROUND(I136*H136,2)</f>
        <v>0</v>
      </c>
      <c r="BL136" s="15" t="s">
        <v>127</v>
      </c>
      <c r="BM136" s="222" t="s">
        <v>139</v>
      </c>
    </row>
    <row r="137" s="2" customFormat="1" ht="16.5" customHeight="1">
      <c r="A137" s="36"/>
      <c r="B137" s="37"/>
      <c r="C137" s="210" t="s">
        <v>140</v>
      </c>
      <c r="D137" s="210" t="s">
        <v>123</v>
      </c>
      <c r="E137" s="211" t="s">
        <v>141</v>
      </c>
      <c r="F137" s="212" t="s">
        <v>142</v>
      </c>
      <c r="G137" s="213" t="s">
        <v>135</v>
      </c>
      <c r="H137" s="214">
        <v>450</v>
      </c>
      <c r="I137" s="215"/>
      <c r="J137" s="216">
        <f>ROUND(I137*H137,2)</f>
        <v>0</v>
      </c>
      <c r="K137" s="217"/>
      <c r="L137" s="42"/>
      <c r="M137" s="218" t="s">
        <v>1</v>
      </c>
      <c r="N137" s="219" t="s">
        <v>39</v>
      </c>
      <c r="O137" s="89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2" t="s">
        <v>127</v>
      </c>
      <c r="AT137" s="222" t="s">
        <v>123</v>
      </c>
      <c r="AU137" s="222" t="s">
        <v>81</v>
      </c>
      <c r="AY137" s="15" t="s">
        <v>121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5" t="s">
        <v>79</v>
      </c>
      <c r="BK137" s="223">
        <f>ROUND(I137*H137,2)</f>
        <v>0</v>
      </c>
      <c r="BL137" s="15" t="s">
        <v>127</v>
      </c>
      <c r="BM137" s="222" t="s">
        <v>143</v>
      </c>
    </row>
    <row r="138" s="2" customFormat="1" ht="33" customHeight="1">
      <c r="A138" s="36"/>
      <c r="B138" s="37"/>
      <c r="C138" s="210" t="s">
        <v>144</v>
      </c>
      <c r="D138" s="210" t="s">
        <v>123</v>
      </c>
      <c r="E138" s="211" t="s">
        <v>145</v>
      </c>
      <c r="F138" s="212" t="s">
        <v>146</v>
      </c>
      <c r="G138" s="213" t="s">
        <v>147</v>
      </c>
      <c r="H138" s="214">
        <v>385</v>
      </c>
      <c r="I138" s="215"/>
      <c r="J138" s="216">
        <f>ROUND(I138*H138,2)</f>
        <v>0</v>
      </c>
      <c r="K138" s="217"/>
      <c r="L138" s="42"/>
      <c r="M138" s="218" t="s">
        <v>1</v>
      </c>
      <c r="N138" s="219" t="s">
        <v>39</v>
      </c>
      <c r="O138" s="89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2" t="s">
        <v>127</v>
      </c>
      <c r="AT138" s="222" t="s">
        <v>123</v>
      </c>
      <c r="AU138" s="222" t="s">
        <v>81</v>
      </c>
      <c r="AY138" s="15" t="s">
        <v>121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5" t="s">
        <v>79</v>
      </c>
      <c r="BK138" s="223">
        <f>ROUND(I138*H138,2)</f>
        <v>0</v>
      </c>
      <c r="BL138" s="15" t="s">
        <v>127</v>
      </c>
      <c r="BM138" s="222" t="s">
        <v>148</v>
      </c>
    </row>
    <row r="139" s="2" customFormat="1" ht="24.15" customHeight="1">
      <c r="A139" s="36"/>
      <c r="B139" s="37"/>
      <c r="C139" s="210" t="s">
        <v>149</v>
      </c>
      <c r="D139" s="210" t="s">
        <v>123</v>
      </c>
      <c r="E139" s="211" t="s">
        <v>150</v>
      </c>
      <c r="F139" s="212" t="s">
        <v>151</v>
      </c>
      <c r="G139" s="213" t="s">
        <v>147</v>
      </c>
      <c r="H139" s="214">
        <v>10</v>
      </c>
      <c r="I139" s="215"/>
      <c r="J139" s="216">
        <f>ROUND(I139*H139,2)</f>
        <v>0</v>
      </c>
      <c r="K139" s="217"/>
      <c r="L139" s="42"/>
      <c r="M139" s="218" t="s">
        <v>1</v>
      </c>
      <c r="N139" s="219" t="s">
        <v>39</v>
      </c>
      <c r="O139" s="89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2" t="s">
        <v>127</v>
      </c>
      <c r="AT139" s="222" t="s">
        <v>123</v>
      </c>
      <c r="AU139" s="222" t="s">
        <v>81</v>
      </c>
      <c r="AY139" s="15" t="s">
        <v>121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5" t="s">
        <v>79</v>
      </c>
      <c r="BK139" s="223">
        <f>ROUND(I139*H139,2)</f>
        <v>0</v>
      </c>
      <c r="BL139" s="15" t="s">
        <v>127</v>
      </c>
      <c r="BM139" s="222" t="s">
        <v>152</v>
      </c>
    </row>
    <row r="140" s="2" customFormat="1" ht="33" customHeight="1">
      <c r="A140" s="36"/>
      <c r="B140" s="37"/>
      <c r="C140" s="210" t="s">
        <v>153</v>
      </c>
      <c r="D140" s="210" t="s">
        <v>123</v>
      </c>
      <c r="E140" s="211" t="s">
        <v>154</v>
      </c>
      <c r="F140" s="212" t="s">
        <v>155</v>
      </c>
      <c r="G140" s="213" t="s">
        <v>147</v>
      </c>
      <c r="H140" s="214">
        <v>385</v>
      </c>
      <c r="I140" s="215"/>
      <c r="J140" s="216">
        <f>ROUND(I140*H140,2)</f>
        <v>0</v>
      </c>
      <c r="K140" s="217"/>
      <c r="L140" s="42"/>
      <c r="M140" s="218" t="s">
        <v>1</v>
      </c>
      <c r="N140" s="219" t="s">
        <v>39</v>
      </c>
      <c r="O140" s="89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2" t="s">
        <v>127</v>
      </c>
      <c r="AT140" s="222" t="s">
        <v>123</v>
      </c>
      <c r="AU140" s="222" t="s">
        <v>81</v>
      </c>
      <c r="AY140" s="15" t="s">
        <v>121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5" t="s">
        <v>79</v>
      </c>
      <c r="BK140" s="223">
        <f>ROUND(I140*H140,2)</f>
        <v>0</v>
      </c>
      <c r="BL140" s="15" t="s">
        <v>127</v>
      </c>
      <c r="BM140" s="222" t="s">
        <v>156</v>
      </c>
    </row>
    <row r="141" s="2" customFormat="1" ht="37.8" customHeight="1">
      <c r="A141" s="36"/>
      <c r="B141" s="37"/>
      <c r="C141" s="210" t="s">
        <v>157</v>
      </c>
      <c r="D141" s="210" t="s">
        <v>123</v>
      </c>
      <c r="E141" s="211" t="s">
        <v>158</v>
      </c>
      <c r="F141" s="212" t="s">
        <v>159</v>
      </c>
      <c r="G141" s="213" t="s">
        <v>147</v>
      </c>
      <c r="H141" s="214">
        <v>170.72</v>
      </c>
      <c r="I141" s="215"/>
      <c r="J141" s="216">
        <f>ROUND(I141*H141,2)</f>
        <v>0</v>
      </c>
      <c r="K141" s="217"/>
      <c r="L141" s="42"/>
      <c r="M141" s="218" t="s">
        <v>1</v>
      </c>
      <c r="N141" s="219" t="s">
        <v>39</v>
      </c>
      <c r="O141" s="89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2" t="s">
        <v>127</v>
      </c>
      <c r="AT141" s="222" t="s">
        <v>123</v>
      </c>
      <c r="AU141" s="222" t="s">
        <v>81</v>
      </c>
      <c r="AY141" s="15" t="s">
        <v>121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5" t="s">
        <v>79</v>
      </c>
      <c r="BK141" s="223">
        <f>ROUND(I141*H141,2)</f>
        <v>0</v>
      </c>
      <c r="BL141" s="15" t="s">
        <v>127</v>
      </c>
      <c r="BM141" s="222" t="s">
        <v>160</v>
      </c>
    </row>
    <row r="142" s="2" customFormat="1" ht="33" customHeight="1">
      <c r="A142" s="36"/>
      <c r="B142" s="37"/>
      <c r="C142" s="210" t="s">
        <v>161</v>
      </c>
      <c r="D142" s="210" t="s">
        <v>123</v>
      </c>
      <c r="E142" s="211" t="s">
        <v>162</v>
      </c>
      <c r="F142" s="212" t="s">
        <v>163</v>
      </c>
      <c r="G142" s="213" t="s">
        <v>164</v>
      </c>
      <c r="H142" s="214">
        <v>324</v>
      </c>
      <c r="I142" s="215"/>
      <c r="J142" s="216">
        <f>ROUND(I142*H142,2)</f>
        <v>0</v>
      </c>
      <c r="K142" s="217"/>
      <c r="L142" s="42"/>
      <c r="M142" s="218" t="s">
        <v>1</v>
      </c>
      <c r="N142" s="219" t="s">
        <v>39</v>
      </c>
      <c r="O142" s="89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2" t="s">
        <v>127</v>
      </c>
      <c r="AT142" s="222" t="s">
        <v>123</v>
      </c>
      <c r="AU142" s="222" t="s">
        <v>81</v>
      </c>
      <c r="AY142" s="15" t="s">
        <v>121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5" t="s">
        <v>79</v>
      </c>
      <c r="BK142" s="223">
        <f>ROUND(I142*H142,2)</f>
        <v>0</v>
      </c>
      <c r="BL142" s="15" t="s">
        <v>127</v>
      </c>
      <c r="BM142" s="222" t="s">
        <v>165</v>
      </c>
    </row>
    <row r="143" s="2" customFormat="1" ht="24.15" customHeight="1">
      <c r="A143" s="36"/>
      <c r="B143" s="37"/>
      <c r="C143" s="210" t="s">
        <v>166</v>
      </c>
      <c r="D143" s="210" t="s">
        <v>123</v>
      </c>
      <c r="E143" s="211" t="s">
        <v>167</v>
      </c>
      <c r="F143" s="212" t="s">
        <v>168</v>
      </c>
      <c r="G143" s="213" t="s">
        <v>147</v>
      </c>
      <c r="H143" s="214">
        <v>214.28</v>
      </c>
      <c r="I143" s="215"/>
      <c r="J143" s="216">
        <f>ROUND(I143*H143,2)</f>
        <v>0</v>
      </c>
      <c r="K143" s="217"/>
      <c r="L143" s="42"/>
      <c r="M143" s="218" t="s">
        <v>1</v>
      </c>
      <c r="N143" s="219" t="s">
        <v>39</v>
      </c>
      <c r="O143" s="89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2" t="s">
        <v>127</v>
      </c>
      <c r="AT143" s="222" t="s">
        <v>123</v>
      </c>
      <c r="AU143" s="222" t="s">
        <v>81</v>
      </c>
      <c r="AY143" s="15" t="s">
        <v>121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5" t="s">
        <v>79</v>
      </c>
      <c r="BK143" s="223">
        <f>ROUND(I143*H143,2)</f>
        <v>0</v>
      </c>
      <c r="BL143" s="15" t="s">
        <v>127</v>
      </c>
      <c r="BM143" s="222" t="s">
        <v>169</v>
      </c>
    </row>
    <row r="144" s="2" customFormat="1" ht="24.15" customHeight="1">
      <c r="A144" s="36"/>
      <c r="B144" s="37"/>
      <c r="C144" s="210" t="s">
        <v>170</v>
      </c>
      <c r="D144" s="210" t="s">
        <v>123</v>
      </c>
      <c r="E144" s="211" t="s">
        <v>171</v>
      </c>
      <c r="F144" s="212" t="s">
        <v>172</v>
      </c>
      <c r="G144" s="213" t="s">
        <v>147</v>
      </c>
      <c r="H144" s="214">
        <v>84.700000000000003</v>
      </c>
      <c r="I144" s="215"/>
      <c r="J144" s="216">
        <f>ROUND(I144*H144,2)</f>
        <v>0</v>
      </c>
      <c r="K144" s="217"/>
      <c r="L144" s="42"/>
      <c r="M144" s="218" t="s">
        <v>1</v>
      </c>
      <c r="N144" s="219" t="s">
        <v>39</v>
      </c>
      <c r="O144" s="89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2" t="s">
        <v>127</v>
      </c>
      <c r="AT144" s="222" t="s">
        <v>123</v>
      </c>
      <c r="AU144" s="222" t="s">
        <v>81</v>
      </c>
      <c r="AY144" s="15" t="s">
        <v>121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5" t="s">
        <v>79</v>
      </c>
      <c r="BK144" s="223">
        <f>ROUND(I144*H144,2)</f>
        <v>0</v>
      </c>
      <c r="BL144" s="15" t="s">
        <v>127</v>
      </c>
      <c r="BM144" s="222" t="s">
        <v>173</v>
      </c>
    </row>
    <row r="145" s="2" customFormat="1" ht="16.5" customHeight="1">
      <c r="A145" s="36"/>
      <c r="B145" s="37"/>
      <c r="C145" s="224" t="s">
        <v>174</v>
      </c>
      <c r="D145" s="224" t="s">
        <v>175</v>
      </c>
      <c r="E145" s="225" t="s">
        <v>176</v>
      </c>
      <c r="F145" s="226" t="s">
        <v>177</v>
      </c>
      <c r="G145" s="227" t="s">
        <v>164</v>
      </c>
      <c r="H145" s="228">
        <v>160</v>
      </c>
      <c r="I145" s="229"/>
      <c r="J145" s="230">
        <f>ROUND(I145*H145,2)</f>
        <v>0</v>
      </c>
      <c r="K145" s="231"/>
      <c r="L145" s="232"/>
      <c r="M145" s="233" t="s">
        <v>1</v>
      </c>
      <c r="N145" s="234" t="s">
        <v>39</v>
      </c>
      <c r="O145" s="89"/>
      <c r="P145" s="220">
        <f>O145*H145</f>
        <v>0</v>
      </c>
      <c r="Q145" s="220">
        <v>1</v>
      </c>
      <c r="R145" s="220">
        <f>Q145*H145</f>
        <v>160</v>
      </c>
      <c r="S145" s="220">
        <v>0</v>
      </c>
      <c r="T145" s="22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2" t="s">
        <v>153</v>
      </c>
      <c r="AT145" s="222" t="s">
        <v>175</v>
      </c>
      <c r="AU145" s="222" t="s">
        <v>81</v>
      </c>
      <c r="AY145" s="15" t="s">
        <v>121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5" t="s">
        <v>79</v>
      </c>
      <c r="BK145" s="223">
        <f>ROUND(I145*H145,2)</f>
        <v>0</v>
      </c>
      <c r="BL145" s="15" t="s">
        <v>127</v>
      </c>
      <c r="BM145" s="222" t="s">
        <v>178</v>
      </c>
    </row>
    <row r="146" s="2" customFormat="1" ht="24.15" customHeight="1">
      <c r="A146" s="36"/>
      <c r="B146" s="37"/>
      <c r="C146" s="210" t="s">
        <v>179</v>
      </c>
      <c r="D146" s="210" t="s">
        <v>123</v>
      </c>
      <c r="E146" s="211" t="s">
        <v>180</v>
      </c>
      <c r="F146" s="212" t="s">
        <v>181</v>
      </c>
      <c r="G146" s="213" t="s">
        <v>126</v>
      </c>
      <c r="H146" s="214">
        <v>248</v>
      </c>
      <c r="I146" s="215"/>
      <c r="J146" s="216">
        <f>ROUND(I146*H146,2)</f>
        <v>0</v>
      </c>
      <c r="K146" s="217"/>
      <c r="L146" s="42"/>
      <c r="M146" s="218" t="s">
        <v>1</v>
      </c>
      <c r="N146" s="219" t="s">
        <v>39</v>
      </c>
      <c r="O146" s="89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2" t="s">
        <v>127</v>
      </c>
      <c r="AT146" s="222" t="s">
        <v>123</v>
      </c>
      <c r="AU146" s="222" t="s">
        <v>81</v>
      </c>
      <c r="AY146" s="15" t="s">
        <v>121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5" t="s">
        <v>79</v>
      </c>
      <c r="BK146" s="223">
        <f>ROUND(I146*H146,2)</f>
        <v>0</v>
      </c>
      <c r="BL146" s="15" t="s">
        <v>127</v>
      </c>
      <c r="BM146" s="222" t="s">
        <v>182</v>
      </c>
    </row>
    <row r="147" s="2" customFormat="1" ht="16.5" customHeight="1">
      <c r="A147" s="36"/>
      <c r="B147" s="37"/>
      <c r="C147" s="224" t="s">
        <v>8</v>
      </c>
      <c r="D147" s="224" t="s">
        <v>175</v>
      </c>
      <c r="E147" s="225" t="s">
        <v>183</v>
      </c>
      <c r="F147" s="226" t="s">
        <v>184</v>
      </c>
      <c r="G147" s="227" t="s">
        <v>185</v>
      </c>
      <c r="H147" s="228">
        <v>4.96</v>
      </c>
      <c r="I147" s="229"/>
      <c r="J147" s="230">
        <f>ROUND(I147*H147,2)</f>
        <v>0</v>
      </c>
      <c r="K147" s="231"/>
      <c r="L147" s="232"/>
      <c r="M147" s="233" t="s">
        <v>1</v>
      </c>
      <c r="N147" s="234" t="s">
        <v>39</v>
      </c>
      <c r="O147" s="89"/>
      <c r="P147" s="220">
        <f>O147*H147</f>
        <v>0</v>
      </c>
      <c r="Q147" s="220">
        <v>0.001</v>
      </c>
      <c r="R147" s="220">
        <f>Q147*H147</f>
        <v>0.00496</v>
      </c>
      <c r="S147" s="220">
        <v>0</v>
      </c>
      <c r="T147" s="22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2" t="s">
        <v>153</v>
      </c>
      <c r="AT147" s="222" t="s">
        <v>175</v>
      </c>
      <c r="AU147" s="222" t="s">
        <v>81</v>
      </c>
      <c r="AY147" s="15" t="s">
        <v>121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5" t="s">
        <v>79</v>
      </c>
      <c r="BK147" s="223">
        <f>ROUND(I147*H147,2)</f>
        <v>0</v>
      </c>
      <c r="BL147" s="15" t="s">
        <v>127</v>
      </c>
      <c r="BM147" s="222" t="s">
        <v>186</v>
      </c>
    </row>
    <row r="148" s="13" customFormat="1">
      <c r="A148" s="13"/>
      <c r="B148" s="235"/>
      <c r="C148" s="236"/>
      <c r="D148" s="237" t="s">
        <v>187</v>
      </c>
      <c r="E148" s="236"/>
      <c r="F148" s="238" t="s">
        <v>188</v>
      </c>
      <c r="G148" s="236"/>
      <c r="H148" s="239">
        <v>4.96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187</v>
      </c>
      <c r="AU148" s="245" t="s">
        <v>81</v>
      </c>
      <c r="AV148" s="13" t="s">
        <v>81</v>
      </c>
      <c r="AW148" s="13" t="s">
        <v>4</v>
      </c>
      <c r="AX148" s="13" t="s">
        <v>79</v>
      </c>
      <c r="AY148" s="245" t="s">
        <v>121</v>
      </c>
    </row>
    <row r="149" s="12" customFormat="1" ht="22.8" customHeight="1">
      <c r="A149" s="12"/>
      <c r="B149" s="194"/>
      <c r="C149" s="195"/>
      <c r="D149" s="196" t="s">
        <v>73</v>
      </c>
      <c r="E149" s="208" t="s">
        <v>127</v>
      </c>
      <c r="F149" s="208" t="s">
        <v>189</v>
      </c>
      <c r="G149" s="195"/>
      <c r="H149" s="195"/>
      <c r="I149" s="198"/>
      <c r="J149" s="209">
        <f>BK149</f>
        <v>0</v>
      </c>
      <c r="K149" s="195"/>
      <c r="L149" s="200"/>
      <c r="M149" s="201"/>
      <c r="N149" s="202"/>
      <c r="O149" s="202"/>
      <c r="P149" s="203">
        <f>SUM(P150:P152)</f>
        <v>0</v>
      </c>
      <c r="Q149" s="202"/>
      <c r="R149" s="203">
        <f>SUM(R150:R152)</f>
        <v>9.5821199999999997</v>
      </c>
      <c r="S149" s="202"/>
      <c r="T149" s="204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5" t="s">
        <v>79</v>
      </c>
      <c r="AT149" s="206" t="s">
        <v>73</v>
      </c>
      <c r="AU149" s="206" t="s">
        <v>79</v>
      </c>
      <c r="AY149" s="205" t="s">
        <v>121</v>
      </c>
      <c r="BK149" s="207">
        <f>SUM(BK150:BK152)</f>
        <v>0</v>
      </c>
    </row>
    <row r="150" s="2" customFormat="1" ht="24.15" customHeight="1">
      <c r="A150" s="36"/>
      <c r="B150" s="37"/>
      <c r="C150" s="210" t="s">
        <v>190</v>
      </c>
      <c r="D150" s="210" t="s">
        <v>123</v>
      </c>
      <c r="E150" s="211" t="s">
        <v>191</v>
      </c>
      <c r="F150" s="212" t="s">
        <v>192</v>
      </c>
      <c r="G150" s="213" t="s">
        <v>193</v>
      </c>
      <c r="H150" s="214">
        <v>2</v>
      </c>
      <c r="I150" s="215"/>
      <c r="J150" s="216">
        <f>ROUND(I150*H150,2)</f>
        <v>0</v>
      </c>
      <c r="K150" s="217"/>
      <c r="L150" s="42"/>
      <c r="M150" s="218" t="s">
        <v>1</v>
      </c>
      <c r="N150" s="219" t="s">
        <v>39</v>
      </c>
      <c r="O150" s="89"/>
      <c r="P150" s="220">
        <f>O150*H150</f>
        <v>0</v>
      </c>
      <c r="Q150" s="220">
        <v>2.3955299999999999</v>
      </c>
      <c r="R150" s="220">
        <f>Q150*H150</f>
        <v>4.7910599999999999</v>
      </c>
      <c r="S150" s="220">
        <v>0</v>
      </c>
      <c r="T150" s="22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2" t="s">
        <v>127</v>
      </c>
      <c r="AT150" s="222" t="s">
        <v>123</v>
      </c>
      <c r="AU150" s="222" t="s">
        <v>81</v>
      </c>
      <c r="AY150" s="15" t="s">
        <v>121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5" t="s">
        <v>79</v>
      </c>
      <c r="BK150" s="223">
        <f>ROUND(I150*H150,2)</f>
        <v>0</v>
      </c>
      <c r="BL150" s="15" t="s">
        <v>127</v>
      </c>
      <c r="BM150" s="222" t="s">
        <v>194</v>
      </c>
    </row>
    <row r="151" s="2" customFormat="1" ht="16.5" customHeight="1">
      <c r="A151" s="36"/>
      <c r="B151" s="37"/>
      <c r="C151" s="210" t="s">
        <v>195</v>
      </c>
      <c r="D151" s="210" t="s">
        <v>123</v>
      </c>
      <c r="E151" s="211" t="s">
        <v>196</v>
      </c>
      <c r="F151" s="212" t="s">
        <v>197</v>
      </c>
      <c r="G151" s="213" t="s">
        <v>147</v>
      </c>
      <c r="H151" s="214">
        <v>2</v>
      </c>
      <c r="I151" s="215"/>
      <c r="J151" s="216">
        <f>ROUND(I151*H151,2)</f>
        <v>0</v>
      </c>
      <c r="K151" s="217"/>
      <c r="L151" s="42"/>
      <c r="M151" s="218" t="s">
        <v>1</v>
      </c>
      <c r="N151" s="219" t="s">
        <v>39</v>
      </c>
      <c r="O151" s="89"/>
      <c r="P151" s="220">
        <f>O151*H151</f>
        <v>0</v>
      </c>
      <c r="Q151" s="220">
        <v>2.3955299999999999</v>
      </c>
      <c r="R151" s="220">
        <f>Q151*H151</f>
        <v>4.7910599999999999</v>
      </c>
      <c r="S151" s="220">
        <v>0</v>
      </c>
      <c r="T151" s="221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2" t="s">
        <v>127</v>
      </c>
      <c r="AT151" s="222" t="s">
        <v>123</v>
      </c>
      <c r="AU151" s="222" t="s">
        <v>81</v>
      </c>
      <c r="AY151" s="15" t="s">
        <v>121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5" t="s">
        <v>79</v>
      </c>
      <c r="BK151" s="223">
        <f>ROUND(I151*H151,2)</f>
        <v>0</v>
      </c>
      <c r="BL151" s="15" t="s">
        <v>127</v>
      </c>
      <c r="BM151" s="222" t="s">
        <v>198</v>
      </c>
    </row>
    <row r="152" s="2" customFormat="1" ht="24.15" customHeight="1">
      <c r="A152" s="36"/>
      <c r="B152" s="37"/>
      <c r="C152" s="210" t="s">
        <v>199</v>
      </c>
      <c r="D152" s="210" t="s">
        <v>123</v>
      </c>
      <c r="E152" s="211" t="s">
        <v>200</v>
      </c>
      <c r="F152" s="212" t="s">
        <v>201</v>
      </c>
      <c r="G152" s="213" t="s">
        <v>147</v>
      </c>
      <c r="H152" s="214">
        <v>32.119999999999997</v>
      </c>
      <c r="I152" s="215"/>
      <c r="J152" s="216">
        <f>ROUND(I152*H152,2)</f>
        <v>0</v>
      </c>
      <c r="K152" s="217"/>
      <c r="L152" s="42"/>
      <c r="M152" s="218" t="s">
        <v>1</v>
      </c>
      <c r="N152" s="219" t="s">
        <v>39</v>
      </c>
      <c r="O152" s="89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2" t="s">
        <v>127</v>
      </c>
      <c r="AT152" s="222" t="s">
        <v>123</v>
      </c>
      <c r="AU152" s="222" t="s">
        <v>81</v>
      </c>
      <c r="AY152" s="15" t="s">
        <v>121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5" t="s">
        <v>79</v>
      </c>
      <c r="BK152" s="223">
        <f>ROUND(I152*H152,2)</f>
        <v>0</v>
      </c>
      <c r="BL152" s="15" t="s">
        <v>127</v>
      </c>
      <c r="BM152" s="222" t="s">
        <v>202</v>
      </c>
    </row>
    <row r="153" s="12" customFormat="1" ht="22.8" customHeight="1">
      <c r="A153" s="12"/>
      <c r="B153" s="194"/>
      <c r="C153" s="195"/>
      <c r="D153" s="196" t="s">
        <v>73</v>
      </c>
      <c r="E153" s="208" t="s">
        <v>140</v>
      </c>
      <c r="F153" s="208" t="s">
        <v>203</v>
      </c>
      <c r="G153" s="195"/>
      <c r="H153" s="195"/>
      <c r="I153" s="198"/>
      <c r="J153" s="209">
        <f>BK153</f>
        <v>0</v>
      </c>
      <c r="K153" s="195"/>
      <c r="L153" s="200"/>
      <c r="M153" s="201"/>
      <c r="N153" s="202"/>
      <c r="O153" s="202"/>
      <c r="P153" s="203">
        <f>SUM(P154:P157)</f>
        <v>0</v>
      </c>
      <c r="Q153" s="202"/>
      <c r="R153" s="203">
        <f>SUM(R154:R157)</f>
        <v>79.799999999999997</v>
      </c>
      <c r="S153" s="202"/>
      <c r="T153" s="204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5" t="s">
        <v>79</v>
      </c>
      <c r="AT153" s="206" t="s">
        <v>73</v>
      </c>
      <c r="AU153" s="206" t="s">
        <v>79</v>
      </c>
      <c r="AY153" s="205" t="s">
        <v>121</v>
      </c>
      <c r="BK153" s="207">
        <f>SUM(BK154:BK157)</f>
        <v>0</v>
      </c>
    </row>
    <row r="154" s="2" customFormat="1" ht="33" customHeight="1">
      <c r="A154" s="36"/>
      <c r="B154" s="37"/>
      <c r="C154" s="210" t="s">
        <v>204</v>
      </c>
      <c r="D154" s="210" t="s">
        <v>123</v>
      </c>
      <c r="E154" s="211" t="s">
        <v>205</v>
      </c>
      <c r="F154" s="212" t="s">
        <v>206</v>
      </c>
      <c r="G154" s="213" t="s">
        <v>126</v>
      </c>
      <c r="H154" s="214">
        <v>105</v>
      </c>
      <c r="I154" s="215"/>
      <c r="J154" s="216">
        <f>ROUND(I154*H154,2)</f>
        <v>0</v>
      </c>
      <c r="K154" s="217"/>
      <c r="L154" s="42"/>
      <c r="M154" s="218" t="s">
        <v>1</v>
      </c>
      <c r="N154" s="219" t="s">
        <v>39</v>
      </c>
      <c r="O154" s="89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2" t="s">
        <v>127</v>
      </c>
      <c r="AT154" s="222" t="s">
        <v>123</v>
      </c>
      <c r="AU154" s="222" t="s">
        <v>81</v>
      </c>
      <c r="AY154" s="15" t="s">
        <v>121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5" t="s">
        <v>79</v>
      </c>
      <c r="BK154" s="223">
        <f>ROUND(I154*H154,2)</f>
        <v>0</v>
      </c>
      <c r="BL154" s="15" t="s">
        <v>127</v>
      </c>
      <c r="BM154" s="222" t="s">
        <v>207</v>
      </c>
    </row>
    <row r="155" s="2" customFormat="1" ht="37.8" customHeight="1">
      <c r="A155" s="36"/>
      <c r="B155" s="37"/>
      <c r="C155" s="210" t="s">
        <v>208</v>
      </c>
      <c r="D155" s="210" t="s">
        <v>123</v>
      </c>
      <c r="E155" s="211" t="s">
        <v>209</v>
      </c>
      <c r="F155" s="212" t="s">
        <v>210</v>
      </c>
      <c r="G155" s="213" t="s">
        <v>126</v>
      </c>
      <c r="H155" s="214">
        <v>210</v>
      </c>
      <c r="I155" s="215"/>
      <c r="J155" s="216">
        <f>ROUND(I155*H155,2)</f>
        <v>0</v>
      </c>
      <c r="K155" s="217"/>
      <c r="L155" s="42"/>
      <c r="M155" s="218" t="s">
        <v>1</v>
      </c>
      <c r="N155" s="219" t="s">
        <v>39</v>
      </c>
      <c r="O155" s="89"/>
      <c r="P155" s="220">
        <f>O155*H155</f>
        <v>0</v>
      </c>
      <c r="Q155" s="220">
        <v>0.38</v>
      </c>
      <c r="R155" s="220">
        <f>Q155*H155</f>
        <v>79.799999999999997</v>
      </c>
      <c r="S155" s="220">
        <v>0</v>
      </c>
      <c r="T155" s="22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2" t="s">
        <v>127</v>
      </c>
      <c r="AT155" s="222" t="s">
        <v>123</v>
      </c>
      <c r="AU155" s="222" t="s">
        <v>81</v>
      </c>
      <c r="AY155" s="15" t="s">
        <v>121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5" t="s">
        <v>79</v>
      </c>
      <c r="BK155" s="223">
        <f>ROUND(I155*H155,2)</f>
        <v>0</v>
      </c>
      <c r="BL155" s="15" t="s">
        <v>127</v>
      </c>
      <c r="BM155" s="222" t="s">
        <v>211</v>
      </c>
    </row>
    <row r="156" s="2" customFormat="1" ht="21.75" customHeight="1">
      <c r="A156" s="36"/>
      <c r="B156" s="37"/>
      <c r="C156" s="210" t="s">
        <v>7</v>
      </c>
      <c r="D156" s="210" t="s">
        <v>123</v>
      </c>
      <c r="E156" s="211" t="s">
        <v>212</v>
      </c>
      <c r="F156" s="212" t="s">
        <v>213</v>
      </c>
      <c r="G156" s="213" t="s">
        <v>126</v>
      </c>
      <c r="H156" s="214">
        <v>105</v>
      </c>
      <c r="I156" s="215"/>
      <c r="J156" s="216">
        <f>ROUND(I156*H156,2)</f>
        <v>0</v>
      </c>
      <c r="K156" s="217"/>
      <c r="L156" s="42"/>
      <c r="M156" s="218" t="s">
        <v>1</v>
      </c>
      <c r="N156" s="219" t="s">
        <v>39</v>
      </c>
      <c r="O156" s="89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2" t="s">
        <v>127</v>
      </c>
      <c r="AT156" s="222" t="s">
        <v>123</v>
      </c>
      <c r="AU156" s="222" t="s">
        <v>81</v>
      </c>
      <c r="AY156" s="15" t="s">
        <v>121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5" t="s">
        <v>79</v>
      </c>
      <c r="BK156" s="223">
        <f>ROUND(I156*H156,2)</f>
        <v>0</v>
      </c>
      <c r="BL156" s="15" t="s">
        <v>127</v>
      </c>
      <c r="BM156" s="222" t="s">
        <v>214</v>
      </c>
    </row>
    <row r="157" s="2" customFormat="1" ht="33" customHeight="1">
      <c r="A157" s="36"/>
      <c r="B157" s="37"/>
      <c r="C157" s="210" t="s">
        <v>215</v>
      </c>
      <c r="D157" s="210" t="s">
        <v>123</v>
      </c>
      <c r="E157" s="211" t="s">
        <v>216</v>
      </c>
      <c r="F157" s="212" t="s">
        <v>217</v>
      </c>
      <c r="G157" s="213" t="s">
        <v>126</v>
      </c>
      <c r="H157" s="214">
        <v>105</v>
      </c>
      <c r="I157" s="215"/>
      <c r="J157" s="216">
        <f>ROUND(I157*H157,2)</f>
        <v>0</v>
      </c>
      <c r="K157" s="217"/>
      <c r="L157" s="42"/>
      <c r="M157" s="218" t="s">
        <v>1</v>
      </c>
      <c r="N157" s="219" t="s">
        <v>39</v>
      </c>
      <c r="O157" s="89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2" t="s">
        <v>127</v>
      </c>
      <c r="AT157" s="222" t="s">
        <v>123</v>
      </c>
      <c r="AU157" s="222" t="s">
        <v>81</v>
      </c>
      <c r="AY157" s="15" t="s">
        <v>121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5" t="s">
        <v>79</v>
      </c>
      <c r="BK157" s="223">
        <f>ROUND(I157*H157,2)</f>
        <v>0</v>
      </c>
      <c r="BL157" s="15" t="s">
        <v>127</v>
      </c>
      <c r="BM157" s="222" t="s">
        <v>218</v>
      </c>
    </row>
    <row r="158" s="12" customFormat="1" ht="22.8" customHeight="1">
      <c r="A158" s="12"/>
      <c r="B158" s="194"/>
      <c r="C158" s="195"/>
      <c r="D158" s="196" t="s">
        <v>73</v>
      </c>
      <c r="E158" s="208" t="s">
        <v>153</v>
      </c>
      <c r="F158" s="208" t="s">
        <v>219</v>
      </c>
      <c r="G158" s="195"/>
      <c r="H158" s="195"/>
      <c r="I158" s="198"/>
      <c r="J158" s="209">
        <f>BK158</f>
        <v>0</v>
      </c>
      <c r="K158" s="195"/>
      <c r="L158" s="200"/>
      <c r="M158" s="201"/>
      <c r="N158" s="202"/>
      <c r="O158" s="202"/>
      <c r="P158" s="203">
        <f>SUM(P159:P164)</f>
        <v>0</v>
      </c>
      <c r="Q158" s="202"/>
      <c r="R158" s="203">
        <f>SUM(R159:R164)</f>
        <v>0.061150000000000003</v>
      </c>
      <c r="S158" s="202"/>
      <c r="T158" s="204">
        <f>SUM(T159:T164)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5" t="s">
        <v>79</v>
      </c>
      <c r="AT158" s="206" t="s">
        <v>73</v>
      </c>
      <c r="AU158" s="206" t="s">
        <v>79</v>
      </c>
      <c r="AY158" s="205" t="s">
        <v>121</v>
      </c>
      <c r="BK158" s="207">
        <f>SUM(BK159:BK164)</f>
        <v>0</v>
      </c>
    </row>
    <row r="159" s="2" customFormat="1" ht="16.5" customHeight="1">
      <c r="A159" s="36"/>
      <c r="B159" s="37"/>
      <c r="C159" s="210" t="s">
        <v>220</v>
      </c>
      <c r="D159" s="210" t="s">
        <v>123</v>
      </c>
      <c r="E159" s="211" t="s">
        <v>221</v>
      </c>
      <c r="F159" s="212" t="s">
        <v>222</v>
      </c>
      <c r="G159" s="213" t="s">
        <v>135</v>
      </c>
      <c r="H159" s="214">
        <v>5</v>
      </c>
      <c r="I159" s="215"/>
      <c r="J159" s="216">
        <f>ROUND(I159*H159,2)</f>
        <v>0</v>
      </c>
      <c r="K159" s="217"/>
      <c r="L159" s="42"/>
      <c r="M159" s="218" t="s">
        <v>1</v>
      </c>
      <c r="N159" s="219" t="s">
        <v>39</v>
      </c>
      <c r="O159" s="89"/>
      <c r="P159" s="220">
        <f>O159*H159</f>
        <v>0</v>
      </c>
      <c r="Q159" s="220">
        <v>1.0000000000000001E-05</v>
      </c>
      <c r="R159" s="220">
        <f>Q159*H159</f>
        <v>5.0000000000000002E-05</v>
      </c>
      <c r="S159" s="220">
        <v>0</v>
      </c>
      <c r="T159" s="22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2" t="s">
        <v>127</v>
      </c>
      <c r="AT159" s="222" t="s">
        <v>123</v>
      </c>
      <c r="AU159" s="222" t="s">
        <v>81</v>
      </c>
      <c r="AY159" s="15" t="s">
        <v>121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5" t="s">
        <v>79</v>
      </c>
      <c r="BK159" s="223">
        <f>ROUND(I159*H159,2)</f>
        <v>0</v>
      </c>
      <c r="BL159" s="15" t="s">
        <v>127</v>
      </c>
      <c r="BM159" s="222" t="s">
        <v>223</v>
      </c>
    </row>
    <row r="160" s="2" customFormat="1" ht="21.75" customHeight="1">
      <c r="A160" s="36"/>
      <c r="B160" s="37"/>
      <c r="C160" s="210" t="s">
        <v>224</v>
      </c>
      <c r="D160" s="210" t="s">
        <v>123</v>
      </c>
      <c r="E160" s="211" t="s">
        <v>225</v>
      </c>
      <c r="F160" s="212" t="s">
        <v>226</v>
      </c>
      <c r="G160" s="213" t="s">
        <v>135</v>
      </c>
      <c r="H160" s="214">
        <v>50</v>
      </c>
      <c r="I160" s="215"/>
      <c r="J160" s="216">
        <f>ROUND(I160*H160,2)</f>
        <v>0</v>
      </c>
      <c r="K160" s="217"/>
      <c r="L160" s="42"/>
      <c r="M160" s="218" t="s">
        <v>1</v>
      </c>
      <c r="N160" s="219" t="s">
        <v>39</v>
      </c>
      <c r="O160" s="89"/>
      <c r="P160" s="220">
        <f>O160*H160</f>
        <v>0</v>
      </c>
      <c r="Q160" s="220">
        <v>0.00048999999999999998</v>
      </c>
      <c r="R160" s="220">
        <f>Q160*H160</f>
        <v>0.024500000000000001</v>
      </c>
      <c r="S160" s="220">
        <v>0</v>
      </c>
      <c r="T160" s="221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2" t="s">
        <v>127</v>
      </c>
      <c r="AT160" s="222" t="s">
        <v>123</v>
      </c>
      <c r="AU160" s="222" t="s">
        <v>81</v>
      </c>
      <c r="AY160" s="15" t="s">
        <v>121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5" t="s">
        <v>79</v>
      </c>
      <c r="BK160" s="223">
        <f>ROUND(I160*H160,2)</f>
        <v>0</v>
      </c>
      <c r="BL160" s="15" t="s">
        <v>127</v>
      </c>
      <c r="BM160" s="222" t="s">
        <v>227</v>
      </c>
    </row>
    <row r="161" s="2" customFormat="1" ht="24.15" customHeight="1">
      <c r="A161" s="36"/>
      <c r="B161" s="37"/>
      <c r="C161" s="210" t="s">
        <v>228</v>
      </c>
      <c r="D161" s="210" t="s">
        <v>123</v>
      </c>
      <c r="E161" s="211" t="s">
        <v>229</v>
      </c>
      <c r="F161" s="212" t="s">
        <v>230</v>
      </c>
      <c r="G161" s="213" t="s">
        <v>135</v>
      </c>
      <c r="H161" s="214">
        <v>20</v>
      </c>
      <c r="I161" s="215"/>
      <c r="J161" s="216">
        <f>ROUND(I161*H161,2)</f>
        <v>0</v>
      </c>
      <c r="K161" s="217"/>
      <c r="L161" s="42"/>
      <c r="M161" s="218" t="s">
        <v>1</v>
      </c>
      <c r="N161" s="219" t="s">
        <v>39</v>
      </c>
      <c r="O161" s="89"/>
      <c r="P161" s="220">
        <f>O161*H161</f>
        <v>0</v>
      </c>
      <c r="Q161" s="220">
        <v>0.00048999999999999998</v>
      </c>
      <c r="R161" s="220">
        <f>Q161*H161</f>
        <v>0.0097999999999999997</v>
      </c>
      <c r="S161" s="220">
        <v>0</v>
      </c>
      <c r="T161" s="221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2" t="s">
        <v>127</v>
      </c>
      <c r="AT161" s="222" t="s">
        <v>123</v>
      </c>
      <c r="AU161" s="222" t="s">
        <v>81</v>
      </c>
      <c r="AY161" s="15" t="s">
        <v>121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5" t="s">
        <v>79</v>
      </c>
      <c r="BK161" s="223">
        <f>ROUND(I161*H161,2)</f>
        <v>0</v>
      </c>
      <c r="BL161" s="15" t="s">
        <v>127</v>
      </c>
      <c r="BM161" s="222" t="s">
        <v>231</v>
      </c>
    </row>
    <row r="162" s="2" customFormat="1" ht="24.15" customHeight="1">
      <c r="A162" s="36"/>
      <c r="B162" s="37"/>
      <c r="C162" s="224" t="s">
        <v>232</v>
      </c>
      <c r="D162" s="224" t="s">
        <v>175</v>
      </c>
      <c r="E162" s="225" t="s">
        <v>233</v>
      </c>
      <c r="F162" s="226" t="s">
        <v>234</v>
      </c>
      <c r="G162" s="227" t="s">
        <v>235</v>
      </c>
      <c r="H162" s="228">
        <v>5</v>
      </c>
      <c r="I162" s="229"/>
      <c r="J162" s="230">
        <f>ROUND(I162*H162,2)</f>
        <v>0</v>
      </c>
      <c r="K162" s="231"/>
      <c r="L162" s="232"/>
      <c r="M162" s="233" t="s">
        <v>1</v>
      </c>
      <c r="N162" s="234" t="s">
        <v>39</v>
      </c>
      <c r="O162" s="89"/>
      <c r="P162" s="220">
        <f>O162*H162</f>
        <v>0</v>
      </c>
      <c r="Q162" s="220">
        <v>0.0025999999999999999</v>
      </c>
      <c r="R162" s="220">
        <f>Q162*H162</f>
        <v>0.012999999999999999</v>
      </c>
      <c r="S162" s="220">
        <v>0</v>
      </c>
      <c r="T162" s="221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2" t="s">
        <v>153</v>
      </c>
      <c r="AT162" s="222" t="s">
        <v>175</v>
      </c>
      <c r="AU162" s="222" t="s">
        <v>81</v>
      </c>
      <c r="AY162" s="15" t="s">
        <v>121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5" t="s">
        <v>79</v>
      </c>
      <c r="BK162" s="223">
        <f>ROUND(I162*H162,2)</f>
        <v>0</v>
      </c>
      <c r="BL162" s="15" t="s">
        <v>127</v>
      </c>
      <c r="BM162" s="222" t="s">
        <v>236</v>
      </c>
    </row>
    <row r="163" s="2" customFormat="1" ht="24.15" customHeight="1">
      <c r="A163" s="36"/>
      <c r="B163" s="37"/>
      <c r="C163" s="224" t="s">
        <v>237</v>
      </c>
      <c r="D163" s="224" t="s">
        <v>175</v>
      </c>
      <c r="E163" s="225" t="s">
        <v>238</v>
      </c>
      <c r="F163" s="226" t="s">
        <v>239</v>
      </c>
      <c r="G163" s="227" t="s">
        <v>235</v>
      </c>
      <c r="H163" s="228">
        <v>5</v>
      </c>
      <c r="I163" s="229"/>
      <c r="J163" s="230">
        <f>ROUND(I163*H163,2)</f>
        <v>0</v>
      </c>
      <c r="K163" s="231"/>
      <c r="L163" s="232"/>
      <c r="M163" s="233" t="s">
        <v>1</v>
      </c>
      <c r="N163" s="234" t="s">
        <v>39</v>
      </c>
      <c r="O163" s="89"/>
      <c r="P163" s="220">
        <f>O163*H163</f>
        <v>0</v>
      </c>
      <c r="Q163" s="220">
        <v>0.0025999999999999999</v>
      </c>
      <c r="R163" s="220">
        <f>Q163*H163</f>
        <v>0.012999999999999999</v>
      </c>
      <c r="S163" s="220">
        <v>0</v>
      </c>
      <c r="T163" s="221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2" t="s">
        <v>153</v>
      </c>
      <c r="AT163" s="222" t="s">
        <v>175</v>
      </c>
      <c r="AU163" s="222" t="s">
        <v>81</v>
      </c>
      <c r="AY163" s="15" t="s">
        <v>121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5" t="s">
        <v>79</v>
      </c>
      <c r="BK163" s="223">
        <f>ROUND(I163*H163,2)</f>
        <v>0</v>
      </c>
      <c r="BL163" s="15" t="s">
        <v>127</v>
      </c>
      <c r="BM163" s="222" t="s">
        <v>240</v>
      </c>
    </row>
    <row r="164" s="2" customFormat="1" ht="24.15" customHeight="1">
      <c r="A164" s="36"/>
      <c r="B164" s="37"/>
      <c r="C164" s="210" t="s">
        <v>241</v>
      </c>
      <c r="D164" s="210" t="s">
        <v>123</v>
      </c>
      <c r="E164" s="211" t="s">
        <v>242</v>
      </c>
      <c r="F164" s="212" t="s">
        <v>243</v>
      </c>
      <c r="G164" s="213" t="s">
        <v>235</v>
      </c>
      <c r="H164" s="214">
        <v>10</v>
      </c>
      <c r="I164" s="215"/>
      <c r="J164" s="216">
        <f>ROUND(I164*H164,2)</f>
        <v>0</v>
      </c>
      <c r="K164" s="217"/>
      <c r="L164" s="42"/>
      <c r="M164" s="218" t="s">
        <v>1</v>
      </c>
      <c r="N164" s="219" t="s">
        <v>39</v>
      </c>
      <c r="O164" s="89"/>
      <c r="P164" s="220">
        <f>O164*H164</f>
        <v>0</v>
      </c>
      <c r="Q164" s="220">
        <v>8.0000000000000007E-05</v>
      </c>
      <c r="R164" s="220">
        <f>Q164*H164</f>
        <v>0.00080000000000000004</v>
      </c>
      <c r="S164" s="220">
        <v>0</v>
      </c>
      <c r="T164" s="221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2" t="s">
        <v>127</v>
      </c>
      <c r="AT164" s="222" t="s">
        <v>123</v>
      </c>
      <c r="AU164" s="222" t="s">
        <v>81</v>
      </c>
      <c r="AY164" s="15" t="s">
        <v>121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5" t="s">
        <v>79</v>
      </c>
      <c r="BK164" s="223">
        <f>ROUND(I164*H164,2)</f>
        <v>0</v>
      </c>
      <c r="BL164" s="15" t="s">
        <v>127</v>
      </c>
      <c r="BM164" s="222" t="s">
        <v>244</v>
      </c>
    </row>
    <row r="165" s="12" customFormat="1" ht="22.8" customHeight="1">
      <c r="A165" s="12"/>
      <c r="B165" s="194"/>
      <c r="C165" s="195"/>
      <c r="D165" s="196" t="s">
        <v>73</v>
      </c>
      <c r="E165" s="208" t="s">
        <v>157</v>
      </c>
      <c r="F165" s="208" t="s">
        <v>245</v>
      </c>
      <c r="G165" s="195"/>
      <c r="H165" s="195"/>
      <c r="I165" s="198"/>
      <c r="J165" s="209">
        <f>BK165</f>
        <v>0</v>
      </c>
      <c r="K165" s="195"/>
      <c r="L165" s="200"/>
      <c r="M165" s="201"/>
      <c r="N165" s="202"/>
      <c r="O165" s="202"/>
      <c r="P165" s="203">
        <f>P166</f>
        <v>0</v>
      </c>
      <c r="Q165" s="202"/>
      <c r="R165" s="203">
        <f>R166</f>
        <v>0</v>
      </c>
      <c r="S165" s="202"/>
      <c r="T165" s="204">
        <f>T166</f>
        <v>10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5" t="s">
        <v>79</v>
      </c>
      <c r="AT165" s="206" t="s">
        <v>73</v>
      </c>
      <c r="AU165" s="206" t="s">
        <v>79</v>
      </c>
      <c r="AY165" s="205" t="s">
        <v>121</v>
      </c>
      <c r="BK165" s="207">
        <f>BK166</f>
        <v>0</v>
      </c>
    </row>
    <row r="166" s="2" customFormat="1" ht="24.15" customHeight="1">
      <c r="A166" s="36"/>
      <c r="B166" s="37"/>
      <c r="C166" s="210" t="s">
        <v>246</v>
      </c>
      <c r="D166" s="210" t="s">
        <v>123</v>
      </c>
      <c r="E166" s="211" t="s">
        <v>247</v>
      </c>
      <c r="F166" s="212" t="s">
        <v>248</v>
      </c>
      <c r="G166" s="213" t="s">
        <v>147</v>
      </c>
      <c r="H166" s="214">
        <v>4</v>
      </c>
      <c r="I166" s="215"/>
      <c r="J166" s="216">
        <f>ROUND(I166*H166,2)</f>
        <v>0</v>
      </c>
      <c r="K166" s="217"/>
      <c r="L166" s="42"/>
      <c r="M166" s="218" t="s">
        <v>1</v>
      </c>
      <c r="N166" s="219" t="s">
        <v>39</v>
      </c>
      <c r="O166" s="89"/>
      <c r="P166" s="220">
        <f>O166*H166</f>
        <v>0</v>
      </c>
      <c r="Q166" s="220">
        <v>0</v>
      </c>
      <c r="R166" s="220">
        <f>Q166*H166</f>
        <v>0</v>
      </c>
      <c r="S166" s="220">
        <v>2.5</v>
      </c>
      <c r="T166" s="221">
        <f>S166*H166</f>
        <v>10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2" t="s">
        <v>127</v>
      </c>
      <c r="AT166" s="222" t="s">
        <v>123</v>
      </c>
      <c r="AU166" s="222" t="s">
        <v>81</v>
      </c>
      <c r="AY166" s="15" t="s">
        <v>121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5" t="s">
        <v>79</v>
      </c>
      <c r="BK166" s="223">
        <f>ROUND(I166*H166,2)</f>
        <v>0</v>
      </c>
      <c r="BL166" s="15" t="s">
        <v>127</v>
      </c>
      <c r="BM166" s="222" t="s">
        <v>249</v>
      </c>
    </row>
    <row r="167" s="12" customFormat="1" ht="22.8" customHeight="1">
      <c r="A167" s="12"/>
      <c r="B167" s="194"/>
      <c r="C167" s="195"/>
      <c r="D167" s="196" t="s">
        <v>73</v>
      </c>
      <c r="E167" s="208" t="s">
        <v>250</v>
      </c>
      <c r="F167" s="208" t="s">
        <v>251</v>
      </c>
      <c r="G167" s="195"/>
      <c r="H167" s="195"/>
      <c r="I167" s="198"/>
      <c r="J167" s="209">
        <f>BK167</f>
        <v>0</v>
      </c>
      <c r="K167" s="195"/>
      <c r="L167" s="200"/>
      <c r="M167" s="201"/>
      <c r="N167" s="202"/>
      <c r="O167" s="202"/>
      <c r="P167" s="203">
        <f>SUM(P168:P172)</f>
        <v>0</v>
      </c>
      <c r="Q167" s="202"/>
      <c r="R167" s="203">
        <f>SUM(R168:R172)</f>
        <v>0</v>
      </c>
      <c r="S167" s="202"/>
      <c r="T167" s="204">
        <f>SUM(T168:T172)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5" t="s">
        <v>79</v>
      </c>
      <c r="AT167" s="206" t="s">
        <v>73</v>
      </c>
      <c r="AU167" s="206" t="s">
        <v>79</v>
      </c>
      <c r="AY167" s="205" t="s">
        <v>121</v>
      </c>
      <c r="BK167" s="207">
        <f>SUM(BK168:BK172)</f>
        <v>0</v>
      </c>
    </row>
    <row r="168" s="2" customFormat="1" ht="21.75" customHeight="1">
      <c r="A168" s="36"/>
      <c r="B168" s="37"/>
      <c r="C168" s="210" t="s">
        <v>252</v>
      </c>
      <c r="D168" s="210" t="s">
        <v>123</v>
      </c>
      <c r="E168" s="211" t="s">
        <v>253</v>
      </c>
      <c r="F168" s="212" t="s">
        <v>254</v>
      </c>
      <c r="G168" s="213" t="s">
        <v>164</v>
      </c>
      <c r="H168" s="214">
        <v>99</v>
      </c>
      <c r="I168" s="215"/>
      <c r="J168" s="216">
        <f>ROUND(I168*H168,2)</f>
        <v>0</v>
      </c>
      <c r="K168" s="217"/>
      <c r="L168" s="42"/>
      <c r="M168" s="218" t="s">
        <v>1</v>
      </c>
      <c r="N168" s="219" t="s">
        <v>39</v>
      </c>
      <c r="O168" s="89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2" t="s">
        <v>127</v>
      </c>
      <c r="AT168" s="222" t="s">
        <v>123</v>
      </c>
      <c r="AU168" s="222" t="s">
        <v>81</v>
      </c>
      <c r="AY168" s="15" t="s">
        <v>121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5" t="s">
        <v>79</v>
      </c>
      <c r="BK168" s="223">
        <f>ROUND(I168*H168,2)</f>
        <v>0</v>
      </c>
      <c r="BL168" s="15" t="s">
        <v>127</v>
      </c>
      <c r="BM168" s="222" t="s">
        <v>255</v>
      </c>
    </row>
    <row r="169" s="2" customFormat="1" ht="24.15" customHeight="1">
      <c r="A169" s="36"/>
      <c r="B169" s="37"/>
      <c r="C169" s="210" t="s">
        <v>256</v>
      </c>
      <c r="D169" s="210" t="s">
        <v>123</v>
      </c>
      <c r="E169" s="211" t="s">
        <v>257</v>
      </c>
      <c r="F169" s="212" t="s">
        <v>258</v>
      </c>
      <c r="G169" s="213" t="s">
        <v>164</v>
      </c>
      <c r="H169" s="214">
        <v>990</v>
      </c>
      <c r="I169" s="215"/>
      <c r="J169" s="216">
        <f>ROUND(I169*H169,2)</f>
        <v>0</v>
      </c>
      <c r="K169" s="217"/>
      <c r="L169" s="42"/>
      <c r="M169" s="218" t="s">
        <v>1</v>
      </c>
      <c r="N169" s="219" t="s">
        <v>39</v>
      </c>
      <c r="O169" s="89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2" t="s">
        <v>127</v>
      </c>
      <c r="AT169" s="222" t="s">
        <v>123</v>
      </c>
      <c r="AU169" s="222" t="s">
        <v>81</v>
      </c>
      <c r="AY169" s="15" t="s">
        <v>121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5" t="s">
        <v>79</v>
      </c>
      <c r="BK169" s="223">
        <f>ROUND(I169*H169,2)</f>
        <v>0</v>
      </c>
      <c r="BL169" s="15" t="s">
        <v>127</v>
      </c>
      <c r="BM169" s="222" t="s">
        <v>259</v>
      </c>
    </row>
    <row r="170" s="2" customFormat="1" ht="24.15" customHeight="1">
      <c r="A170" s="36"/>
      <c r="B170" s="37"/>
      <c r="C170" s="210" t="s">
        <v>260</v>
      </c>
      <c r="D170" s="210" t="s">
        <v>123</v>
      </c>
      <c r="E170" s="211" t="s">
        <v>261</v>
      </c>
      <c r="F170" s="212" t="s">
        <v>262</v>
      </c>
      <c r="G170" s="213" t="s">
        <v>164</v>
      </c>
      <c r="H170" s="214">
        <v>99</v>
      </c>
      <c r="I170" s="215"/>
      <c r="J170" s="216">
        <f>ROUND(I170*H170,2)</f>
        <v>0</v>
      </c>
      <c r="K170" s="217"/>
      <c r="L170" s="42"/>
      <c r="M170" s="218" t="s">
        <v>1</v>
      </c>
      <c r="N170" s="219" t="s">
        <v>39</v>
      </c>
      <c r="O170" s="89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2" t="s">
        <v>127</v>
      </c>
      <c r="AT170" s="222" t="s">
        <v>123</v>
      </c>
      <c r="AU170" s="222" t="s">
        <v>81</v>
      </c>
      <c r="AY170" s="15" t="s">
        <v>121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5" t="s">
        <v>79</v>
      </c>
      <c r="BK170" s="223">
        <f>ROUND(I170*H170,2)</f>
        <v>0</v>
      </c>
      <c r="BL170" s="15" t="s">
        <v>127</v>
      </c>
      <c r="BM170" s="222" t="s">
        <v>263</v>
      </c>
    </row>
    <row r="171" s="2" customFormat="1" ht="33" customHeight="1">
      <c r="A171" s="36"/>
      <c r="B171" s="37"/>
      <c r="C171" s="210" t="s">
        <v>264</v>
      </c>
      <c r="D171" s="210" t="s">
        <v>123</v>
      </c>
      <c r="E171" s="211" t="s">
        <v>265</v>
      </c>
      <c r="F171" s="212" t="s">
        <v>266</v>
      </c>
      <c r="G171" s="213" t="s">
        <v>164</v>
      </c>
      <c r="H171" s="214">
        <v>15</v>
      </c>
      <c r="I171" s="215"/>
      <c r="J171" s="216">
        <f>ROUND(I171*H171,2)</f>
        <v>0</v>
      </c>
      <c r="K171" s="217"/>
      <c r="L171" s="42"/>
      <c r="M171" s="218" t="s">
        <v>1</v>
      </c>
      <c r="N171" s="219" t="s">
        <v>39</v>
      </c>
      <c r="O171" s="89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22" t="s">
        <v>127</v>
      </c>
      <c r="AT171" s="222" t="s">
        <v>123</v>
      </c>
      <c r="AU171" s="222" t="s">
        <v>81</v>
      </c>
      <c r="AY171" s="15" t="s">
        <v>121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5" t="s">
        <v>79</v>
      </c>
      <c r="BK171" s="223">
        <f>ROUND(I171*H171,2)</f>
        <v>0</v>
      </c>
      <c r="BL171" s="15" t="s">
        <v>127</v>
      </c>
      <c r="BM171" s="222" t="s">
        <v>267</v>
      </c>
    </row>
    <row r="172" s="2" customFormat="1" ht="24.15" customHeight="1">
      <c r="A172" s="36"/>
      <c r="B172" s="37"/>
      <c r="C172" s="210" t="s">
        <v>268</v>
      </c>
      <c r="D172" s="210" t="s">
        <v>123</v>
      </c>
      <c r="E172" s="211" t="s">
        <v>269</v>
      </c>
      <c r="F172" s="212" t="s">
        <v>270</v>
      </c>
      <c r="G172" s="213" t="s">
        <v>164</v>
      </c>
      <c r="H172" s="214">
        <v>84</v>
      </c>
      <c r="I172" s="215"/>
      <c r="J172" s="216">
        <f>ROUND(I172*H172,2)</f>
        <v>0</v>
      </c>
      <c r="K172" s="217"/>
      <c r="L172" s="42"/>
      <c r="M172" s="218" t="s">
        <v>1</v>
      </c>
      <c r="N172" s="219" t="s">
        <v>39</v>
      </c>
      <c r="O172" s="89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2" t="s">
        <v>127</v>
      </c>
      <c r="AT172" s="222" t="s">
        <v>123</v>
      </c>
      <c r="AU172" s="222" t="s">
        <v>81</v>
      </c>
      <c r="AY172" s="15" t="s">
        <v>121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5" t="s">
        <v>79</v>
      </c>
      <c r="BK172" s="223">
        <f>ROUND(I172*H172,2)</f>
        <v>0</v>
      </c>
      <c r="BL172" s="15" t="s">
        <v>127</v>
      </c>
      <c r="BM172" s="222" t="s">
        <v>271</v>
      </c>
    </row>
    <row r="173" s="12" customFormat="1" ht="25.92" customHeight="1">
      <c r="A173" s="12"/>
      <c r="B173" s="194"/>
      <c r="C173" s="195"/>
      <c r="D173" s="196" t="s">
        <v>73</v>
      </c>
      <c r="E173" s="197" t="s">
        <v>272</v>
      </c>
      <c r="F173" s="197" t="s">
        <v>273</v>
      </c>
      <c r="G173" s="195"/>
      <c r="H173" s="195"/>
      <c r="I173" s="198"/>
      <c r="J173" s="199">
        <f>BK173</f>
        <v>0</v>
      </c>
      <c r="K173" s="195"/>
      <c r="L173" s="200"/>
      <c r="M173" s="201"/>
      <c r="N173" s="202"/>
      <c r="O173" s="202"/>
      <c r="P173" s="203">
        <f>P174+P177+P207</f>
        <v>0</v>
      </c>
      <c r="Q173" s="202"/>
      <c r="R173" s="203">
        <f>R174+R177+R207</f>
        <v>1.4238499999999998</v>
      </c>
      <c r="S173" s="202"/>
      <c r="T173" s="204">
        <f>T174+T177+T207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5" t="s">
        <v>81</v>
      </c>
      <c r="AT173" s="206" t="s">
        <v>73</v>
      </c>
      <c r="AU173" s="206" t="s">
        <v>74</v>
      </c>
      <c r="AY173" s="205" t="s">
        <v>121</v>
      </c>
      <c r="BK173" s="207">
        <f>BK174+BK177+BK207</f>
        <v>0</v>
      </c>
    </row>
    <row r="174" s="12" customFormat="1" ht="22.8" customHeight="1">
      <c r="A174" s="12"/>
      <c r="B174" s="194"/>
      <c r="C174" s="195"/>
      <c r="D174" s="196" t="s">
        <v>73</v>
      </c>
      <c r="E174" s="208" t="s">
        <v>274</v>
      </c>
      <c r="F174" s="208" t="s">
        <v>275</v>
      </c>
      <c r="G174" s="195"/>
      <c r="H174" s="195"/>
      <c r="I174" s="198"/>
      <c r="J174" s="209">
        <f>BK174</f>
        <v>0</v>
      </c>
      <c r="K174" s="195"/>
      <c r="L174" s="200"/>
      <c r="M174" s="201"/>
      <c r="N174" s="202"/>
      <c r="O174" s="202"/>
      <c r="P174" s="203">
        <f>SUM(P175:P176)</f>
        <v>0</v>
      </c>
      <c r="Q174" s="202"/>
      <c r="R174" s="203">
        <f>SUM(R175:R176)</f>
        <v>0.025000000000000001</v>
      </c>
      <c r="S174" s="202"/>
      <c r="T174" s="204">
        <f>SUM(T175:T176)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5" t="s">
        <v>81</v>
      </c>
      <c r="AT174" s="206" t="s">
        <v>73</v>
      </c>
      <c r="AU174" s="206" t="s">
        <v>79</v>
      </c>
      <c r="AY174" s="205" t="s">
        <v>121</v>
      </c>
      <c r="BK174" s="207">
        <f>SUM(BK175:BK176)</f>
        <v>0</v>
      </c>
    </row>
    <row r="175" s="2" customFormat="1" ht="24.15" customHeight="1">
      <c r="A175" s="36"/>
      <c r="B175" s="37"/>
      <c r="C175" s="210" t="s">
        <v>276</v>
      </c>
      <c r="D175" s="210" t="s">
        <v>123</v>
      </c>
      <c r="E175" s="211" t="s">
        <v>277</v>
      </c>
      <c r="F175" s="212" t="s">
        <v>278</v>
      </c>
      <c r="G175" s="213" t="s">
        <v>126</v>
      </c>
      <c r="H175" s="214">
        <v>5</v>
      </c>
      <c r="I175" s="215"/>
      <c r="J175" s="216">
        <f>ROUND(I175*H175,2)</f>
        <v>0</v>
      </c>
      <c r="K175" s="217"/>
      <c r="L175" s="42"/>
      <c r="M175" s="218" t="s">
        <v>1</v>
      </c>
      <c r="N175" s="219" t="s">
        <v>39</v>
      </c>
      <c r="O175" s="89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2" t="s">
        <v>190</v>
      </c>
      <c r="AT175" s="222" t="s">
        <v>123</v>
      </c>
      <c r="AU175" s="222" t="s">
        <v>81</v>
      </c>
      <c r="AY175" s="15" t="s">
        <v>121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5" t="s">
        <v>79</v>
      </c>
      <c r="BK175" s="223">
        <f>ROUND(I175*H175,2)</f>
        <v>0</v>
      </c>
      <c r="BL175" s="15" t="s">
        <v>190</v>
      </c>
      <c r="BM175" s="222" t="s">
        <v>279</v>
      </c>
    </row>
    <row r="176" s="2" customFormat="1" ht="16.5" customHeight="1">
      <c r="A176" s="36"/>
      <c r="B176" s="37"/>
      <c r="C176" s="224" t="s">
        <v>280</v>
      </c>
      <c r="D176" s="224" t="s">
        <v>175</v>
      </c>
      <c r="E176" s="225" t="s">
        <v>281</v>
      </c>
      <c r="F176" s="226" t="s">
        <v>282</v>
      </c>
      <c r="G176" s="227" t="s">
        <v>185</v>
      </c>
      <c r="H176" s="228">
        <v>25</v>
      </c>
      <c r="I176" s="229"/>
      <c r="J176" s="230">
        <f>ROUND(I176*H176,2)</f>
        <v>0</v>
      </c>
      <c r="K176" s="231"/>
      <c r="L176" s="232"/>
      <c r="M176" s="233" t="s">
        <v>1</v>
      </c>
      <c r="N176" s="234" t="s">
        <v>39</v>
      </c>
      <c r="O176" s="89"/>
      <c r="P176" s="220">
        <f>O176*H176</f>
        <v>0</v>
      </c>
      <c r="Q176" s="220">
        <v>0.001</v>
      </c>
      <c r="R176" s="220">
        <f>Q176*H176</f>
        <v>0.025000000000000001</v>
      </c>
      <c r="S176" s="220">
        <v>0</v>
      </c>
      <c r="T176" s="221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2" t="s">
        <v>260</v>
      </c>
      <c r="AT176" s="222" t="s">
        <v>175</v>
      </c>
      <c r="AU176" s="222" t="s">
        <v>81</v>
      </c>
      <c r="AY176" s="15" t="s">
        <v>121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5" t="s">
        <v>79</v>
      </c>
      <c r="BK176" s="223">
        <f>ROUND(I176*H176,2)</f>
        <v>0</v>
      </c>
      <c r="BL176" s="15" t="s">
        <v>190</v>
      </c>
      <c r="BM176" s="222" t="s">
        <v>283</v>
      </c>
    </row>
    <row r="177" s="12" customFormat="1" ht="22.8" customHeight="1">
      <c r="A177" s="12"/>
      <c r="B177" s="194"/>
      <c r="C177" s="195"/>
      <c r="D177" s="196" t="s">
        <v>73</v>
      </c>
      <c r="E177" s="208" t="s">
        <v>284</v>
      </c>
      <c r="F177" s="208" t="s">
        <v>285</v>
      </c>
      <c r="G177" s="195"/>
      <c r="H177" s="195"/>
      <c r="I177" s="198"/>
      <c r="J177" s="209">
        <f>BK177</f>
        <v>0</v>
      </c>
      <c r="K177" s="195"/>
      <c r="L177" s="200"/>
      <c r="M177" s="201"/>
      <c r="N177" s="202"/>
      <c r="O177" s="202"/>
      <c r="P177" s="203">
        <f>SUM(P178:P206)</f>
        <v>0</v>
      </c>
      <c r="Q177" s="202"/>
      <c r="R177" s="203">
        <f>SUM(R178:R206)</f>
        <v>1.3948499999999999</v>
      </c>
      <c r="S177" s="202"/>
      <c r="T177" s="204">
        <f>SUM(T178:T206)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5" t="s">
        <v>81</v>
      </c>
      <c r="AT177" s="206" t="s">
        <v>73</v>
      </c>
      <c r="AU177" s="206" t="s">
        <v>79</v>
      </c>
      <c r="AY177" s="205" t="s">
        <v>121</v>
      </c>
      <c r="BK177" s="207">
        <f>SUM(BK178:BK206)</f>
        <v>0</v>
      </c>
    </row>
    <row r="178" s="2" customFormat="1" ht="24.15" customHeight="1">
      <c r="A178" s="36"/>
      <c r="B178" s="37"/>
      <c r="C178" s="210" t="s">
        <v>286</v>
      </c>
      <c r="D178" s="210" t="s">
        <v>123</v>
      </c>
      <c r="E178" s="211" t="s">
        <v>287</v>
      </c>
      <c r="F178" s="212" t="s">
        <v>288</v>
      </c>
      <c r="G178" s="213" t="s">
        <v>135</v>
      </c>
      <c r="H178" s="214">
        <v>372</v>
      </c>
      <c r="I178" s="215"/>
      <c r="J178" s="216">
        <f>ROUND(I178*H178,2)</f>
        <v>0</v>
      </c>
      <c r="K178" s="217"/>
      <c r="L178" s="42"/>
      <c r="M178" s="218" t="s">
        <v>1</v>
      </c>
      <c r="N178" s="219" t="s">
        <v>39</v>
      </c>
      <c r="O178" s="89"/>
      <c r="P178" s="220">
        <f>O178*H178</f>
        <v>0</v>
      </c>
      <c r="Q178" s="220">
        <v>0.0010499999999999999</v>
      </c>
      <c r="R178" s="220">
        <f>Q178*H178</f>
        <v>0.3906</v>
      </c>
      <c r="S178" s="220">
        <v>0</v>
      </c>
      <c r="T178" s="221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2" t="s">
        <v>190</v>
      </c>
      <c r="AT178" s="222" t="s">
        <v>123</v>
      </c>
      <c r="AU178" s="222" t="s">
        <v>81</v>
      </c>
      <c r="AY178" s="15" t="s">
        <v>121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5" t="s">
        <v>79</v>
      </c>
      <c r="BK178" s="223">
        <f>ROUND(I178*H178,2)</f>
        <v>0</v>
      </c>
      <c r="BL178" s="15" t="s">
        <v>190</v>
      </c>
      <c r="BM178" s="222" t="s">
        <v>289</v>
      </c>
    </row>
    <row r="179" s="2" customFormat="1" ht="24.15" customHeight="1">
      <c r="A179" s="36"/>
      <c r="B179" s="37"/>
      <c r="C179" s="210" t="s">
        <v>290</v>
      </c>
      <c r="D179" s="210" t="s">
        <v>123</v>
      </c>
      <c r="E179" s="211" t="s">
        <v>291</v>
      </c>
      <c r="F179" s="212" t="s">
        <v>288</v>
      </c>
      <c r="G179" s="213" t="s">
        <v>135</v>
      </c>
      <c r="H179" s="214">
        <v>78</v>
      </c>
      <c r="I179" s="215"/>
      <c r="J179" s="216">
        <f>ROUND(I179*H179,2)</f>
        <v>0</v>
      </c>
      <c r="K179" s="217"/>
      <c r="L179" s="42"/>
      <c r="M179" s="218" t="s">
        <v>1</v>
      </c>
      <c r="N179" s="219" t="s">
        <v>39</v>
      </c>
      <c r="O179" s="89"/>
      <c r="P179" s="220">
        <f>O179*H179</f>
        <v>0</v>
      </c>
      <c r="Q179" s="220">
        <v>0.0010499999999999999</v>
      </c>
      <c r="R179" s="220">
        <f>Q179*H179</f>
        <v>0.081900000000000001</v>
      </c>
      <c r="S179" s="220">
        <v>0</v>
      </c>
      <c r="T179" s="221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2" t="s">
        <v>190</v>
      </c>
      <c r="AT179" s="222" t="s">
        <v>123</v>
      </c>
      <c r="AU179" s="222" t="s">
        <v>81</v>
      </c>
      <c r="AY179" s="15" t="s">
        <v>121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5" t="s">
        <v>79</v>
      </c>
      <c r="BK179" s="223">
        <f>ROUND(I179*H179,2)</f>
        <v>0</v>
      </c>
      <c r="BL179" s="15" t="s">
        <v>190</v>
      </c>
      <c r="BM179" s="222" t="s">
        <v>292</v>
      </c>
    </row>
    <row r="180" s="2" customFormat="1" ht="24.15" customHeight="1">
      <c r="A180" s="36"/>
      <c r="B180" s="37"/>
      <c r="C180" s="210" t="s">
        <v>293</v>
      </c>
      <c r="D180" s="210" t="s">
        <v>123</v>
      </c>
      <c r="E180" s="211" t="s">
        <v>294</v>
      </c>
      <c r="F180" s="212" t="s">
        <v>295</v>
      </c>
      <c r="G180" s="213" t="s">
        <v>235</v>
      </c>
      <c r="H180" s="214">
        <v>2</v>
      </c>
      <c r="I180" s="215"/>
      <c r="J180" s="216">
        <f>ROUND(I180*H180,2)</f>
        <v>0</v>
      </c>
      <c r="K180" s="217"/>
      <c r="L180" s="42"/>
      <c r="M180" s="218" t="s">
        <v>1</v>
      </c>
      <c r="N180" s="219" t="s">
        <v>39</v>
      </c>
      <c r="O180" s="89"/>
      <c r="P180" s="220">
        <f>O180*H180</f>
        <v>0</v>
      </c>
      <c r="Q180" s="220">
        <v>0.0010499999999999999</v>
      </c>
      <c r="R180" s="220">
        <f>Q180*H180</f>
        <v>0.0020999999999999999</v>
      </c>
      <c r="S180" s="220">
        <v>0</v>
      </c>
      <c r="T180" s="221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2" t="s">
        <v>190</v>
      </c>
      <c r="AT180" s="222" t="s">
        <v>123</v>
      </c>
      <c r="AU180" s="222" t="s">
        <v>81</v>
      </c>
      <c r="AY180" s="15" t="s">
        <v>121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5" t="s">
        <v>79</v>
      </c>
      <c r="BK180" s="223">
        <f>ROUND(I180*H180,2)</f>
        <v>0</v>
      </c>
      <c r="BL180" s="15" t="s">
        <v>190</v>
      </c>
      <c r="BM180" s="222" t="s">
        <v>296</v>
      </c>
    </row>
    <row r="181" s="2" customFormat="1" ht="24.15" customHeight="1">
      <c r="A181" s="36"/>
      <c r="B181" s="37"/>
      <c r="C181" s="210" t="s">
        <v>297</v>
      </c>
      <c r="D181" s="210" t="s">
        <v>123</v>
      </c>
      <c r="E181" s="211" t="s">
        <v>298</v>
      </c>
      <c r="F181" s="212" t="s">
        <v>299</v>
      </c>
      <c r="G181" s="213" t="s">
        <v>235</v>
      </c>
      <c r="H181" s="214">
        <v>2</v>
      </c>
      <c r="I181" s="215"/>
      <c r="J181" s="216">
        <f>ROUND(I181*H181,2)</f>
        <v>0</v>
      </c>
      <c r="K181" s="217"/>
      <c r="L181" s="42"/>
      <c r="M181" s="218" t="s">
        <v>1</v>
      </c>
      <c r="N181" s="219" t="s">
        <v>39</v>
      </c>
      <c r="O181" s="89"/>
      <c r="P181" s="220">
        <f>O181*H181</f>
        <v>0</v>
      </c>
      <c r="Q181" s="220">
        <v>0.0010499999999999999</v>
      </c>
      <c r="R181" s="220">
        <f>Q181*H181</f>
        <v>0.0020999999999999999</v>
      </c>
      <c r="S181" s="220">
        <v>0</v>
      </c>
      <c r="T181" s="221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2" t="s">
        <v>190</v>
      </c>
      <c r="AT181" s="222" t="s">
        <v>123</v>
      </c>
      <c r="AU181" s="222" t="s">
        <v>81</v>
      </c>
      <c r="AY181" s="15" t="s">
        <v>121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5" t="s">
        <v>79</v>
      </c>
      <c r="BK181" s="223">
        <f>ROUND(I181*H181,2)</f>
        <v>0</v>
      </c>
      <c r="BL181" s="15" t="s">
        <v>190</v>
      </c>
      <c r="BM181" s="222" t="s">
        <v>300</v>
      </c>
    </row>
    <row r="182" s="2" customFormat="1" ht="33" customHeight="1">
      <c r="A182" s="36"/>
      <c r="B182" s="37"/>
      <c r="C182" s="210" t="s">
        <v>301</v>
      </c>
      <c r="D182" s="210" t="s">
        <v>123</v>
      </c>
      <c r="E182" s="211" t="s">
        <v>302</v>
      </c>
      <c r="F182" s="212" t="s">
        <v>303</v>
      </c>
      <c r="G182" s="213" t="s">
        <v>235</v>
      </c>
      <c r="H182" s="214">
        <v>10</v>
      </c>
      <c r="I182" s="215"/>
      <c r="J182" s="216">
        <f>ROUND(I182*H182,2)</f>
        <v>0</v>
      </c>
      <c r="K182" s="217"/>
      <c r="L182" s="42"/>
      <c r="M182" s="218" t="s">
        <v>1</v>
      </c>
      <c r="N182" s="219" t="s">
        <v>39</v>
      </c>
      <c r="O182" s="89"/>
      <c r="P182" s="220">
        <f>O182*H182</f>
        <v>0</v>
      </c>
      <c r="Q182" s="220">
        <v>0.0010499999999999999</v>
      </c>
      <c r="R182" s="220">
        <f>Q182*H182</f>
        <v>0.010499999999999999</v>
      </c>
      <c r="S182" s="220">
        <v>0</v>
      </c>
      <c r="T182" s="221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2" t="s">
        <v>190</v>
      </c>
      <c r="AT182" s="222" t="s">
        <v>123</v>
      </c>
      <c r="AU182" s="222" t="s">
        <v>81</v>
      </c>
      <c r="AY182" s="15" t="s">
        <v>121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5" t="s">
        <v>79</v>
      </c>
      <c r="BK182" s="223">
        <f>ROUND(I182*H182,2)</f>
        <v>0</v>
      </c>
      <c r="BL182" s="15" t="s">
        <v>190</v>
      </c>
      <c r="BM182" s="222" t="s">
        <v>304</v>
      </c>
    </row>
    <row r="183" s="2" customFormat="1" ht="33" customHeight="1">
      <c r="A183" s="36"/>
      <c r="B183" s="37"/>
      <c r="C183" s="210" t="s">
        <v>305</v>
      </c>
      <c r="D183" s="210" t="s">
        <v>123</v>
      </c>
      <c r="E183" s="211" t="s">
        <v>306</v>
      </c>
      <c r="F183" s="212" t="s">
        <v>307</v>
      </c>
      <c r="G183" s="213" t="s">
        <v>235</v>
      </c>
      <c r="H183" s="214">
        <v>6</v>
      </c>
      <c r="I183" s="215"/>
      <c r="J183" s="216">
        <f>ROUND(I183*H183,2)</f>
        <v>0</v>
      </c>
      <c r="K183" s="217"/>
      <c r="L183" s="42"/>
      <c r="M183" s="218" t="s">
        <v>1</v>
      </c>
      <c r="N183" s="219" t="s">
        <v>39</v>
      </c>
      <c r="O183" s="89"/>
      <c r="P183" s="220">
        <f>O183*H183</f>
        <v>0</v>
      </c>
      <c r="Q183" s="220">
        <v>0.0010499999999999999</v>
      </c>
      <c r="R183" s="220">
        <f>Q183*H183</f>
        <v>0.0063</v>
      </c>
      <c r="S183" s="220">
        <v>0</v>
      </c>
      <c r="T183" s="221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2" t="s">
        <v>190</v>
      </c>
      <c r="AT183" s="222" t="s">
        <v>123</v>
      </c>
      <c r="AU183" s="222" t="s">
        <v>81</v>
      </c>
      <c r="AY183" s="15" t="s">
        <v>121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5" t="s">
        <v>79</v>
      </c>
      <c r="BK183" s="223">
        <f>ROUND(I183*H183,2)</f>
        <v>0</v>
      </c>
      <c r="BL183" s="15" t="s">
        <v>190</v>
      </c>
      <c r="BM183" s="222" t="s">
        <v>308</v>
      </c>
    </row>
    <row r="184" s="2" customFormat="1" ht="33" customHeight="1">
      <c r="A184" s="36"/>
      <c r="B184" s="37"/>
      <c r="C184" s="210" t="s">
        <v>309</v>
      </c>
      <c r="D184" s="210" t="s">
        <v>123</v>
      </c>
      <c r="E184" s="211" t="s">
        <v>310</v>
      </c>
      <c r="F184" s="212" t="s">
        <v>311</v>
      </c>
      <c r="G184" s="213" t="s">
        <v>235</v>
      </c>
      <c r="H184" s="214">
        <v>8</v>
      </c>
      <c r="I184" s="215"/>
      <c r="J184" s="216">
        <f>ROUND(I184*H184,2)</f>
        <v>0</v>
      </c>
      <c r="K184" s="217"/>
      <c r="L184" s="42"/>
      <c r="M184" s="218" t="s">
        <v>1</v>
      </c>
      <c r="N184" s="219" t="s">
        <v>39</v>
      </c>
      <c r="O184" s="89"/>
      <c r="P184" s="220">
        <f>O184*H184</f>
        <v>0</v>
      </c>
      <c r="Q184" s="220">
        <v>0.0010499999999999999</v>
      </c>
      <c r="R184" s="220">
        <f>Q184*H184</f>
        <v>0.0083999999999999995</v>
      </c>
      <c r="S184" s="220">
        <v>0</v>
      </c>
      <c r="T184" s="221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2" t="s">
        <v>190</v>
      </c>
      <c r="AT184" s="222" t="s">
        <v>123</v>
      </c>
      <c r="AU184" s="222" t="s">
        <v>81</v>
      </c>
      <c r="AY184" s="15" t="s">
        <v>121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5" t="s">
        <v>79</v>
      </c>
      <c r="BK184" s="223">
        <f>ROUND(I184*H184,2)</f>
        <v>0</v>
      </c>
      <c r="BL184" s="15" t="s">
        <v>190</v>
      </c>
      <c r="BM184" s="222" t="s">
        <v>312</v>
      </c>
    </row>
    <row r="185" s="2" customFormat="1" ht="33" customHeight="1">
      <c r="A185" s="36"/>
      <c r="B185" s="37"/>
      <c r="C185" s="210" t="s">
        <v>313</v>
      </c>
      <c r="D185" s="210" t="s">
        <v>123</v>
      </c>
      <c r="E185" s="211" t="s">
        <v>314</v>
      </c>
      <c r="F185" s="212" t="s">
        <v>315</v>
      </c>
      <c r="G185" s="213" t="s">
        <v>235</v>
      </c>
      <c r="H185" s="214">
        <v>2</v>
      </c>
      <c r="I185" s="215"/>
      <c r="J185" s="216">
        <f>ROUND(I185*H185,2)</f>
        <v>0</v>
      </c>
      <c r="K185" s="217"/>
      <c r="L185" s="42"/>
      <c r="M185" s="218" t="s">
        <v>1</v>
      </c>
      <c r="N185" s="219" t="s">
        <v>39</v>
      </c>
      <c r="O185" s="89"/>
      <c r="P185" s="220">
        <f>O185*H185</f>
        <v>0</v>
      </c>
      <c r="Q185" s="220">
        <v>0.0010499999999999999</v>
      </c>
      <c r="R185" s="220">
        <f>Q185*H185</f>
        <v>0.0020999999999999999</v>
      </c>
      <c r="S185" s="220">
        <v>0</v>
      </c>
      <c r="T185" s="221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2" t="s">
        <v>190</v>
      </c>
      <c r="AT185" s="222" t="s">
        <v>123</v>
      </c>
      <c r="AU185" s="222" t="s">
        <v>81</v>
      </c>
      <c r="AY185" s="15" t="s">
        <v>121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5" t="s">
        <v>79</v>
      </c>
      <c r="BK185" s="223">
        <f>ROUND(I185*H185,2)</f>
        <v>0</v>
      </c>
      <c r="BL185" s="15" t="s">
        <v>190</v>
      </c>
      <c r="BM185" s="222" t="s">
        <v>316</v>
      </c>
    </row>
    <row r="186" s="2" customFormat="1" ht="33" customHeight="1">
      <c r="A186" s="36"/>
      <c r="B186" s="37"/>
      <c r="C186" s="210" t="s">
        <v>317</v>
      </c>
      <c r="D186" s="210" t="s">
        <v>123</v>
      </c>
      <c r="E186" s="211" t="s">
        <v>318</v>
      </c>
      <c r="F186" s="212" t="s">
        <v>319</v>
      </c>
      <c r="G186" s="213" t="s">
        <v>235</v>
      </c>
      <c r="H186" s="214">
        <v>2</v>
      </c>
      <c r="I186" s="215"/>
      <c r="J186" s="216">
        <f>ROUND(I186*H186,2)</f>
        <v>0</v>
      </c>
      <c r="K186" s="217"/>
      <c r="L186" s="42"/>
      <c r="M186" s="218" t="s">
        <v>1</v>
      </c>
      <c r="N186" s="219" t="s">
        <v>39</v>
      </c>
      <c r="O186" s="89"/>
      <c r="P186" s="220">
        <f>O186*H186</f>
        <v>0</v>
      </c>
      <c r="Q186" s="220">
        <v>0.0010499999999999999</v>
      </c>
      <c r="R186" s="220">
        <f>Q186*H186</f>
        <v>0.0020999999999999999</v>
      </c>
      <c r="S186" s="220">
        <v>0</v>
      </c>
      <c r="T186" s="221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2" t="s">
        <v>190</v>
      </c>
      <c r="AT186" s="222" t="s">
        <v>123</v>
      </c>
      <c r="AU186" s="222" t="s">
        <v>81</v>
      </c>
      <c r="AY186" s="15" t="s">
        <v>121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5" t="s">
        <v>79</v>
      </c>
      <c r="BK186" s="223">
        <f>ROUND(I186*H186,2)</f>
        <v>0</v>
      </c>
      <c r="BL186" s="15" t="s">
        <v>190</v>
      </c>
      <c r="BM186" s="222" t="s">
        <v>320</v>
      </c>
    </row>
    <row r="187" s="2" customFormat="1" ht="33" customHeight="1">
      <c r="A187" s="36"/>
      <c r="B187" s="37"/>
      <c r="C187" s="210" t="s">
        <v>321</v>
      </c>
      <c r="D187" s="210" t="s">
        <v>123</v>
      </c>
      <c r="E187" s="211" t="s">
        <v>322</v>
      </c>
      <c r="F187" s="212" t="s">
        <v>323</v>
      </c>
      <c r="G187" s="213" t="s">
        <v>235</v>
      </c>
      <c r="H187" s="214">
        <v>2</v>
      </c>
      <c r="I187" s="215"/>
      <c r="J187" s="216">
        <f>ROUND(I187*H187,2)</f>
        <v>0</v>
      </c>
      <c r="K187" s="217"/>
      <c r="L187" s="42"/>
      <c r="M187" s="218" t="s">
        <v>1</v>
      </c>
      <c r="N187" s="219" t="s">
        <v>39</v>
      </c>
      <c r="O187" s="89"/>
      <c r="P187" s="220">
        <f>O187*H187</f>
        <v>0</v>
      </c>
      <c r="Q187" s="220">
        <v>0.0010499999999999999</v>
      </c>
      <c r="R187" s="220">
        <f>Q187*H187</f>
        <v>0.0020999999999999999</v>
      </c>
      <c r="S187" s="220">
        <v>0</v>
      </c>
      <c r="T187" s="221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2" t="s">
        <v>190</v>
      </c>
      <c r="AT187" s="222" t="s">
        <v>123</v>
      </c>
      <c r="AU187" s="222" t="s">
        <v>81</v>
      </c>
      <c r="AY187" s="15" t="s">
        <v>121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5" t="s">
        <v>79</v>
      </c>
      <c r="BK187" s="223">
        <f>ROUND(I187*H187,2)</f>
        <v>0</v>
      </c>
      <c r="BL187" s="15" t="s">
        <v>190</v>
      </c>
      <c r="BM187" s="222" t="s">
        <v>324</v>
      </c>
    </row>
    <row r="188" s="2" customFormat="1" ht="21.75" customHeight="1">
      <c r="A188" s="36"/>
      <c r="B188" s="37"/>
      <c r="C188" s="210" t="s">
        <v>325</v>
      </c>
      <c r="D188" s="210" t="s">
        <v>123</v>
      </c>
      <c r="E188" s="211" t="s">
        <v>326</v>
      </c>
      <c r="F188" s="212" t="s">
        <v>327</v>
      </c>
      <c r="G188" s="213" t="s">
        <v>235</v>
      </c>
      <c r="H188" s="214">
        <v>22</v>
      </c>
      <c r="I188" s="215"/>
      <c r="J188" s="216">
        <f>ROUND(I188*H188,2)</f>
        <v>0</v>
      </c>
      <c r="K188" s="217"/>
      <c r="L188" s="42"/>
      <c r="M188" s="218" t="s">
        <v>1</v>
      </c>
      <c r="N188" s="219" t="s">
        <v>39</v>
      </c>
      <c r="O188" s="89"/>
      <c r="P188" s="220">
        <f>O188*H188</f>
        <v>0</v>
      </c>
      <c r="Q188" s="220">
        <v>0.0010499999999999999</v>
      </c>
      <c r="R188" s="220">
        <f>Q188*H188</f>
        <v>0.023099999999999999</v>
      </c>
      <c r="S188" s="220">
        <v>0</v>
      </c>
      <c r="T188" s="221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2" t="s">
        <v>190</v>
      </c>
      <c r="AT188" s="222" t="s">
        <v>123</v>
      </c>
      <c r="AU188" s="222" t="s">
        <v>81</v>
      </c>
      <c r="AY188" s="15" t="s">
        <v>121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5" t="s">
        <v>79</v>
      </c>
      <c r="BK188" s="223">
        <f>ROUND(I188*H188,2)</f>
        <v>0</v>
      </c>
      <c r="BL188" s="15" t="s">
        <v>190</v>
      </c>
      <c r="BM188" s="222" t="s">
        <v>328</v>
      </c>
    </row>
    <row r="189" s="2" customFormat="1" ht="21.75" customHeight="1">
      <c r="A189" s="36"/>
      <c r="B189" s="37"/>
      <c r="C189" s="210" t="s">
        <v>329</v>
      </c>
      <c r="D189" s="210" t="s">
        <v>123</v>
      </c>
      <c r="E189" s="211" t="s">
        <v>330</v>
      </c>
      <c r="F189" s="212" t="s">
        <v>331</v>
      </c>
      <c r="G189" s="213" t="s">
        <v>235</v>
      </c>
      <c r="H189" s="214">
        <v>84</v>
      </c>
      <c r="I189" s="215"/>
      <c r="J189" s="216">
        <f>ROUND(I189*H189,2)</f>
        <v>0</v>
      </c>
      <c r="K189" s="217"/>
      <c r="L189" s="42"/>
      <c r="M189" s="218" t="s">
        <v>1</v>
      </c>
      <c r="N189" s="219" t="s">
        <v>39</v>
      </c>
      <c r="O189" s="89"/>
      <c r="P189" s="220">
        <f>O189*H189</f>
        <v>0</v>
      </c>
      <c r="Q189" s="220">
        <v>0.0010499999999999999</v>
      </c>
      <c r="R189" s="220">
        <f>Q189*H189</f>
        <v>0.088200000000000001</v>
      </c>
      <c r="S189" s="220">
        <v>0</v>
      </c>
      <c r="T189" s="221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2" t="s">
        <v>190</v>
      </c>
      <c r="AT189" s="222" t="s">
        <v>123</v>
      </c>
      <c r="AU189" s="222" t="s">
        <v>81</v>
      </c>
      <c r="AY189" s="15" t="s">
        <v>121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5" t="s">
        <v>79</v>
      </c>
      <c r="BK189" s="223">
        <f>ROUND(I189*H189,2)</f>
        <v>0</v>
      </c>
      <c r="BL189" s="15" t="s">
        <v>190</v>
      </c>
      <c r="BM189" s="222" t="s">
        <v>332</v>
      </c>
    </row>
    <row r="190" s="2" customFormat="1" ht="21.75" customHeight="1">
      <c r="A190" s="36"/>
      <c r="B190" s="37"/>
      <c r="C190" s="210" t="s">
        <v>333</v>
      </c>
      <c r="D190" s="210" t="s">
        <v>123</v>
      </c>
      <c r="E190" s="211" t="s">
        <v>334</v>
      </c>
      <c r="F190" s="212" t="s">
        <v>335</v>
      </c>
      <c r="G190" s="213" t="s">
        <v>235</v>
      </c>
      <c r="H190" s="214">
        <v>4</v>
      </c>
      <c r="I190" s="215"/>
      <c r="J190" s="216">
        <f>ROUND(I190*H190,2)</f>
        <v>0</v>
      </c>
      <c r="K190" s="217"/>
      <c r="L190" s="42"/>
      <c r="M190" s="218" t="s">
        <v>1</v>
      </c>
      <c r="N190" s="219" t="s">
        <v>39</v>
      </c>
      <c r="O190" s="89"/>
      <c r="P190" s="220">
        <f>O190*H190</f>
        <v>0</v>
      </c>
      <c r="Q190" s="220">
        <v>0.0010499999999999999</v>
      </c>
      <c r="R190" s="220">
        <f>Q190*H190</f>
        <v>0.0041999999999999997</v>
      </c>
      <c r="S190" s="220">
        <v>0</v>
      </c>
      <c r="T190" s="221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2" t="s">
        <v>190</v>
      </c>
      <c r="AT190" s="222" t="s">
        <v>123</v>
      </c>
      <c r="AU190" s="222" t="s">
        <v>81</v>
      </c>
      <c r="AY190" s="15" t="s">
        <v>121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5" t="s">
        <v>79</v>
      </c>
      <c r="BK190" s="223">
        <f>ROUND(I190*H190,2)</f>
        <v>0</v>
      </c>
      <c r="BL190" s="15" t="s">
        <v>190</v>
      </c>
      <c r="BM190" s="222" t="s">
        <v>336</v>
      </c>
    </row>
    <row r="191" s="2" customFormat="1" ht="16.5" customHeight="1">
      <c r="A191" s="36"/>
      <c r="B191" s="37"/>
      <c r="C191" s="210" t="s">
        <v>337</v>
      </c>
      <c r="D191" s="210" t="s">
        <v>123</v>
      </c>
      <c r="E191" s="211" t="s">
        <v>338</v>
      </c>
      <c r="F191" s="212" t="s">
        <v>339</v>
      </c>
      <c r="G191" s="213" t="s">
        <v>235</v>
      </c>
      <c r="H191" s="214">
        <v>2</v>
      </c>
      <c r="I191" s="215"/>
      <c r="J191" s="216">
        <f>ROUND(I191*H191,2)</f>
        <v>0</v>
      </c>
      <c r="K191" s="217"/>
      <c r="L191" s="42"/>
      <c r="M191" s="218" t="s">
        <v>1</v>
      </c>
      <c r="N191" s="219" t="s">
        <v>39</v>
      </c>
      <c r="O191" s="89"/>
      <c r="P191" s="220">
        <f>O191*H191</f>
        <v>0</v>
      </c>
      <c r="Q191" s="220">
        <v>0.0010499999999999999</v>
      </c>
      <c r="R191" s="220">
        <f>Q191*H191</f>
        <v>0.0020999999999999999</v>
      </c>
      <c r="S191" s="220">
        <v>0</v>
      </c>
      <c r="T191" s="221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2" t="s">
        <v>190</v>
      </c>
      <c r="AT191" s="222" t="s">
        <v>123</v>
      </c>
      <c r="AU191" s="222" t="s">
        <v>81</v>
      </c>
      <c r="AY191" s="15" t="s">
        <v>121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5" t="s">
        <v>79</v>
      </c>
      <c r="BK191" s="223">
        <f>ROUND(I191*H191,2)</f>
        <v>0</v>
      </c>
      <c r="BL191" s="15" t="s">
        <v>190</v>
      </c>
      <c r="BM191" s="222" t="s">
        <v>340</v>
      </c>
    </row>
    <row r="192" s="2" customFormat="1" ht="16.5" customHeight="1">
      <c r="A192" s="36"/>
      <c r="B192" s="37"/>
      <c r="C192" s="210" t="s">
        <v>341</v>
      </c>
      <c r="D192" s="210" t="s">
        <v>123</v>
      </c>
      <c r="E192" s="211" t="s">
        <v>342</v>
      </c>
      <c r="F192" s="212" t="s">
        <v>343</v>
      </c>
      <c r="G192" s="213" t="s">
        <v>235</v>
      </c>
      <c r="H192" s="214">
        <v>2</v>
      </c>
      <c r="I192" s="215"/>
      <c r="J192" s="216">
        <f>ROUND(I192*H192,2)</f>
        <v>0</v>
      </c>
      <c r="K192" s="217"/>
      <c r="L192" s="42"/>
      <c r="M192" s="218" t="s">
        <v>1</v>
      </c>
      <c r="N192" s="219" t="s">
        <v>39</v>
      </c>
      <c r="O192" s="89"/>
      <c r="P192" s="220">
        <f>O192*H192</f>
        <v>0</v>
      </c>
      <c r="Q192" s="220">
        <v>0.0010499999999999999</v>
      </c>
      <c r="R192" s="220">
        <f>Q192*H192</f>
        <v>0.0020999999999999999</v>
      </c>
      <c r="S192" s="220">
        <v>0</v>
      </c>
      <c r="T192" s="221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2" t="s">
        <v>190</v>
      </c>
      <c r="AT192" s="222" t="s">
        <v>123</v>
      </c>
      <c r="AU192" s="222" t="s">
        <v>81</v>
      </c>
      <c r="AY192" s="15" t="s">
        <v>121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5" t="s">
        <v>79</v>
      </c>
      <c r="BK192" s="223">
        <f>ROUND(I192*H192,2)</f>
        <v>0</v>
      </c>
      <c r="BL192" s="15" t="s">
        <v>190</v>
      </c>
      <c r="BM192" s="222" t="s">
        <v>344</v>
      </c>
    </row>
    <row r="193" s="2" customFormat="1" ht="16.5" customHeight="1">
      <c r="A193" s="36"/>
      <c r="B193" s="37"/>
      <c r="C193" s="210" t="s">
        <v>345</v>
      </c>
      <c r="D193" s="210" t="s">
        <v>123</v>
      </c>
      <c r="E193" s="211" t="s">
        <v>346</v>
      </c>
      <c r="F193" s="212" t="s">
        <v>347</v>
      </c>
      <c r="G193" s="213" t="s">
        <v>235</v>
      </c>
      <c r="H193" s="214">
        <v>4</v>
      </c>
      <c r="I193" s="215"/>
      <c r="J193" s="216">
        <f>ROUND(I193*H193,2)</f>
        <v>0</v>
      </c>
      <c r="K193" s="217"/>
      <c r="L193" s="42"/>
      <c r="M193" s="218" t="s">
        <v>1</v>
      </c>
      <c r="N193" s="219" t="s">
        <v>39</v>
      </c>
      <c r="O193" s="89"/>
      <c r="P193" s="220">
        <f>O193*H193</f>
        <v>0</v>
      </c>
      <c r="Q193" s="220">
        <v>0.0010499999999999999</v>
      </c>
      <c r="R193" s="220">
        <f>Q193*H193</f>
        <v>0.0041999999999999997</v>
      </c>
      <c r="S193" s="220">
        <v>0</v>
      </c>
      <c r="T193" s="221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2" t="s">
        <v>190</v>
      </c>
      <c r="AT193" s="222" t="s">
        <v>123</v>
      </c>
      <c r="AU193" s="222" t="s">
        <v>81</v>
      </c>
      <c r="AY193" s="15" t="s">
        <v>121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5" t="s">
        <v>79</v>
      </c>
      <c r="BK193" s="223">
        <f>ROUND(I193*H193,2)</f>
        <v>0</v>
      </c>
      <c r="BL193" s="15" t="s">
        <v>190</v>
      </c>
      <c r="BM193" s="222" t="s">
        <v>348</v>
      </c>
    </row>
    <row r="194" s="2" customFormat="1" ht="16.5" customHeight="1">
      <c r="A194" s="36"/>
      <c r="B194" s="37"/>
      <c r="C194" s="210" t="s">
        <v>349</v>
      </c>
      <c r="D194" s="210" t="s">
        <v>123</v>
      </c>
      <c r="E194" s="211" t="s">
        <v>350</v>
      </c>
      <c r="F194" s="212" t="s">
        <v>351</v>
      </c>
      <c r="G194" s="213" t="s">
        <v>235</v>
      </c>
      <c r="H194" s="214">
        <v>2</v>
      </c>
      <c r="I194" s="215"/>
      <c r="J194" s="216">
        <f>ROUND(I194*H194,2)</f>
        <v>0</v>
      </c>
      <c r="K194" s="217"/>
      <c r="L194" s="42"/>
      <c r="M194" s="218" t="s">
        <v>1</v>
      </c>
      <c r="N194" s="219" t="s">
        <v>39</v>
      </c>
      <c r="O194" s="89"/>
      <c r="P194" s="220">
        <f>O194*H194</f>
        <v>0</v>
      </c>
      <c r="Q194" s="220">
        <v>0.0010499999999999999</v>
      </c>
      <c r="R194" s="220">
        <f>Q194*H194</f>
        <v>0.0020999999999999999</v>
      </c>
      <c r="S194" s="220">
        <v>0</v>
      </c>
      <c r="T194" s="221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2" t="s">
        <v>190</v>
      </c>
      <c r="AT194" s="222" t="s">
        <v>123</v>
      </c>
      <c r="AU194" s="222" t="s">
        <v>81</v>
      </c>
      <c r="AY194" s="15" t="s">
        <v>121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5" t="s">
        <v>79</v>
      </c>
      <c r="BK194" s="223">
        <f>ROUND(I194*H194,2)</f>
        <v>0</v>
      </c>
      <c r="BL194" s="15" t="s">
        <v>190</v>
      </c>
      <c r="BM194" s="222" t="s">
        <v>352</v>
      </c>
    </row>
    <row r="195" s="2" customFormat="1" ht="16.5" customHeight="1">
      <c r="A195" s="36"/>
      <c r="B195" s="37"/>
      <c r="C195" s="210" t="s">
        <v>353</v>
      </c>
      <c r="D195" s="210" t="s">
        <v>123</v>
      </c>
      <c r="E195" s="211" t="s">
        <v>354</v>
      </c>
      <c r="F195" s="212" t="s">
        <v>355</v>
      </c>
      <c r="G195" s="213" t="s">
        <v>235</v>
      </c>
      <c r="H195" s="214">
        <v>176</v>
      </c>
      <c r="I195" s="215"/>
      <c r="J195" s="216">
        <f>ROUND(I195*H195,2)</f>
        <v>0</v>
      </c>
      <c r="K195" s="217"/>
      <c r="L195" s="42"/>
      <c r="M195" s="218" t="s">
        <v>1</v>
      </c>
      <c r="N195" s="219" t="s">
        <v>39</v>
      </c>
      <c r="O195" s="89"/>
      <c r="P195" s="220">
        <f>O195*H195</f>
        <v>0</v>
      </c>
      <c r="Q195" s="220">
        <v>0.0010499999999999999</v>
      </c>
      <c r="R195" s="220">
        <f>Q195*H195</f>
        <v>0.18479999999999999</v>
      </c>
      <c r="S195" s="220">
        <v>0</v>
      </c>
      <c r="T195" s="221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2" t="s">
        <v>190</v>
      </c>
      <c r="AT195" s="222" t="s">
        <v>123</v>
      </c>
      <c r="AU195" s="222" t="s">
        <v>81</v>
      </c>
      <c r="AY195" s="15" t="s">
        <v>121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5" t="s">
        <v>79</v>
      </c>
      <c r="BK195" s="223">
        <f>ROUND(I195*H195,2)</f>
        <v>0</v>
      </c>
      <c r="BL195" s="15" t="s">
        <v>190</v>
      </c>
      <c r="BM195" s="222" t="s">
        <v>356</v>
      </c>
    </row>
    <row r="196" s="2" customFormat="1" ht="21.75" customHeight="1">
      <c r="A196" s="36"/>
      <c r="B196" s="37"/>
      <c r="C196" s="210" t="s">
        <v>357</v>
      </c>
      <c r="D196" s="210" t="s">
        <v>123</v>
      </c>
      <c r="E196" s="211" t="s">
        <v>358</v>
      </c>
      <c r="F196" s="212" t="s">
        <v>359</v>
      </c>
      <c r="G196" s="213" t="s">
        <v>135</v>
      </c>
      <c r="H196" s="214">
        <v>420</v>
      </c>
      <c r="I196" s="215"/>
      <c r="J196" s="216">
        <f>ROUND(I196*H196,2)</f>
        <v>0</v>
      </c>
      <c r="K196" s="217"/>
      <c r="L196" s="42"/>
      <c r="M196" s="218" t="s">
        <v>1</v>
      </c>
      <c r="N196" s="219" t="s">
        <v>39</v>
      </c>
      <c r="O196" s="89"/>
      <c r="P196" s="220">
        <f>O196*H196</f>
        <v>0</v>
      </c>
      <c r="Q196" s="220">
        <v>0.0010499999999999999</v>
      </c>
      <c r="R196" s="220">
        <f>Q196*H196</f>
        <v>0.44099999999999995</v>
      </c>
      <c r="S196" s="220">
        <v>0</v>
      </c>
      <c r="T196" s="221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2" t="s">
        <v>190</v>
      </c>
      <c r="AT196" s="222" t="s">
        <v>123</v>
      </c>
      <c r="AU196" s="222" t="s">
        <v>81</v>
      </c>
      <c r="AY196" s="15" t="s">
        <v>121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5" t="s">
        <v>79</v>
      </c>
      <c r="BK196" s="223">
        <f>ROUND(I196*H196,2)</f>
        <v>0</v>
      </c>
      <c r="BL196" s="15" t="s">
        <v>190</v>
      </c>
      <c r="BM196" s="222" t="s">
        <v>360</v>
      </c>
    </row>
    <row r="197" s="2" customFormat="1" ht="16.5" customHeight="1">
      <c r="A197" s="36"/>
      <c r="B197" s="37"/>
      <c r="C197" s="210" t="s">
        <v>361</v>
      </c>
      <c r="D197" s="210" t="s">
        <v>123</v>
      </c>
      <c r="E197" s="211" t="s">
        <v>362</v>
      </c>
      <c r="F197" s="212" t="s">
        <v>363</v>
      </c>
      <c r="G197" s="213" t="s">
        <v>193</v>
      </c>
      <c r="H197" s="214">
        <v>1</v>
      </c>
      <c r="I197" s="215"/>
      <c r="J197" s="216">
        <f>ROUND(I197*H197,2)</f>
        <v>0</v>
      </c>
      <c r="K197" s="217"/>
      <c r="L197" s="42"/>
      <c r="M197" s="218" t="s">
        <v>1</v>
      </c>
      <c r="N197" s="219" t="s">
        <v>39</v>
      </c>
      <c r="O197" s="89"/>
      <c r="P197" s="220">
        <f>O197*H197</f>
        <v>0</v>
      </c>
      <c r="Q197" s="220">
        <v>0.0010499999999999999</v>
      </c>
      <c r="R197" s="220">
        <f>Q197*H197</f>
        <v>0.0010499999999999999</v>
      </c>
      <c r="S197" s="220">
        <v>0</v>
      </c>
      <c r="T197" s="221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2" t="s">
        <v>190</v>
      </c>
      <c r="AT197" s="222" t="s">
        <v>123</v>
      </c>
      <c r="AU197" s="222" t="s">
        <v>81</v>
      </c>
      <c r="AY197" s="15" t="s">
        <v>121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5" t="s">
        <v>79</v>
      </c>
      <c r="BK197" s="223">
        <f>ROUND(I197*H197,2)</f>
        <v>0</v>
      </c>
      <c r="BL197" s="15" t="s">
        <v>190</v>
      </c>
      <c r="BM197" s="222" t="s">
        <v>364</v>
      </c>
    </row>
    <row r="198" s="2" customFormat="1" ht="16.5" customHeight="1">
      <c r="A198" s="36"/>
      <c r="B198" s="37"/>
      <c r="C198" s="210" t="s">
        <v>365</v>
      </c>
      <c r="D198" s="210" t="s">
        <v>123</v>
      </c>
      <c r="E198" s="211" t="s">
        <v>366</v>
      </c>
      <c r="F198" s="212" t="s">
        <v>367</v>
      </c>
      <c r="G198" s="213" t="s">
        <v>193</v>
      </c>
      <c r="H198" s="214">
        <v>1</v>
      </c>
      <c r="I198" s="215"/>
      <c r="J198" s="216">
        <f>ROUND(I198*H198,2)</f>
        <v>0</v>
      </c>
      <c r="K198" s="217"/>
      <c r="L198" s="42"/>
      <c r="M198" s="218" t="s">
        <v>1</v>
      </c>
      <c r="N198" s="219" t="s">
        <v>39</v>
      </c>
      <c r="O198" s="89"/>
      <c r="P198" s="220">
        <f>O198*H198</f>
        <v>0</v>
      </c>
      <c r="Q198" s="220">
        <v>0.0010499999999999999</v>
      </c>
      <c r="R198" s="220">
        <f>Q198*H198</f>
        <v>0.0010499999999999999</v>
      </c>
      <c r="S198" s="220">
        <v>0</v>
      </c>
      <c r="T198" s="221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2" t="s">
        <v>190</v>
      </c>
      <c r="AT198" s="222" t="s">
        <v>123</v>
      </c>
      <c r="AU198" s="222" t="s">
        <v>81</v>
      </c>
      <c r="AY198" s="15" t="s">
        <v>121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5" t="s">
        <v>79</v>
      </c>
      <c r="BK198" s="223">
        <f>ROUND(I198*H198,2)</f>
        <v>0</v>
      </c>
      <c r="BL198" s="15" t="s">
        <v>190</v>
      </c>
      <c r="BM198" s="222" t="s">
        <v>368</v>
      </c>
    </row>
    <row r="199" s="2" customFormat="1" ht="16.5" customHeight="1">
      <c r="A199" s="36"/>
      <c r="B199" s="37"/>
      <c r="C199" s="210" t="s">
        <v>369</v>
      </c>
      <c r="D199" s="210" t="s">
        <v>123</v>
      </c>
      <c r="E199" s="211" t="s">
        <v>370</v>
      </c>
      <c r="F199" s="212" t="s">
        <v>371</v>
      </c>
      <c r="G199" s="213" t="s">
        <v>193</v>
      </c>
      <c r="H199" s="214">
        <v>1</v>
      </c>
      <c r="I199" s="215"/>
      <c r="J199" s="216">
        <f>ROUND(I199*H199,2)</f>
        <v>0</v>
      </c>
      <c r="K199" s="217"/>
      <c r="L199" s="42"/>
      <c r="M199" s="218" t="s">
        <v>1</v>
      </c>
      <c r="N199" s="219" t="s">
        <v>39</v>
      </c>
      <c r="O199" s="89"/>
      <c r="P199" s="220">
        <f>O199*H199</f>
        <v>0</v>
      </c>
      <c r="Q199" s="220">
        <v>0.0010499999999999999</v>
      </c>
      <c r="R199" s="220">
        <f>Q199*H199</f>
        <v>0.0010499999999999999</v>
      </c>
      <c r="S199" s="220">
        <v>0</v>
      </c>
      <c r="T199" s="221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2" t="s">
        <v>190</v>
      </c>
      <c r="AT199" s="222" t="s">
        <v>123</v>
      </c>
      <c r="AU199" s="222" t="s">
        <v>81</v>
      </c>
      <c r="AY199" s="15" t="s">
        <v>121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5" t="s">
        <v>79</v>
      </c>
      <c r="BK199" s="223">
        <f>ROUND(I199*H199,2)</f>
        <v>0</v>
      </c>
      <c r="BL199" s="15" t="s">
        <v>190</v>
      </c>
      <c r="BM199" s="222" t="s">
        <v>372</v>
      </c>
    </row>
    <row r="200" s="2" customFormat="1" ht="16.5" customHeight="1">
      <c r="A200" s="36"/>
      <c r="B200" s="37"/>
      <c r="C200" s="210" t="s">
        <v>373</v>
      </c>
      <c r="D200" s="210" t="s">
        <v>123</v>
      </c>
      <c r="E200" s="211" t="s">
        <v>374</v>
      </c>
      <c r="F200" s="212" t="s">
        <v>375</v>
      </c>
      <c r="G200" s="213" t="s">
        <v>193</v>
      </c>
      <c r="H200" s="214">
        <v>4</v>
      </c>
      <c r="I200" s="215"/>
      <c r="J200" s="216">
        <f>ROUND(I200*H200,2)</f>
        <v>0</v>
      </c>
      <c r="K200" s="217"/>
      <c r="L200" s="42"/>
      <c r="M200" s="218" t="s">
        <v>1</v>
      </c>
      <c r="N200" s="219" t="s">
        <v>39</v>
      </c>
      <c r="O200" s="89"/>
      <c r="P200" s="220">
        <f>O200*H200</f>
        <v>0</v>
      </c>
      <c r="Q200" s="220">
        <v>0.0010499999999999999</v>
      </c>
      <c r="R200" s="220">
        <f>Q200*H200</f>
        <v>0.0041999999999999997</v>
      </c>
      <c r="S200" s="220">
        <v>0</v>
      </c>
      <c r="T200" s="221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2" t="s">
        <v>190</v>
      </c>
      <c r="AT200" s="222" t="s">
        <v>123</v>
      </c>
      <c r="AU200" s="222" t="s">
        <v>81</v>
      </c>
      <c r="AY200" s="15" t="s">
        <v>121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5" t="s">
        <v>79</v>
      </c>
      <c r="BK200" s="223">
        <f>ROUND(I200*H200,2)</f>
        <v>0</v>
      </c>
      <c r="BL200" s="15" t="s">
        <v>190</v>
      </c>
      <c r="BM200" s="222" t="s">
        <v>376</v>
      </c>
    </row>
    <row r="201" s="2" customFormat="1" ht="16.5" customHeight="1">
      <c r="A201" s="36"/>
      <c r="B201" s="37"/>
      <c r="C201" s="210" t="s">
        <v>377</v>
      </c>
      <c r="D201" s="210" t="s">
        <v>123</v>
      </c>
      <c r="E201" s="211" t="s">
        <v>378</v>
      </c>
      <c r="F201" s="212" t="s">
        <v>379</v>
      </c>
      <c r="G201" s="213" t="s">
        <v>193</v>
      </c>
      <c r="H201" s="214">
        <v>1</v>
      </c>
      <c r="I201" s="215"/>
      <c r="J201" s="216">
        <f>ROUND(I201*H201,2)</f>
        <v>0</v>
      </c>
      <c r="K201" s="217"/>
      <c r="L201" s="42"/>
      <c r="M201" s="218" t="s">
        <v>1</v>
      </c>
      <c r="N201" s="219" t="s">
        <v>39</v>
      </c>
      <c r="O201" s="89"/>
      <c r="P201" s="220">
        <f>O201*H201</f>
        <v>0</v>
      </c>
      <c r="Q201" s="220">
        <v>0.0010499999999999999</v>
      </c>
      <c r="R201" s="220">
        <f>Q201*H201</f>
        <v>0.0010499999999999999</v>
      </c>
      <c r="S201" s="220">
        <v>0</v>
      </c>
      <c r="T201" s="221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2" t="s">
        <v>190</v>
      </c>
      <c r="AT201" s="222" t="s">
        <v>123</v>
      </c>
      <c r="AU201" s="222" t="s">
        <v>81</v>
      </c>
      <c r="AY201" s="15" t="s">
        <v>121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5" t="s">
        <v>79</v>
      </c>
      <c r="BK201" s="223">
        <f>ROUND(I201*H201,2)</f>
        <v>0</v>
      </c>
      <c r="BL201" s="15" t="s">
        <v>190</v>
      </c>
      <c r="BM201" s="222" t="s">
        <v>380</v>
      </c>
    </row>
    <row r="202" s="2" customFormat="1" ht="24.15" customHeight="1">
      <c r="A202" s="36"/>
      <c r="B202" s="37"/>
      <c r="C202" s="210" t="s">
        <v>381</v>
      </c>
      <c r="D202" s="210" t="s">
        <v>123</v>
      </c>
      <c r="E202" s="211" t="s">
        <v>382</v>
      </c>
      <c r="F202" s="212" t="s">
        <v>383</v>
      </c>
      <c r="G202" s="213" t="s">
        <v>135</v>
      </c>
      <c r="H202" s="214">
        <v>4</v>
      </c>
      <c r="I202" s="215"/>
      <c r="J202" s="216">
        <f>ROUND(I202*H202,2)</f>
        <v>0</v>
      </c>
      <c r="K202" s="217"/>
      <c r="L202" s="42"/>
      <c r="M202" s="218" t="s">
        <v>1</v>
      </c>
      <c r="N202" s="219" t="s">
        <v>39</v>
      </c>
      <c r="O202" s="89"/>
      <c r="P202" s="220">
        <f>O202*H202</f>
        <v>0</v>
      </c>
      <c r="Q202" s="220">
        <v>0.0010499999999999999</v>
      </c>
      <c r="R202" s="220">
        <f>Q202*H202</f>
        <v>0.0041999999999999997</v>
      </c>
      <c r="S202" s="220">
        <v>0</v>
      </c>
      <c r="T202" s="221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2" t="s">
        <v>190</v>
      </c>
      <c r="AT202" s="222" t="s">
        <v>123</v>
      </c>
      <c r="AU202" s="222" t="s">
        <v>81</v>
      </c>
      <c r="AY202" s="15" t="s">
        <v>121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5" t="s">
        <v>79</v>
      </c>
      <c r="BK202" s="223">
        <f>ROUND(I202*H202,2)</f>
        <v>0</v>
      </c>
      <c r="BL202" s="15" t="s">
        <v>190</v>
      </c>
      <c r="BM202" s="222" t="s">
        <v>384</v>
      </c>
    </row>
    <row r="203" s="2" customFormat="1" ht="24.15" customHeight="1">
      <c r="A203" s="36"/>
      <c r="B203" s="37"/>
      <c r="C203" s="210" t="s">
        <v>385</v>
      </c>
      <c r="D203" s="210" t="s">
        <v>123</v>
      </c>
      <c r="E203" s="211" t="s">
        <v>386</v>
      </c>
      <c r="F203" s="212" t="s">
        <v>387</v>
      </c>
      <c r="G203" s="213" t="s">
        <v>388</v>
      </c>
      <c r="H203" s="214">
        <v>2</v>
      </c>
      <c r="I203" s="215"/>
      <c r="J203" s="216">
        <f>ROUND(I203*H203,2)</f>
        <v>0</v>
      </c>
      <c r="K203" s="217"/>
      <c r="L203" s="42"/>
      <c r="M203" s="218" t="s">
        <v>1</v>
      </c>
      <c r="N203" s="219" t="s">
        <v>39</v>
      </c>
      <c r="O203" s="89"/>
      <c r="P203" s="220">
        <f>O203*H203</f>
        <v>0</v>
      </c>
      <c r="Q203" s="220">
        <v>0.0010499999999999999</v>
      </c>
      <c r="R203" s="220">
        <f>Q203*H203</f>
        <v>0.0020999999999999999</v>
      </c>
      <c r="S203" s="220">
        <v>0</v>
      </c>
      <c r="T203" s="221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2" t="s">
        <v>190</v>
      </c>
      <c r="AT203" s="222" t="s">
        <v>123</v>
      </c>
      <c r="AU203" s="222" t="s">
        <v>81</v>
      </c>
      <c r="AY203" s="15" t="s">
        <v>121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5" t="s">
        <v>79</v>
      </c>
      <c r="BK203" s="223">
        <f>ROUND(I203*H203,2)</f>
        <v>0</v>
      </c>
      <c r="BL203" s="15" t="s">
        <v>190</v>
      </c>
      <c r="BM203" s="222" t="s">
        <v>389</v>
      </c>
    </row>
    <row r="204" s="2" customFormat="1" ht="24.15" customHeight="1">
      <c r="A204" s="36"/>
      <c r="B204" s="37"/>
      <c r="C204" s="210" t="s">
        <v>390</v>
      </c>
      <c r="D204" s="210" t="s">
        <v>123</v>
      </c>
      <c r="E204" s="211" t="s">
        <v>391</v>
      </c>
      <c r="F204" s="212" t="s">
        <v>392</v>
      </c>
      <c r="G204" s="213" t="s">
        <v>135</v>
      </c>
      <c r="H204" s="214">
        <v>5</v>
      </c>
      <c r="I204" s="215"/>
      <c r="J204" s="216">
        <f>ROUND(I204*H204,2)</f>
        <v>0</v>
      </c>
      <c r="K204" s="217"/>
      <c r="L204" s="42"/>
      <c r="M204" s="218" t="s">
        <v>1</v>
      </c>
      <c r="N204" s="219" t="s">
        <v>39</v>
      </c>
      <c r="O204" s="89"/>
      <c r="P204" s="220">
        <f>O204*H204</f>
        <v>0</v>
      </c>
      <c r="Q204" s="220">
        <v>0.00141</v>
      </c>
      <c r="R204" s="220">
        <f>Q204*H204</f>
        <v>0.0070499999999999998</v>
      </c>
      <c r="S204" s="220">
        <v>0</v>
      </c>
      <c r="T204" s="221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2" t="s">
        <v>393</v>
      </c>
      <c r="AT204" s="222" t="s">
        <v>123</v>
      </c>
      <c r="AU204" s="222" t="s">
        <v>81</v>
      </c>
      <c r="AY204" s="15" t="s">
        <v>121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5" t="s">
        <v>79</v>
      </c>
      <c r="BK204" s="223">
        <f>ROUND(I204*H204,2)</f>
        <v>0</v>
      </c>
      <c r="BL204" s="15" t="s">
        <v>393</v>
      </c>
      <c r="BM204" s="222" t="s">
        <v>394</v>
      </c>
    </row>
    <row r="205" s="2" customFormat="1" ht="24.15" customHeight="1">
      <c r="A205" s="36"/>
      <c r="B205" s="37"/>
      <c r="C205" s="210" t="s">
        <v>393</v>
      </c>
      <c r="D205" s="210" t="s">
        <v>123</v>
      </c>
      <c r="E205" s="211" t="s">
        <v>395</v>
      </c>
      <c r="F205" s="212" t="s">
        <v>396</v>
      </c>
      <c r="G205" s="213" t="s">
        <v>135</v>
      </c>
      <c r="H205" s="214">
        <v>5</v>
      </c>
      <c r="I205" s="215"/>
      <c r="J205" s="216">
        <f>ROUND(I205*H205,2)</f>
        <v>0</v>
      </c>
      <c r="K205" s="217"/>
      <c r="L205" s="42"/>
      <c r="M205" s="218" t="s">
        <v>1</v>
      </c>
      <c r="N205" s="219" t="s">
        <v>39</v>
      </c>
      <c r="O205" s="89"/>
      <c r="P205" s="220">
        <f>O205*H205</f>
        <v>0</v>
      </c>
      <c r="Q205" s="220">
        <v>0.011310000000000001</v>
      </c>
      <c r="R205" s="220">
        <f>Q205*H205</f>
        <v>0.056550000000000003</v>
      </c>
      <c r="S205" s="220">
        <v>0</v>
      </c>
      <c r="T205" s="221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2" t="s">
        <v>190</v>
      </c>
      <c r="AT205" s="222" t="s">
        <v>123</v>
      </c>
      <c r="AU205" s="222" t="s">
        <v>81</v>
      </c>
      <c r="AY205" s="15" t="s">
        <v>121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5" t="s">
        <v>79</v>
      </c>
      <c r="BK205" s="223">
        <f>ROUND(I205*H205,2)</f>
        <v>0</v>
      </c>
      <c r="BL205" s="15" t="s">
        <v>190</v>
      </c>
      <c r="BM205" s="222" t="s">
        <v>397</v>
      </c>
    </row>
    <row r="206" s="2" customFormat="1" ht="16.5" customHeight="1">
      <c r="A206" s="36"/>
      <c r="B206" s="37"/>
      <c r="C206" s="210" t="s">
        <v>398</v>
      </c>
      <c r="D206" s="210" t="s">
        <v>123</v>
      </c>
      <c r="E206" s="211" t="s">
        <v>399</v>
      </c>
      <c r="F206" s="212" t="s">
        <v>400</v>
      </c>
      <c r="G206" s="213" t="s">
        <v>135</v>
      </c>
      <c r="H206" s="214">
        <v>5</v>
      </c>
      <c r="I206" s="215"/>
      <c r="J206" s="216">
        <f>ROUND(I206*H206,2)</f>
        <v>0</v>
      </c>
      <c r="K206" s="217"/>
      <c r="L206" s="42"/>
      <c r="M206" s="218" t="s">
        <v>1</v>
      </c>
      <c r="N206" s="219" t="s">
        <v>39</v>
      </c>
      <c r="O206" s="89"/>
      <c r="P206" s="220">
        <f>O206*H206</f>
        <v>0</v>
      </c>
      <c r="Q206" s="220">
        <v>0.011310000000000001</v>
      </c>
      <c r="R206" s="220">
        <f>Q206*H206</f>
        <v>0.056550000000000003</v>
      </c>
      <c r="S206" s="220">
        <v>0</v>
      </c>
      <c r="T206" s="221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2" t="s">
        <v>190</v>
      </c>
      <c r="AT206" s="222" t="s">
        <v>123</v>
      </c>
      <c r="AU206" s="222" t="s">
        <v>81</v>
      </c>
      <c r="AY206" s="15" t="s">
        <v>121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5" t="s">
        <v>79</v>
      </c>
      <c r="BK206" s="223">
        <f>ROUND(I206*H206,2)</f>
        <v>0</v>
      </c>
      <c r="BL206" s="15" t="s">
        <v>190</v>
      </c>
      <c r="BM206" s="222" t="s">
        <v>401</v>
      </c>
    </row>
    <row r="207" s="12" customFormat="1" ht="22.8" customHeight="1">
      <c r="A207" s="12"/>
      <c r="B207" s="194"/>
      <c r="C207" s="195"/>
      <c r="D207" s="196" t="s">
        <v>73</v>
      </c>
      <c r="E207" s="208" t="s">
        <v>402</v>
      </c>
      <c r="F207" s="208" t="s">
        <v>403</v>
      </c>
      <c r="G207" s="195"/>
      <c r="H207" s="195"/>
      <c r="I207" s="198"/>
      <c r="J207" s="209">
        <f>BK207</f>
        <v>0</v>
      </c>
      <c r="K207" s="195"/>
      <c r="L207" s="200"/>
      <c r="M207" s="201"/>
      <c r="N207" s="202"/>
      <c r="O207" s="202"/>
      <c r="P207" s="203">
        <f>SUM(P208:P210)</f>
        <v>0</v>
      </c>
      <c r="Q207" s="202"/>
      <c r="R207" s="203">
        <f>SUM(R208:R210)</f>
        <v>0.0040000000000000001</v>
      </c>
      <c r="S207" s="202"/>
      <c r="T207" s="204">
        <f>SUM(T208:T210)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5" t="s">
        <v>81</v>
      </c>
      <c r="AT207" s="206" t="s">
        <v>73</v>
      </c>
      <c r="AU207" s="206" t="s">
        <v>79</v>
      </c>
      <c r="AY207" s="205" t="s">
        <v>121</v>
      </c>
      <c r="BK207" s="207">
        <f>SUM(BK208:BK210)</f>
        <v>0</v>
      </c>
    </row>
    <row r="208" s="2" customFormat="1" ht="16.5" customHeight="1">
      <c r="A208" s="36"/>
      <c r="B208" s="37"/>
      <c r="C208" s="210" t="s">
        <v>404</v>
      </c>
      <c r="D208" s="210" t="s">
        <v>123</v>
      </c>
      <c r="E208" s="211" t="s">
        <v>405</v>
      </c>
      <c r="F208" s="212" t="s">
        <v>406</v>
      </c>
      <c r="G208" s="213" t="s">
        <v>235</v>
      </c>
      <c r="H208" s="214">
        <v>6</v>
      </c>
      <c r="I208" s="215"/>
      <c r="J208" s="216">
        <f>ROUND(I208*H208,2)</f>
        <v>0</v>
      </c>
      <c r="K208" s="217"/>
      <c r="L208" s="42"/>
      <c r="M208" s="218" t="s">
        <v>1</v>
      </c>
      <c r="N208" s="219" t="s">
        <v>39</v>
      </c>
      <c r="O208" s="89"/>
      <c r="P208" s="220">
        <f>O208*H208</f>
        <v>0</v>
      </c>
      <c r="Q208" s="220">
        <v>0.00040000000000000002</v>
      </c>
      <c r="R208" s="220">
        <f>Q208*H208</f>
        <v>0.0024000000000000002</v>
      </c>
      <c r="S208" s="220">
        <v>0</v>
      </c>
      <c r="T208" s="221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2" t="s">
        <v>190</v>
      </c>
      <c r="AT208" s="222" t="s">
        <v>123</v>
      </c>
      <c r="AU208" s="222" t="s">
        <v>81</v>
      </c>
      <c r="AY208" s="15" t="s">
        <v>121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5" t="s">
        <v>79</v>
      </c>
      <c r="BK208" s="223">
        <f>ROUND(I208*H208,2)</f>
        <v>0</v>
      </c>
      <c r="BL208" s="15" t="s">
        <v>190</v>
      </c>
      <c r="BM208" s="222" t="s">
        <v>407</v>
      </c>
    </row>
    <row r="209" s="2" customFormat="1" ht="16.5" customHeight="1">
      <c r="A209" s="36"/>
      <c r="B209" s="37"/>
      <c r="C209" s="210" t="s">
        <v>408</v>
      </c>
      <c r="D209" s="210" t="s">
        <v>123</v>
      </c>
      <c r="E209" s="211" t="s">
        <v>409</v>
      </c>
      <c r="F209" s="212" t="s">
        <v>410</v>
      </c>
      <c r="G209" s="213" t="s">
        <v>235</v>
      </c>
      <c r="H209" s="214">
        <v>2</v>
      </c>
      <c r="I209" s="215"/>
      <c r="J209" s="216">
        <f>ROUND(I209*H209,2)</f>
        <v>0</v>
      </c>
      <c r="K209" s="217"/>
      <c r="L209" s="42"/>
      <c r="M209" s="218" t="s">
        <v>1</v>
      </c>
      <c r="N209" s="219" t="s">
        <v>39</v>
      </c>
      <c r="O209" s="89"/>
      <c r="P209" s="220">
        <f>O209*H209</f>
        <v>0</v>
      </c>
      <c r="Q209" s="220">
        <v>0.00040000000000000002</v>
      </c>
      <c r="R209" s="220">
        <f>Q209*H209</f>
        <v>0.00080000000000000004</v>
      </c>
      <c r="S209" s="220">
        <v>0</v>
      </c>
      <c r="T209" s="221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2" t="s">
        <v>190</v>
      </c>
      <c r="AT209" s="222" t="s">
        <v>123</v>
      </c>
      <c r="AU209" s="222" t="s">
        <v>81</v>
      </c>
      <c r="AY209" s="15" t="s">
        <v>121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5" t="s">
        <v>79</v>
      </c>
      <c r="BK209" s="223">
        <f>ROUND(I209*H209,2)</f>
        <v>0</v>
      </c>
      <c r="BL209" s="15" t="s">
        <v>190</v>
      </c>
      <c r="BM209" s="222" t="s">
        <v>411</v>
      </c>
    </row>
    <row r="210" s="2" customFormat="1" ht="21.75" customHeight="1">
      <c r="A210" s="36"/>
      <c r="B210" s="37"/>
      <c r="C210" s="210" t="s">
        <v>412</v>
      </c>
      <c r="D210" s="210" t="s">
        <v>123</v>
      </c>
      <c r="E210" s="211" t="s">
        <v>413</v>
      </c>
      <c r="F210" s="212" t="s">
        <v>414</v>
      </c>
      <c r="G210" s="213" t="s">
        <v>235</v>
      </c>
      <c r="H210" s="214">
        <v>2</v>
      </c>
      <c r="I210" s="215"/>
      <c r="J210" s="216">
        <f>ROUND(I210*H210,2)</f>
        <v>0</v>
      </c>
      <c r="K210" s="217"/>
      <c r="L210" s="42"/>
      <c r="M210" s="218" t="s">
        <v>1</v>
      </c>
      <c r="N210" s="219" t="s">
        <v>39</v>
      </c>
      <c r="O210" s="89"/>
      <c r="P210" s="220">
        <f>O210*H210</f>
        <v>0</v>
      </c>
      <c r="Q210" s="220">
        <v>0.00040000000000000002</v>
      </c>
      <c r="R210" s="220">
        <f>Q210*H210</f>
        <v>0.00080000000000000004</v>
      </c>
      <c r="S210" s="220">
        <v>0</v>
      </c>
      <c r="T210" s="221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2" t="s">
        <v>190</v>
      </c>
      <c r="AT210" s="222" t="s">
        <v>123</v>
      </c>
      <c r="AU210" s="222" t="s">
        <v>81</v>
      </c>
      <c r="AY210" s="15" t="s">
        <v>121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5" t="s">
        <v>79</v>
      </c>
      <c r="BK210" s="223">
        <f>ROUND(I210*H210,2)</f>
        <v>0</v>
      </c>
      <c r="BL210" s="15" t="s">
        <v>190</v>
      </c>
      <c r="BM210" s="222" t="s">
        <v>415</v>
      </c>
    </row>
    <row r="211" s="12" customFormat="1" ht="25.92" customHeight="1">
      <c r="A211" s="12"/>
      <c r="B211" s="194"/>
      <c r="C211" s="195"/>
      <c r="D211" s="196" t="s">
        <v>73</v>
      </c>
      <c r="E211" s="197" t="s">
        <v>175</v>
      </c>
      <c r="F211" s="197" t="s">
        <v>416</v>
      </c>
      <c r="G211" s="195"/>
      <c r="H211" s="195"/>
      <c r="I211" s="198"/>
      <c r="J211" s="199">
        <f>BK211</f>
        <v>0</v>
      </c>
      <c r="K211" s="195"/>
      <c r="L211" s="200"/>
      <c r="M211" s="201"/>
      <c r="N211" s="202"/>
      <c r="O211" s="202"/>
      <c r="P211" s="203">
        <f>P212</f>
        <v>0</v>
      </c>
      <c r="Q211" s="202"/>
      <c r="R211" s="203">
        <f>R212</f>
        <v>0.043400000000000001</v>
      </c>
      <c r="S211" s="202"/>
      <c r="T211" s="204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5" t="s">
        <v>132</v>
      </c>
      <c r="AT211" s="206" t="s">
        <v>73</v>
      </c>
      <c r="AU211" s="206" t="s">
        <v>74</v>
      </c>
      <c r="AY211" s="205" t="s">
        <v>121</v>
      </c>
      <c r="BK211" s="207">
        <f>BK212</f>
        <v>0</v>
      </c>
    </row>
    <row r="212" s="12" customFormat="1" ht="22.8" customHeight="1">
      <c r="A212" s="12"/>
      <c r="B212" s="194"/>
      <c r="C212" s="195"/>
      <c r="D212" s="196" t="s">
        <v>73</v>
      </c>
      <c r="E212" s="208" t="s">
        <v>417</v>
      </c>
      <c r="F212" s="208" t="s">
        <v>418</v>
      </c>
      <c r="G212" s="195"/>
      <c r="H212" s="195"/>
      <c r="I212" s="198"/>
      <c r="J212" s="209">
        <f>BK212</f>
        <v>0</v>
      </c>
      <c r="K212" s="195"/>
      <c r="L212" s="200"/>
      <c r="M212" s="201"/>
      <c r="N212" s="202"/>
      <c r="O212" s="202"/>
      <c r="P212" s="203">
        <f>SUM(P213:P216)</f>
        <v>0</v>
      </c>
      <c r="Q212" s="202"/>
      <c r="R212" s="203">
        <f>SUM(R213:R216)</f>
        <v>0.043400000000000001</v>
      </c>
      <c r="S212" s="202"/>
      <c r="T212" s="204">
        <f>SUM(T213:T216)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5" t="s">
        <v>132</v>
      </c>
      <c r="AT212" s="206" t="s">
        <v>73</v>
      </c>
      <c r="AU212" s="206" t="s">
        <v>79</v>
      </c>
      <c r="AY212" s="205" t="s">
        <v>121</v>
      </c>
      <c r="BK212" s="207">
        <f>SUM(BK213:BK216)</f>
        <v>0</v>
      </c>
    </row>
    <row r="213" s="2" customFormat="1" ht="24.15" customHeight="1">
      <c r="A213" s="36"/>
      <c r="B213" s="37"/>
      <c r="C213" s="210" t="s">
        <v>419</v>
      </c>
      <c r="D213" s="210" t="s">
        <v>123</v>
      </c>
      <c r="E213" s="211" t="s">
        <v>420</v>
      </c>
      <c r="F213" s="212" t="s">
        <v>421</v>
      </c>
      <c r="G213" s="213" t="s">
        <v>235</v>
      </c>
      <c r="H213" s="214">
        <v>10</v>
      </c>
      <c r="I213" s="215"/>
      <c r="J213" s="216">
        <f>ROUND(I213*H213,2)</f>
        <v>0</v>
      </c>
      <c r="K213" s="217"/>
      <c r="L213" s="42"/>
      <c r="M213" s="218" t="s">
        <v>1</v>
      </c>
      <c r="N213" s="219" t="s">
        <v>39</v>
      </c>
      <c r="O213" s="89"/>
      <c r="P213" s="220">
        <f>O213*H213</f>
        <v>0</v>
      </c>
      <c r="Q213" s="220">
        <v>0.00020000000000000001</v>
      </c>
      <c r="R213" s="220">
        <f>Q213*H213</f>
        <v>0.002</v>
      </c>
      <c r="S213" s="220">
        <v>0</v>
      </c>
      <c r="T213" s="221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2" t="s">
        <v>393</v>
      </c>
      <c r="AT213" s="222" t="s">
        <v>123</v>
      </c>
      <c r="AU213" s="222" t="s">
        <v>81</v>
      </c>
      <c r="AY213" s="15" t="s">
        <v>121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5" t="s">
        <v>79</v>
      </c>
      <c r="BK213" s="223">
        <f>ROUND(I213*H213,2)</f>
        <v>0</v>
      </c>
      <c r="BL213" s="15" t="s">
        <v>393</v>
      </c>
      <c r="BM213" s="222" t="s">
        <v>422</v>
      </c>
    </row>
    <row r="214" s="2" customFormat="1" ht="16.5" customHeight="1">
      <c r="A214" s="36"/>
      <c r="B214" s="37"/>
      <c r="C214" s="210" t="s">
        <v>423</v>
      </c>
      <c r="D214" s="210" t="s">
        <v>123</v>
      </c>
      <c r="E214" s="211" t="s">
        <v>424</v>
      </c>
      <c r="F214" s="212" t="s">
        <v>425</v>
      </c>
      <c r="G214" s="213" t="s">
        <v>135</v>
      </c>
      <c r="H214" s="214">
        <v>80</v>
      </c>
      <c r="I214" s="215"/>
      <c r="J214" s="216">
        <f>ROUND(I214*H214,2)</f>
        <v>0</v>
      </c>
      <c r="K214" s="217"/>
      <c r="L214" s="42"/>
      <c r="M214" s="218" t="s">
        <v>1</v>
      </c>
      <c r="N214" s="219" t="s">
        <v>39</v>
      </c>
      <c r="O214" s="89"/>
      <c r="P214" s="220">
        <f>O214*H214</f>
        <v>0</v>
      </c>
      <c r="Q214" s="220">
        <v>9.0000000000000006E-05</v>
      </c>
      <c r="R214" s="220">
        <f>Q214*H214</f>
        <v>0.0072000000000000007</v>
      </c>
      <c r="S214" s="220">
        <v>0</v>
      </c>
      <c r="T214" s="221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2" t="s">
        <v>393</v>
      </c>
      <c r="AT214" s="222" t="s">
        <v>123</v>
      </c>
      <c r="AU214" s="222" t="s">
        <v>81</v>
      </c>
      <c r="AY214" s="15" t="s">
        <v>121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5" t="s">
        <v>79</v>
      </c>
      <c r="BK214" s="223">
        <f>ROUND(I214*H214,2)</f>
        <v>0</v>
      </c>
      <c r="BL214" s="15" t="s">
        <v>393</v>
      </c>
      <c r="BM214" s="222" t="s">
        <v>426</v>
      </c>
    </row>
    <row r="215" s="2" customFormat="1" ht="16.5" customHeight="1">
      <c r="A215" s="36"/>
      <c r="B215" s="37"/>
      <c r="C215" s="210" t="s">
        <v>427</v>
      </c>
      <c r="D215" s="210" t="s">
        <v>123</v>
      </c>
      <c r="E215" s="211" t="s">
        <v>428</v>
      </c>
      <c r="F215" s="212" t="s">
        <v>429</v>
      </c>
      <c r="G215" s="213" t="s">
        <v>135</v>
      </c>
      <c r="H215" s="214">
        <v>378</v>
      </c>
      <c r="I215" s="215"/>
      <c r="J215" s="216">
        <f>ROUND(I215*H215,2)</f>
        <v>0</v>
      </c>
      <c r="K215" s="217"/>
      <c r="L215" s="42"/>
      <c r="M215" s="218" t="s">
        <v>1</v>
      </c>
      <c r="N215" s="219" t="s">
        <v>39</v>
      </c>
      <c r="O215" s="89"/>
      <c r="P215" s="220">
        <f>O215*H215</f>
        <v>0</v>
      </c>
      <c r="Q215" s="220">
        <v>9.0000000000000006E-05</v>
      </c>
      <c r="R215" s="220">
        <f>Q215*H215</f>
        <v>0.034020000000000002</v>
      </c>
      <c r="S215" s="220">
        <v>0</v>
      </c>
      <c r="T215" s="221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2" t="s">
        <v>393</v>
      </c>
      <c r="AT215" s="222" t="s">
        <v>123</v>
      </c>
      <c r="AU215" s="222" t="s">
        <v>81</v>
      </c>
      <c r="AY215" s="15" t="s">
        <v>121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5" t="s">
        <v>79</v>
      </c>
      <c r="BK215" s="223">
        <f>ROUND(I215*H215,2)</f>
        <v>0</v>
      </c>
      <c r="BL215" s="15" t="s">
        <v>393</v>
      </c>
      <c r="BM215" s="222" t="s">
        <v>430</v>
      </c>
    </row>
    <row r="216" s="2" customFormat="1" ht="24.15" customHeight="1">
      <c r="A216" s="36"/>
      <c r="B216" s="37"/>
      <c r="C216" s="210" t="s">
        <v>431</v>
      </c>
      <c r="D216" s="210" t="s">
        <v>123</v>
      </c>
      <c r="E216" s="211" t="s">
        <v>432</v>
      </c>
      <c r="F216" s="212" t="s">
        <v>433</v>
      </c>
      <c r="G216" s="213" t="s">
        <v>193</v>
      </c>
      <c r="H216" s="214">
        <v>2</v>
      </c>
      <c r="I216" s="215"/>
      <c r="J216" s="216">
        <f>ROUND(I216*H216,2)</f>
        <v>0</v>
      </c>
      <c r="K216" s="217"/>
      <c r="L216" s="42"/>
      <c r="M216" s="218" t="s">
        <v>1</v>
      </c>
      <c r="N216" s="219" t="s">
        <v>39</v>
      </c>
      <c r="O216" s="89"/>
      <c r="P216" s="220">
        <f>O216*H216</f>
        <v>0</v>
      </c>
      <c r="Q216" s="220">
        <v>9.0000000000000006E-05</v>
      </c>
      <c r="R216" s="220">
        <f>Q216*H216</f>
        <v>0.00018000000000000001</v>
      </c>
      <c r="S216" s="220">
        <v>0</v>
      </c>
      <c r="T216" s="221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2" t="s">
        <v>393</v>
      </c>
      <c r="AT216" s="222" t="s">
        <v>123</v>
      </c>
      <c r="AU216" s="222" t="s">
        <v>81</v>
      </c>
      <c r="AY216" s="15" t="s">
        <v>121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5" t="s">
        <v>79</v>
      </c>
      <c r="BK216" s="223">
        <f>ROUND(I216*H216,2)</f>
        <v>0</v>
      </c>
      <c r="BL216" s="15" t="s">
        <v>393</v>
      </c>
      <c r="BM216" s="222" t="s">
        <v>434</v>
      </c>
    </row>
    <row r="217" s="12" customFormat="1" ht="25.92" customHeight="1">
      <c r="A217" s="12"/>
      <c r="B217" s="194"/>
      <c r="C217" s="195"/>
      <c r="D217" s="196" t="s">
        <v>73</v>
      </c>
      <c r="E217" s="197" t="s">
        <v>435</v>
      </c>
      <c r="F217" s="197" t="s">
        <v>436</v>
      </c>
      <c r="G217" s="195"/>
      <c r="H217" s="195"/>
      <c r="I217" s="198"/>
      <c r="J217" s="199">
        <f>BK217</f>
        <v>0</v>
      </c>
      <c r="K217" s="195"/>
      <c r="L217" s="200"/>
      <c r="M217" s="201"/>
      <c r="N217" s="202"/>
      <c r="O217" s="202"/>
      <c r="P217" s="203">
        <f>P218+P225+P228+P233</f>
        <v>0</v>
      </c>
      <c r="Q217" s="202"/>
      <c r="R217" s="203">
        <f>R218+R225+R228+R233</f>
        <v>0</v>
      </c>
      <c r="S217" s="202"/>
      <c r="T217" s="204">
        <f>T218+T225+T228+T233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5" t="s">
        <v>140</v>
      </c>
      <c r="AT217" s="206" t="s">
        <v>73</v>
      </c>
      <c r="AU217" s="206" t="s">
        <v>74</v>
      </c>
      <c r="AY217" s="205" t="s">
        <v>121</v>
      </c>
      <c r="BK217" s="207">
        <f>BK218+BK225+BK228+BK233</f>
        <v>0</v>
      </c>
    </row>
    <row r="218" s="12" customFormat="1" ht="22.8" customHeight="1">
      <c r="A218" s="12"/>
      <c r="B218" s="194"/>
      <c r="C218" s="195"/>
      <c r="D218" s="196" t="s">
        <v>73</v>
      </c>
      <c r="E218" s="208" t="s">
        <v>437</v>
      </c>
      <c r="F218" s="208" t="s">
        <v>438</v>
      </c>
      <c r="G218" s="195"/>
      <c r="H218" s="195"/>
      <c r="I218" s="198"/>
      <c r="J218" s="209">
        <f>BK218</f>
        <v>0</v>
      </c>
      <c r="K218" s="195"/>
      <c r="L218" s="200"/>
      <c r="M218" s="201"/>
      <c r="N218" s="202"/>
      <c r="O218" s="202"/>
      <c r="P218" s="203">
        <f>SUM(P219:P224)</f>
        <v>0</v>
      </c>
      <c r="Q218" s="202"/>
      <c r="R218" s="203">
        <f>SUM(R219:R224)</f>
        <v>0</v>
      </c>
      <c r="S218" s="202"/>
      <c r="T218" s="204">
        <f>SUM(T219:T224)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5" t="s">
        <v>140</v>
      </c>
      <c r="AT218" s="206" t="s">
        <v>73</v>
      </c>
      <c r="AU218" s="206" t="s">
        <v>79</v>
      </c>
      <c r="AY218" s="205" t="s">
        <v>121</v>
      </c>
      <c r="BK218" s="207">
        <f>SUM(BK219:BK224)</f>
        <v>0</v>
      </c>
    </row>
    <row r="219" s="2" customFormat="1" ht="16.5" customHeight="1">
      <c r="A219" s="36"/>
      <c r="B219" s="37"/>
      <c r="C219" s="210" t="s">
        <v>439</v>
      </c>
      <c r="D219" s="210" t="s">
        <v>123</v>
      </c>
      <c r="E219" s="211" t="s">
        <v>440</v>
      </c>
      <c r="F219" s="212" t="s">
        <v>441</v>
      </c>
      <c r="G219" s="213" t="s">
        <v>193</v>
      </c>
      <c r="H219" s="214">
        <v>1</v>
      </c>
      <c r="I219" s="215"/>
      <c r="J219" s="216">
        <f>ROUND(I219*H219,2)</f>
        <v>0</v>
      </c>
      <c r="K219" s="217"/>
      <c r="L219" s="42"/>
      <c r="M219" s="218" t="s">
        <v>1</v>
      </c>
      <c r="N219" s="219" t="s">
        <v>39</v>
      </c>
      <c r="O219" s="89"/>
      <c r="P219" s="220">
        <f>O219*H219</f>
        <v>0</v>
      </c>
      <c r="Q219" s="220">
        <v>0</v>
      </c>
      <c r="R219" s="220">
        <f>Q219*H219</f>
        <v>0</v>
      </c>
      <c r="S219" s="220">
        <v>0</v>
      </c>
      <c r="T219" s="221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2" t="s">
        <v>442</v>
      </c>
      <c r="AT219" s="222" t="s">
        <v>123</v>
      </c>
      <c r="AU219" s="222" t="s">
        <v>81</v>
      </c>
      <c r="AY219" s="15" t="s">
        <v>121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5" t="s">
        <v>79</v>
      </c>
      <c r="BK219" s="223">
        <f>ROUND(I219*H219,2)</f>
        <v>0</v>
      </c>
      <c r="BL219" s="15" t="s">
        <v>442</v>
      </c>
      <c r="BM219" s="222" t="s">
        <v>443</v>
      </c>
    </row>
    <row r="220" s="2" customFormat="1" ht="16.5" customHeight="1">
      <c r="A220" s="36"/>
      <c r="B220" s="37"/>
      <c r="C220" s="210" t="s">
        <v>444</v>
      </c>
      <c r="D220" s="210" t="s">
        <v>123</v>
      </c>
      <c r="E220" s="211" t="s">
        <v>445</v>
      </c>
      <c r="F220" s="212" t="s">
        <v>446</v>
      </c>
      <c r="G220" s="213" t="s">
        <v>193</v>
      </c>
      <c r="H220" s="214">
        <v>1</v>
      </c>
      <c r="I220" s="215"/>
      <c r="J220" s="216">
        <f>ROUND(I220*H220,2)</f>
        <v>0</v>
      </c>
      <c r="K220" s="217"/>
      <c r="L220" s="42"/>
      <c r="M220" s="218" t="s">
        <v>1</v>
      </c>
      <c r="N220" s="219" t="s">
        <v>39</v>
      </c>
      <c r="O220" s="89"/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2" t="s">
        <v>442</v>
      </c>
      <c r="AT220" s="222" t="s">
        <v>123</v>
      </c>
      <c r="AU220" s="222" t="s">
        <v>81</v>
      </c>
      <c r="AY220" s="15" t="s">
        <v>121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5" t="s">
        <v>79</v>
      </c>
      <c r="BK220" s="223">
        <f>ROUND(I220*H220,2)</f>
        <v>0</v>
      </c>
      <c r="BL220" s="15" t="s">
        <v>442</v>
      </c>
      <c r="BM220" s="222" t="s">
        <v>447</v>
      </c>
    </row>
    <row r="221" s="2" customFormat="1" ht="16.5" customHeight="1">
      <c r="A221" s="36"/>
      <c r="B221" s="37"/>
      <c r="C221" s="210" t="s">
        <v>448</v>
      </c>
      <c r="D221" s="210" t="s">
        <v>123</v>
      </c>
      <c r="E221" s="211" t="s">
        <v>449</v>
      </c>
      <c r="F221" s="212" t="s">
        <v>450</v>
      </c>
      <c r="G221" s="213" t="s">
        <v>193</v>
      </c>
      <c r="H221" s="214">
        <v>1</v>
      </c>
      <c r="I221" s="215"/>
      <c r="J221" s="216">
        <f>ROUND(I221*H221,2)</f>
        <v>0</v>
      </c>
      <c r="K221" s="217"/>
      <c r="L221" s="42"/>
      <c r="M221" s="218" t="s">
        <v>1</v>
      </c>
      <c r="N221" s="219" t="s">
        <v>39</v>
      </c>
      <c r="O221" s="89"/>
      <c r="P221" s="220">
        <f>O221*H221</f>
        <v>0</v>
      </c>
      <c r="Q221" s="220">
        <v>0</v>
      </c>
      <c r="R221" s="220">
        <f>Q221*H221</f>
        <v>0</v>
      </c>
      <c r="S221" s="220">
        <v>0</v>
      </c>
      <c r="T221" s="221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2" t="s">
        <v>442</v>
      </c>
      <c r="AT221" s="222" t="s">
        <v>123</v>
      </c>
      <c r="AU221" s="222" t="s">
        <v>81</v>
      </c>
      <c r="AY221" s="15" t="s">
        <v>121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5" t="s">
        <v>79</v>
      </c>
      <c r="BK221" s="223">
        <f>ROUND(I221*H221,2)</f>
        <v>0</v>
      </c>
      <c r="BL221" s="15" t="s">
        <v>442</v>
      </c>
      <c r="BM221" s="222" t="s">
        <v>451</v>
      </c>
    </row>
    <row r="222" s="2" customFormat="1" ht="16.5" customHeight="1">
      <c r="A222" s="36"/>
      <c r="B222" s="37"/>
      <c r="C222" s="210" t="s">
        <v>452</v>
      </c>
      <c r="D222" s="210" t="s">
        <v>123</v>
      </c>
      <c r="E222" s="211" t="s">
        <v>453</v>
      </c>
      <c r="F222" s="212" t="s">
        <v>454</v>
      </c>
      <c r="G222" s="213" t="s">
        <v>193</v>
      </c>
      <c r="H222" s="214">
        <v>1</v>
      </c>
      <c r="I222" s="215"/>
      <c r="J222" s="216">
        <f>ROUND(I222*H222,2)</f>
        <v>0</v>
      </c>
      <c r="K222" s="217"/>
      <c r="L222" s="42"/>
      <c r="M222" s="218" t="s">
        <v>1</v>
      </c>
      <c r="N222" s="219" t="s">
        <v>39</v>
      </c>
      <c r="O222" s="89"/>
      <c r="P222" s="220">
        <f>O222*H222</f>
        <v>0</v>
      </c>
      <c r="Q222" s="220">
        <v>0</v>
      </c>
      <c r="R222" s="220">
        <f>Q222*H222</f>
        <v>0</v>
      </c>
      <c r="S222" s="220">
        <v>0</v>
      </c>
      <c r="T222" s="221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2" t="s">
        <v>442</v>
      </c>
      <c r="AT222" s="222" t="s">
        <v>123</v>
      </c>
      <c r="AU222" s="222" t="s">
        <v>81</v>
      </c>
      <c r="AY222" s="15" t="s">
        <v>121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5" t="s">
        <v>79</v>
      </c>
      <c r="BK222" s="223">
        <f>ROUND(I222*H222,2)</f>
        <v>0</v>
      </c>
      <c r="BL222" s="15" t="s">
        <v>442</v>
      </c>
      <c r="BM222" s="222" t="s">
        <v>455</v>
      </c>
    </row>
    <row r="223" s="2" customFormat="1" ht="16.5" customHeight="1">
      <c r="A223" s="36"/>
      <c r="B223" s="37"/>
      <c r="C223" s="210" t="s">
        <v>456</v>
      </c>
      <c r="D223" s="210" t="s">
        <v>123</v>
      </c>
      <c r="E223" s="211" t="s">
        <v>457</v>
      </c>
      <c r="F223" s="212" t="s">
        <v>458</v>
      </c>
      <c r="G223" s="213" t="s">
        <v>193</v>
      </c>
      <c r="H223" s="214">
        <v>1</v>
      </c>
      <c r="I223" s="215"/>
      <c r="J223" s="216">
        <f>ROUND(I223*H223,2)</f>
        <v>0</v>
      </c>
      <c r="K223" s="217"/>
      <c r="L223" s="42"/>
      <c r="M223" s="218" t="s">
        <v>1</v>
      </c>
      <c r="N223" s="219" t="s">
        <v>39</v>
      </c>
      <c r="O223" s="89"/>
      <c r="P223" s="220">
        <f>O223*H223</f>
        <v>0</v>
      </c>
      <c r="Q223" s="220">
        <v>0</v>
      </c>
      <c r="R223" s="220">
        <f>Q223*H223</f>
        <v>0</v>
      </c>
      <c r="S223" s="220">
        <v>0</v>
      </c>
      <c r="T223" s="221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2" t="s">
        <v>442</v>
      </c>
      <c r="AT223" s="222" t="s">
        <v>123</v>
      </c>
      <c r="AU223" s="222" t="s">
        <v>81</v>
      </c>
      <c r="AY223" s="15" t="s">
        <v>121</v>
      </c>
      <c r="BE223" s="223">
        <f>IF(N223="základní",J223,0)</f>
        <v>0</v>
      </c>
      <c r="BF223" s="223">
        <f>IF(N223="snížená",J223,0)</f>
        <v>0</v>
      </c>
      <c r="BG223" s="223">
        <f>IF(N223="zákl. přenesená",J223,0)</f>
        <v>0</v>
      </c>
      <c r="BH223" s="223">
        <f>IF(N223="sníž. přenesená",J223,0)</f>
        <v>0</v>
      </c>
      <c r="BI223" s="223">
        <f>IF(N223="nulová",J223,0)</f>
        <v>0</v>
      </c>
      <c r="BJ223" s="15" t="s">
        <v>79</v>
      </c>
      <c r="BK223" s="223">
        <f>ROUND(I223*H223,2)</f>
        <v>0</v>
      </c>
      <c r="BL223" s="15" t="s">
        <v>442</v>
      </c>
      <c r="BM223" s="222" t="s">
        <v>459</v>
      </c>
    </row>
    <row r="224" s="2" customFormat="1" ht="16.5" customHeight="1">
      <c r="A224" s="36"/>
      <c r="B224" s="37"/>
      <c r="C224" s="210" t="s">
        <v>460</v>
      </c>
      <c r="D224" s="210" t="s">
        <v>123</v>
      </c>
      <c r="E224" s="211" t="s">
        <v>461</v>
      </c>
      <c r="F224" s="212" t="s">
        <v>462</v>
      </c>
      <c r="G224" s="213" t="s">
        <v>193</v>
      </c>
      <c r="H224" s="214">
        <v>1</v>
      </c>
      <c r="I224" s="215"/>
      <c r="J224" s="216">
        <f>ROUND(I224*H224,2)</f>
        <v>0</v>
      </c>
      <c r="K224" s="217"/>
      <c r="L224" s="42"/>
      <c r="M224" s="218" t="s">
        <v>1</v>
      </c>
      <c r="N224" s="219" t="s">
        <v>39</v>
      </c>
      <c r="O224" s="89"/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2" t="s">
        <v>442</v>
      </c>
      <c r="AT224" s="222" t="s">
        <v>123</v>
      </c>
      <c r="AU224" s="222" t="s">
        <v>81</v>
      </c>
      <c r="AY224" s="15" t="s">
        <v>121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5" t="s">
        <v>79</v>
      </c>
      <c r="BK224" s="223">
        <f>ROUND(I224*H224,2)</f>
        <v>0</v>
      </c>
      <c r="BL224" s="15" t="s">
        <v>442</v>
      </c>
      <c r="BM224" s="222" t="s">
        <v>463</v>
      </c>
    </row>
    <row r="225" s="12" customFormat="1" ht="22.8" customHeight="1">
      <c r="A225" s="12"/>
      <c r="B225" s="194"/>
      <c r="C225" s="195"/>
      <c r="D225" s="196" t="s">
        <v>73</v>
      </c>
      <c r="E225" s="208" t="s">
        <v>464</v>
      </c>
      <c r="F225" s="208" t="s">
        <v>465</v>
      </c>
      <c r="G225" s="195"/>
      <c r="H225" s="195"/>
      <c r="I225" s="198"/>
      <c r="J225" s="209">
        <f>BK225</f>
        <v>0</v>
      </c>
      <c r="K225" s="195"/>
      <c r="L225" s="200"/>
      <c r="M225" s="201"/>
      <c r="N225" s="202"/>
      <c r="O225" s="202"/>
      <c r="P225" s="203">
        <f>SUM(P226:P227)</f>
        <v>0</v>
      </c>
      <c r="Q225" s="202"/>
      <c r="R225" s="203">
        <f>SUM(R226:R227)</f>
        <v>0</v>
      </c>
      <c r="S225" s="202"/>
      <c r="T225" s="204">
        <f>SUM(T226:T227)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5" t="s">
        <v>140</v>
      </c>
      <c r="AT225" s="206" t="s">
        <v>73</v>
      </c>
      <c r="AU225" s="206" t="s">
        <v>79</v>
      </c>
      <c r="AY225" s="205" t="s">
        <v>121</v>
      </c>
      <c r="BK225" s="207">
        <f>SUM(BK226:BK227)</f>
        <v>0</v>
      </c>
    </row>
    <row r="226" s="2" customFormat="1" ht="16.5" customHeight="1">
      <c r="A226" s="36"/>
      <c r="B226" s="37"/>
      <c r="C226" s="210" t="s">
        <v>466</v>
      </c>
      <c r="D226" s="210" t="s">
        <v>123</v>
      </c>
      <c r="E226" s="211" t="s">
        <v>467</v>
      </c>
      <c r="F226" s="212" t="s">
        <v>468</v>
      </c>
      <c r="G226" s="213" t="s">
        <v>193</v>
      </c>
      <c r="H226" s="214">
        <v>1</v>
      </c>
      <c r="I226" s="215"/>
      <c r="J226" s="216">
        <f>ROUND(I226*H226,2)</f>
        <v>0</v>
      </c>
      <c r="K226" s="217"/>
      <c r="L226" s="42"/>
      <c r="M226" s="218" t="s">
        <v>1</v>
      </c>
      <c r="N226" s="219" t="s">
        <v>39</v>
      </c>
      <c r="O226" s="89"/>
      <c r="P226" s="220">
        <f>O226*H226</f>
        <v>0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2" t="s">
        <v>442</v>
      </c>
      <c r="AT226" s="222" t="s">
        <v>123</v>
      </c>
      <c r="AU226" s="222" t="s">
        <v>81</v>
      </c>
      <c r="AY226" s="15" t="s">
        <v>121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5" t="s">
        <v>79</v>
      </c>
      <c r="BK226" s="223">
        <f>ROUND(I226*H226,2)</f>
        <v>0</v>
      </c>
      <c r="BL226" s="15" t="s">
        <v>442</v>
      </c>
      <c r="BM226" s="222" t="s">
        <v>469</v>
      </c>
    </row>
    <row r="227" s="2" customFormat="1" ht="16.5" customHeight="1">
      <c r="A227" s="36"/>
      <c r="B227" s="37"/>
      <c r="C227" s="210" t="s">
        <v>470</v>
      </c>
      <c r="D227" s="210" t="s">
        <v>123</v>
      </c>
      <c r="E227" s="211" t="s">
        <v>471</v>
      </c>
      <c r="F227" s="212" t="s">
        <v>472</v>
      </c>
      <c r="G227" s="213" t="s">
        <v>193</v>
      </c>
      <c r="H227" s="214">
        <v>1</v>
      </c>
      <c r="I227" s="215"/>
      <c r="J227" s="216">
        <f>ROUND(I227*H227,2)</f>
        <v>0</v>
      </c>
      <c r="K227" s="217"/>
      <c r="L227" s="42"/>
      <c r="M227" s="218" t="s">
        <v>1</v>
      </c>
      <c r="N227" s="219" t="s">
        <v>39</v>
      </c>
      <c r="O227" s="89"/>
      <c r="P227" s="220">
        <f>O227*H227</f>
        <v>0</v>
      </c>
      <c r="Q227" s="220">
        <v>0</v>
      </c>
      <c r="R227" s="220">
        <f>Q227*H227</f>
        <v>0</v>
      </c>
      <c r="S227" s="220">
        <v>0</v>
      </c>
      <c r="T227" s="221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2" t="s">
        <v>442</v>
      </c>
      <c r="AT227" s="222" t="s">
        <v>123</v>
      </c>
      <c r="AU227" s="222" t="s">
        <v>81</v>
      </c>
      <c r="AY227" s="15" t="s">
        <v>121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5" t="s">
        <v>79</v>
      </c>
      <c r="BK227" s="223">
        <f>ROUND(I227*H227,2)</f>
        <v>0</v>
      </c>
      <c r="BL227" s="15" t="s">
        <v>442</v>
      </c>
      <c r="BM227" s="222" t="s">
        <v>473</v>
      </c>
    </row>
    <row r="228" s="12" customFormat="1" ht="22.8" customHeight="1">
      <c r="A228" s="12"/>
      <c r="B228" s="194"/>
      <c r="C228" s="195"/>
      <c r="D228" s="196" t="s">
        <v>73</v>
      </c>
      <c r="E228" s="208" t="s">
        <v>474</v>
      </c>
      <c r="F228" s="208" t="s">
        <v>475</v>
      </c>
      <c r="G228" s="195"/>
      <c r="H228" s="195"/>
      <c r="I228" s="198"/>
      <c r="J228" s="209">
        <f>BK228</f>
        <v>0</v>
      </c>
      <c r="K228" s="195"/>
      <c r="L228" s="200"/>
      <c r="M228" s="201"/>
      <c r="N228" s="202"/>
      <c r="O228" s="202"/>
      <c r="P228" s="203">
        <f>SUM(P229:P232)</f>
        <v>0</v>
      </c>
      <c r="Q228" s="202"/>
      <c r="R228" s="203">
        <f>SUM(R229:R232)</f>
        <v>0</v>
      </c>
      <c r="S228" s="202"/>
      <c r="T228" s="204">
        <f>SUM(T229:T232)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5" t="s">
        <v>140</v>
      </c>
      <c r="AT228" s="206" t="s">
        <v>73</v>
      </c>
      <c r="AU228" s="206" t="s">
        <v>79</v>
      </c>
      <c r="AY228" s="205" t="s">
        <v>121</v>
      </c>
      <c r="BK228" s="207">
        <f>SUM(BK229:BK232)</f>
        <v>0</v>
      </c>
    </row>
    <row r="229" s="2" customFormat="1" ht="16.5" customHeight="1">
      <c r="A229" s="36"/>
      <c r="B229" s="37"/>
      <c r="C229" s="210" t="s">
        <v>476</v>
      </c>
      <c r="D229" s="210" t="s">
        <v>123</v>
      </c>
      <c r="E229" s="211" t="s">
        <v>477</v>
      </c>
      <c r="F229" s="212" t="s">
        <v>478</v>
      </c>
      <c r="G229" s="213" t="s">
        <v>235</v>
      </c>
      <c r="H229" s="214">
        <v>12</v>
      </c>
      <c r="I229" s="215"/>
      <c r="J229" s="216">
        <f>ROUND(I229*H229,2)</f>
        <v>0</v>
      </c>
      <c r="K229" s="217"/>
      <c r="L229" s="42"/>
      <c r="M229" s="218" t="s">
        <v>1</v>
      </c>
      <c r="N229" s="219" t="s">
        <v>39</v>
      </c>
      <c r="O229" s="89"/>
      <c r="P229" s="220">
        <f>O229*H229</f>
        <v>0</v>
      </c>
      <c r="Q229" s="220">
        <v>0</v>
      </c>
      <c r="R229" s="220">
        <f>Q229*H229</f>
        <v>0</v>
      </c>
      <c r="S229" s="220">
        <v>0</v>
      </c>
      <c r="T229" s="221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2" t="s">
        <v>442</v>
      </c>
      <c r="AT229" s="222" t="s">
        <v>123</v>
      </c>
      <c r="AU229" s="222" t="s">
        <v>81</v>
      </c>
      <c r="AY229" s="15" t="s">
        <v>121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5" t="s">
        <v>79</v>
      </c>
      <c r="BK229" s="223">
        <f>ROUND(I229*H229,2)</f>
        <v>0</v>
      </c>
      <c r="BL229" s="15" t="s">
        <v>442</v>
      </c>
      <c r="BM229" s="222" t="s">
        <v>479</v>
      </c>
    </row>
    <row r="230" s="2" customFormat="1" ht="16.5" customHeight="1">
      <c r="A230" s="36"/>
      <c r="B230" s="37"/>
      <c r="C230" s="210" t="s">
        <v>480</v>
      </c>
      <c r="D230" s="210" t="s">
        <v>123</v>
      </c>
      <c r="E230" s="211" t="s">
        <v>481</v>
      </c>
      <c r="F230" s="212" t="s">
        <v>482</v>
      </c>
      <c r="G230" s="213" t="s">
        <v>235</v>
      </c>
      <c r="H230" s="214">
        <v>110</v>
      </c>
      <c r="I230" s="215"/>
      <c r="J230" s="216">
        <f>ROUND(I230*H230,2)</f>
        <v>0</v>
      </c>
      <c r="K230" s="217"/>
      <c r="L230" s="42"/>
      <c r="M230" s="218" t="s">
        <v>1</v>
      </c>
      <c r="N230" s="219" t="s">
        <v>39</v>
      </c>
      <c r="O230" s="89"/>
      <c r="P230" s="220">
        <f>O230*H230</f>
        <v>0</v>
      </c>
      <c r="Q230" s="220">
        <v>0</v>
      </c>
      <c r="R230" s="220">
        <f>Q230*H230</f>
        <v>0</v>
      </c>
      <c r="S230" s="220">
        <v>0</v>
      </c>
      <c r="T230" s="221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2" t="s">
        <v>442</v>
      </c>
      <c r="AT230" s="222" t="s">
        <v>123</v>
      </c>
      <c r="AU230" s="222" t="s">
        <v>81</v>
      </c>
      <c r="AY230" s="15" t="s">
        <v>121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5" t="s">
        <v>79</v>
      </c>
      <c r="BK230" s="223">
        <f>ROUND(I230*H230,2)</f>
        <v>0</v>
      </c>
      <c r="BL230" s="15" t="s">
        <v>442</v>
      </c>
      <c r="BM230" s="222" t="s">
        <v>483</v>
      </c>
    </row>
    <row r="231" s="2" customFormat="1" ht="16.5" customHeight="1">
      <c r="A231" s="36"/>
      <c r="B231" s="37"/>
      <c r="C231" s="210" t="s">
        <v>484</v>
      </c>
      <c r="D231" s="210" t="s">
        <v>123</v>
      </c>
      <c r="E231" s="211" t="s">
        <v>485</v>
      </c>
      <c r="F231" s="212" t="s">
        <v>486</v>
      </c>
      <c r="G231" s="213" t="s">
        <v>193</v>
      </c>
      <c r="H231" s="214">
        <v>1</v>
      </c>
      <c r="I231" s="215"/>
      <c r="J231" s="216">
        <f>ROUND(I231*H231,2)</f>
        <v>0</v>
      </c>
      <c r="K231" s="217"/>
      <c r="L231" s="42"/>
      <c r="M231" s="218" t="s">
        <v>1</v>
      </c>
      <c r="N231" s="219" t="s">
        <v>39</v>
      </c>
      <c r="O231" s="89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2" t="s">
        <v>442</v>
      </c>
      <c r="AT231" s="222" t="s">
        <v>123</v>
      </c>
      <c r="AU231" s="222" t="s">
        <v>81</v>
      </c>
      <c r="AY231" s="15" t="s">
        <v>121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5" t="s">
        <v>79</v>
      </c>
      <c r="BK231" s="223">
        <f>ROUND(I231*H231,2)</f>
        <v>0</v>
      </c>
      <c r="BL231" s="15" t="s">
        <v>442</v>
      </c>
      <c r="BM231" s="222" t="s">
        <v>487</v>
      </c>
    </row>
    <row r="232" s="2" customFormat="1" ht="16.5" customHeight="1">
      <c r="A232" s="36"/>
      <c r="B232" s="37"/>
      <c r="C232" s="210" t="s">
        <v>488</v>
      </c>
      <c r="D232" s="210" t="s">
        <v>123</v>
      </c>
      <c r="E232" s="211" t="s">
        <v>489</v>
      </c>
      <c r="F232" s="212" t="s">
        <v>490</v>
      </c>
      <c r="G232" s="213" t="s">
        <v>193</v>
      </c>
      <c r="H232" s="214">
        <v>1</v>
      </c>
      <c r="I232" s="215"/>
      <c r="J232" s="216">
        <f>ROUND(I232*H232,2)</f>
        <v>0</v>
      </c>
      <c r="K232" s="217"/>
      <c r="L232" s="42"/>
      <c r="M232" s="218" t="s">
        <v>1</v>
      </c>
      <c r="N232" s="219" t="s">
        <v>39</v>
      </c>
      <c r="O232" s="89"/>
      <c r="P232" s="220">
        <f>O232*H232</f>
        <v>0</v>
      </c>
      <c r="Q232" s="220">
        <v>0</v>
      </c>
      <c r="R232" s="220">
        <f>Q232*H232</f>
        <v>0</v>
      </c>
      <c r="S232" s="220">
        <v>0</v>
      </c>
      <c r="T232" s="221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22" t="s">
        <v>442</v>
      </c>
      <c r="AT232" s="222" t="s">
        <v>123</v>
      </c>
      <c r="AU232" s="222" t="s">
        <v>81</v>
      </c>
      <c r="AY232" s="15" t="s">
        <v>121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5" t="s">
        <v>79</v>
      </c>
      <c r="BK232" s="223">
        <f>ROUND(I232*H232,2)</f>
        <v>0</v>
      </c>
      <c r="BL232" s="15" t="s">
        <v>442</v>
      </c>
      <c r="BM232" s="222" t="s">
        <v>491</v>
      </c>
    </row>
    <row r="233" s="12" customFormat="1" ht="22.8" customHeight="1">
      <c r="A233" s="12"/>
      <c r="B233" s="194"/>
      <c r="C233" s="195"/>
      <c r="D233" s="196" t="s">
        <v>73</v>
      </c>
      <c r="E233" s="208" t="s">
        <v>492</v>
      </c>
      <c r="F233" s="208" t="s">
        <v>493</v>
      </c>
      <c r="G233" s="195"/>
      <c r="H233" s="195"/>
      <c r="I233" s="198"/>
      <c r="J233" s="209">
        <f>BK233</f>
        <v>0</v>
      </c>
      <c r="K233" s="195"/>
      <c r="L233" s="200"/>
      <c r="M233" s="201"/>
      <c r="N233" s="202"/>
      <c r="O233" s="202"/>
      <c r="P233" s="203">
        <f>P234</f>
        <v>0</v>
      </c>
      <c r="Q233" s="202"/>
      <c r="R233" s="203">
        <f>R234</f>
        <v>0</v>
      </c>
      <c r="S233" s="202"/>
      <c r="T233" s="204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5" t="s">
        <v>140</v>
      </c>
      <c r="AT233" s="206" t="s">
        <v>73</v>
      </c>
      <c r="AU233" s="206" t="s">
        <v>79</v>
      </c>
      <c r="AY233" s="205" t="s">
        <v>121</v>
      </c>
      <c r="BK233" s="207">
        <f>BK234</f>
        <v>0</v>
      </c>
    </row>
    <row r="234" s="2" customFormat="1" ht="16.5" customHeight="1">
      <c r="A234" s="36"/>
      <c r="B234" s="37"/>
      <c r="C234" s="210" t="s">
        <v>494</v>
      </c>
      <c r="D234" s="210" t="s">
        <v>123</v>
      </c>
      <c r="E234" s="211" t="s">
        <v>495</v>
      </c>
      <c r="F234" s="212" t="s">
        <v>496</v>
      </c>
      <c r="G234" s="213" t="s">
        <v>193</v>
      </c>
      <c r="H234" s="214">
        <v>1</v>
      </c>
      <c r="I234" s="215"/>
      <c r="J234" s="216">
        <f>ROUND(I234*H234,2)</f>
        <v>0</v>
      </c>
      <c r="K234" s="217"/>
      <c r="L234" s="42"/>
      <c r="M234" s="246" t="s">
        <v>1</v>
      </c>
      <c r="N234" s="247" t="s">
        <v>39</v>
      </c>
      <c r="O234" s="248"/>
      <c r="P234" s="249">
        <f>O234*H234</f>
        <v>0</v>
      </c>
      <c r="Q234" s="249">
        <v>0</v>
      </c>
      <c r="R234" s="249">
        <f>Q234*H234</f>
        <v>0</v>
      </c>
      <c r="S234" s="249">
        <v>0</v>
      </c>
      <c r="T234" s="250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2" t="s">
        <v>442</v>
      </c>
      <c r="AT234" s="222" t="s">
        <v>123</v>
      </c>
      <c r="AU234" s="222" t="s">
        <v>81</v>
      </c>
      <c r="AY234" s="15" t="s">
        <v>121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5" t="s">
        <v>79</v>
      </c>
      <c r="BK234" s="223">
        <f>ROUND(I234*H234,2)</f>
        <v>0</v>
      </c>
      <c r="BL234" s="15" t="s">
        <v>442</v>
      </c>
      <c r="BM234" s="222" t="s">
        <v>497</v>
      </c>
    </row>
    <row r="235" s="2" customFormat="1" ht="6.96" customHeight="1">
      <c r="A235" s="36"/>
      <c r="B235" s="64"/>
      <c r="C235" s="65"/>
      <c r="D235" s="65"/>
      <c r="E235" s="65"/>
      <c r="F235" s="65"/>
      <c r="G235" s="65"/>
      <c r="H235" s="65"/>
      <c r="I235" s="65"/>
      <c r="J235" s="65"/>
      <c r="K235" s="65"/>
      <c r="L235" s="42"/>
      <c r="M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</row>
  </sheetData>
  <sheetProtection sheet="1" autoFilter="0" formatColumns="0" formatRows="0" objects="1" scenarios="1" spinCount="100000" saltValue="ydEDWFsoWT9zLj0pNeDlQc3HqIGs2rhjspp9X8j2hsln29uvnqFVBVW78L66WT7s22oLqsz5iJWlEWDnAf56Vg==" hashValue="vfwB+8Fnd/omIM05xoF7t/zxoPs5tBNi2dLJpt5eQDI04qDp8T8gC+TZMfYN101kKpHbO0C9vLmK7ka8nOqQNg==" algorithmName="SHA-512" password="CC35"/>
  <autoFilter ref="C129:K234"/>
  <mergeCells count="6">
    <mergeCell ref="E7:H7"/>
    <mergeCell ref="E16:H16"/>
    <mergeCell ref="E25:H25"/>
    <mergeCell ref="E85:H85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Vladimír Šévl</dc:creator>
  <cp:lastModifiedBy>Vladimír Šévl</cp:lastModifiedBy>
  <dcterms:created xsi:type="dcterms:W3CDTF">2022-05-17T10:51:34Z</dcterms:created>
  <dcterms:modified xsi:type="dcterms:W3CDTF">2022-05-17T10:51:37Z</dcterms:modified>
</cp:coreProperties>
</file>