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kejzar\Desktop\Plocha2\Marek\Dana\Nepomuk\"/>
    </mc:Choice>
  </mc:AlternateContent>
  <bookViews>
    <workbookView xWindow="0" yWindow="0" windowWidth="0" windowHeight="0"/>
  </bookViews>
  <sheets>
    <sheet name="Rekapitulace stavby" sheetId="1" r:id="rId1"/>
    <sheet name="002 - Kaple sv. Jana Nepo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'002 - Kaple sv. Jana Nepo...'!$C$134:$K$300</definedName>
    <definedName name="_xlnm.Print_Area" localSheetId="1">'002 - Kaple sv. Jana Nepo...'!$C$4:$J$76,'002 - Kaple sv. Jana Nepo...'!$C$82:$J$116,'002 - Kaple sv. Jana Nepo...'!$C$122:$J$300</definedName>
    <definedName name="_xlnm.Print_Titles" localSheetId="1">'002 - Kaple sv. Jana Nepo...'!$134:$134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300"/>
  <c r="BH300"/>
  <c r="BG300"/>
  <c r="BF300"/>
  <c r="T300"/>
  <c r="R300"/>
  <c r="P300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1"/>
  <c r="BH291"/>
  <c r="BG291"/>
  <c r="BF291"/>
  <c r="T291"/>
  <c r="R291"/>
  <c r="P291"/>
  <c r="BI290"/>
  <c r="BH290"/>
  <c r="BG290"/>
  <c r="BF290"/>
  <c r="T290"/>
  <c r="R290"/>
  <c r="P290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0"/>
  <c r="BH280"/>
  <c r="BG280"/>
  <c r="BF280"/>
  <c r="T280"/>
  <c r="R280"/>
  <c r="P280"/>
  <c r="BI265"/>
  <c r="BH265"/>
  <c r="BG265"/>
  <c r="BF265"/>
  <c r="T265"/>
  <c r="R265"/>
  <c r="P265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7"/>
  <c r="BH247"/>
  <c r="BG247"/>
  <c r="BF247"/>
  <c r="T247"/>
  <c r="R247"/>
  <c r="P247"/>
  <c r="BI245"/>
  <c r="BH245"/>
  <c r="BG245"/>
  <c r="BF245"/>
  <c r="T245"/>
  <c r="R245"/>
  <c r="P245"/>
  <c r="BI244"/>
  <c r="BH244"/>
  <c r="BG244"/>
  <c r="BF244"/>
  <c r="T244"/>
  <c r="R244"/>
  <c r="P244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5"/>
  <c r="BH235"/>
  <c r="BG235"/>
  <c r="BF235"/>
  <c r="T235"/>
  <c r="R235"/>
  <c r="P235"/>
  <c r="BI232"/>
  <c r="BH232"/>
  <c r="BG232"/>
  <c r="BF232"/>
  <c r="T232"/>
  <c r="R232"/>
  <c r="P232"/>
  <c r="BI231"/>
  <c r="BH231"/>
  <c r="BG231"/>
  <c r="BF231"/>
  <c r="T231"/>
  <c r="R231"/>
  <c r="P231"/>
  <c r="BI229"/>
  <c r="BH229"/>
  <c r="BG229"/>
  <c r="BF229"/>
  <c r="T229"/>
  <c r="R229"/>
  <c r="P229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08"/>
  <c r="BH208"/>
  <c r="BG208"/>
  <c r="BF208"/>
  <c r="T208"/>
  <c r="R208"/>
  <c r="P208"/>
  <c r="BI207"/>
  <c r="BH207"/>
  <c r="BG207"/>
  <c r="BF207"/>
  <c r="T207"/>
  <c r="R207"/>
  <c r="P207"/>
  <c r="BI204"/>
  <c r="BH204"/>
  <c r="BG204"/>
  <c r="BF204"/>
  <c r="T204"/>
  <c r="R204"/>
  <c r="P204"/>
  <c r="BI203"/>
  <c r="BH203"/>
  <c r="BG203"/>
  <c r="BF203"/>
  <c r="T203"/>
  <c r="R203"/>
  <c r="P203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7"/>
  <c r="BH197"/>
  <c r="BG197"/>
  <c r="BF197"/>
  <c r="T197"/>
  <c r="R197"/>
  <c r="P197"/>
  <c r="BI194"/>
  <c r="BH194"/>
  <c r="BG194"/>
  <c r="BF194"/>
  <c r="T194"/>
  <c r="R194"/>
  <c r="P194"/>
  <c r="BI191"/>
  <c r="BH191"/>
  <c r="BG191"/>
  <c r="BF191"/>
  <c r="T191"/>
  <c r="T190"/>
  <c r="R191"/>
  <c r="R190"/>
  <c r="P191"/>
  <c r="P190"/>
  <c r="BI189"/>
  <c r="BH189"/>
  <c r="BG189"/>
  <c r="BF189"/>
  <c r="T189"/>
  <c r="R189"/>
  <c r="P189"/>
  <c r="BI187"/>
  <c r="BH187"/>
  <c r="BG187"/>
  <c r="BF187"/>
  <c r="T187"/>
  <c r="R187"/>
  <c r="P187"/>
  <c r="BI186"/>
  <c r="BH186"/>
  <c r="BG186"/>
  <c r="BF186"/>
  <c r="T186"/>
  <c r="R186"/>
  <c r="P186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59"/>
  <c r="BH159"/>
  <c r="BG159"/>
  <c r="BF159"/>
  <c r="T159"/>
  <c r="R159"/>
  <c r="P159"/>
  <c r="BI155"/>
  <c r="BH155"/>
  <c r="BG155"/>
  <c r="BF155"/>
  <c r="T155"/>
  <c r="R155"/>
  <c r="P155"/>
  <c r="BI152"/>
  <c r="BH152"/>
  <c r="BG152"/>
  <c r="BF152"/>
  <c r="T152"/>
  <c r="R152"/>
  <c r="P152"/>
  <c r="BI150"/>
  <c r="BH150"/>
  <c r="BG150"/>
  <c r="BF150"/>
  <c r="T150"/>
  <c r="T149"/>
  <c r="R150"/>
  <c r="R149"/>
  <c r="P150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J132"/>
  <c r="F129"/>
  <c r="E127"/>
  <c r="J92"/>
  <c r="F89"/>
  <c r="E87"/>
  <c r="J21"/>
  <c r="E21"/>
  <c r="J131"/>
  <c r="J20"/>
  <c r="J18"/>
  <c r="E18"/>
  <c r="F132"/>
  <c r="J17"/>
  <c r="J15"/>
  <c r="E15"/>
  <c r="F91"/>
  <c r="J14"/>
  <c r="J12"/>
  <c r="J89"/>
  <c r="E7"/>
  <c r="E85"/>
  <c i="1" r="L90"/>
  <c r="AM90"/>
  <c r="AM89"/>
  <c r="L89"/>
  <c r="AM87"/>
  <c r="L87"/>
  <c r="L85"/>
  <c r="L84"/>
  <c i="2" r="J298"/>
  <c r="J286"/>
  <c r="J257"/>
  <c r="BK247"/>
  <c r="J240"/>
  <c r="BK231"/>
  <c r="J203"/>
  <c r="J199"/>
  <c r="J173"/>
  <c r="BK164"/>
  <c r="BK152"/>
  <c r="BK145"/>
  <c r="J138"/>
  <c r="J291"/>
  <c r="J280"/>
  <c r="BK263"/>
  <c r="J259"/>
  <c r="J254"/>
  <c r="BK250"/>
  <c r="BK240"/>
  <c r="BK232"/>
  <c r="BK224"/>
  <c r="BK207"/>
  <c r="BK194"/>
  <c r="J187"/>
  <c r="J171"/>
  <c r="J148"/>
  <c r="BK146"/>
  <c r="J141"/>
  <c r="BK298"/>
  <c r="BK293"/>
  <c r="BK286"/>
  <c r="BK259"/>
  <c r="BK254"/>
  <c r="J247"/>
  <c r="BK238"/>
  <c r="J232"/>
  <c r="J224"/>
  <c r="BK191"/>
  <c r="J176"/>
  <c r="J164"/>
  <c r="J146"/>
  <c r="J140"/>
  <c r="J294"/>
  <c r="J263"/>
  <c r="BK262"/>
  <c r="BK253"/>
  <c r="BK242"/>
  <c r="BK208"/>
  <c r="BK203"/>
  <c r="BK199"/>
  <c r="J186"/>
  <c r="J183"/>
  <c r="J179"/>
  <c r="BK171"/>
  <c r="BK155"/>
  <c r="J299"/>
  <c r="J290"/>
  <c r="J261"/>
  <c r="J245"/>
  <c r="J238"/>
  <c r="BK229"/>
  <c r="BK201"/>
  <c r="BK197"/>
  <c r="J180"/>
  <c r="BK166"/>
  <c r="BK159"/>
  <c r="BK148"/>
  <c r="BK294"/>
  <c r="J287"/>
  <c r="BK261"/>
  <c r="BK258"/>
  <c r="J253"/>
  <c r="J248"/>
  <c r="BK239"/>
  <c r="J231"/>
  <c r="BK223"/>
  <c r="BK204"/>
  <c r="J191"/>
  <c r="BK186"/>
  <c r="BK182"/>
  <c r="J152"/>
  <c r="J145"/>
  <c r="BK138"/>
  <c r="BK297"/>
  <c r="BK291"/>
  <c r="J285"/>
  <c r="BK256"/>
  <c r="J252"/>
  <c r="BK245"/>
  <c r="J239"/>
  <c r="J235"/>
  <c r="J225"/>
  <c r="J223"/>
  <c r="J181"/>
  <c r="J170"/>
  <c r="BK162"/>
  <c r="J142"/>
  <c i="1" r="AS94"/>
  <c i="2" r="BK299"/>
  <c r="BK285"/>
  <c r="BK257"/>
  <c r="BK248"/>
  <c r="BK225"/>
  <c r="J207"/>
  <c r="J201"/>
  <c r="BK189"/>
  <c r="J184"/>
  <c r="BK181"/>
  <c r="BK173"/>
  <c r="J159"/>
  <c r="BK147"/>
  <c r="J297"/>
  <c r="J293"/>
  <c r="BK265"/>
  <c r="J256"/>
  <c r="J244"/>
  <c r="BK235"/>
  <c r="J226"/>
  <c r="J200"/>
  <c r="BK183"/>
  <c r="BK179"/>
  <c r="BK169"/>
  <c r="J162"/>
  <c r="J150"/>
  <c r="BK140"/>
  <c r="BK295"/>
  <c r="BK290"/>
  <c r="J265"/>
  <c r="BK255"/>
  <c r="BK252"/>
  <c r="J242"/>
  <c r="BK237"/>
  <c r="BK226"/>
  <c r="J208"/>
  <c r="J197"/>
  <c r="J189"/>
  <c r="BK184"/>
  <c r="BK170"/>
  <c r="J147"/>
  <c r="BK142"/>
  <c r="BK300"/>
  <c r="J295"/>
  <c r="BK287"/>
  <c r="J262"/>
  <c r="J255"/>
  <c r="J250"/>
  <c r="BK241"/>
  <c r="J237"/>
  <c r="J229"/>
  <c r="J194"/>
  <c r="BK180"/>
  <c r="J169"/>
  <c r="J155"/>
  <c r="BK141"/>
  <c r="J300"/>
  <c r="BK280"/>
  <c r="J258"/>
  <c r="BK244"/>
  <c r="J241"/>
  <c r="J204"/>
  <c r="BK200"/>
  <c r="BK187"/>
  <c r="J182"/>
  <c r="BK176"/>
  <c r="J166"/>
  <c r="BK150"/>
  <c l="1" r="R137"/>
  <c r="R136"/>
  <c r="P151"/>
  <c r="BK158"/>
  <c r="J158"/>
  <c r="J101"/>
  <c r="R158"/>
  <c r="P165"/>
  <c r="BK185"/>
  <c r="J185"/>
  <c r="J103"/>
  <c r="R185"/>
  <c r="P193"/>
  <c r="BK198"/>
  <c r="J198"/>
  <c r="J107"/>
  <c r="R198"/>
  <c r="T198"/>
  <c r="R202"/>
  <c r="T230"/>
  <c r="P243"/>
  <c r="P251"/>
  <c r="T137"/>
  <c r="R151"/>
  <c r="P158"/>
  <c r="T158"/>
  <c r="R165"/>
  <c r="P185"/>
  <c r="R193"/>
  <c r="BK202"/>
  <c r="J202"/>
  <c r="J108"/>
  <c r="T202"/>
  <c r="R230"/>
  <c r="R243"/>
  <c r="BK251"/>
  <c r="J251"/>
  <c r="J111"/>
  <c r="T251"/>
  <c r="P260"/>
  <c r="BK264"/>
  <c r="J264"/>
  <c r="J113"/>
  <c r="T264"/>
  <c r="BK137"/>
  <c r="J137"/>
  <c r="J98"/>
  <c r="P137"/>
  <c r="P136"/>
  <c r="BK151"/>
  <c r="J151"/>
  <c r="J100"/>
  <c r="T151"/>
  <c r="BK165"/>
  <c r="J165"/>
  <c r="J102"/>
  <c r="T165"/>
  <c r="T185"/>
  <c r="BK193"/>
  <c r="J193"/>
  <c r="J106"/>
  <c r="T193"/>
  <c r="P198"/>
  <c r="P202"/>
  <c r="BK230"/>
  <c r="J230"/>
  <c r="J109"/>
  <c r="P230"/>
  <c r="BK243"/>
  <c r="J243"/>
  <c r="J110"/>
  <c r="T243"/>
  <c r="R251"/>
  <c r="BK260"/>
  <c r="J260"/>
  <c r="J112"/>
  <c r="R260"/>
  <c r="T260"/>
  <c r="P264"/>
  <c r="R264"/>
  <c r="BK292"/>
  <c r="J292"/>
  <c r="J114"/>
  <c r="P292"/>
  <c r="R292"/>
  <c r="T292"/>
  <c r="BK296"/>
  <c r="J296"/>
  <c r="J115"/>
  <c r="P296"/>
  <c r="R296"/>
  <c r="T296"/>
  <c r="BK149"/>
  <c r="J149"/>
  <c r="J99"/>
  <c r="BK190"/>
  <c r="J190"/>
  <c r="J104"/>
  <c r="J91"/>
  <c r="E125"/>
  <c r="F131"/>
  <c r="BE138"/>
  <c r="BE140"/>
  <c r="BE145"/>
  <c r="BE147"/>
  <c r="BE162"/>
  <c r="BE169"/>
  <c r="BE191"/>
  <c r="BE194"/>
  <c r="BE223"/>
  <c r="BE229"/>
  <c r="BE231"/>
  <c r="BE232"/>
  <c r="BE235"/>
  <c r="BE237"/>
  <c r="BE238"/>
  <c r="BE240"/>
  <c r="BE245"/>
  <c r="BE254"/>
  <c r="BE255"/>
  <c r="BE259"/>
  <c r="BE286"/>
  <c r="BE291"/>
  <c r="BE293"/>
  <c r="BE295"/>
  <c r="BE297"/>
  <c r="BE299"/>
  <c r="F92"/>
  <c r="BE142"/>
  <c r="BE146"/>
  <c r="BE148"/>
  <c r="BE150"/>
  <c r="BE152"/>
  <c r="BE171"/>
  <c r="BE182"/>
  <c r="BE183"/>
  <c r="BE184"/>
  <c r="BE187"/>
  <c r="BE197"/>
  <c r="BE200"/>
  <c r="BE207"/>
  <c r="BE239"/>
  <c r="BE242"/>
  <c r="BE247"/>
  <c r="BE252"/>
  <c r="BE257"/>
  <c r="BE261"/>
  <c r="BE263"/>
  <c r="BE280"/>
  <c r="J129"/>
  <c r="BE141"/>
  <c r="BE159"/>
  <c r="BE164"/>
  <c r="BE166"/>
  <c r="BE173"/>
  <c r="BE176"/>
  <c r="BE179"/>
  <c r="BE180"/>
  <c r="BE199"/>
  <c r="BE201"/>
  <c r="BE203"/>
  <c r="BE225"/>
  <c r="BE226"/>
  <c r="BE244"/>
  <c r="BE256"/>
  <c r="BE285"/>
  <c r="BE287"/>
  <c r="BE155"/>
  <c r="BE170"/>
  <c r="BE181"/>
  <c r="BE186"/>
  <c r="BE189"/>
  <c r="BE204"/>
  <c r="BE208"/>
  <c r="BE224"/>
  <c r="BE241"/>
  <c r="BE248"/>
  <c r="BE250"/>
  <c r="BE253"/>
  <c r="BE258"/>
  <c r="BE262"/>
  <c r="BE265"/>
  <c r="BE290"/>
  <c r="BE294"/>
  <c r="BE298"/>
  <c r="BE300"/>
  <c r="F35"/>
  <c i="1" r="BB95"/>
  <c r="BB94"/>
  <c r="W31"/>
  <c i="2" r="F37"/>
  <c i="1" r="BD95"/>
  <c r="BD94"/>
  <c r="W33"/>
  <c i="2" r="F36"/>
  <c i="1" r="BC95"/>
  <c r="BC94"/>
  <c r="W32"/>
  <c i="2" r="F34"/>
  <c i="1" r="BA95"/>
  <c r="BA94"/>
  <c r="W30"/>
  <c i="2" r="J34"/>
  <c i="1" r="AW95"/>
  <c i="2" l="1" r="T136"/>
  <c r="P192"/>
  <c r="R192"/>
  <c r="P135"/>
  <c i="1" r="AU95"/>
  <c i="2" r="T192"/>
  <c r="R135"/>
  <c r="BK136"/>
  <c r="J136"/>
  <c r="J97"/>
  <c r="BK192"/>
  <c r="J192"/>
  <c r="J105"/>
  <c i="1" r="AU94"/>
  <c i="2" r="J33"/>
  <c i="1" r="AV95"/>
  <c r="AT95"/>
  <c r="AW94"/>
  <c r="AK30"/>
  <c r="AX94"/>
  <c r="AY94"/>
  <c i="2" r="F33"/>
  <c i="1" r="AZ95"/>
  <c r="AZ94"/>
  <c r="W29"/>
  <c i="2" l="1" r="T135"/>
  <c r="BK135"/>
  <c r="J135"/>
  <c r="J96"/>
  <c i="1" r="AV94"/>
  <c r="AK29"/>
  <c i="2" l="1" r="J30"/>
  <c i="1" r="AG95"/>
  <c r="AG94"/>
  <c r="AK26"/>
  <c r="AT94"/>
  <c r="AN94"/>
  <c i="2" l="1" r="J39"/>
  <c i="1"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<sst xmlns="http://schemas.openxmlformats.org/spreadsheetml/2006/main">
  <si>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</si>
  <si>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</si>
  <si>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</si>
  <si>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</si>
  <si>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{6533aa56-cc19-4872-8cb7-8c89c3bb22e5}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</si>
  <si>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</si>
  <si>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</si>
  <si>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</si>
  <si>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</si>
  <si>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</si>
  <si>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</si>
  <si>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</si>
  <si>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</si>
  <si>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</si>
  <si>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01b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</si>
  <si>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</si>
  <si>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</si>
  <si>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Kaple sv. Jana Nepomuckého</t>
  </si>
  <si>
    <t>KSO:</t>
  </si>
  <si>
    <t>CC-CZ:</t>
  </si>
  <si>
    <t>Místo:</t>
  </si>
  <si>
    <t xml:space="preserve"> </t>
  </si>
  <si>
    <t>Datum:</t>
  </si>
  <si>
    <t>3. 10. 2019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</si>
  <si>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</si>
  <si>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</si>
  <si>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</si>
  <si>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</si>
  <si>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</si>
  <si>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</si>
  <si>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</si>
  <si>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</si>
  <si>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Ing. M. Kejzar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</si>
  <si>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</si>
  <si>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</si>
  <si>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</si>
  <si>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</si>
  <si>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</si>
  <si>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</si>
  <si>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</si>
  <si>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</si>
  <si>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</si>
  <si>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</si>
  <si>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</si>
  <si>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</si>
  <si>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</si>
  <si>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</si>
  <si>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</si>
  <si>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</si>
  <si>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</si>
  <si>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</si>
  <si>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</si>
  <si>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</si>
  <si>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</si>
  <si>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</si>
  <si>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</si>
  <si>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</si>
  <si>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</si>
  <si>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</si>
  <si>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</si>
  <si>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</si>
  <si>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</si>
  <si>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</si>
  <si>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</si>
  <si>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</si>
  <si>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</si>
  <si>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</si>
  <si>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</si>
  <si>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</si>
  <si>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</si>
  <si>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</si>
  <si>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</si>
  <si>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</si>
  <si>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</si>
  <si>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</si>
  <si>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</si>
  <si>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</si>
  <si>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</si>
  <si>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</si>
  <si>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002</t>
  </si>
  <si>
    <t>Kaple sv. Jana Nepomuckého - stavební úpravy</t>
  </si>
  <si>
    <t>STA</t>
  </si>
  <si>
    <t>1</t>
  </si>
  <si>
    <t>{ae2c1a0c-4480-4304-b812-f6d32136da1b}</t>
  </si>
  <si>
    <t>2</t>
  </si>
  <si>
    <t>KRYCÍ LIST SOUPISU PRACÍ</t>
  </si>
  <si>
    <t>Objekt:</t>
  </si>
  <si>
    <t>002 - Kaple sv. Jana Nepomuckého - stavební úpravy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</si>
  <si>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</si>
  <si>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</si>
  <si>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</si>
  <si>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</si>
  <si>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</si>
  <si>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</si>
  <si>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</si>
  <si>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</si>
  <si>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</si>
  <si>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</si>
  <si>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</si>
  <si>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</si>
  <si>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</si>
  <si>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</si>
  <si>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</si>
  <si>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741 - Elektroinstalace - silnoproud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</si>
  <si>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</si>
  <si>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</si>
  <si>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</si>
  <si>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</si>
  <si>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</si>
  <si>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783 - Dokončovací práce - nátěry</t>
  </si>
  <si>
    <t xml:space="preserve">    784 - Dokončovací práce - malby a tapety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</si>
  <si>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</si>
  <si>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</si>
  <si>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</si>
  <si>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</si>
  <si>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</si>
  <si>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</si>
  <si>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</si>
  <si>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</si>
  <si>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</si>
  <si>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</si>
  <si>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</si>
  <si>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</si>
  <si>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</si>
  <si>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</si>
  <si>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</si>
  <si>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</si>
  <si>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</si>
  <si>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</si>
  <si>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</si>
  <si>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132212101</t>
  </si>
  <si>
    <t>Hloubení rýh š do 600 mm ručním nebo pneum nářadím v soudržných horninách tř. 3 - pro drenáž a zemnící pás</t>
  </si>
  <si>
    <t>m3</t>
  </si>
  <si>
    <t>4</t>
  </si>
  <si>
    <t>1371551314</t>
  </si>
  <si>
    <t>VV</t>
  </si>
  <si>
    <t>2,5*4*0,6*1</t>
  </si>
  <si>
    <t>162701105</t>
  </si>
  <si>
    <t>Vodorovné přemístění do 10000 m výkopku/sypaniny z horniny tř. 1 až 4</t>
  </si>
  <si>
    <t>991917179</t>
  </si>
  <si>
    <t>3</t>
  </si>
  <si>
    <t>162701109</t>
  </si>
  <si>
    <t>Příplatek k vodorovnému přemístění výkopku/sypaniny z horniny tř. 1 až 4 ZKD 1000 m přes 10000 m</t>
  </si>
  <si>
    <t>953711838</t>
  </si>
  <si>
    <t>171201211</t>
  </si>
  <si>
    <t>Poplatek za uložení stavebního odpadu - zeminy a kameniva na skládce</t>
  </si>
  <si>
    <t>t</t>
  </si>
  <si>
    <t>1370774407</t>
  </si>
  <si>
    <t>6*1,5</t>
  </si>
  <si>
    <t>Součet</t>
  </si>
  <si>
    <t>5</t>
  </si>
  <si>
    <t>174102101</t>
  </si>
  <si>
    <t>Zásyp jam, šachet a rýh do 30 m3 sypaninou se zhutněním při překopech inženýrských sítí</t>
  </si>
  <si>
    <t>1395012254</t>
  </si>
  <si>
    <t>6</t>
  </si>
  <si>
    <t>M</t>
  </si>
  <si>
    <t>58343930</t>
  </si>
  <si>
    <t>kamenivo drcené hrubé frakce 16-32</t>
  </si>
  <si>
    <t>8</t>
  </si>
  <si>
    <t>2147162836</t>
  </si>
  <si>
    <t>7</t>
  </si>
  <si>
    <t>183553810R</t>
  </si>
  <si>
    <t>Odstranění zeleně</t>
  </si>
  <si>
    <t>kpl</t>
  </si>
  <si>
    <t>274595457</t>
  </si>
  <si>
    <t>183553810R2</t>
  </si>
  <si>
    <t>Drobné terénní úpravy</t>
  </si>
  <si>
    <t>1920148616</t>
  </si>
  <si>
    <t>Zakládání</t>
  </si>
  <si>
    <t>9</t>
  </si>
  <si>
    <t>212755216R</t>
  </si>
  <si>
    <t>Trativody z drenážních trubek plastových flexibilních D 160 mm bez lože vč. netkané textilie</t>
  </si>
  <si>
    <t>m</t>
  </si>
  <si>
    <t>-91877302</t>
  </si>
  <si>
    <t>Komunikace pozemní</t>
  </si>
  <si>
    <t>10</t>
  </si>
  <si>
    <t>594111111R</t>
  </si>
  <si>
    <t>Štětová dlažba D+M</t>
  </si>
  <si>
    <t>m2</t>
  </si>
  <si>
    <t>-1361138469</t>
  </si>
  <si>
    <t>2,5*4*0,2</t>
  </si>
  <si>
    <t>11</t>
  </si>
  <si>
    <t>594111111R2</t>
  </si>
  <si>
    <t>Mlatová pěšina vč. ocelových obrub a výkopu vč. odvozů a poplatku za uložení výkopku</t>
  </si>
  <si>
    <t>1141052933</t>
  </si>
  <si>
    <t>0,6*15</t>
  </si>
  <si>
    <t>Úpravy povrchů, podlahy a osazování výplní</t>
  </si>
  <si>
    <t>12</t>
  </si>
  <si>
    <t>622325213R</t>
  </si>
  <si>
    <t>Oprava vnější trasvápenné omítky členitosti 1 stěn v rozsahu do 50%</t>
  </si>
  <si>
    <t>-2045335723</t>
  </si>
  <si>
    <t>2,11*4*3,5</t>
  </si>
  <si>
    <t>13</t>
  </si>
  <si>
    <t>349234841R</t>
  </si>
  <si>
    <t>Oprava římsy trasvápennou omtkou vč. nátěru modifikovanou vápennou barvou</t>
  </si>
  <si>
    <t>1225707661</t>
  </si>
  <si>
    <t>3*4</t>
  </si>
  <si>
    <t>14</t>
  </si>
  <si>
    <t>636212222</t>
  </si>
  <si>
    <t>Dlažba z cihel pálených lícových dl 290 mm do písku nastojato</t>
  </si>
  <si>
    <t>1067108625</t>
  </si>
  <si>
    <t>Ostatní konstrukce a práce, bourání</t>
  </si>
  <si>
    <t>941211111</t>
  </si>
  <si>
    <t>Montáž lešení řadového rámového lehkého zatížení do 200 kg/m2 š do 0,9 m v do 10 m</t>
  </si>
  <si>
    <t>-1727980043</t>
  </si>
  <si>
    <t>(4,5*2+3*2)*10</t>
  </si>
  <si>
    <t>16</t>
  </si>
  <si>
    <t>941211211</t>
  </si>
  <si>
    <t>Příplatek k lešení řadovému rámovému lehkému š 0,9 m v do 25 m za první a ZKD den použití</t>
  </si>
  <si>
    <t>1406301225</t>
  </si>
  <si>
    <t>17</t>
  </si>
  <si>
    <t>941211811</t>
  </si>
  <si>
    <t>Demontáž lešení řadového rámového lehkého zatížení do 200 kg/m2 š do 0,9 m v do 10 m</t>
  </si>
  <si>
    <t>-1430551943</t>
  </si>
  <si>
    <t>18</t>
  </si>
  <si>
    <t>965081353</t>
  </si>
  <si>
    <t>Bourání podlah z dlaždic betonových vč. betonového lože a likvidace suti</t>
  </si>
  <si>
    <t>961359027</t>
  </si>
  <si>
    <t>1,25*1,6</t>
  </si>
  <si>
    <t>19</t>
  </si>
  <si>
    <t>968062244</t>
  </si>
  <si>
    <t>Vybourání dřevěných rámů oken jednoduchých včetně křídel pl do 1 m2</t>
  </si>
  <si>
    <t>-1514651929</t>
  </si>
  <si>
    <t>0,48*0,57*2</t>
  </si>
  <si>
    <t>20</t>
  </si>
  <si>
    <t>978011161R</t>
  </si>
  <si>
    <t>Otlučení (osekání) vnitřní vápenné nebo vápenocementové omítky stěn, stropů v rozsahu do 50 %</t>
  </si>
  <si>
    <t>747423359</t>
  </si>
  <si>
    <t>1,15*4*2,1+1,15*1,15</t>
  </si>
  <si>
    <t>978015361</t>
  </si>
  <si>
    <t>Otlučení (osekání) vnější vápenné nebo vápenocementové omítky stupně členitosti 1 a 2 rozsahu do 50%</t>
  </si>
  <si>
    <t>-759126097</t>
  </si>
  <si>
    <t>22</t>
  </si>
  <si>
    <t>978015390R1</t>
  </si>
  <si>
    <t>Přerovnání a doplnění vstupních schodů o svorové stupně 50%</t>
  </si>
  <si>
    <t>-1282416444</t>
  </si>
  <si>
    <t>23</t>
  </si>
  <si>
    <t>978015390R5</t>
  </si>
  <si>
    <t>Příprava na odbíjení zvonu, kabelové vedení s hodinovým strojkem</t>
  </si>
  <si>
    <t>-1385979759</t>
  </si>
  <si>
    <t>24</t>
  </si>
  <si>
    <t>978015390R6</t>
  </si>
  <si>
    <t>Odstranění starého dřevěného přístřešku</t>
  </si>
  <si>
    <t>1787214734</t>
  </si>
  <si>
    <t>25</t>
  </si>
  <si>
    <t>978015390R7</t>
  </si>
  <si>
    <t>D+M informační panel</t>
  </si>
  <si>
    <t>kus</t>
  </si>
  <si>
    <t>1833532450</t>
  </si>
  <si>
    <t>26</t>
  </si>
  <si>
    <t>978015390R8</t>
  </si>
  <si>
    <t>Úklid nejbližšího okolí</t>
  </si>
  <si>
    <t>-1358848176</t>
  </si>
  <si>
    <t>997</t>
  </si>
  <si>
    <t>Přesun sutě</t>
  </si>
  <si>
    <t>27</t>
  </si>
  <si>
    <t>997013501</t>
  </si>
  <si>
    <t>Odvoz suti a vybouraných hmot na skládku nebo meziskládku do 1 km se složením</t>
  </si>
  <si>
    <t>575914283</t>
  </si>
  <si>
    <t>28</t>
  </si>
  <si>
    <t>997013509</t>
  </si>
  <si>
    <t>Příplatek k odvozu suti a vybouraných hmot na skládku ZKD 1 km přes 1 km</t>
  </si>
  <si>
    <t>-514187171</t>
  </si>
  <si>
    <t>3,583*20 'Přepočtené koeficientem množství</t>
  </si>
  <si>
    <t>29</t>
  </si>
  <si>
    <t>997013831</t>
  </si>
  <si>
    <t>Poplatek za uložení na skládce (skládkovné) stavebního odpadu směsného kód odpadu 170 904</t>
  </si>
  <si>
    <t>-92130457</t>
  </si>
  <si>
    <t>998</t>
  </si>
  <si>
    <t>Přesun hmot</t>
  </si>
  <si>
    <t>30</t>
  </si>
  <si>
    <t>998017002</t>
  </si>
  <si>
    <t>Přesun hmot s omezením mechanizace pro budovy v do 12 m</t>
  </si>
  <si>
    <t>1053001032</t>
  </si>
  <si>
    <t>PSV</t>
  </si>
  <si>
    <t>Práce a dodávky PSV</t>
  </si>
  <si>
    <t>711</t>
  </si>
  <si>
    <t>Izolace proti vodě, vlhkosti a plynům</t>
  </si>
  <si>
    <t>31</t>
  </si>
  <si>
    <t>711161215R</t>
  </si>
  <si>
    <t>Izolace proti zemní vlhkosti nopovou fólií svislá, nopek v 20,0 mm, tl do 1,0 mm - zaříznutá do zdi (neviditelná)</t>
  </si>
  <si>
    <t>-1623688323</t>
  </si>
  <si>
    <t>2,5*4*1,5</t>
  </si>
  <si>
    <t>32</t>
  </si>
  <si>
    <t>998711102</t>
  </si>
  <si>
    <t>Přesun hmot tonážní pro izolace proti vodě, vlhkosti a plynům v objektech výšky do 12 m</t>
  </si>
  <si>
    <t>263589693</t>
  </si>
  <si>
    <t>741</t>
  </si>
  <si>
    <t>Elektroinstalace - silnoproud</t>
  </si>
  <si>
    <t>33</t>
  </si>
  <si>
    <t>741420002</t>
  </si>
  <si>
    <t>Hromosvod - svody, zemnící pásek, napojení, revize</t>
  </si>
  <si>
    <t>158435147</t>
  </si>
  <si>
    <t>34</t>
  </si>
  <si>
    <t>74142000R1</t>
  </si>
  <si>
    <t>D+M kabelový přívod pro osvětlení vč.zednických přípomocí (zasekání, zapravení)</t>
  </si>
  <si>
    <t>397026712</t>
  </si>
  <si>
    <t>35</t>
  </si>
  <si>
    <t>74142000R3</t>
  </si>
  <si>
    <t>Příprava na osvětlení kaple z exteriéru - zakopání dvoupl. korug. chráničky pr. 40mm</t>
  </si>
  <si>
    <t>-401290502</t>
  </si>
  <si>
    <t>762</t>
  </si>
  <si>
    <t>Konstrukce tesařské</t>
  </si>
  <si>
    <t>36</t>
  </si>
  <si>
    <t>762131124</t>
  </si>
  <si>
    <t>Montáž bednění stěn z hrubých prken na sraz</t>
  </si>
  <si>
    <t>-529959892</t>
  </si>
  <si>
    <t>37</t>
  </si>
  <si>
    <t>60511060R</t>
  </si>
  <si>
    <t>řezivo jehličnaté omítané střed jakost I impregnované</t>
  </si>
  <si>
    <t>-289335451</t>
  </si>
  <si>
    <t>6*0,025*1,1*1,08</t>
  </si>
  <si>
    <t>38</t>
  </si>
  <si>
    <t>762314000R</t>
  </si>
  <si>
    <t>Tesařský spoj vázaných konstrukcí krovů</t>
  </si>
  <si>
    <t>-1628983834</t>
  </si>
  <si>
    <t>39</t>
  </si>
  <si>
    <t>762331921</t>
  </si>
  <si>
    <t>Vyřezání části střešní vazby průřezové plochy řeziva do 224 cm2 délky do 3 m - obnova krovu ze 40 % množství</t>
  </si>
  <si>
    <t>77360711</t>
  </si>
  <si>
    <t>"plocha řeziva"</t>
  </si>
  <si>
    <t>"sloupy"</t>
  </si>
  <si>
    <t>3,5*8</t>
  </si>
  <si>
    <t>"vazničky, šikminy pod licernou, vršek lucerny"</t>
  </si>
  <si>
    <t>0,5*8*2+1*8+1+0,5+1,5*2</t>
  </si>
  <si>
    <t>"vzpěry"</t>
  </si>
  <si>
    <t>1,5*6</t>
  </si>
  <si>
    <t>"pozednice"</t>
  </si>
  <si>
    <t>0,5*8</t>
  </si>
  <si>
    <t>"podložka pod vzpěry"</t>
  </si>
  <si>
    <t>(0,12*2+0,05*2)*2*4</t>
  </si>
  <si>
    <t>"ramenáty"</t>
  </si>
  <si>
    <t>3*8+1,75*8</t>
  </si>
  <si>
    <t>40</t>
  </si>
  <si>
    <t>762332922</t>
  </si>
  <si>
    <t>Doplnění části střešní vazby z hranolů průřezové plochy do 224 cm2 včetně materiálu - obnova krovu ze 40 % množství</t>
  </si>
  <si>
    <t>-1413640285</t>
  </si>
  <si>
    <t>41</t>
  </si>
  <si>
    <t>762341811</t>
  </si>
  <si>
    <t>Demontáž bednění střech z prken</t>
  </si>
  <si>
    <t>-874593400</t>
  </si>
  <si>
    <t>42</t>
  </si>
  <si>
    <t>762342314</t>
  </si>
  <si>
    <t>Montáž laťování na střechách složitých sklonu do 60° osové vzdálenosti do 360 mm</t>
  </si>
  <si>
    <t>425568525</t>
  </si>
  <si>
    <t>43</t>
  </si>
  <si>
    <t>60514114</t>
  </si>
  <si>
    <t>řezivo jehličnaté latě střešní impregnované dl 4 m</t>
  </si>
  <si>
    <t>-1187294246</t>
  </si>
  <si>
    <t>30/0,2*1,25*0,04*0,06</t>
  </si>
  <si>
    <t>44</t>
  </si>
  <si>
    <t>998762102</t>
  </si>
  <si>
    <t>Přesun hmot tonážní pro kce tesařské v objektech v do 12 m</t>
  </si>
  <si>
    <t>1653802820</t>
  </si>
  <si>
    <t>764</t>
  </si>
  <si>
    <t>Konstrukce klempířské</t>
  </si>
  <si>
    <t>45</t>
  </si>
  <si>
    <t>764001821</t>
  </si>
  <si>
    <t>Demontáž krytiny ze svitků nebo tabulí do suti</t>
  </si>
  <si>
    <t>660764786</t>
  </si>
  <si>
    <t>46</t>
  </si>
  <si>
    <t>764001821R</t>
  </si>
  <si>
    <t>Demontáž krytiny ze svitků nebo tabulí do suti - stříška pod lucernou</t>
  </si>
  <si>
    <t>448000501</t>
  </si>
  <si>
    <t>2*2</t>
  </si>
  <si>
    <t>47</t>
  </si>
  <si>
    <t>764236445</t>
  </si>
  <si>
    <t>Oplechování parapetů rovných celoplošně lepené z Cu plechu rš 400 mm</t>
  </si>
  <si>
    <t>1943678850</t>
  </si>
  <si>
    <t>0,5*2</t>
  </si>
  <si>
    <t>48</t>
  </si>
  <si>
    <t>764238480R</t>
  </si>
  <si>
    <t>D+M měděné hrotnice</t>
  </si>
  <si>
    <t>-850186587</t>
  </si>
  <si>
    <t>49</t>
  </si>
  <si>
    <t>764238481</t>
  </si>
  <si>
    <t>Oplechování římsy oblé nebo ze segmentů celoplošně lepené z Cu plechu rš přes 670 mm</t>
  </si>
  <si>
    <t>1226401200</t>
  </si>
  <si>
    <t>50</t>
  </si>
  <si>
    <t>764238481R</t>
  </si>
  <si>
    <t>Oplechování římsy oblé nebo ze segmentů - příplatek za zhotovení odnímatelného segmentu</t>
  </si>
  <si>
    <t>1608080077</t>
  </si>
  <si>
    <t>51</t>
  </si>
  <si>
    <t>764238480R2</t>
  </si>
  <si>
    <t>Demontáž makovice, očištění, pozlacení, zpětná montáž</t>
  </si>
  <si>
    <t>-701525903</t>
  </si>
  <si>
    <t>52</t>
  </si>
  <si>
    <t>764238480R1</t>
  </si>
  <si>
    <t>Sejmutí, kříže, odrezivění, žárově zinkovat, 2x nátěr kovářskou barvou</t>
  </si>
  <si>
    <t>511106216</t>
  </si>
  <si>
    <t>53</t>
  </si>
  <si>
    <t>998764102</t>
  </si>
  <si>
    <t>Přesun hmot tonážní pro konstrukce klempířské v objektech v do 12 m</t>
  </si>
  <si>
    <t>1781177256</t>
  </si>
  <si>
    <t>765</t>
  </si>
  <si>
    <t>Krytina skládaná</t>
  </si>
  <si>
    <t>54</t>
  </si>
  <si>
    <t>765162061</t>
  </si>
  <si>
    <t>Mtž krytiny ze šindelů dřevěných dvojité krytí rovné na laťování Cu hřeby do 35 ks/m2</t>
  </si>
  <si>
    <t>1249332292</t>
  </si>
  <si>
    <t>55</t>
  </si>
  <si>
    <t>60592212R</t>
  </si>
  <si>
    <t>šindel štípaný modřínový impregnovaný dvojitá pokládka</t>
  </si>
  <si>
    <t>-390949067</t>
  </si>
  <si>
    <t>0,733333333333333*45 'Přepočtené koeficientem množství</t>
  </si>
  <si>
    <t>56</t>
  </si>
  <si>
    <t>765191023</t>
  </si>
  <si>
    <t>Montáž pojistné hydroizolační fólie kladené ve sklonu přes 20° s lepenými spoji na bednění</t>
  </si>
  <si>
    <t>-856408715</t>
  </si>
  <si>
    <t>57</t>
  </si>
  <si>
    <t>28329295</t>
  </si>
  <si>
    <t>membrána podstřešní (reakce na oheň - třída E) 150 g/m2 s aplikovanou spojovací páskou</t>
  </si>
  <si>
    <t>-623727187</t>
  </si>
  <si>
    <t>30*1,1 'Přepočtené koeficientem množství</t>
  </si>
  <si>
    <t>58</t>
  </si>
  <si>
    <t>998765102</t>
  </si>
  <si>
    <t>Přesun hmot tonážní pro krytiny skládané v objektech v do 12 m</t>
  </si>
  <si>
    <t>-2008119135</t>
  </si>
  <si>
    <t>766</t>
  </si>
  <si>
    <t>Konstrukce truhlářské</t>
  </si>
  <si>
    <t>59</t>
  </si>
  <si>
    <t>766621211</t>
  </si>
  <si>
    <t>Montáž dřevěných oken plochy přes 1 m2 otevíravých výšky do 1,5 m s rámem do zdiva</t>
  </si>
  <si>
    <t>1616214502</t>
  </si>
  <si>
    <t>60</t>
  </si>
  <si>
    <t>61110204</t>
  </si>
  <si>
    <t>dodávka dřevěného okna modřínového, zestařovací vosk, 2 x olejový nátěr (neotvíravá)</t>
  </si>
  <si>
    <t>-1675530162</t>
  </si>
  <si>
    <t>61</t>
  </si>
  <si>
    <t>766622862</t>
  </si>
  <si>
    <t>Vyvěšení křídel dřevěných nebo plastových okenních přes 1,5 m2</t>
  </si>
  <si>
    <t>1747193765</t>
  </si>
  <si>
    <t>62</t>
  </si>
  <si>
    <t>766660010R1</t>
  </si>
  <si>
    <t>Obnova vnitřního dřevěného soklu pod sochu</t>
  </si>
  <si>
    <t>414990126</t>
  </si>
  <si>
    <t>63</t>
  </si>
  <si>
    <t>766660010R2</t>
  </si>
  <si>
    <t>Dřevěná lavička</t>
  </si>
  <si>
    <t>-349043587</t>
  </si>
  <si>
    <t>64</t>
  </si>
  <si>
    <t>766660012</t>
  </si>
  <si>
    <t>Montáž dveřních křídel otvíravých 2křídlových</t>
  </si>
  <si>
    <t>-30518581</t>
  </si>
  <si>
    <t>65</t>
  </si>
  <si>
    <t>766660010R</t>
  </si>
  <si>
    <t>Repase vstupních dřevěných dveří</t>
  </si>
  <si>
    <t>-335117271</t>
  </si>
  <si>
    <t>66</t>
  </si>
  <si>
    <t>998766102</t>
  </si>
  <si>
    <t>Přesun hmot tonážní pro konstrukce truhlářské v objektech v do 12 m</t>
  </si>
  <si>
    <t>833287455</t>
  </si>
  <si>
    <t>767</t>
  </si>
  <si>
    <t>Konstrukce zámečnické</t>
  </si>
  <si>
    <t>67</t>
  </si>
  <si>
    <t>767161114R2</t>
  </si>
  <si>
    <t>Odstranění ocelového plotu</t>
  </si>
  <si>
    <t>-1335497117</t>
  </si>
  <si>
    <t>68</t>
  </si>
  <si>
    <t>767161114R3</t>
  </si>
  <si>
    <t>D+M plaňkového (klackového plotu) vč výkopu a betonáže patek, likvidace výkopku</t>
  </si>
  <si>
    <t>663060544</t>
  </si>
  <si>
    <t>69</t>
  </si>
  <si>
    <t>998767102</t>
  </si>
  <si>
    <t>Přesun hmot tonážní pro zámečnické konstrukce v objektech v do 12 m</t>
  </si>
  <si>
    <t>-277658789</t>
  </si>
  <si>
    <t>783</t>
  </si>
  <si>
    <t>Dokončovací práce - nátěry</t>
  </si>
  <si>
    <t>70</t>
  </si>
  <si>
    <t>783223021</t>
  </si>
  <si>
    <t>Napouštěcí dvojnásobný biocidní nátěr tesařských prvků nezabudovaných do konstrukce - tesařská konstrukce krovu</t>
  </si>
  <si>
    <t>-944316480</t>
  </si>
  <si>
    <t>(0,14*2+0,13*2)*3,5*8</t>
  </si>
  <si>
    <t>(0,14*2+0,13*2)*0,5*8*2+(0,14*2+0,13*2)*1*8+(0,14*4*1+0,5)+1,5*0,14*4*2</t>
  </si>
  <si>
    <t>(0,12*2+0,1*2)*1,5*6</t>
  </si>
  <si>
    <t>(0,18*2+0,17*2)*0,5*8</t>
  </si>
  <si>
    <t>3*0,5*8*2+1,75*0,3*2*8</t>
  </si>
  <si>
    <t>71</t>
  </si>
  <si>
    <t>783206805</t>
  </si>
  <si>
    <t>Odstranění nátěrů z tesařských konstrukcí opálením - lucerna</t>
  </si>
  <si>
    <t>-2098522254</t>
  </si>
  <si>
    <t>(0,14*2+0,13*2)*1,5*8</t>
  </si>
  <si>
    <t>0,3*2*0,5*8*2</t>
  </si>
  <si>
    <t>0,2*4*1,2+0,5*2</t>
  </si>
  <si>
    <t>72</t>
  </si>
  <si>
    <t>783232111</t>
  </si>
  <si>
    <t>Lokální tmelení tesařských konstrukcí do 30% plochy epoxidovým tmelem - lucerna</t>
  </si>
  <si>
    <t>2130869516</t>
  </si>
  <si>
    <t>73</t>
  </si>
  <si>
    <t>783268221</t>
  </si>
  <si>
    <t>Lakovací dvojnásobný olejový nátěr s mezibroušením tesařských konstrukcí - lucerna</t>
  </si>
  <si>
    <t>-1809783336</t>
  </si>
  <si>
    <t>74</t>
  </si>
  <si>
    <t>783268220R</t>
  </si>
  <si>
    <t>Ošetření koruny zdiva biocidem, vyčištění</t>
  </si>
  <si>
    <t>378239359</t>
  </si>
  <si>
    <t>3*4*0,4</t>
  </si>
  <si>
    <t>75</t>
  </si>
  <si>
    <t>783813101R</t>
  </si>
  <si>
    <t>Penetrační nátěr hladkých povrchů</t>
  </si>
  <si>
    <t>1579369797</t>
  </si>
  <si>
    <t>76</t>
  </si>
  <si>
    <t>783827120R</t>
  </si>
  <si>
    <t>Krycí jednonásobný modifikovaný vápenný nátěr omítek stupně členitosti 1 a 2</t>
  </si>
  <si>
    <t>-147339893</t>
  </si>
  <si>
    <t>784</t>
  </si>
  <si>
    <t>Dokončovací práce - malby a tapety</t>
  </si>
  <si>
    <t>77</t>
  </si>
  <si>
    <t>784121001</t>
  </si>
  <si>
    <t>Oškrabání malby v mísnostech výšky do 3,80 m</t>
  </si>
  <si>
    <t>-761586890</t>
  </si>
  <si>
    <t>78</t>
  </si>
  <si>
    <t>784181111R</t>
  </si>
  <si>
    <t>Základní jednonásobná penetrace podkladu v místnostech výšky do 3,80m</t>
  </si>
  <si>
    <t>-290043115</t>
  </si>
  <si>
    <t>79</t>
  </si>
  <si>
    <t>784331001R</t>
  </si>
  <si>
    <t>Dvojnásobné bílé malby modifikované vápenné do 3,80 m</t>
  </si>
  <si>
    <t>-2129073606</t>
  </si>
  <si>
    <t>VRN</t>
  </si>
  <si>
    <t>Vedlejší rozpočtové náklady</t>
  </si>
  <si>
    <t>80</t>
  </si>
  <si>
    <t>030001000R</t>
  </si>
  <si>
    <t>Mediální propagace</t>
  </si>
  <si>
    <t>…</t>
  </si>
  <si>
    <t>1024</t>
  </si>
  <si>
    <t>-1060348160</t>
  </si>
  <si>
    <t>81</t>
  </si>
  <si>
    <t>030001000R1</t>
  </si>
  <si>
    <t>Přípravné práce</t>
  </si>
  <si>
    <t>1954117140</t>
  </si>
  <si>
    <t>82</t>
  </si>
  <si>
    <t>030001000R2</t>
  </si>
  <si>
    <t>Rezerva</t>
  </si>
  <si>
    <t>1285009360</t>
  </si>
  <si>
    <t>83</t>
  </si>
  <si>
    <t>030001000</t>
  </si>
  <si>
    <t>Restaurátorský průzkum omítek</t>
  </si>
  <si>
    <t>-1931925290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</si>
</sst>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2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7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="1" customFormat="1" ht="36.96" customHeight="1">
      <c r="AR2" s="17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="1" customFormat="1" ht="12" customHeight="1">
      <c r="B5" s="21"/>
      <c r="D5" s="25" t="s">
        <v>13</v>
      </c>
      <c r="K5" s="26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1"/>
      <c r="BE5" s="27" t="s">
        <v>15</v>
      </c>
      <c r="BS5" s="18" t="s">
        <v>6</v>
      </c>
    </row>
    <row r="6" s="1" customFormat="1" ht="36.96" customHeight="1">
      <c r="B6" s="21"/>
      <c r="D6" s="28" t="s">
        <v>16</v>
      </c>
      <c r="K6" s="29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1"/>
      <c r="BE6" s="30"/>
      <c r="BS6" s="18" t="s">
        <v>6</v>
      </c>
    </row>
    <row r="7" s="1" customFormat="1" ht="12" customHeight="1">
      <c r="B7" s="21"/>
      <c r="D7" s="31" t="s">
        <v>18</v>
      </c>
      <c r="K7" s="26" t="s">
        <v>1</v>
      </c>
      <c r="AK7" s="31" t="s">
        <v>19</v>
      </c>
      <c r="AN7" s="26" t="s">
        <v>1</v>
      </c>
      <c r="AR7" s="21"/>
      <c r="BE7" s="30"/>
      <c r="BS7" s="18" t="s">
        <v>6</v>
      </c>
    </row>
    <row r="8" s="1" customFormat="1" ht="12" customHeight="1">
      <c r="B8" s="21"/>
      <c r="D8" s="31" t="s">
        <v>20</v>
      </c>
      <c r="K8" s="26" t="s">
        <v>21</v>
      </c>
      <c r="AK8" s="31" t="s">
        <v>22</v>
      </c>
      <c r="AN8" s="32" t="s">
        <v>23</v>
      </c>
      <c r="AR8" s="21"/>
      <c r="BE8" s="30"/>
      <c r="BS8" s="18" t="s">
        <v>6</v>
      </c>
    </row>
    <row r="9" s="1" customFormat="1" ht="14.4" customHeight="1">
      <c r="B9" s="21"/>
      <c r="AR9" s="21"/>
      <c r="BE9" s="30"/>
      <c r="BS9" s="18" t="s">
        <v>6</v>
      </c>
    </row>
    <row r="10" s="1" customFormat="1" ht="12" customHeight="1">
      <c r="B10" s="21"/>
      <c r="D10" s="31" t="s">
        <v>24</v>
      </c>
      <c r="AK10" s="31" t="s">
        <v>25</v>
      </c>
      <c r="AN10" s="26" t="s">
        <v>1</v>
      </c>
      <c r="AR10" s="21"/>
      <c r="BE10" s="30"/>
      <c r="BS10" s="18" t="s">
        <v>6</v>
      </c>
    </row>
    <row r="11" s="1" customFormat="1" ht="18.48" customHeight="1">
      <c r="B11" s="21"/>
      <c r="E11" s="26" t="s">
        <v>21</v>
      </c>
      <c r="AK11" s="31" t="s">
        <v>26</v>
      </c>
      <c r="AN11" s="26" t="s">
        <v>1</v>
      </c>
      <c r="AR11" s="21"/>
      <c r="BE11" s="30"/>
      <c r="BS11" s="18" t="s">
        <v>6</v>
      </c>
    </row>
    <row r="12" s="1" customFormat="1" ht="6.96" customHeight="1">
      <c r="B12" s="21"/>
      <c r="AR12" s="21"/>
      <c r="BE12" s="30"/>
      <c r="BS12" s="18" t="s">
        <v>6</v>
      </c>
    </row>
    <row r="13" s="1" customFormat="1" ht="12" customHeight="1">
      <c r="B13" s="21"/>
      <c r="D13" s="31" t="s">
        <v>27</v>
      </c>
      <c r="AK13" s="31" t="s">
        <v>25</v>
      </c>
      <c r="AN13" s="33" t="s">
        <v>28</v>
      </c>
      <c r="AR13" s="21"/>
      <c r="BE13" s="30"/>
      <c r="BS13" s="18" t="s">
        <v>6</v>
      </c>
    </row>
    <row r="14">
      <c r="B14" s="21"/>
      <c r="E14" s="33" t="s">
        <v>28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26</v>
      </c>
      <c r="AN14" s="33" t="s">
        <v>28</v>
      </c>
      <c r="AR14" s="21"/>
      <c r="BE14" s="30"/>
      <c r="BS14" s="18" t="s">
        <v>6</v>
      </c>
    </row>
    <row r="15" s="1" customFormat="1" ht="6.96" customHeight="1">
      <c r="B15" s="21"/>
      <c r="AR15" s="21"/>
      <c r="BE15" s="30"/>
      <c r="BS15" s="18" t="s">
        <v>3</v>
      </c>
    </row>
    <row r="16" s="1" customFormat="1" ht="12" customHeight="1">
      <c r="B16" s="21"/>
      <c r="D16" s="31" t="s">
        <v>29</v>
      </c>
      <c r="AK16" s="31" t="s">
        <v>25</v>
      </c>
      <c r="AN16" s="26" t="s">
        <v>1</v>
      </c>
      <c r="AR16" s="21"/>
      <c r="BE16" s="30"/>
      <c r="BS16" s="18" t="s">
        <v>3</v>
      </c>
    </row>
    <row r="17" s="1" customFormat="1" ht="18.48" customHeight="1">
      <c r="B17" s="21"/>
      <c r="E17" s="26" t="s">
        <v>21</v>
      </c>
      <c r="AK17" s="31" t="s">
        <v>26</v>
      </c>
      <c r="AN17" s="26" t="s">
        <v>1</v>
      </c>
      <c r="AR17" s="21"/>
      <c r="BE17" s="30"/>
      <c r="BS17" s="18" t="s">
        <v>30</v>
      </c>
    </row>
    <row r="18" s="1" customFormat="1" ht="6.96" customHeight="1">
      <c r="B18" s="21"/>
      <c r="AR18" s="21"/>
      <c r="BE18" s="30"/>
      <c r="BS18" s="18" t="s">
        <v>6</v>
      </c>
    </row>
    <row r="19" s="1" customFormat="1" ht="12" customHeight="1">
      <c r="B19" s="21"/>
      <c r="D19" s="31" t="s">
        <v>31</v>
      </c>
      <c r="AK19" s="31" t="s">
        <v>25</v>
      </c>
      <c r="AN19" s="26" t="s">
        <v>1</v>
      </c>
      <c r="AR19" s="21"/>
      <c r="BE19" s="30"/>
      <c r="BS19" s="18" t="s">
        <v>6</v>
      </c>
    </row>
    <row r="20" s="1" customFormat="1" ht="18.48" customHeight="1">
      <c r="B20" s="21"/>
      <c r="E20" s="26" t="s">
        <v>32</v>
      </c>
      <c r="AK20" s="31" t="s">
        <v>26</v>
      </c>
      <c r="AN20" s="26" t="s">
        <v>1</v>
      </c>
      <c r="AR20" s="21"/>
      <c r="BE20" s="30"/>
      <c r="BS20" s="18" t="s">
        <v>30</v>
      </c>
    </row>
    <row r="21" s="1" customFormat="1" ht="6.96" customHeight="1">
      <c r="B21" s="21"/>
      <c r="AR21" s="21"/>
      <c r="BE21" s="30"/>
    </row>
    <row r="22" s="1" customFormat="1" ht="12" customHeight="1">
      <c r="B22" s="21"/>
      <c r="D22" s="31" t="s">
        <v>33</v>
      </c>
      <c r="AR22" s="21"/>
      <c r="BE22" s="30"/>
    </row>
    <row r="23" s="1" customFormat="1" ht="16.5" customHeight="1">
      <c r="B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R23" s="21"/>
      <c r="BE23" s="30"/>
    </row>
    <row r="24" s="1" customFormat="1" ht="6.96" customHeight="1">
      <c r="B24" s="21"/>
      <c r="AR24" s="21"/>
      <c r="BE24" s="30"/>
    </row>
    <row r="25" s="1" customFormat="1" ht="6.96" customHeight="1">
      <c r="B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R25" s="21"/>
      <c r="BE25" s="30"/>
    </row>
    <row r="26" s="2" customFormat="1" ht="25.92" customHeight="1">
      <c r="A26" s="37"/>
      <c r="B26" s="38"/>
      <c r="C26" s="37"/>
      <c r="D26" s="39" t="s">
        <v>34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7"/>
      <c r="AQ26" s="37"/>
      <c r="AR26" s="38"/>
      <c r="BE26" s="30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8"/>
      <c r="BE27" s="30"/>
    </row>
    <row r="28" s="2" customForma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35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36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37</v>
      </c>
      <c r="AL28" s="42"/>
      <c r="AM28" s="42"/>
      <c r="AN28" s="42"/>
      <c r="AO28" s="42"/>
      <c r="AP28" s="37"/>
      <c r="AQ28" s="37"/>
      <c r="AR28" s="38"/>
      <c r="BE28" s="30"/>
    </row>
    <row r="29" s="3" customFormat="1" ht="14.4" customHeight="1">
      <c r="A29" s="3"/>
      <c r="B29" s="43"/>
      <c r="C29" s="3"/>
      <c r="D29" s="31" t="s">
        <v>38</v>
      </c>
      <c r="E29" s="3"/>
      <c r="F29" s="31" t="s">
        <v>39</v>
      </c>
      <c r="G29" s="3"/>
      <c r="H29" s="3"/>
      <c r="I29" s="3"/>
      <c r="J29" s="3"/>
      <c r="K29" s="3"/>
      <c r="L29" s="44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5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5">
        <f>ROUND(AV94, 2)</f>
        <v>0</v>
      </c>
      <c r="AL29" s="3"/>
      <c r="AM29" s="3"/>
      <c r="AN29" s="3"/>
      <c r="AO29" s="3"/>
      <c r="AP29" s="3"/>
      <c r="AQ29" s="3"/>
      <c r="AR29" s="43"/>
      <c r="BE29" s="46"/>
    </row>
    <row r="30" s="3" customFormat="1" ht="14.4" customHeight="1">
      <c r="A30" s="3"/>
      <c r="B30" s="43"/>
      <c r="C30" s="3"/>
      <c r="D30" s="3"/>
      <c r="E30" s="3"/>
      <c r="F30" s="31" t="s">
        <v>40</v>
      </c>
      <c r="G30" s="3"/>
      <c r="H30" s="3"/>
      <c r="I30" s="3"/>
      <c r="J30" s="3"/>
      <c r="K30" s="3"/>
      <c r="L30" s="44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5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5">
        <f>ROUND(AW94, 2)</f>
        <v>0</v>
      </c>
      <c r="AL30" s="3"/>
      <c r="AM30" s="3"/>
      <c r="AN30" s="3"/>
      <c r="AO30" s="3"/>
      <c r="AP30" s="3"/>
      <c r="AQ30" s="3"/>
      <c r="AR30" s="43"/>
      <c r="BE30" s="46"/>
    </row>
    <row r="31" hidden="1" s="3" customFormat="1" ht="14.4" customHeight="1">
      <c r="A31" s="3"/>
      <c r="B31" s="43"/>
      <c r="C31" s="3"/>
      <c r="D31" s="3"/>
      <c r="E31" s="3"/>
      <c r="F31" s="31" t="s">
        <v>41</v>
      </c>
      <c r="G31" s="3"/>
      <c r="H31" s="3"/>
      <c r="I31" s="3"/>
      <c r="J31" s="3"/>
      <c r="K31" s="3"/>
      <c r="L31" s="44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5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5">
        <v>0</v>
      </c>
      <c r="AL31" s="3"/>
      <c r="AM31" s="3"/>
      <c r="AN31" s="3"/>
      <c r="AO31" s="3"/>
      <c r="AP31" s="3"/>
      <c r="AQ31" s="3"/>
      <c r="AR31" s="43"/>
      <c r="BE31" s="46"/>
    </row>
    <row r="32" hidden="1" s="3" customFormat="1" ht="14.4" customHeight="1">
      <c r="A32" s="3"/>
      <c r="B32" s="43"/>
      <c r="C32" s="3"/>
      <c r="D32" s="3"/>
      <c r="E32" s="3"/>
      <c r="F32" s="31" t="s">
        <v>42</v>
      </c>
      <c r="G32" s="3"/>
      <c r="H32" s="3"/>
      <c r="I32" s="3"/>
      <c r="J32" s="3"/>
      <c r="K32" s="3"/>
      <c r="L32" s="44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5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5">
        <v>0</v>
      </c>
      <c r="AL32" s="3"/>
      <c r="AM32" s="3"/>
      <c r="AN32" s="3"/>
      <c r="AO32" s="3"/>
      <c r="AP32" s="3"/>
      <c r="AQ32" s="3"/>
      <c r="AR32" s="43"/>
      <c r="BE32" s="46"/>
    </row>
    <row r="33" hidden="1" s="3" customFormat="1" ht="14.4" customHeight="1">
      <c r="A33" s="3"/>
      <c r="B33" s="43"/>
      <c r="C33" s="3"/>
      <c r="D33" s="3"/>
      <c r="E33" s="3"/>
      <c r="F33" s="31" t="s">
        <v>43</v>
      </c>
      <c r="G33" s="3"/>
      <c r="H33" s="3"/>
      <c r="I33" s="3"/>
      <c r="J33" s="3"/>
      <c r="K33" s="3"/>
      <c r="L33" s="44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5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5">
        <v>0</v>
      </c>
      <c r="AL33" s="3"/>
      <c r="AM33" s="3"/>
      <c r="AN33" s="3"/>
      <c r="AO33" s="3"/>
      <c r="AP33" s="3"/>
      <c r="AQ33" s="3"/>
      <c r="AR33" s="43"/>
      <c r="BE33" s="46"/>
    </row>
    <row r="34" s="2" customFormat="1" ht="6.96" customHeight="1">
      <c r="A34" s="37"/>
      <c r="B34" s="38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8"/>
      <c r="BE34" s="30"/>
    </row>
    <row r="35" s="2" customFormat="1" ht="25.92" customHeight="1">
      <c r="A35" s="37"/>
      <c r="B35" s="38"/>
      <c r="C35" s="47"/>
      <c r="D35" s="48" t="s">
        <v>44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45</v>
      </c>
      <c r="U35" s="49"/>
      <c r="V35" s="49"/>
      <c r="W35" s="49"/>
      <c r="X35" s="51" t="s">
        <v>46</v>
      </c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2">
        <f>SUM(AK26:AK33)</f>
        <v>0</v>
      </c>
      <c r="AL35" s="49"/>
      <c r="AM35" s="49"/>
      <c r="AN35" s="49"/>
      <c r="AO35" s="53"/>
      <c r="AP35" s="47"/>
      <c r="AQ35" s="47"/>
      <c r="AR35" s="38"/>
      <c r="BE35" s="37"/>
    </row>
    <row r="36" s="2" customFormat="1" ht="6.96" customHeight="1">
      <c r="A36" s="37"/>
      <c r="B36" s="38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8"/>
      <c r="BE36" s="37"/>
    </row>
    <row r="37" s="2" customFormat="1" ht="14.4" customHeight="1">
      <c r="A37" s="37"/>
      <c r="B37" s="38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8"/>
      <c r="BE37" s="37"/>
    </row>
    <row r="38" s="1" customFormat="1" ht="14.4" customHeight="1">
      <c r="B38" s="21"/>
      <c r="AR38" s="21"/>
    </row>
    <row r="39" s="1" customFormat="1" ht="14.4" customHeight="1">
      <c r="B39" s="21"/>
      <c r="AR39" s="21"/>
    </row>
    <row r="40" s="1" customFormat="1" ht="14.4" customHeight="1">
      <c r="B40" s="21"/>
      <c r="AR40" s="21"/>
    </row>
    <row r="41" s="1" customFormat="1" ht="14.4" customHeight="1">
      <c r="B41" s="21"/>
      <c r="AR41" s="21"/>
    </row>
    <row r="42" s="1" customFormat="1" ht="14.4" customHeight="1">
      <c r="B42" s="21"/>
      <c r="AR42" s="21"/>
    </row>
    <row r="43" s="1" customFormat="1" ht="14.4" customHeight="1">
      <c r="B43" s="21"/>
      <c r="AR43" s="21"/>
    </row>
    <row r="44" s="1" customFormat="1" ht="14.4" customHeight="1">
      <c r="B44" s="21"/>
      <c r="AR44" s="21"/>
    </row>
    <row r="45" s="1" customFormat="1" ht="14.4" customHeight="1">
      <c r="B45" s="21"/>
      <c r="AR45" s="21"/>
    </row>
    <row r="46" s="1" customFormat="1" ht="14.4" customHeight="1">
      <c r="B46" s="21"/>
      <c r="AR46" s="21"/>
    </row>
    <row r="47" s="1" customFormat="1" ht="14.4" customHeight="1">
      <c r="B47" s="21"/>
      <c r="AR47" s="21"/>
    </row>
    <row r="48" s="1" customFormat="1" ht="14.4" customHeight="1">
      <c r="B48" s="21"/>
      <c r="AR48" s="21"/>
    </row>
    <row r="49" s="2" customFormat="1" ht="14.4" customHeight="1">
      <c r="B49" s="54"/>
      <c r="D49" s="55" t="s">
        <v>47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5" t="s">
        <v>48</v>
      </c>
      <c r="AI49" s="56"/>
      <c r="AJ49" s="56"/>
      <c r="AK49" s="56"/>
      <c r="AL49" s="56"/>
      <c r="AM49" s="56"/>
      <c r="AN49" s="56"/>
      <c r="AO49" s="56"/>
      <c r="AR49" s="54"/>
    </row>
    <row r="50">
      <c r="B50" s="21"/>
      <c r="AR50" s="21"/>
    </row>
    <row r="51">
      <c r="B51" s="21"/>
      <c r="AR51" s="21"/>
    </row>
    <row r="52">
      <c r="B52" s="21"/>
      <c r="AR52" s="21"/>
    </row>
    <row r="53">
      <c r="B53" s="21"/>
      <c r="AR53" s="21"/>
    </row>
    <row r="54">
      <c r="B54" s="21"/>
      <c r="AR54" s="21"/>
    </row>
    <row r="55">
      <c r="B55" s="21"/>
      <c r="AR55" s="21"/>
    </row>
    <row r="56">
      <c r="B56" s="21"/>
      <c r="AR56" s="21"/>
    </row>
    <row r="57">
      <c r="B57" s="21"/>
      <c r="AR57" s="21"/>
    </row>
    <row r="58">
      <c r="B58" s="21"/>
      <c r="AR58" s="21"/>
    </row>
    <row r="59">
      <c r="B59" s="21"/>
      <c r="AR59" s="21"/>
    </row>
    <row r="60" s="2" customFormat="1">
      <c r="A60" s="37"/>
      <c r="B60" s="38"/>
      <c r="C60" s="37"/>
      <c r="D60" s="57" t="s">
        <v>49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57" t="s">
        <v>50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57" t="s">
        <v>49</v>
      </c>
      <c r="AI60" s="40"/>
      <c r="AJ60" s="40"/>
      <c r="AK60" s="40"/>
      <c r="AL60" s="40"/>
      <c r="AM60" s="57" t="s">
        <v>50</v>
      </c>
      <c r="AN60" s="40"/>
      <c r="AO60" s="40"/>
      <c r="AP60" s="37"/>
      <c r="AQ60" s="37"/>
      <c r="AR60" s="38"/>
      <c r="BE60" s="37"/>
    </row>
    <row r="61">
      <c r="B61" s="21"/>
      <c r="AR61" s="21"/>
    </row>
    <row r="62">
      <c r="B62" s="21"/>
      <c r="AR62" s="21"/>
    </row>
    <row r="63">
      <c r="B63" s="21"/>
      <c r="AR63" s="21"/>
    </row>
    <row r="64" s="2" customFormat="1">
      <c r="A64" s="37"/>
      <c r="B64" s="38"/>
      <c r="C64" s="37"/>
      <c r="D64" s="55" t="s">
        <v>51</v>
      </c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5" t="s">
        <v>52</v>
      </c>
      <c r="AI64" s="58"/>
      <c r="AJ64" s="58"/>
      <c r="AK64" s="58"/>
      <c r="AL64" s="58"/>
      <c r="AM64" s="58"/>
      <c r="AN64" s="58"/>
      <c r="AO64" s="58"/>
      <c r="AP64" s="37"/>
      <c r="AQ64" s="37"/>
      <c r="AR64" s="38"/>
      <c r="BE64" s="37"/>
    </row>
    <row r="65">
      <c r="B65" s="21"/>
      <c r="AR65" s="21"/>
    </row>
    <row r="66">
      <c r="B66" s="21"/>
      <c r="AR66" s="21"/>
    </row>
    <row r="67">
      <c r="B67" s="21"/>
      <c r="AR67" s="21"/>
    </row>
    <row r="68">
      <c r="B68" s="21"/>
      <c r="AR68" s="21"/>
    </row>
    <row r="69">
      <c r="B69" s="21"/>
      <c r="AR69" s="21"/>
    </row>
    <row r="70">
      <c r="B70" s="21"/>
      <c r="AR70" s="21"/>
    </row>
    <row r="71">
      <c r="B71" s="21"/>
      <c r="AR71" s="21"/>
    </row>
    <row r="72">
      <c r="B72" s="21"/>
      <c r="AR72" s="21"/>
    </row>
    <row r="73">
      <c r="B73" s="21"/>
      <c r="AR73" s="21"/>
    </row>
    <row r="74">
      <c r="B74" s="21"/>
      <c r="AR74" s="21"/>
    </row>
    <row r="75" s="2" customFormat="1">
      <c r="A75" s="37"/>
      <c r="B75" s="38"/>
      <c r="C75" s="37"/>
      <c r="D75" s="57" t="s">
        <v>49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57" t="s">
        <v>50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57" t="s">
        <v>49</v>
      </c>
      <c r="AI75" s="40"/>
      <c r="AJ75" s="40"/>
      <c r="AK75" s="40"/>
      <c r="AL75" s="40"/>
      <c r="AM75" s="57" t="s">
        <v>50</v>
      </c>
      <c r="AN75" s="40"/>
      <c r="AO75" s="40"/>
      <c r="AP75" s="37"/>
      <c r="AQ75" s="37"/>
      <c r="AR75" s="38"/>
      <c r="BE75" s="37"/>
    </row>
    <row r="76" s="2" customFormat="1">
      <c r="A76" s="37"/>
      <c r="B76" s="38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8"/>
      <c r="BE76" s="37"/>
    </row>
    <row r="77" s="2" customFormat="1" ht="6.96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38"/>
      <c r="B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38"/>
      <c r="BE81" s="37"/>
    </row>
    <row r="82" s="2" customFormat="1" ht="24.96" customHeight="1">
      <c r="A82" s="37"/>
      <c r="B82" s="38"/>
      <c r="C82" s="22" t="s">
        <v>53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8"/>
      <c r="B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38"/>
      <c r="BE83" s="37"/>
    </row>
    <row r="84" s="4" customFormat="1" ht="12" customHeight="1">
      <c r="A84" s="4"/>
      <c r="B84" s="63"/>
      <c r="C84" s="31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01b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3"/>
      <c r="BE84" s="4"/>
    </row>
    <row r="85" s="5" customFormat="1" ht="36.96" customHeight="1">
      <c r="A85" s="5"/>
      <c r="B85" s="64"/>
      <c r="C85" s="65" t="s">
        <v>16</v>
      </c>
      <c r="D85" s="5"/>
      <c r="E85" s="5"/>
      <c r="F85" s="5"/>
      <c r="G85" s="5"/>
      <c r="H85" s="5"/>
      <c r="I85" s="5"/>
      <c r="J85" s="5"/>
      <c r="K85" s="5"/>
      <c r="L85" s="66" t="str">
        <f>K6</f>
        <v>Kaple sv. Jana Nepomuckého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4"/>
      <c r="BE85" s="5"/>
    </row>
    <row r="86" s="2" customFormat="1" ht="6.96" customHeight="1">
      <c r="A86" s="37"/>
      <c r="B86" s="38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8"/>
      <c r="BE86" s="37"/>
    </row>
    <row r="87" s="2" customFormat="1" ht="12" customHeight="1">
      <c r="A87" s="37"/>
      <c r="B87" s="38"/>
      <c r="C87" s="31" t="s">
        <v>20</v>
      </c>
      <c r="D87" s="37"/>
      <c r="E87" s="37"/>
      <c r="F87" s="37"/>
      <c r="G87" s="37"/>
      <c r="H87" s="37"/>
      <c r="I87" s="37"/>
      <c r="J87" s="37"/>
      <c r="K87" s="37"/>
      <c r="L87" s="67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1" t="s">
        <v>22</v>
      </c>
      <c r="AJ87" s="37"/>
      <c r="AK87" s="37"/>
      <c r="AL87" s="37"/>
      <c r="AM87" s="68" t="str">
        <f>IF(AN8= "","",AN8)</f>
        <v>3. 10. 2019</v>
      </c>
      <c r="AN87" s="68"/>
      <c r="AO87" s="37"/>
      <c r="AP87" s="37"/>
      <c r="AQ87" s="37"/>
      <c r="AR87" s="38"/>
      <c r="B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38"/>
      <c r="BE88" s="37"/>
    </row>
    <row r="89" s="2" customFormat="1" ht="15.15" customHeight="1">
      <c r="A89" s="37"/>
      <c r="B89" s="38"/>
      <c r="C89" s="31" t="s">
        <v>24</v>
      </c>
      <c r="D89" s="37"/>
      <c r="E89" s="37"/>
      <c r="F89" s="37"/>
      <c r="G89" s="37"/>
      <c r="H89" s="37"/>
      <c r="I89" s="37"/>
      <c r="J89" s="37"/>
      <c r="K89" s="37"/>
      <c r="L89" s="4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1" t="s">
        <v>29</v>
      </c>
      <c r="AJ89" s="37"/>
      <c r="AK89" s="37"/>
      <c r="AL89" s="37"/>
      <c r="AM89" s="69" t="str">
        <f>IF(E17="","",E17)</f>
        <v xml:space="preserve"> </v>
      </c>
      <c r="AN89" s="4"/>
      <c r="AO89" s="4"/>
      <c r="AP89" s="4"/>
      <c r="AQ89" s="37"/>
      <c r="AR89" s="38"/>
      <c r="AS89" s="70" t="s">
        <v>54</v>
      </c>
      <c r="AT89" s="71"/>
      <c r="AU89" s="72"/>
      <c r="AV89" s="72"/>
      <c r="AW89" s="72"/>
      <c r="AX89" s="72"/>
      <c r="AY89" s="72"/>
      <c r="AZ89" s="72"/>
      <c r="BA89" s="72"/>
      <c r="BB89" s="72"/>
      <c r="BC89" s="72"/>
      <c r="BD89" s="73"/>
      <c r="BE89" s="37"/>
    </row>
    <row r="90" s="2" customFormat="1" ht="15.15" customHeight="1">
      <c r="A90" s="37"/>
      <c r="B90" s="38"/>
      <c r="C90" s="31" t="s">
        <v>27</v>
      </c>
      <c r="D90" s="37"/>
      <c r="E90" s="37"/>
      <c r="F90" s="37"/>
      <c r="G90" s="37"/>
      <c r="H90" s="37"/>
      <c r="I90" s="37"/>
      <c r="J90" s="37"/>
      <c r="K90" s="37"/>
      <c r="L90" s="4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1" t="s">
        <v>31</v>
      </c>
      <c r="AJ90" s="37"/>
      <c r="AK90" s="37"/>
      <c r="AL90" s="37"/>
      <c r="AM90" s="69" t="str">
        <f>IF(E20="","",E20)</f>
        <v>Ing. M. Kejzar</v>
      </c>
      <c r="AN90" s="4"/>
      <c r="AO90" s="4"/>
      <c r="AP90" s="4"/>
      <c r="AQ90" s="37"/>
      <c r="AR90" s="38"/>
      <c r="AS90" s="74"/>
      <c r="AT90" s="75"/>
      <c r="AU90" s="76"/>
      <c r="AV90" s="76"/>
      <c r="AW90" s="76"/>
      <c r="AX90" s="76"/>
      <c r="AY90" s="76"/>
      <c r="AZ90" s="76"/>
      <c r="BA90" s="76"/>
      <c r="BB90" s="76"/>
      <c r="BC90" s="76"/>
      <c r="BD90" s="77"/>
      <c r="BE90" s="37"/>
    </row>
    <row r="91" s="2" customFormat="1" ht="10.8" customHeight="1">
      <c r="A91" s="37"/>
      <c r="B91" s="38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38"/>
      <c r="AS91" s="74"/>
      <c r="AT91" s="75"/>
      <c r="AU91" s="76"/>
      <c r="AV91" s="76"/>
      <c r="AW91" s="76"/>
      <c r="AX91" s="76"/>
      <c r="AY91" s="76"/>
      <c r="AZ91" s="76"/>
      <c r="BA91" s="76"/>
      <c r="BB91" s="76"/>
      <c r="BC91" s="76"/>
      <c r="BD91" s="77"/>
      <c r="BE91" s="37"/>
    </row>
    <row r="92" s="2" customFormat="1" ht="29.28" customHeight="1">
      <c r="A92" s="37"/>
      <c r="B92" s="38"/>
      <c r="C92" s="78" t="s">
        <v>55</v>
      </c>
      <c r="D92" s="79"/>
      <c r="E92" s="79"/>
      <c r="F92" s="79"/>
      <c r="G92" s="79"/>
      <c r="H92" s="80"/>
      <c r="I92" s="81" t="s">
        <v>56</v>
      </c>
      <c r="J92" s="79"/>
      <c r="K92" s="79"/>
      <c r="L92" s="79"/>
      <c r="M92" s="79"/>
      <c r="N92" s="79"/>
      <c r="O92" s="79"/>
      <c r="P92" s="79"/>
      <c r="Q92" s="79"/>
      <c r="R92" s="79"/>
      <c r="S92" s="79"/>
      <c r="T92" s="79"/>
      <c r="U92" s="79"/>
      <c r="V92" s="79"/>
      <c r="W92" s="79"/>
      <c r="X92" s="79"/>
      <c r="Y92" s="79"/>
      <c r="Z92" s="79"/>
      <c r="AA92" s="79"/>
      <c r="AB92" s="79"/>
      <c r="AC92" s="79"/>
      <c r="AD92" s="79"/>
      <c r="AE92" s="79"/>
      <c r="AF92" s="79"/>
      <c r="AG92" s="82" t="s">
        <v>57</v>
      </c>
      <c r="AH92" s="79"/>
      <c r="AI92" s="79"/>
      <c r="AJ92" s="79"/>
      <c r="AK92" s="79"/>
      <c r="AL92" s="79"/>
      <c r="AM92" s="79"/>
      <c r="AN92" s="81" t="s">
        <v>58</v>
      </c>
      <c r="AO92" s="79"/>
      <c r="AP92" s="83"/>
      <c r="AQ92" s="84" t="s">
        <v>59</v>
      </c>
      <c r="AR92" s="38"/>
      <c r="AS92" s="85" t="s">
        <v>60</v>
      </c>
      <c r="AT92" s="86" t="s">
        <v>61</v>
      </c>
      <c r="AU92" s="86" t="s">
        <v>62</v>
      </c>
      <c r="AV92" s="86" t="s">
        <v>63</v>
      </c>
      <c r="AW92" s="86" t="s">
        <v>64</v>
      </c>
      <c r="AX92" s="86" t="s">
        <v>65</v>
      </c>
      <c r="AY92" s="86" t="s">
        <v>66</v>
      </c>
      <c r="AZ92" s="86" t="s">
        <v>67</v>
      </c>
      <c r="BA92" s="86" t="s">
        <v>68</v>
      </c>
      <c r="BB92" s="86" t="s">
        <v>69</v>
      </c>
      <c r="BC92" s="86" t="s">
        <v>70</v>
      </c>
      <c r="BD92" s="87" t="s">
        <v>71</v>
      </c>
      <c r="BE92" s="37"/>
    </row>
    <row r="93" s="2" customFormat="1" ht="10.8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38"/>
      <c r="AS93" s="88"/>
      <c r="AT93" s="89"/>
      <c r="AU93" s="89"/>
      <c r="AV93" s="89"/>
      <c r="AW93" s="89"/>
      <c r="AX93" s="89"/>
      <c r="AY93" s="89"/>
      <c r="AZ93" s="89"/>
      <c r="BA93" s="89"/>
      <c r="BB93" s="89"/>
      <c r="BC93" s="89"/>
      <c r="BD93" s="90"/>
      <c r="BE93" s="37"/>
    </row>
    <row r="94" s="6" customFormat="1" ht="32.4" customHeight="1">
      <c r="A94" s="6"/>
      <c r="B94" s="91"/>
      <c r="C94" s="92" t="s">
        <v>72</v>
      </c>
      <c r="D94" s="93"/>
      <c r="E94" s="93"/>
      <c r="F94" s="93"/>
      <c r="G94" s="93"/>
      <c r="H94" s="93"/>
      <c r="I94" s="93"/>
      <c r="J94" s="93"/>
      <c r="K94" s="93"/>
      <c r="L94" s="93"/>
      <c r="M94" s="93"/>
      <c r="N94" s="93"/>
      <c r="O94" s="93"/>
      <c r="P94" s="93"/>
      <c r="Q94" s="93"/>
      <c r="R94" s="93"/>
      <c r="S94" s="93"/>
      <c r="T94" s="93"/>
      <c r="U94" s="93"/>
      <c r="V94" s="93"/>
      <c r="W94" s="93"/>
      <c r="X94" s="93"/>
      <c r="Y94" s="93"/>
      <c r="Z94" s="93"/>
      <c r="AA94" s="93"/>
      <c r="AB94" s="93"/>
      <c r="AC94" s="93"/>
      <c r="AD94" s="93"/>
      <c r="AE94" s="93"/>
      <c r="AF94" s="93"/>
      <c r="AG94" s="94">
        <f>ROUND(AG95,2)</f>
        <v>0</v>
      </c>
      <c r="AH94" s="94"/>
      <c r="AI94" s="94"/>
      <c r="AJ94" s="94"/>
      <c r="AK94" s="94"/>
      <c r="AL94" s="94"/>
      <c r="AM94" s="94"/>
      <c r="AN94" s="95">
        <f>SUM(AG94,AT94)</f>
        <v>0</v>
      </c>
      <c r="AO94" s="95"/>
      <c r="AP94" s="95"/>
      <c r="AQ94" s="96" t="s">
        <v>1</v>
      </c>
      <c r="AR94" s="91"/>
      <c r="AS94" s="97">
        <f>ROUND(AS95,2)</f>
        <v>0</v>
      </c>
      <c r="AT94" s="98">
        <f>ROUND(SUM(AV94:AW94),2)</f>
        <v>0</v>
      </c>
      <c r="AU94" s="99">
        <f>ROUND(AU95,5)</f>
        <v>0</v>
      </c>
      <c r="AV94" s="98">
        <f>ROUND(AZ94*L29,2)</f>
        <v>0</v>
      </c>
      <c r="AW94" s="98">
        <f>ROUND(BA94*L30,2)</f>
        <v>0</v>
      </c>
      <c r="AX94" s="98">
        <f>ROUND(BB94*L29,2)</f>
        <v>0</v>
      </c>
      <c r="AY94" s="98">
        <f>ROUND(BC94*L30,2)</f>
        <v>0</v>
      </c>
      <c r="AZ94" s="98">
        <f>ROUND(AZ95,2)</f>
        <v>0</v>
      </c>
      <c r="BA94" s="98">
        <f>ROUND(BA95,2)</f>
        <v>0</v>
      </c>
      <c r="BB94" s="98">
        <f>ROUND(BB95,2)</f>
        <v>0</v>
      </c>
      <c r="BC94" s="98">
        <f>ROUND(BC95,2)</f>
        <v>0</v>
      </c>
      <c r="BD94" s="100">
        <f>ROUND(BD95,2)</f>
        <v>0</v>
      </c>
      <c r="BE94" s="6"/>
      <c r="BS94" s="101" t="s">
        <v>73</v>
      </c>
      <c r="BT94" s="101" t="s">
        <v>74</v>
      </c>
      <c r="BU94" s="102" t="s">
        <v>75</v>
      </c>
      <c r="BV94" s="101" t="s">
        <v>76</v>
      </c>
      <c r="BW94" s="101" t="s">
        <v>4</v>
      </c>
      <c r="BX94" s="101" t="s">
        <v>77</v>
      </c>
      <c r="CL94" s="101" t="s">
        <v>1</v>
      </c>
    </row>
    <row r="95" s="7" customFormat="1" ht="24.75" customHeight="1">
      <c r="A95" s="103" t="s">
        <v>78</v>
      </c>
      <c r="B95" s="104"/>
      <c r="C95" s="105"/>
      <c r="D95" s="106" t="s">
        <v>79</v>
      </c>
      <c r="E95" s="106"/>
      <c r="F95" s="106"/>
      <c r="G95" s="106"/>
      <c r="H95" s="106"/>
      <c r="I95" s="107"/>
      <c r="J95" s="106" t="s">
        <v>80</v>
      </c>
      <c r="K95" s="106"/>
      <c r="L95" s="106"/>
      <c r="M95" s="106"/>
      <c r="N95" s="106"/>
      <c r="O95" s="106"/>
      <c r="P95" s="106"/>
      <c r="Q95" s="106"/>
      <c r="R95" s="106"/>
      <c r="S95" s="106"/>
      <c r="T95" s="106"/>
      <c r="U95" s="106"/>
      <c r="V95" s="106"/>
      <c r="W95" s="106"/>
      <c r="X95" s="106"/>
      <c r="Y95" s="106"/>
      <c r="Z95" s="106"/>
      <c r="AA95" s="106"/>
      <c r="AB95" s="106"/>
      <c r="AC95" s="106"/>
      <c r="AD95" s="106"/>
      <c r="AE95" s="106"/>
      <c r="AF95" s="106"/>
      <c r="AG95" s="108">
        <f>'002 - Kaple sv. Jana Nepo...'!J30</f>
        <v>0</v>
      </c>
      <c r="AH95" s="107"/>
      <c r="AI95" s="107"/>
      <c r="AJ95" s="107"/>
      <c r="AK95" s="107"/>
      <c r="AL95" s="107"/>
      <c r="AM95" s="107"/>
      <c r="AN95" s="108">
        <f>SUM(AG95,AT95)</f>
        <v>0</v>
      </c>
      <c r="AO95" s="107"/>
      <c r="AP95" s="107"/>
      <c r="AQ95" s="109" t="s">
        <v>81</v>
      </c>
      <c r="AR95" s="104"/>
      <c r="AS95" s="110">
        <v>0</v>
      </c>
      <c r="AT95" s="111">
        <f>ROUND(SUM(AV95:AW95),2)</f>
        <v>0</v>
      </c>
      <c r="AU95" s="112">
        <f>'002 - Kaple sv. Jana Nepo...'!P135</f>
        <v>0</v>
      </c>
      <c r="AV95" s="111">
        <f>'002 - Kaple sv. Jana Nepo...'!J33</f>
        <v>0</v>
      </c>
      <c r="AW95" s="111">
        <f>'002 - Kaple sv. Jana Nepo...'!J34</f>
        <v>0</v>
      </c>
      <c r="AX95" s="111">
        <f>'002 - Kaple sv. Jana Nepo...'!J35</f>
        <v>0</v>
      </c>
      <c r="AY95" s="111">
        <f>'002 - Kaple sv. Jana Nepo...'!J36</f>
        <v>0</v>
      </c>
      <c r="AZ95" s="111">
        <f>'002 - Kaple sv. Jana Nepo...'!F33</f>
        <v>0</v>
      </c>
      <c r="BA95" s="111">
        <f>'002 - Kaple sv. Jana Nepo...'!F34</f>
        <v>0</v>
      </c>
      <c r="BB95" s="111">
        <f>'002 - Kaple sv. Jana Nepo...'!F35</f>
        <v>0</v>
      </c>
      <c r="BC95" s="111">
        <f>'002 - Kaple sv. Jana Nepo...'!F36</f>
        <v>0</v>
      </c>
      <c r="BD95" s="113">
        <f>'002 - Kaple sv. Jana Nepo...'!F37</f>
        <v>0</v>
      </c>
      <c r="BE95" s="7"/>
      <c r="BT95" s="114" t="s">
        <v>82</v>
      </c>
      <c r="BV95" s="114" t="s">
        <v>76</v>
      </c>
      <c r="BW95" s="114" t="s">
        <v>83</v>
      </c>
      <c r="BX95" s="114" t="s">
        <v>4</v>
      </c>
      <c r="CL95" s="114" t="s">
        <v>1</v>
      </c>
      <c r="CM95" s="114" t="s">
        <v>84</v>
      </c>
    </row>
    <row r="96" s="2" customFormat="1" ht="30" customHeight="1">
      <c r="A96" s="37"/>
      <c r="B96" s="38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38"/>
      <c r="AS96" s="37"/>
      <c r="AT96" s="37"/>
      <c r="AU96" s="37"/>
      <c r="AV96" s="37"/>
      <c r="AW96" s="37"/>
      <c r="AX96" s="37"/>
      <c r="AY96" s="37"/>
      <c r="AZ96" s="37"/>
      <c r="BA96" s="37"/>
      <c r="BB96" s="37"/>
      <c r="BC96" s="37"/>
      <c r="BD96" s="37"/>
      <c r="BE96" s="37"/>
    </row>
    <row r="97" s="2" customFormat="1" ht="6.96" customHeight="1">
      <c r="A97" s="37"/>
      <c r="B97" s="59"/>
      <c r="C97" s="60"/>
      <c r="D97" s="60"/>
      <c r="E97" s="60"/>
      <c r="F97" s="60"/>
      <c r="G97" s="60"/>
      <c r="H97" s="60"/>
      <c r="I97" s="60"/>
      <c r="J97" s="60"/>
      <c r="K97" s="60"/>
      <c r="L97" s="60"/>
      <c r="M97" s="60"/>
      <c r="N97" s="60"/>
      <c r="O97" s="60"/>
      <c r="P97" s="60"/>
      <c r="Q97" s="60"/>
      <c r="R97" s="60"/>
      <c r="S97" s="60"/>
      <c r="T97" s="60"/>
      <c r="U97" s="60"/>
      <c r="V97" s="60"/>
      <c r="W97" s="60"/>
      <c r="X97" s="60"/>
      <c r="Y97" s="60"/>
      <c r="Z97" s="60"/>
      <c r="AA97" s="60"/>
      <c r="AB97" s="60"/>
      <c r="AC97" s="60"/>
      <c r="AD97" s="60"/>
      <c r="AE97" s="60"/>
      <c r="AF97" s="60"/>
      <c r="AG97" s="60"/>
      <c r="AH97" s="60"/>
      <c r="AI97" s="60"/>
      <c r="AJ97" s="60"/>
      <c r="AK97" s="60"/>
      <c r="AL97" s="60"/>
      <c r="AM97" s="60"/>
      <c r="AN97" s="60"/>
      <c r="AO97" s="60"/>
      <c r="AP97" s="60"/>
      <c r="AQ97" s="60"/>
      <c r="AR97" s="38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</sheetData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02 - Kaple sv. Jana Nepo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83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84</v>
      </c>
    </row>
    <row r="4" s="1" customFormat="1" ht="24.96" customHeight="1">
      <c r="B4" s="21"/>
      <c r="D4" s="22" t="s">
        <v>85</v>
      </c>
      <c r="L4" s="21"/>
      <c r="M4" s="115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16.5" customHeight="1">
      <c r="B7" s="21"/>
      <c r="E7" s="116" t="str">
        <f>'Rekapitulace stavby'!K6</f>
        <v>Kaple sv. Jana Nepomuckého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86</v>
      </c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6" t="s">
        <v>87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18</v>
      </c>
      <c r="E11" s="37"/>
      <c r="F11" s="26" t="s">
        <v>1</v>
      </c>
      <c r="G11" s="37"/>
      <c r="H11" s="37"/>
      <c r="I11" s="31" t="s">
        <v>19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20</v>
      </c>
      <c r="E12" s="37"/>
      <c r="F12" s="26" t="s">
        <v>21</v>
      </c>
      <c r="G12" s="37"/>
      <c r="H12" s="37"/>
      <c r="I12" s="31" t="s">
        <v>22</v>
      </c>
      <c r="J12" s="68" t="str">
        <f>'Rekapitulace stavby'!AN8</f>
        <v>3. 10. 2019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24</v>
      </c>
      <c r="E14" s="37"/>
      <c r="F14" s="37"/>
      <c r="G14" s="37"/>
      <c r="H14" s="37"/>
      <c r="I14" s="31" t="s">
        <v>25</v>
      </c>
      <c r="J14" s="26" t="str">
        <f>IF('Rekapitulace stavby'!AN10="","",'Rekapitulace stavby'!AN10)</f>
        <v/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tr">
        <f>IF('Rekapitulace stavby'!E11="","",'Rekapitulace stavby'!E11)</f>
        <v xml:space="preserve"> </v>
      </c>
      <c r="F15" s="37"/>
      <c r="G15" s="37"/>
      <c r="H15" s="37"/>
      <c r="I15" s="31" t="s">
        <v>26</v>
      </c>
      <c r="J15" s="26" t="str">
        <f>IF('Rekapitulace stavby'!AN11="","",'Rekapitulace stavby'!AN11)</f>
        <v/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27</v>
      </c>
      <c r="E17" s="37"/>
      <c r="F17" s="37"/>
      <c r="G17" s="37"/>
      <c r="H17" s="37"/>
      <c r="I17" s="31" t="s">
        <v>25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26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29</v>
      </c>
      <c r="E20" s="37"/>
      <c r="F20" s="37"/>
      <c r="G20" s="37"/>
      <c r="H20" s="37"/>
      <c r="I20" s="31" t="s">
        <v>25</v>
      </c>
      <c r="J20" s="26" t="str">
        <f>IF('Rekapitulace stavby'!AN16="","",'Rekapitulace stavby'!AN16)</f>
        <v/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tr">
        <f>IF('Rekapitulace stavby'!E17="","",'Rekapitulace stavby'!E17)</f>
        <v xml:space="preserve"> </v>
      </c>
      <c r="F21" s="37"/>
      <c r="G21" s="37"/>
      <c r="H21" s="37"/>
      <c r="I21" s="31" t="s">
        <v>26</v>
      </c>
      <c r="J21" s="26" t="str">
        <f>IF('Rekapitulace stavby'!AN17="","",'Rekapitulace stavby'!AN17)</f>
        <v/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31</v>
      </c>
      <c r="E23" s="37"/>
      <c r="F23" s="37"/>
      <c r="G23" s="37"/>
      <c r="H23" s="37"/>
      <c r="I23" s="31" t="s">
        <v>25</v>
      </c>
      <c r="J23" s="26" t="s">
        <v>1</v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">
        <v>32</v>
      </c>
      <c r="F24" s="37"/>
      <c r="G24" s="37"/>
      <c r="H24" s="37"/>
      <c r="I24" s="31" t="s">
        <v>26</v>
      </c>
      <c r="J24" s="26" t="s">
        <v>1</v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33</v>
      </c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17"/>
      <c r="B27" s="118"/>
      <c r="C27" s="117"/>
      <c r="D27" s="117"/>
      <c r="E27" s="35" t="s">
        <v>1</v>
      </c>
      <c r="F27" s="35"/>
      <c r="G27" s="35"/>
      <c r="H27" s="35"/>
      <c r="I27" s="117"/>
      <c r="J27" s="117"/>
      <c r="K27" s="117"/>
      <c r="L27" s="119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20" t="s">
        <v>34</v>
      </c>
      <c r="E30" s="37"/>
      <c r="F30" s="37"/>
      <c r="G30" s="37"/>
      <c r="H30" s="37"/>
      <c r="I30" s="37"/>
      <c r="J30" s="95">
        <f>ROUND(J135, 2)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36</v>
      </c>
      <c r="G32" s="37"/>
      <c r="H32" s="37"/>
      <c r="I32" s="42" t="s">
        <v>35</v>
      </c>
      <c r="J32" s="42" t="s">
        <v>37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1" t="s">
        <v>38</v>
      </c>
      <c r="E33" s="31" t="s">
        <v>39</v>
      </c>
      <c r="F33" s="122">
        <f>ROUND((SUM(BE135:BE300)),  2)</f>
        <v>0</v>
      </c>
      <c r="G33" s="37"/>
      <c r="H33" s="37"/>
      <c r="I33" s="123">
        <v>0.20999999999999999</v>
      </c>
      <c r="J33" s="122">
        <f>ROUND(((SUM(BE135:BE300))*I33),  2)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40</v>
      </c>
      <c r="F34" s="122">
        <f>ROUND((SUM(BF135:BF300)),  2)</f>
        <v>0</v>
      </c>
      <c r="G34" s="37"/>
      <c r="H34" s="37"/>
      <c r="I34" s="123">
        <v>0.14999999999999999</v>
      </c>
      <c r="J34" s="122">
        <f>ROUND(((SUM(BF135:BF300))*I34),  2)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41</v>
      </c>
      <c r="F35" s="122">
        <f>ROUND((SUM(BG135:BG300)),  2)</f>
        <v>0</v>
      </c>
      <c r="G35" s="37"/>
      <c r="H35" s="37"/>
      <c r="I35" s="123">
        <v>0.20999999999999999</v>
      </c>
      <c r="J35" s="122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42</v>
      </c>
      <c r="F36" s="122">
        <f>ROUND((SUM(BH135:BH300)),  2)</f>
        <v>0</v>
      </c>
      <c r="G36" s="37"/>
      <c r="H36" s="37"/>
      <c r="I36" s="123">
        <v>0.14999999999999999</v>
      </c>
      <c r="J36" s="122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43</v>
      </c>
      <c r="F37" s="122">
        <f>ROUND((SUM(BI135:BI300)),  2)</f>
        <v>0</v>
      </c>
      <c r="G37" s="37"/>
      <c r="H37" s="37"/>
      <c r="I37" s="123">
        <v>0</v>
      </c>
      <c r="J37" s="122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24"/>
      <c r="D39" s="125" t="s">
        <v>44</v>
      </c>
      <c r="E39" s="80"/>
      <c r="F39" s="80"/>
      <c r="G39" s="126" t="s">
        <v>45</v>
      </c>
      <c r="H39" s="127" t="s">
        <v>46</v>
      </c>
      <c r="I39" s="80"/>
      <c r="J39" s="128">
        <f>SUM(J30:J37)</f>
        <v>0</v>
      </c>
      <c r="K39" s="129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47</v>
      </c>
      <c r="E50" s="56"/>
      <c r="F50" s="56"/>
      <c r="G50" s="55" t="s">
        <v>48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49</v>
      </c>
      <c r="E61" s="40"/>
      <c r="F61" s="130" t="s">
        <v>50</v>
      </c>
      <c r="G61" s="57" t="s">
        <v>49</v>
      </c>
      <c r="H61" s="40"/>
      <c r="I61" s="40"/>
      <c r="J61" s="131" t="s">
        <v>50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51</v>
      </c>
      <c r="E65" s="58"/>
      <c r="F65" s="58"/>
      <c r="G65" s="55" t="s">
        <v>52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49</v>
      </c>
      <c r="E76" s="40"/>
      <c r="F76" s="130" t="s">
        <v>50</v>
      </c>
      <c r="G76" s="57" t="s">
        <v>49</v>
      </c>
      <c r="H76" s="40"/>
      <c r="I76" s="40"/>
      <c r="J76" s="131" t="s">
        <v>50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88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16" t="str">
        <f>E7</f>
        <v>Kaple sv. Jana Nepomuckého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86</v>
      </c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002 - Kaple sv. Jana Nepomuckého - stavební úpravy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7"/>
      <c r="E89" s="37"/>
      <c r="F89" s="26" t="str">
        <f>F12</f>
        <v xml:space="preserve"> </v>
      </c>
      <c r="G89" s="37"/>
      <c r="H89" s="37"/>
      <c r="I89" s="31" t="s">
        <v>22</v>
      </c>
      <c r="J89" s="68" t="str">
        <f>IF(J12="","",J12)</f>
        <v>3. 10. 2019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7"/>
      <c r="E91" s="37"/>
      <c r="F91" s="26" t="str">
        <f>E15</f>
        <v xml:space="preserve"> </v>
      </c>
      <c r="G91" s="37"/>
      <c r="H91" s="37"/>
      <c r="I91" s="31" t="s">
        <v>29</v>
      </c>
      <c r="J91" s="35" t="str">
        <f>E21</f>
        <v xml:space="preserve"> 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7"/>
      <c r="E92" s="37"/>
      <c r="F92" s="26" t="str">
        <f>IF(E18="","",E18)</f>
        <v>Vyplň údaj</v>
      </c>
      <c r="G92" s="37"/>
      <c r="H92" s="37"/>
      <c r="I92" s="31" t="s">
        <v>31</v>
      </c>
      <c r="J92" s="35" t="str">
        <f>E24</f>
        <v>Ing. M. Kejzar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32" t="s">
        <v>89</v>
      </c>
      <c r="D94" s="124"/>
      <c r="E94" s="124"/>
      <c r="F94" s="124"/>
      <c r="G94" s="124"/>
      <c r="H94" s="124"/>
      <c r="I94" s="124"/>
      <c r="J94" s="133" t="s">
        <v>90</v>
      </c>
      <c r="K94" s="124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34" t="s">
        <v>91</v>
      </c>
      <c r="D96" s="37"/>
      <c r="E96" s="37"/>
      <c r="F96" s="37"/>
      <c r="G96" s="37"/>
      <c r="H96" s="37"/>
      <c r="I96" s="37"/>
      <c r="J96" s="95">
        <f>J135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92</v>
      </c>
    </row>
    <row r="97" s="9" customFormat="1" ht="24.96" customHeight="1">
      <c r="A97" s="9"/>
      <c r="B97" s="135"/>
      <c r="C97" s="9"/>
      <c r="D97" s="136" t="s">
        <v>93</v>
      </c>
      <c r="E97" s="137"/>
      <c r="F97" s="137"/>
      <c r="G97" s="137"/>
      <c r="H97" s="137"/>
      <c r="I97" s="137"/>
      <c r="J97" s="138">
        <f>J136</f>
        <v>0</v>
      </c>
      <c r="K97" s="9"/>
      <c r="L97" s="13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39"/>
      <c r="C98" s="10"/>
      <c r="D98" s="140" t="s">
        <v>94</v>
      </c>
      <c r="E98" s="141"/>
      <c r="F98" s="141"/>
      <c r="G98" s="141"/>
      <c r="H98" s="141"/>
      <c r="I98" s="141"/>
      <c r="J98" s="142">
        <f>J137</f>
        <v>0</v>
      </c>
      <c r="K98" s="10"/>
      <c r="L98" s="13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39"/>
      <c r="C99" s="10"/>
      <c r="D99" s="140" t="s">
        <v>95</v>
      </c>
      <c r="E99" s="141"/>
      <c r="F99" s="141"/>
      <c r="G99" s="141"/>
      <c r="H99" s="141"/>
      <c r="I99" s="141"/>
      <c r="J99" s="142">
        <f>J149</f>
        <v>0</v>
      </c>
      <c r="K99" s="10"/>
      <c r="L99" s="13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39"/>
      <c r="C100" s="10"/>
      <c r="D100" s="140" t="s">
        <v>96</v>
      </c>
      <c r="E100" s="141"/>
      <c r="F100" s="141"/>
      <c r="G100" s="141"/>
      <c r="H100" s="141"/>
      <c r="I100" s="141"/>
      <c r="J100" s="142">
        <f>J151</f>
        <v>0</v>
      </c>
      <c r="K100" s="10"/>
      <c r="L100" s="13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39"/>
      <c r="C101" s="10"/>
      <c r="D101" s="140" t="s">
        <v>97</v>
      </c>
      <c r="E101" s="141"/>
      <c r="F101" s="141"/>
      <c r="G101" s="141"/>
      <c r="H101" s="141"/>
      <c r="I101" s="141"/>
      <c r="J101" s="142">
        <f>J158</f>
        <v>0</v>
      </c>
      <c r="K101" s="10"/>
      <c r="L101" s="13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39"/>
      <c r="C102" s="10"/>
      <c r="D102" s="140" t="s">
        <v>98</v>
      </c>
      <c r="E102" s="141"/>
      <c r="F102" s="141"/>
      <c r="G102" s="141"/>
      <c r="H102" s="141"/>
      <c r="I102" s="141"/>
      <c r="J102" s="142">
        <f>J165</f>
        <v>0</v>
      </c>
      <c r="K102" s="10"/>
      <c r="L102" s="13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39"/>
      <c r="C103" s="10"/>
      <c r="D103" s="140" t="s">
        <v>99</v>
      </c>
      <c r="E103" s="141"/>
      <c r="F103" s="141"/>
      <c r="G103" s="141"/>
      <c r="H103" s="141"/>
      <c r="I103" s="141"/>
      <c r="J103" s="142">
        <f>J185</f>
        <v>0</v>
      </c>
      <c r="K103" s="10"/>
      <c r="L103" s="13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39"/>
      <c r="C104" s="10"/>
      <c r="D104" s="140" t="s">
        <v>100</v>
      </c>
      <c r="E104" s="141"/>
      <c r="F104" s="141"/>
      <c r="G104" s="141"/>
      <c r="H104" s="141"/>
      <c r="I104" s="141"/>
      <c r="J104" s="142">
        <f>J190</f>
        <v>0</v>
      </c>
      <c r="K104" s="10"/>
      <c r="L104" s="13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35"/>
      <c r="C105" s="9"/>
      <c r="D105" s="136" t="s">
        <v>101</v>
      </c>
      <c r="E105" s="137"/>
      <c r="F105" s="137"/>
      <c r="G105" s="137"/>
      <c r="H105" s="137"/>
      <c r="I105" s="137"/>
      <c r="J105" s="138">
        <f>J192</f>
        <v>0</v>
      </c>
      <c r="K105" s="9"/>
      <c r="L105" s="135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39"/>
      <c r="C106" s="10"/>
      <c r="D106" s="140" t="s">
        <v>102</v>
      </c>
      <c r="E106" s="141"/>
      <c r="F106" s="141"/>
      <c r="G106" s="141"/>
      <c r="H106" s="141"/>
      <c r="I106" s="141"/>
      <c r="J106" s="142">
        <f>J193</f>
        <v>0</v>
      </c>
      <c r="K106" s="10"/>
      <c r="L106" s="13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39"/>
      <c r="C107" s="10"/>
      <c r="D107" s="140" t="s">
        <v>103</v>
      </c>
      <c r="E107" s="141"/>
      <c r="F107" s="141"/>
      <c r="G107" s="141"/>
      <c r="H107" s="141"/>
      <c r="I107" s="141"/>
      <c r="J107" s="142">
        <f>J198</f>
        <v>0</v>
      </c>
      <c r="K107" s="10"/>
      <c r="L107" s="13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39"/>
      <c r="C108" s="10"/>
      <c r="D108" s="140" t="s">
        <v>104</v>
      </c>
      <c r="E108" s="141"/>
      <c r="F108" s="141"/>
      <c r="G108" s="141"/>
      <c r="H108" s="141"/>
      <c r="I108" s="141"/>
      <c r="J108" s="142">
        <f>J202</f>
        <v>0</v>
      </c>
      <c r="K108" s="10"/>
      <c r="L108" s="13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39"/>
      <c r="C109" s="10"/>
      <c r="D109" s="140" t="s">
        <v>105</v>
      </c>
      <c r="E109" s="141"/>
      <c r="F109" s="141"/>
      <c r="G109" s="141"/>
      <c r="H109" s="141"/>
      <c r="I109" s="141"/>
      <c r="J109" s="142">
        <f>J230</f>
        <v>0</v>
      </c>
      <c r="K109" s="10"/>
      <c r="L109" s="139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39"/>
      <c r="C110" s="10"/>
      <c r="D110" s="140" t="s">
        <v>106</v>
      </c>
      <c r="E110" s="141"/>
      <c r="F110" s="141"/>
      <c r="G110" s="141"/>
      <c r="H110" s="141"/>
      <c r="I110" s="141"/>
      <c r="J110" s="142">
        <f>J243</f>
        <v>0</v>
      </c>
      <c r="K110" s="10"/>
      <c r="L110" s="139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39"/>
      <c r="C111" s="10"/>
      <c r="D111" s="140" t="s">
        <v>107</v>
      </c>
      <c r="E111" s="141"/>
      <c r="F111" s="141"/>
      <c r="G111" s="141"/>
      <c r="H111" s="141"/>
      <c r="I111" s="141"/>
      <c r="J111" s="142">
        <f>J251</f>
        <v>0</v>
      </c>
      <c r="K111" s="10"/>
      <c r="L111" s="139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39"/>
      <c r="C112" s="10"/>
      <c r="D112" s="140" t="s">
        <v>108</v>
      </c>
      <c r="E112" s="141"/>
      <c r="F112" s="141"/>
      <c r="G112" s="141"/>
      <c r="H112" s="141"/>
      <c r="I112" s="141"/>
      <c r="J112" s="142">
        <f>J260</f>
        <v>0</v>
      </c>
      <c r="K112" s="10"/>
      <c r="L112" s="139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39"/>
      <c r="C113" s="10"/>
      <c r="D113" s="140" t="s">
        <v>109</v>
      </c>
      <c r="E113" s="141"/>
      <c r="F113" s="141"/>
      <c r="G113" s="141"/>
      <c r="H113" s="141"/>
      <c r="I113" s="141"/>
      <c r="J113" s="142">
        <f>J264</f>
        <v>0</v>
      </c>
      <c r="K113" s="10"/>
      <c r="L113" s="139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39"/>
      <c r="C114" s="10"/>
      <c r="D114" s="140" t="s">
        <v>110</v>
      </c>
      <c r="E114" s="141"/>
      <c r="F114" s="141"/>
      <c r="G114" s="141"/>
      <c r="H114" s="141"/>
      <c r="I114" s="141"/>
      <c r="J114" s="142">
        <f>J292</f>
        <v>0</v>
      </c>
      <c r="K114" s="10"/>
      <c r="L114" s="139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9" customFormat="1" ht="24.96" customHeight="1">
      <c r="A115" s="9"/>
      <c r="B115" s="135"/>
      <c r="C115" s="9"/>
      <c r="D115" s="136" t="s">
        <v>111</v>
      </c>
      <c r="E115" s="137"/>
      <c r="F115" s="137"/>
      <c r="G115" s="137"/>
      <c r="H115" s="137"/>
      <c r="I115" s="137"/>
      <c r="J115" s="138">
        <f>J296</f>
        <v>0</v>
      </c>
      <c r="K115" s="9"/>
      <c r="L115" s="135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</row>
    <row r="116" s="2" customFormat="1" ht="21.84" customHeight="1">
      <c r="A116" s="37"/>
      <c r="B116" s="38"/>
      <c r="C116" s="37"/>
      <c r="D116" s="37"/>
      <c r="E116" s="37"/>
      <c r="F116" s="37"/>
      <c r="G116" s="37"/>
      <c r="H116" s="37"/>
      <c r="I116" s="37"/>
      <c r="J116" s="37"/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59"/>
      <c r="C117" s="60"/>
      <c r="D117" s="60"/>
      <c r="E117" s="60"/>
      <c r="F117" s="60"/>
      <c r="G117" s="60"/>
      <c r="H117" s="60"/>
      <c r="I117" s="60"/>
      <c r="J117" s="60"/>
      <c r="K117" s="60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21" s="2" customFormat="1" ht="6.96" customHeight="1">
      <c r="A121" s="37"/>
      <c r="B121" s="61"/>
      <c r="C121" s="62"/>
      <c r="D121" s="62"/>
      <c r="E121" s="62"/>
      <c r="F121" s="62"/>
      <c r="G121" s="62"/>
      <c r="H121" s="62"/>
      <c r="I121" s="62"/>
      <c r="J121" s="62"/>
      <c r="K121" s="62"/>
      <c r="L121" s="54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24.96" customHeight="1">
      <c r="A122" s="37"/>
      <c r="B122" s="38"/>
      <c r="C122" s="22" t="s">
        <v>112</v>
      </c>
      <c r="D122" s="37"/>
      <c r="E122" s="37"/>
      <c r="F122" s="37"/>
      <c r="G122" s="37"/>
      <c r="H122" s="37"/>
      <c r="I122" s="37"/>
      <c r="J122" s="37"/>
      <c r="K122" s="37"/>
      <c r="L122" s="54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6.96" customHeight="1">
      <c r="A123" s="37"/>
      <c r="B123" s="38"/>
      <c r="C123" s="37"/>
      <c r="D123" s="37"/>
      <c r="E123" s="37"/>
      <c r="F123" s="37"/>
      <c r="G123" s="37"/>
      <c r="H123" s="37"/>
      <c r="I123" s="37"/>
      <c r="J123" s="37"/>
      <c r="K123" s="37"/>
      <c r="L123" s="54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2" customHeight="1">
      <c r="A124" s="37"/>
      <c r="B124" s="38"/>
      <c r="C124" s="31" t="s">
        <v>16</v>
      </c>
      <c r="D124" s="37"/>
      <c r="E124" s="37"/>
      <c r="F124" s="37"/>
      <c r="G124" s="37"/>
      <c r="H124" s="37"/>
      <c r="I124" s="37"/>
      <c r="J124" s="37"/>
      <c r="K124" s="37"/>
      <c r="L124" s="54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6.5" customHeight="1">
      <c r="A125" s="37"/>
      <c r="B125" s="38"/>
      <c r="C125" s="37"/>
      <c r="D125" s="37"/>
      <c r="E125" s="116" t="str">
        <f>E7</f>
        <v>Kaple sv. Jana Nepomuckého</v>
      </c>
      <c r="F125" s="31"/>
      <c r="G125" s="31"/>
      <c r="H125" s="31"/>
      <c r="I125" s="37"/>
      <c r="J125" s="37"/>
      <c r="K125" s="37"/>
      <c r="L125" s="54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2" customHeight="1">
      <c r="A126" s="37"/>
      <c r="B126" s="38"/>
      <c r="C126" s="31" t="s">
        <v>86</v>
      </c>
      <c r="D126" s="37"/>
      <c r="E126" s="37"/>
      <c r="F126" s="37"/>
      <c r="G126" s="37"/>
      <c r="H126" s="37"/>
      <c r="I126" s="37"/>
      <c r="J126" s="37"/>
      <c r="K126" s="37"/>
      <c r="L126" s="54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6.5" customHeight="1">
      <c r="A127" s="37"/>
      <c r="B127" s="38"/>
      <c r="C127" s="37"/>
      <c r="D127" s="37"/>
      <c r="E127" s="66" t="str">
        <f>E9</f>
        <v>002 - Kaple sv. Jana Nepomuckého - stavební úpravy</v>
      </c>
      <c r="F127" s="37"/>
      <c r="G127" s="37"/>
      <c r="H127" s="37"/>
      <c r="I127" s="37"/>
      <c r="J127" s="37"/>
      <c r="K127" s="37"/>
      <c r="L127" s="54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6.96" customHeight="1">
      <c r="A128" s="37"/>
      <c r="B128" s="38"/>
      <c r="C128" s="37"/>
      <c r="D128" s="37"/>
      <c r="E128" s="37"/>
      <c r="F128" s="37"/>
      <c r="G128" s="37"/>
      <c r="H128" s="37"/>
      <c r="I128" s="37"/>
      <c r="J128" s="37"/>
      <c r="K128" s="37"/>
      <c r="L128" s="54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12" customHeight="1">
      <c r="A129" s="37"/>
      <c r="B129" s="38"/>
      <c r="C129" s="31" t="s">
        <v>20</v>
      </c>
      <c r="D129" s="37"/>
      <c r="E129" s="37"/>
      <c r="F129" s="26" t="str">
        <f>F12</f>
        <v xml:space="preserve"> </v>
      </c>
      <c r="G129" s="37"/>
      <c r="H129" s="37"/>
      <c r="I129" s="31" t="s">
        <v>22</v>
      </c>
      <c r="J129" s="68" t="str">
        <f>IF(J12="","",J12)</f>
        <v>3. 10. 2019</v>
      </c>
      <c r="K129" s="37"/>
      <c r="L129" s="54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2" customFormat="1" ht="6.96" customHeight="1">
      <c r="A130" s="37"/>
      <c r="B130" s="38"/>
      <c r="C130" s="37"/>
      <c r="D130" s="37"/>
      <c r="E130" s="37"/>
      <c r="F130" s="37"/>
      <c r="G130" s="37"/>
      <c r="H130" s="37"/>
      <c r="I130" s="37"/>
      <c r="J130" s="37"/>
      <c r="K130" s="37"/>
      <c r="L130" s="54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  <row r="131" s="2" customFormat="1" ht="15.15" customHeight="1">
      <c r="A131" s="37"/>
      <c r="B131" s="38"/>
      <c r="C131" s="31" t="s">
        <v>24</v>
      </c>
      <c r="D131" s="37"/>
      <c r="E131" s="37"/>
      <c r="F131" s="26" t="str">
        <f>E15</f>
        <v xml:space="preserve"> </v>
      </c>
      <c r="G131" s="37"/>
      <c r="H131" s="37"/>
      <c r="I131" s="31" t="s">
        <v>29</v>
      </c>
      <c r="J131" s="35" t="str">
        <f>E21</f>
        <v xml:space="preserve"> </v>
      </c>
      <c r="K131" s="37"/>
      <c r="L131" s="54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</row>
    <row r="132" s="2" customFormat="1" ht="15.15" customHeight="1">
      <c r="A132" s="37"/>
      <c r="B132" s="38"/>
      <c r="C132" s="31" t="s">
        <v>27</v>
      </c>
      <c r="D132" s="37"/>
      <c r="E132" s="37"/>
      <c r="F132" s="26" t="str">
        <f>IF(E18="","",E18)</f>
        <v>Vyplň údaj</v>
      </c>
      <c r="G132" s="37"/>
      <c r="H132" s="37"/>
      <c r="I132" s="31" t="s">
        <v>31</v>
      </c>
      <c r="J132" s="35" t="str">
        <f>E24</f>
        <v>Ing. M. Kejzar</v>
      </c>
      <c r="K132" s="37"/>
      <c r="L132" s="54"/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</row>
    <row r="133" s="2" customFormat="1" ht="10.32" customHeight="1">
      <c r="A133" s="37"/>
      <c r="B133" s="38"/>
      <c r="C133" s="37"/>
      <c r="D133" s="37"/>
      <c r="E133" s="37"/>
      <c r="F133" s="37"/>
      <c r="G133" s="37"/>
      <c r="H133" s="37"/>
      <c r="I133" s="37"/>
      <c r="J133" s="37"/>
      <c r="K133" s="37"/>
      <c r="L133" s="54"/>
      <c r="S133" s="37"/>
      <c r="T133" s="3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</row>
    <row r="134" s="11" customFormat="1" ht="29.28" customHeight="1">
      <c r="A134" s="143"/>
      <c r="B134" s="144"/>
      <c r="C134" s="145" t="s">
        <v>113</v>
      </c>
      <c r="D134" s="146" t="s">
        <v>59</v>
      </c>
      <c r="E134" s="146" t="s">
        <v>55</v>
      </c>
      <c r="F134" s="146" t="s">
        <v>56</v>
      </c>
      <c r="G134" s="146" t="s">
        <v>114</v>
      </c>
      <c r="H134" s="146" t="s">
        <v>115</v>
      </c>
      <c r="I134" s="146" t="s">
        <v>116</v>
      </c>
      <c r="J134" s="147" t="s">
        <v>90</v>
      </c>
      <c r="K134" s="148" t="s">
        <v>117</v>
      </c>
      <c r="L134" s="149"/>
      <c r="M134" s="85" t="s">
        <v>1</v>
      </c>
      <c r="N134" s="86" t="s">
        <v>38</v>
      </c>
      <c r="O134" s="86" t="s">
        <v>118</v>
      </c>
      <c r="P134" s="86" t="s">
        <v>119</v>
      </c>
      <c r="Q134" s="86" t="s">
        <v>120</v>
      </c>
      <c r="R134" s="86" t="s">
        <v>121</v>
      </c>
      <c r="S134" s="86" t="s">
        <v>122</v>
      </c>
      <c r="T134" s="87" t="s">
        <v>123</v>
      </c>
      <c r="U134" s="143"/>
      <c r="V134" s="143"/>
      <c r="W134" s="143"/>
      <c r="X134" s="143"/>
      <c r="Y134" s="143"/>
      <c r="Z134" s="143"/>
      <c r="AA134" s="143"/>
      <c r="AB134" s="143"/>
      <c r="AC134" s="143"/>
      <c r="AD134" s="143"/>
      <c r="AE134" s="143"/>
    </row>
    <row r="135" s="2" customFormat="1" ht="22.8" customHeight="1">
      <c r="A135" s="37"/>
      <c r="B135" s="38"/>
      <c r="C135" s="92" t="s">
        <v>124</v>
      </c>
      <c r="D135" s="37"/>
      <c r="E135" s="37"/>
      <c r="F135" s="37"/>
      <c r="G135" s="37"/>
      <c r="H135" s="37"/>
      <c r="I135" s="37"/>
      <c r="J135" s="150">
        <f>BK135</f>
        <v>0</v>
      </c>
      <c r="K135" s="37"/>
      <c r="L135" s="38"/>
      <c r="M135" s="88"/>
      <c r="N135" s="72"/>
      <c r="O135" s="89"/>
      <c r="P135" s="151">
        <f>P136+P192+P296</f>
        <v>0</v>
      </c>
      <c r="Q135" s="89"/>
      <c r="R135" s="151">
        <f>R136+R192+R296</f>
        <v>26.157820959999999</v>
      </c>
      <c r="S135" s="89"/>
      <c r="T135" s="152">
        <f>T136+T192+T296</f>
        <v>3.58343173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8" t="s">
        <v>73</v>
      </c>
      <c r="AU135" s="18" t="s">
        <v>92</v>
      </c>
      <c r="BK135" s="153">
        <f>BK136+BK192+BK296</f>
        <v>0</v>
      </c>
    </row>
    <row r="136" s="12" customFormat="1" ht="25.92" customHeight="1">
      <c r="A136" s="12"/>
      <c r="B136" s="154"/>
      <c r="C136" s="12"/>
      <c r="D136" s="155" t="s">
        <v>73</v>
      </c>
      <c r="E136" s="156" t="s">
        <v>125</v>
      </c>
      <c r="F136" s="156" t="s">
        <v>126</v>
      </c>
      <c r="G136" s="12"/>
      <c r="H136" s="12"/>
      <c r="I136" s="157"/>
      <c r="J136" s="158">
        <f>BK136</f>
        <v>0</v>
      </c>
      <c r="K136" s="12"/>
      <c r="L136" s="154"/>
      <c r="M136" s="159"/>
      <c r="N136" s="160"/>
      <c r="O136" s="160"/>
      <c r="P136" s="161">
        <f>P137+P149+P151+P158+P165+P185+P190</f>
        <v>0</v>
      </c>
      <c r="Q136" s="160"/>
      <c r="R136" s="161">
        <f>R137+R149+R151+R158+R165+R185+R190</f>
        <v>22.264485999999998</v>
      </c>
      <c r="S136" s="160"/>
      <c r="T136" s="162">
        <f>T137+T149+T151+T158+T165+T185+T190</f>
        <v>1.714747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55" t="s">
        <v>82</v>
      </c>
      <c r="AT136" s="163" t="s">
        <v>73</v>
      </c>
      <c r="AU136" s="163" t="s">
        <v>74</v>
      </c>
      <c r="AY136" s="155" t="s">
        <v>127</v>
      </c>
      <c r="BK136" s="164">
        <f>BK137+BK149+BK151+BK158+BK165+BK185+BK190</f>
        <v>0</v>
      </c>
    </row>
    <row r="137" s="12" customFormat="1" ht="22.8" customHeight="1">
      <c r="A137" s="12"/>
      <c r="B137" s="154"/>
      <c r="C137" s="12"/>
      <c r="D137" s="155" t="s">
        <v>73</v>
      </c>
      <c r="E137" s="165" t="s">
        <v>82</v>
      </c>
      <c r="F137" s="165" t="s">
        <v>128</v>
      </c>
      <c r="G137" s="12"/>
      <c r="H137" s="12"/>
      <c r="I137" s="157"/>
      <c r="J137" s="166">
        <f>BK137</f>
        <v>0</v>
      </c>
      <c r="K137" s="12"/>
      <c r="L137" s="154"/>
      <c r="M137" s="159"/>
      <c r="N137" s="160"/>
      <c r="O137" s="160"/>
      <c r="P137" s="161">
        <f>SUM(P138:P148)</f>
        <v>0</v>
      </c>
      <c r="Q137" s="160"/>
      <c r="R137" s="161">
        <f>SUM(R138:R148)</f>
        <v>12</v>
      </c>
      <c r="S137" s="160"/>
      <c r="T137" s="162">
        <f>SUM(T138:T148)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155" t="s">
        <v>82</v>
      </c>
      <c r="AT137" s="163" t="s">
        <v>73</v>
      </c>
      <c r="AU137" s="163" t="s">
        <v>82</v>
      </c>
      <c r="AY137" s="155" t="s">
        <v>127</v>
      </c>
      <c r="BK137" s="164">
        <f>SUM(BK138:BK148)</f>
        <v>0</v>
      </c>
    </row>
    <row r="138" s="2" customFormat="1" ht="37.8" customHeight="1">
      <c r="A138" s="37"/>
      <c r="B138" s="167"/>
      <c r="C138" s="168" t="s">
        <v>82</v>
      </c>
      <c r="D138" s="168" t="s">
        <v>129</v>
      </c>
      <c r="E138" s="169" t="s">
        <v>130</v>
      </c>
      <c r="F138" s="170" t="s">
        <v>131</v>
      </c>
      <c r="G138" s="171" t="s">
        <v>132</v>
      </c>
      <c r="H138" s="172">
        <v>6</v>
      </c>
      <c r="I138" s="173"/>
      <c r="J138" s="174">
        <f>ROUND(I138*H138,2)</f>
        <v>0</v>
      </c>
      <c r="K138" s="175"/>
      <c r="L138" s="38"/>
      <c r="M138" s="176" t="s">
        <v>1</v>
      </c>
      <c r="N138" s="177" t="s">
        <v>39</v>
      </c>
      <c r="O138" s="76"/>
      <c r="P138" s="178">
        <f>O138*H138</f>
        <v>0</v>
      </c>
      <c r="Q138" s="178">
        <v>0</v>
      </c>
      <c r="R138" s="178">
        <f>Q138*H138</f>
        <v>0</v>
      </c>
      <c r="S138" s="178">
        <v>0</v>
      </c>
      <c r="T138" s="179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180" t="s">
        <v>133</v>
      </c>
      <c r="AT138" s="180" t="s">
        <v>129</v>
      </c>
      <c r="AU138" s="180" t="s">
        <v>84</v>
      </c>
      <c r="AY138" s="18" t="s">
        <v>127</v>
      </c>
      <c r="BE138" s="181">
        <f>IF(N138="základní",J138,0)</f>
        <v>0</v>
      </c>
      <c r="BF138" s="181">
        <f>IF(N138="snížená",J138,0)</f>
        <v>0</v>
      </c>
      <c r="BG138" s="181">
        <f>IF(N138="zákl. přenesená",J138,0)</f>
        <v>0</v>
      </c>
      <c r="BH138" s="181">
        <f>IF(N138="sníž. přenesená",J138,0)</f>
        <v>0</v>
      </c>
      <c r="BI138" s="181">
        <f>IF(N138="nulová",J138,0)</f>
        <v>0</v>
      </c>
      <c r="BJ138" s="18" t="s">
        <v>82</v>
      </c>
      <c r="BK138" s="181">
        <f>ROUND(I138*H138,2)</f>
        <v>0</v>
      </c>
      <c r="BL138" s="18" t="s">
        <v>133</v>
      </c>
      <c r="BM138" s="180" t="s">
        <v>134</v>
      </c>
    </row>
    <row r="139" s="13" customFormat="1">
      <c r="A139" s="13"/>
      <c r="B139" s="182"/>
      <c r="C139" s="13"/>
      <c r="D139" s="183" t="s">
        <v>135</v>
      </c>
      <c r="E139" s="184" t="s">
        <v>1</v>
      </c>
      <c r="F139" s="185" t="s">
        <v>136</v>
      </c>
      <c r="G139" s="13"/>
      <c r="H139" s="186">
        <v>6</v>
      </c>
      <c r="I139" s="187"/>
      <c r="J139" s="13"/>
      <c r="K139" s="13"/>
      <c r="L139" s="182"/>
      <c r="M139" s="188"/>
      <c r="N139" s="189"/>
      <c r="O139" s="189"/>
      <c r="P139" s="189"/>
      <c r="Q139" s="189"/>
      <c r="R139" s="189"/>
      <c r="S139" s="189"/>
      <c r="T139" s="19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184" t="s">
        <v>135</v>
      </c>
      <c r="AU139" s="184" t="s">
        <v>84</v>
      </c>
      <c r="AV139" s="13" t="s">
        <v>84</v>
      </c>
      <c r="AW139" s="13" t="s">
        <v>30</v>
      </c>
      <c r="AX139" s="13" t="s">
        <v>82</v>
      </c>
      <c r="AY139" s="184" t="s">
        <v>127</v>
      </c>
    </row>
    <row r="140" s="2" customFormat="1" ht="24.15" customHeight="1">
      <c r="A140" s="37"/>
      <c r="B140" s="167"/>
      <c r="C140" s="168" t="s">
        <v>84</v>
      </c>
      <c r="D140" s="168" t="s">
        <v>129</v>
      </c>
      <c r="E140" s="169" t="s">
        <v>137</v>
      </c>
      <c r="F140" s="170" t="s">
        <v>138</v>
      </c>
      <c r="G140" s="171" t="s">
        <v>132</v>
      </c>
      <c r="H140" s="172">
        <v>6</v>
      </c>
      <c r="I140" s="173"/>
      <c r="J140" s="174">
        <f>ROUND(I140*H140,2)</f>
        <v>0</v>
      </c>
      <c r="K140" s="175"/>
      <c r="L140" s="38"/>
      <c r="M140" s="176" t="s">
        <v>1</v>
      </c>
      <c r="N140" s="177" t="s">
        <v>39</v>
      </c>
      <c r="O140" s="76"/>
      <c r="P140" s="178">
        <f>O140*H140</f>
        <v>0</v>
      </c>
      <c r="Q140" s="178">
        <v>0</v>
      </c>
      <c r="R140" s="178">
        <f>Q140*H140</f>
        <v>0</v>
      </c>
      <c r="S140" s="178">
        <v>0</v>
      </c>
      <c r="T140" s="179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180" t="s">
        <v>133</v>
      </c>
      <c r="AT140" s="180" t="s">
        <v>129</v>
      </c>
      <c r="AU140" s="180" t="s">
        <v>84</v>
      </c>
      <c r="AY140" s="18" t="s">
        <v>127</v>
      </c>
      <c r="BE140" s="181">
        <f>IF(N140="základní",J140,0)</f>
        <v>0</v>
      </c>
      <c r="BF140" s="181">
        <f>IF(N140="snížená",J140,0)</f>
        <v>0</v>
      </c>
      <c r="BG140" s="181">
        <f>IF(N140="zákl. přenesená",J140,0)</f>
        <v>0</v>
      </c>
      <c r="BH140" s="181">
        <f>IF(N140="sníž. přenesená",J140,0)</f>
        <v>0</v>
      </c>
      <c r="BI140" s="181">
        <f>IF(N140="nulová",J140,0)</f>
        <v>0</v>
      </c>
      <c r="BJ140" s="18" t="s">
        <v>82</v>
      </c>
      <c r="BK140" s="181">
        <f>ROUND(I140*H140,2)</f>
        <v>0</v>
      </c>
      <c r="BL140" s="18" t="s">
        <v>133</v>
      </c>
      <c r="BM140" s="180" t="s">
        <v>139</v>
      </c>
    </row>
    <row r="141" s="2" customFormat="1" ht="33" customHeight="1">
      <c r="A141" s="37"/>
      <c r="B141" s="167"/>
      <c r="C141" s="168" t="s">
        <v>140</v>
      </c>
      <c r="D141" s="168" t="s">
        <v>129</v>
      </c>
      <c r="E141" s="169" t="s">
        <v>141</v>
      </c>
      <c r="F141" s="170" t="s">
        <v>142</v>
      </c>
      <c r="G141" s="171" t="s">
        <v>132</v>
      </c>
      <c r="H141" s="172">
        <v>60</v>
      </c>
      <c r="I141" s="173"/>
      <c r="J141" s="174">
        <f>ROUND(I141*H141,2)</f>
        <v>0</v>
      </c>
      <c r="K141" s="175"/>
      <c r="L141" s="38"/>
      <c r="M141" s="176" t="s">
        <v>1</v>
      </c>
      <c r="N141" s="177" t="s">
        <v>39</v>
      </c>
      <c r="O141" s="76"/>
      <c r="P141" s="178">
        <f>O141*H141</f>
        <v>0</v>
      </c>
      <c r="Q141" s="178">
        <v>0</v>
      </c>
      <c r="R141" s="178">
        <f>Q141*H141</f>
        <v>0</v>
      </c>
      <c r="S141" s="178">
        <v>0</v>
      </c>
      <c r="T141" s="179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180" t="s">
        <v>133</v>
      </c>
      <c r="AT141" s="180" t="s">
        <v>129</v>
      </c>
      <c r="AU141" s="180" t="s">
        <v>84</v>
      </c>
      <c r="AY141" s="18" t="s">
        <v>127</v>
      </c>
      <c r="BE141" s="181">
        <f>IF(N141="základní",J141,0)</f>
        <v>0</v>
      </c>
      <c r="BF141" s="181">
        <f>IF(N141="snížená",J141,0)</f>
        <v>0</v>
      </c>
      <c r="BG141" s="181">
        <f>IF(N141="zákl. přenesená",J141,0)</f>
        <v>0</v>
      </c>
      <c r="BH141" s="181">
        <f>IF(N141="sníž. přenesená",J141,0)</f>
        <v>0</v>
      </c>
      <c r="BI141" s="181">
        <f>IF(N141="nulová",J141,0)</f>
        <v>0</v>
      </c>
      <c r="BJ141" s="18" t="s">
        <v>82</v>
      </c>
      <c r="BK141" s="181">
        <f>ROUND(I141*H141,2)</f>
        <v>0</v>
      </c>
      <c r="BL141" s="18" t="s">
        <v>133</v>
      </c>
      <c r="BM141" s="180" t="s">
        <v>143</v>
      </c>
    </row>
    <row r="142" s="2" customFormat="1" ht="24.15" customHeight="1">
      <c r="A142" s="37"/>
      <c r="B142" s="167"/>
      <c r="C142" s="168" t="s">
        <v>133</v>
      </c>
      <c r="D142" s="168" t="s">
        <v>129</v>
      </c>
      <c r="E142" s="169" t="s">
        <v>144</v>
      </c>
      <c r="F142" s="170" t="s">
        <v>145</v>
      </c>
      <c r="G142" s="171" t="s">
        <v>146</v>
      </c>
      <c r="H142" s="172">
        <v>9</v>
      </c>
      <c r="I142" s="173"/>
      <c r="J142" s="174">
        <f>ROUND(I142*H142,2)</f>
        <v>0</v>
      </c>
      <c r="K142" s="175"/>
      <c r="L142" s="38"/>
      <c r="M142" s="176" t="s">
        <v>1</v>
      </c>
      <c r="N142" s="177" t="s">
        <v>39</v>
      </c>
      <c r="O142" s="76"/>
      <c r="P142" s="178">
        <f>O142*H142</f>
        <v>0</v>
      </c>
      <c r="Q142" s="178">
        <v>0</v>
      </c>
      <c r="R142" s="178">
        <f>Q142*H142</f>
        <v>0</v>
      </c>
      <c r="S142" s="178">
        <v>0</v>
      </c>
      <c r="T142" s="179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180" t="s">
        <v>133</v>
      </c>
      <c r="AT142" s="180" t="s">
        <v>129</v>
      </c>
      <c r="AU142" s="180" t="s">
        <v>84</v>
      </c>
      <c r="AY142" s="18" t="s">
        <v>127</v>
      </c>
      <c r="BE142" s="181">
        <f>IF(N142="základní",J142,0)</f>
        <v>0</v>
      </c>
      <c r="BF142" s="181">
        <f>IF(N142="snížená",J142,0)</f>
        <v>0</v>
      </c>
      <c r="BG142" s="181">
        <f>IF(N142="zákl. přenesená",J142,0)</f>
        <v>0</v>
      </c>
      <c r="BH142" s="181">
        <f>IF(N142="sníž. přenesená",J142,0)</f>
        <v>0</v>
      </c>
      <c r="BI142" s="181">
        <f>IF(N142="nulová",J142,0)</f>
        <v>0</v>
      </c>
      <c r="BJ142" s="18" t="s">
        <v>82</v>
      </c>
      <c r="BK142" s="181">
        <f>ROUND(I142*H142,2)</f>
        <v>0</v>
      </c>
      <c r="BL142" s="18" t="s">
        <v>133</v>
      </c>
      <c r="BM142" s="180" t="s">
        <v>147</v>
      </c>
    </row>
    <row r="143" s="13" customFormat="1">
      <c r="A143" s="13"/>
      <c r="B143" s="182"/>
      <c r="C143" s="13"/>
      <c r="D143" s="183" t="s">
        <v>135</v>
      </c>
      <c r="E143" s="184" t="s">
        <v>1</v>
      </c>
      <c r="F143" s="185" t="s">
        <v>148</v>
      </c>
      <c r="G143" s="13"/>
      <c r="H143" s="186">
        <v>9</v>
      </c>
      <c r="I143" s="187"/>
      <c r="J143" s="13"/>
      <c r="K143" s="13"/>
      <c r="L143" s="182"/>
      <c r="M143" s="188"/>
      <c r="N143" s="189"/>
      <c r="O143" s="189"/>
      <c r="P143" s="189"/>
      <c r="Q143" s="189"/>
      <c r="R143" s="189"/>
      <c r="S143" s="189"/>
      <c r="T143" s="190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84" t="s">
        <v>135</v>
      </c>
      <c r="AU143" s="184" t="s">
        <v>84</v>
      </c>
      <c r="AV143" s="13" t="s">
        <v>84</v>
      </c>
      <c r="AW143" s="13" t="s">
        <v>30</v>
      </c>
      <c r="AX143" s="13" t="s">
        <v>74</v>
      </c>
      <c r="AY143" s="184" t="s">
        <v>127</v>
      </c>
    </row>
    <row r="144" s="14" customFormat="1">
      <c r="A144" s="14"/>
      <c r="B144" s="191"/>
      <c r="C144" s="14"/>
      <c r="D144" s="183" t="s">
        <v>135</v>
      </c>
      <c r="E144" s="192" t="s">
        <v>1</v>
      </c>
      <c r="F144" s="193" t="s">
        <v>149</v>
      </c>
      <c r="G144" s="14"/>
      <c r="H144" s="194">
        <v>9</v>
      </c>
      <c r="I144" s="195"/>
      <c r="J144" s="14"/>
      <c r="K144" s="14"/>
      <c r="L144" s="191"/>
      <c r="M144" s="196"/>
      <c r="N144" s="197"/>
      <c r="O144" s="197"/>
      <c r="P144" s="197"/>
      <c r="Q144" s="197"/>
      <c r="R144" s="197"/>
      <c r="S144" s="197"/>
      <c r="T144" s="198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192" t="s">
        <v>135</v>
      </c>
      <c r="AU144" s="192" t="s">
        <v>84</v>
      </c>
      <c r="AV144" s="14" t="s">
        <v>133</v>
      </c>
      <c r="AW144" s="14" t="s">
        <v>30</v>
      </c>
      <c r="AX144" s="14" t="s">
        <v>82</v>
      </c>
      <c r="AY144" s="192" t="s">
        <v>127</v>
      </c>
    </row>
    <row r="145" s="2" customFormat="1" ht="24.15" customHeight="1">
      <c r="A145" s="37"/>
      <c r="B145" s="167"/>
      <c r="C145" s="168" t="s">
        <v>150</v>
      </c>
      <c r="D145" s="168" t="s">
        <v>129</v>
      </c>
      <c r="E145" s="169" t="s">
        <v>151</v>
      </c>
      <c r="F145" s="170" t="s">
        <v>152</v>
      </c>
      <c r="G145" s="171" t="s">
        <v>132</v>
      </c>
      <c r="H145" s="172">
        <v>6</v>
      </c>
      <c r="I145" s="173"/>
      <c r="J145" s="174">
        <f>ROUND(I145*H145,2)</f>
        <v>0</v>
      </c>
      <c r="K145" s="175"/>
      <c r="L145" s="38"/>
      <c r="M145" s="176" t="s">
        <v>1</v>
      </c>
      <c r="N145" s="177" t="s">
        <v>39</v>
      </c>
      <c r="O145" s="76"/>
      <c r="P145" s="178">
        <f>O145*H145</f>
        <v>0</v>
      </c>
      <c r="Q145" s="178">
        <v>0</v>
      </c>
      <c r="R145" s="178">
        <f>Q145*H145</f>
        <v>0</v>
      </c>
      <c r="S145" s="178">
        <v>0</v>
      </c>
      <c r="T145" s="179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180" t="s">
        <v>133</v>
      </c>
      <c r="AT145" s="180" t="s">
        <v>129</v>
      </c>
      <c r="AU145" s="180" t="s">
        <v>84</v>
      </c>
      <c r="AY145" s="18" t="s">
        <v>127</v>
      </c>
      <c r="BE145" s="181">
        <f>IF(N145="základní",J145,0)</f>
        <v>0</v>
      </c>
      <c r="BF145" s="181">
        <f>IF(N145="snížená",J145,0)</f>
        <v>0</v>
      </c>
      <c r="BG145" s="181">
        <f>IF(N145="zákl. přenesená",J145,0)</f>
        <v>0</v>
      </c>
      <c r="BH145" s="181">
        <f>IF(N145="sníž. přenesená",J145,0)</f>
        <v>0</v>
      </c>
      <c r="BI145" s="181">
        <f>IF(N145="nulová",J145,0)</f>
        <v>0</v>
      </c>
      <c r="BJ145" s="18" t="s">
        <v>82</v>
      </c>
      <c r="BK145" s="181">
        <f>ROUND(I145*H145,2)</f>
        <v>0</v>
      </c>
      <c r="BL145" s="18" t="s">
        <v>133</v>
      </c>
      <c r="BM145" s="180" t="s">
        <v>153</v>
      </c>
    </row>
    <row r="146" s="2" customFormat="1" ht="16.5" customHeight="1">
      <c r="A146" s="37"/>
      <c r="B146" s="167"/>
      <c r="C146" s="199" t="s">
        <v>154</v>
      </c>
      <c r="D146" s="199" t="s">
        <v>155</v>
      </c>
      <c r="E146" s="200" t="s">
        <v>156</v>
      </c>
      <c r="F146" s="201" t="s">
        <v>157</v>
      </c>
      <c r="G146" s="202" t="s">
        <v>146</v>
      </c>
      <c r="H146" s="203">
        <v>12</v>
      </c>
      <c r="I146" s="204"/>
      <c r="J146" s="205">
        <f>ROUND(I146*H146,2)</f>
        <v>0</v>
      </c>
      <c r="K146" s="206"/>
      <c r="L146" s="207"/>
      <c r="M146" s="208" t="s">
        <v>1</v>
      </c>
      <c r="N146" s="209" t="s">
        <v>39</v>
      </c>
      <c r="O146" s="76"/>
      <c r="P146" s="178">
        <f>O146*H146</f>
        <v>0</v>
      </c>
      <c r="Q146" s="178">
        <v>1</v>
      </c>
      <c r="R146" s="178">
        <f>Q146*H146</f>
        <v>12</v>
      </c>
      <c r="S146" s="178">
        <v>0</v>
      </c>
      <c r="T146" s="179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180" t="s">
        <v>158</v>
      </c>
      <c r="AT146" s="180" t="s">
        <v>155</v>
      </c>
      <c r="AU146" s="180" t="s">
        <v>84</v>
      </c>
      <c r="AY146" s="18" t="s">
        <v>127</v>
      </c>
      <c r="BE146" s="181">
        <f>IF(N146="základní",J146,0)</f>
        <v>0</v>
      </c>
      <c r="BF146" s="181">
        <f>IF(N146="snížená",J146,0)</f>
        <v>0</v>
      </c>
      <c r="BG146" s="181">
        <f>IF(N146="zákl. přenesená",J146,0)</f>
        <v>0</v>
      </c>
      <c r="BH146" s="181">
        <f>IF(N146="sníž. přenesená",J146,0)</f>
        <v>0</v>
      </c>
      <c r="BI146" s="181">
        <f>IF(N146="nulová",J146,0)</f>
        <v>0</v>
      </c>
      <c r="BJ146" s="18" t="s">
        <v>82</v>
      </c>
      <c r="BK146" s="181">
        <f>ROUND(I146*H146,2)</f>
        <v>0</v>
      </c>
      <c r="BL146" s="18" t="s">
        <v>133</v>
      </c>
      <c r="BM146" s="180" t="s">
        <v>159</v>
      </c>
    </row>
    <row r="147" s="2" customFormat="1" ht="16.5" customHeight="1">
      <c r="A147" s="37"/>
      <c r="B147" s="167"/>
      <c r="C147" s="168" t="s">
        <v>160</v>
      </c>
      <c r="D147" s="168" t="s">
        <v>129</v>
      </c>
      <c r="E147" s="169" t="s">
        <v>161</v>
      </c>
      <c r="F147" s="170" t="s">
        <v>162</v>
      </c>
      <c r="G147" s="171" t="s">
        <v>163</v>
      </c>
      <c r="H147" s="172">
        <v>1</v>
      </c>
      <c r="I147" s="173"/>
      <c r="J147" s="174">
        <f>ROUND(I147*H147,2)</f>
        <v>0</v>
      </c>
      <c r="K147" s="175"/>
      <c r="L147" s="38"/>
      <c r="M147" s="176" t="s">
        <v>1</v>
      </c>
      <c r="N147" s="177" t="s">
        <v>39</v>
      </c>
      <c r="O147" s="76"/>
      <c r="P147" s="178">
        <f>O147*H147</f>
        <v>0</v>
      </c>
      <c r="Q147" s="178">
        <v>0</v>
      </c>
      <c r="R147" s="178">
        <f>Q147*H147</f>
        <v>0</v>
      </c>
      <c r="S147" s="178">
        <v>0</v>
      </c>
      <c r="T147" s="179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180" t="s">
        <v>133</v>
      </c>
      <c r="AT147" s="180" t="s">
        <v>129</v>
      </c>
      <c r="AU147" s="180" t="s">
        <v>84</v>
      </c>
      <c r="AY147" s="18" t="s">
        <v>127</v>
      </c>
      <c r="BE147" s="181">
        <f>IF(N147="základní",J147,0)</f>
        <v>0</v>
      </c>
      <c r="BF147" s="181">
        <f>IF(N147="snížená",J147,0)</f>
        <v>0</v>
      </c>
      <c r="BG147" s="181">
        <f>IF(N147="zákl. přenesená",J147,0)</f>
        <v>0</v>
      </c>
      <c r="BH147" s="181">
        <f>IF(N147="sníž. přenesená",J147,0)</f>
        <v>0</v>
      </c>
      <c r="BI147" s="181">
        <f>IF(N147="nulová",J147,0)</f>
        <v>0</v>
      </c>
      <c r="BJ147" s="18" t="s">
        <v>82</v>
      </c>
      <c r="BK147" s="181">
        <f>ROUND(I147*H147,2)</f>
        <v>0</v>
      </c>
      <c r="BL147" s="18" t="s">
        <v>133</v>
      </c>
      <c r="BM147" s="180" t="s">
        <v>164</v>
      </c>
    </row>
    <row r="148" s="2" customFormat="1" ht="16.5" customHeight="1">
      <c r="A148" s="37"/>
      <c r="B148" s="167"/>
      <c r="C148" s="168" t="s">
        <v>158</v>
      </c>
      <c r="D148" s="168" t="s">
        <v>129</v>
      </c>
      <c r="E148" s="169" t="s">
        <v>165</v>
      </c>
      <c r="F148" s="170" t="s">
        <v>166</v>
      </c>
      <c r="G148" s="171" t="s">
        <v>163</v>
      </c>
      <c r="H148" s="172">
        <v>1</v>
      </c>
      <c r="I148" s="173"/>
      <c r="J148" s="174">
        <f>ROUND(I148*H148,2)</f>
        <v>0</v>
      </c>
      <c r="K148" s="175"/>
      <c r="L148" s="38"/>
      <c r="M148" s="176" t="s">
        <v>1</v>
      </c>
      <c r="N148" s="177" t="s">
        <v>39</v>
      </c>
      <c r="O148" s="76"/>
      <c r="P148" s="178">
        <f>O148*H148</f>
        <v>0</v>
      </c>
      <c r="Q148" s="178">
        <v>0</v>
      </c>
      <c r="R148" s="178">
        <f>Q148*H148</f>
        <v>0</v>
      </c>
      <c r="S148" s="178">
        <v>0</v>
      </c>
      <c r="T148" s="179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180" t="s">
        <v>133</v>
      </c>
      <c r="AT148" s="180" t="s">
        <v>129</v>
      </c>
      <c r="AU148" s="180" t="s">
        <v>84</v>
      </c>
      <c r="AY148" s="18" t="s">
        <v>127</v>
      </c>
      <c r="BE148" s="181">
        <f>IF(N148="základní",J148,0)</f>
        <v>0</v>
      </c>
      <c r="BF148" s="181">
        <f>IF(N148="snížená",J148,0)</f>
        <v>0</v>
      </c>
      <c r="BG148" s="181">
        <f>IF(N148="zákl. přenesená",J148,0)</f>
        <v>0</v>
      </c>
      <c r="BH148" s="181">
        <f>IF(N148="sníž. přenesená",J148,0)</f>
        <v>0</v>
      </c>
      <c r="BI148" s="181">
        <f>IF(N148="nulová",J148,0)</f>
        <v>0</v>
      </c>
      <c r="BJ148" s="18" t="s">
        <v>82</v>
      </c>
      <c r="BK148" s="181">
        <f>ROUND(I148*H148,2)</f>
        <v>0</v>
      </c>
      <c r="BL148" s="18" t="s">
        <v>133</v>
      </c>
      <c r="BM148" s="180" t="s">
        <v>167</v>
      </c>
    </row>
    <row r="149" s="12" customFormat="1" ht="22.8" customHeight="1">
      <c r="A149" s="12"/>
      <c r="B149" s="154"/>
      <c r="C149" s="12"/>
      <c r="D149" s="155" t="s">
        <v>73</v>
      </c>
      <c r="E149" s="165" t="s">
        <v>84</v>
      </c>
      <c r="F149" s="165" t="s">
        <v>168</v>
      </c>
      <c r="G149" s="12"/>
      <c r="H149" s="12"/>
      <c r="I149" s="157"/>
      <c r="J149" s="166">
        <f>BK149</f>
        <v>0</v>
      </c>
      <c r="K149" s="12"/>
      <c r="L149" s="154"/>
      <c r="M149" s="159"/>
      <c r="N149" s="160"/>
      <c r="O149" s="160"/>
      <c r="P149" s="161">
        <f>P150</f>
        <v>0</v>
      </c>
      <c r="Q149" s="160"/>
      <c r="R149" s="161">
        <f>R150</f>
        <v>0.017399999999999999</v>
      </c>
      <c r="S149" s="160"/>
      <c r="T149" s="162">
        <f>T150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155" t="s">
        <v>82</v>
      </c>
      <c r="AT149" s="163" t="s">
        <v>73</v>
      </c>
      <c r="AU149" s="163" t="s">
        <v>82</v>
      </c>
      <c r="AY149" s="155" t="s">
        <v>127</v>
      </c>
      <c r="BK149" s="164">
        <f>BK150</f>
        <v>0</v>
      </c>
    </row>
    <row r="150" s="2" customFormat="1" ht="33" customHeight="1">
      <c r="A150" s="37"/>
      <c r="B150" s="167"/>
      <c r="C150" s="168" t="s">
        <v>169</v>
      </c>
      <c r="D150" s="168" t="s">
        <v>129</v>
      </c>
      <c r="E150" s="169" t="s">
        <v>170</v>
      </c>
      <c r="F150" s="170" t="s">
        <v>171</v>
      </c>
      <c r="G150" s="171" t="s">
        <v>172</v>
      </c>
      <c r="H150" s="172">
        <v>15</v>
      </c>
      <c r="I150" s="173"/>
      <c r="J150" s="174">
        <f>ROUND(I150*H150,2)</f>
        <v>0</v>
      </c>
      <c r="K150" s="175"/>
      <c r="L150" s="38"/>
      <c r="M150" s="176" t="s">
        <v>1</v>
      </c>
      <c r="N150" s="177" t="s">
        <v>39</v>
      </c>
      <c r="O150" s="76"/>
      <c r="P150" s="178">
        <f>O150*H150</f>
        <v>0</v>
      </c>
      <c r="Q150" s="178">
        <v>0.00116</v>
      </c>
      <c r="R150" s="178">
        <f>Q150*H150</f>
        <v>0.017399999999999999</v>
      </c>
      <c r="S150" s="178">
        <v>0</v>
      </c>
      <c r="T150" s="179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180" t="s">
        <v>133</v>
      </c>
      <c r="AT150" s="180" t="s">
        <v>129</v>
      </c>
      <c r="AU150" s="180" t="s">
        <v>84</v>
      </c>
      <c r="AY150" s="18" t="s">
        <v>127</v>
      </c>
      <c r="BE150" s="181">
        <f>IF(N150="základní",J150,0)</f>
        <v>0</v>
      </c>
      <c r="BF150" s="181">
        <f>IF(N150="snížená",J150,0)</f>
        <v>0</v>
      </c>
      <c r="BG150" s="181">
        <f>IF(N150="zákl. přenesená",J150,0)</f>
        <v>0</v>
      </c>
      <c r="BH150" s="181">
        <f>IF(N150="sníž. přenesená",J150,0)</f>
        <v>0</v>
      </c>
      <c r="BI150" s="181">
        <f>IF(N150="nulová",J150,0)</f>
        <v>0</v>
      </c>
      <c r="BJ150" s="18" t="s">
        <v>82</v>
      </c>
      <c r="BK150" s="181">
        <f>ROUND(I150*H150,2)</f>
        <v>0</v>
      </c>
      <c r="BL150" s="18" t="s">
        <v>133</v>
      </c>
      <c r="BM150" s="180" t="s">
        <v>173</v>
      </c>
    </row>
    <row r="151" s="12" customFormat="1" ht="22.8" customHeight="1">
      <c r="A151" s="12"/>
      <c r="B151" s="154"/>
      <c r="C151" s="12"/>
      <c r="D151" s="155" t="s">
        <v>73</v>
      </c>
      <c r="E151" s="165" t="s">
        <v>150</v>
      </c>
      <c r="F151" s="165" t="s">
        <v>174</v>
      </c>
      <c r="G151" s="12"/>
      <c r="H151" s="12"/>
      <c r="I151" s="157"/>
      <c r="J151" s="166">
        <f>BK151</f>
        <v>0</v>
      </c>
      <c r="K151" s="12"/>
      <c r="L151" s="154"/>
      <c r="M151" s="159"/>
      <c r="N151" s="160"/>
      <c r="O151" s="160"/>
      <c r="P151" s="161">
        <f>SUM(P152:P157)</f>
        <v>0</v>
      </c>
      <c r="Q151" s="160"/>
      <c r="R151" s="161">
        <f>SUM(R152:R157)</f>
        <v>6.3822000000000001</v>
      </c>
      <c r="S151" s="160"/>
      <c r="T151" s="162">
        <f>SUM(T152:T157)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155" t="s">
        <v>82</v>
      </c>
      <c r="AT151" s="163" t="s">
        <v>73</v>
      </c>
      <c r="AU151" s="163" t="s">
        <v>82</v>
      </c>
      <c r="AY151" s="155" t="s">
        <v>127</v>
      </c>
      <c r="BK151" s="164">
        <f>SUM(BK152:BK157)</f>
        <v>0</v>
      </c>
    </row>
    <row r="152" s="2" customFormat="1" ht="16.5" customHeight="1">
      <c r="A152" s="37"/>
      <c r="B152" s="167"/>
      <c r="C152" s="168" t="s">
        <v>175</v>
      </c>
      <c r="D152" s="168" t="s">
        <v>129</v>
      </c>
      <c r="E152" s="169" t="s">
        <v>176</v>
      </c>
      <c r="F152" s="170" t="s">
        <v>177</v>
      </c>
      <c r="G152" s="171" t="s">
        <v>178</v>
      </c>
      <c r="H152" s="172">
        <v>2</v>
      </c>
      <c r="I152" s="173"/>
      <c r="J152" s="174">
        <f>ROUND(I152*H152,2)</f>
        <v>0</v>
      </c>
      <c r="K152" s="175"/>
      <c r="L152" s="38"/>
      <c r="M152" s="176" t="s">
        <v>1</v>
      </c>
      <c r="N152" s="177" t="s">
        <v>39</v>
      </c>
      <c r="O152" s="76"/>
      <c r="P152" s="178">
        <f>O152*H152</f>
        <v>0</v>
      </c>
      <c r="Q152" s="178">
        <v>0.58020000000000005</v>
      </c>
      <c r="R152" s="178">
        <f>Q152*H152</f>
        <v>1.1604000000000001</v>
      </c>
      <c r="S152" s="178">
        <v>0</v>
      </c>
      <c r="T152" s="179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180" t="s">
        <v>133</v>
      </c>
      <c r="AT152" s="180" t="s">
        <v>129</v>
      </c>
      <c r="AU152" s="180" t="s">
        <v>84</v>
      </c>
      <c r="AY152" s="18" t="s">
        <v>127</v>
      </c>
      <c r="BE152" s="181">
        <f>IF(N152="základní",J152,0)</f>
        <v>0</v>
      </c>
      <c r="BF152" s="181">
        <f>IF(N152="snížená",J152,0)</f>
        <v>0</v>
      </c>
      <c r="BG152" s="181">
        <f>IF(N152="zákl. přenesená",J152,0)</f>
        <v>0</v>
      </c>
      <c r="BH152" s="181">
        <f>IF(N152="sníž. přenesená",J152,0)</f>
        <v>0</v>
      </c>
      <c r="BI152" s="181">
        <f>IF(N152="nulová",J152,0)</f>
        <v>0</v>
      </c>
      <c r="BJ152" s="18" t="s">
        <v>82</v>
      </c>
      <c r="BK152" s="181">
        <f>ROUND(I152*H152,2)</f>
        <v>0</v>
      </c>
      <c r="BL152" s="18" t="s">
        <v>133</v>
      </c>
      <c r="BM152" s="180" t="s">
        <v>179</v>
      </c>
    </row>
    <row r="153" s="13" customFormat="1">
      <c r="A153" s="13"/>
      <c r="B153" s="182"/>
      <c r="C153" s="13"/>
      <c r="D153" s="183" t="s">
        <v>135</v>
      </c>
      <c r="E153" s="184" t="s">
        <v>1</v>
      </c>
      <c r="F153" s="185" t="s">
        <v>180</v>
      </c>
      <c r="G153" s="13"/>
      <c r="H153" s="186">
        <v>2</v>
      </c>
      <c r="I153" s="187"/>
      <c r="J153" s="13"/>
      <c r="K153" s="13"/>
      <c r="L153" s="182"/>
      <c r="M153" s="188"/>
      <c r="N153" s="189"/>
      <c r="O153" s="189"/>
      <c r="P153" s="189"/>
      <c r="Q153" s="189"/>
      <c r="R153" s="189"/>
      <c r="S153" s="189"/>
      <c r="T153" s="190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184" t="s">
        <v>135</v>
      </c>
      <c r="AU153" s="184" t="s">
        <v>84</v>
      </c>
      <c r="AV153" s="13" t="s">
        <v>84</v>
      </c>
      <c r="AW153" s="13" t="s">
        <v>30</v>
      </c>
      <c r="AX153" s="13" t="s">
        <v>74</v>
      </c>
      <c r="AY153" s="184" t="s">
        <v>127</v>
      </c>
    </row>
    <row r="154" s="14" customFormat="1">
      <c r="A154" s="14"/>
      <c r="B154" s="191"/>
      <c r="C154" s="14"/>
      <c r="D154" s="183" t="s">
        <v>135</v>
      </c>
      <c r="E154" s="192" t="s">
        <v>1</v>
      </c>
      <c r="F154" s="193" t="s">
        <v>149</v>
      </c>
      <c r="G154" s="14"/>
      <c r="H154" s="194">
        <v>2</v>
      </c>
      <c r="I154" s="195"/>
      <c r="J154" s="14"/>
      <c r="K154" s="14"/>
      <c r="L154" s="191"/>
      <c r="M154" s="196"/>
      <c r="N154" s="197"/>
      <c r="O154" s="197"/>
      <c r="P154" s="197"/>
      <c r="Q154" s="197"/>
      <c r="R154" s="197"/>
      <c r="S154" s="197"/>
      <c r="T154" s="198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192" t="s">
        <v>135</v>
      </c>
      <c r="AU154" s="192" t="s">
        <v>84</v>
      </c>
      <c r="AV154" s="14" t="s">
        <v>133</v>
      </c>
      <c r="AW154" s="14" t="s">
        <v>30</v>
      </c>
      <c r="AX154" s="14" t="s">
        <v>82</v>
      </c>
      <c r="AY154" s="192" t="s">
        <v>127</v>
      </c>
    </row>
    <row r="155" s="2" customFormat="1" ht="24.15" customHeight="1">
      <c r="A155" s="37"/>
      <c r="B155" s="167"/>
      <c r="C155" s="168" t="s">
        <v>181</v>
      </c>
      <c r="D155" s="168" t="s">
        <v>129</v>
      </c>
      <c r="E155" s="169" t="s">
        <v>182</v>
      </c>
      <c r="F155" s="170" t="s">
        <v>183</v>
      </c>
      <c r="G155" s="171" t="s">
        <v>178</v>
      </c>
      <c r="H155" s="172">
        <v>9</v>
      </c>
      <c r="I155" s="173"/>
      <c r="J155" s="174">
        <f>ROUND(I155*H155,2)</f>
        <v>0</v>
      </c>
      <c r="K155" s="175"/>
      <c r="L155" s="38"/>
      <c r="M155" s="176" t="s">
        <v>1</v>
      </c>
      <c r="N155" s="177" t="s">
        <v>39</v>
      </c>
      <c r="O155" s="76"/>
      <c r="P155" s="178">
        <f>O155*H155</f>
        <v>0</v>
      </c>
      <c r="Q155" s="178">
        <v>0.58020000000000005</v>
      </c>
      <c r="R155" s="178">
        <f>Q155*H155</f>
        <v>5.2218</v>
      </c>
      <c r="S155" s="178">
        <v>0</v>
      </c>
      <c r="T155" s="179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180" t="s">
        <v>133</v>
      </c>
      <c r="AT155" s="180" t="s">
        <v>129</v>
      </c>
      <c r="AU155" s="180" t="s">
        <v>84</v>
      </c>
      <c r="AY155" s="18" t="s">
        <v>127</v>
      </c>
      <c r="BE155" s="181">
        <f>IF(N155="základní",J155,0)</f>
        <v>0</v>
      </c>
      <c r="BF155" s="181">
        <f>IF(N155="snížená",J155,0)</f>
        <v>0</v>
      </c>
      <c r="BG155" s="181">
        <f>IF(N155="zákl. přenesená",J155,0)</f>
        <v>0</v>
      </c>
      <c r="BH155" s="181">
        <f>IF(N155="sníž. přenesená",J155,0)</f>
        <v>0</v>
      </c>
      <c r="BI155" s="181">
        <f>IF(N155="nulová",J155,0)</f>
        <v>0</v>
      </c>
      <c r="BJ155" s="18" t="s">
        <v>82</v>
      </c>
      <c r="BK155" s="181">
        <f>ROUND(I155*H155,2)</f>
        <v>0</v>
      </c>
      <c r="BL155" s="18" t="s">
        <v>133</v>
      </c>
      <c r="BM155" s="180" t="s">
        <v>184</v>
      </c>
    </row>
    <row r="156" s="13" customFormat="1">
      <c r="A156" s="13"/>
      <c r="B156" s="182"/>
      <c r="C156" s="13"/>
      <c r="D156" s="183" t="s">
        <v>135</v>
      </c>
      <c r="E156" s="184" t="s">
        <v>1</v>
      </c>
      <c r="F156" s="185" t="s">
        <v>185</v>
      </c>
      <c r="G156" s="13"/>
      <c r="H156" s="186">
        <v>9</v>
      </c>
      <c r="I156" s="187"/>
      <c r="J156" s="13"/>
      <c r="K156" s="13"/>
      <c r="L156" s="182"/>
      <c r="M156" s="188"/>
      <c r="N156" s="189"/>
      <c r="O156" s="189"/>
      <c r="P156" s="189"/>
      <c r="Q156" s="189"/>
      <c r="R156" s="189"/>
      <c r="S156" s="189"/>
      <c r="T156" s="190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184" t="s">
        <v>135</v>
      </c>
      <c r="AU156" s="184" t="s">
        <v>84</v>
      </c>
      <c r="AV156" s="13" t="s">
        <v>84</v>
      </c>
      <c r="AW156" s="13" t="s">
        <v>30</v>
      </c>
      <c r="AX156" s="13" t="s">
        <v>74</v>
      </c>
      <c r="AY156" s="184" t="s">
        <v>127</v>
      </c>
    </row>
    <row r="157" s="14" customFormat="1">
      <c r="A157" s="14"/>
      <c r="B157" s="191"/>
      <c r="C157" s="14"/>
      <c r="D157" s="183" t="s">
        <v>135</v>
      </c>
      <c r="E157" s="192" t="s">
        <v>1</v>
      </c>
      <c r="F157" s="193" t="s">
        <v>149</v>
      </c>
      <c r="G157" s="14"/>
      <c r="H157" s="194">
        <v>9</v>
      </c>
      <c r="I157" s="195"/>
      <c r="J157" s="14"/>
      <c r="K157" s="14"/>
      <c r="L157" s="191"/>
      <c r="M157" s="196"/>
      <c r="N157" s="197"/>
      <c r="O157" s="197"/>
      <c r="P157" s="197"/>
      <c r="Q157" s="197"/>
      <c r="R157" s="197"/>
      <c r="S157" s="197"/>
      <c r="T157" s="198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192" t="s">
        <v>135</v>
      </c>
      <c r="AU157" s="192" t="s">
        <v>84</v>
      </c>
      <c r="AV157" s="14" t="s">
        <v>133</v>
      </c>
      <c r="AW157" s="14" t="s">
        <v>30</v>
      </c>
      <c r="AX157" s="14" t="s">
        <v>82</v>
      </c>
      <c r="AY157" s="192" t="s">
        <v>127</v>
      </c>
    </row>
    <row r="158" s="12" customFormat="1" ht="22.8" customHeight="1">
      <c r="A158" s="12"/>
      <c r="B158" s="154"/>
      <c r="C158" s="12"/>
      <c r="D158" s="155" t="s">
        <v>73</v>
      </c>
      <c r="E158" s="165" t="s">
        <v>154</v>
      </c>
      <c r="F158" s="165" t="s">
        <v>186</v>
      </c>
      <c r="G158" s="12"/>
      <c r="H158" s="12"/>
      <c r="I158" s="157"/>
      <c r="J158" s="166">
        <f>BK158</f>
        <v>0</v>
      </c>
      <c r="K158" s="12"/>
      <c r="L158" s="154"/>
      <c r="M158" s="159"/>
      <c r="N158" s="160"/>
      <c r="O158" s="160"/>
      <c r="P158" s="161">
        <f>SUM(P159:P164)</f>
        <v>0</v>
      </c>
      <c r="Q158" s="160"/>
      <c r="R158" s="161">
        <f>SUM(R159:R164)</f>
        <v>1.864886</v>
      </c>
      <c r="S158" s="160"/>
      <c r="T158" s="162">
        <f>SUM(T159:T164)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155" t="s">
        <v>82</v>
      </c>
      <c r="AT158" s="163" t="s">
        <v>73</v>
      </c>
      <c r="AU158" s="163" t="s">
        <v>82</v>
      </c>
      <c r="AY158" s="155" t="s">
        <v>127</v>
      </c>
      <c r="BK158" s="164">
        <f>SUM(BK159:BK164)</f>
        <v>0</v>
      </c>
    </row>
    <row r="159" s="2" customFormat="1" ht="24.15" customHeight="1">
      <c r="A159" s="37"/>
      <c r="B159" s="167"/>
      <c r="C159" s="168" t="s">
        <v>187</v>
      </c>
      <c r="D159" s="168" t="s">
        <v>129</v>
      </c>
      <c r="E159" s="169" t="s">
        <v>188</v>
      </c>
      <c r="F159" s="170" t="s">
        <v>189</v>
      </c>
      <c r="G159" s="171" t="s">
        <v>178</v>
      </c>
      <c r="H159" s="172">
        <v>29.539999999999999</v>
      </c>
      <c r="I159" s="173"/>
      <c r="J159" s="174">
        <f>ROUND(I159*H159,2)</f>
        <v>0</v>
      </c>
      <c r="K159" s="175"/>
      <c r="L159" s="38"/>
      <c r="M159" s="176" t="s">
        <v>1</v>
      </c>
      <c r="N159" s="177" t="s">
        <v>39</v>
      </c>
      <c r="O159" s="76"/>
      <c r="P159" s="178">
        <f>O159*H159</f>
        <v>0</v>
      </c>
      <c r="Q159" s="178">
        <v>0.021899999999999999</v>
      </c>
      <c r="R159" s="178">
        <f>Q159*H159</f>
        <v>0.646926</v>
      </c>
      <c r="S159" s="178">
        <v>0</v>
      </c>
      <c r="T159" s="179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180" t="s">
        <v>133</v>
      </c>
      <c r="AT159" s="180" t="s">
        <v>129</v>
      </c>
      <c r="AU159" s="180" t="s">
        <v>84</v>
      </c>
      <c r="AY159" s="18" t="s">
        <v>127</v>
      </c>
      <c r="BE159" s="181">
        <f>IF(N159="základní",J159,0)</f>
        <v>0</v>
      </c>
      <c r="BF159" s="181">
        <f>IF(N159="snížená",J159,0)</f>
        <v>0</v>
      </c>
      <c r="BG159" s="181">
        <f>IF(N159="zákl. přenesená",J159,0)</f>
        <v>0</v>
      </c>
      <c r="BH159" s="181">
        <f>IF(N159="sníž. přenesená",J159,0)</f>
        <v>0</v>
      </c>
      <c r="BI159" s="181">
        <f>IF(N159="nulová",J159,0)</f>
        <v>0</v>
      </c>
      <c r="BJ159" s="18" t="s">
        <v>82</v>
      </c>
      <c r="BK159" s="181">
        <f>ROUND(I159*H159,2)</f>
        <v>0</v>
      </c>
      <c r="BL159" s="18" t="s">
        <v>133</v>
      </c>
      <c r="BM159" s="180" t="s">
        <v>190</v>
      </c>
    </row>
    <row r="160" s="13" customFormat="1">
      <c r="A160" s="13"/>
      <c r="B160" s="182"/>
      <c r="C160" s="13"/>
      <c r="D160" s="183" t="s">
        <v>135</v>
      </c>
      <c r="E160" s="184" t="s">
        <v>1</v>
      </c>
      <c r="F160" s="185" t="s">
        <v>191</v>
      </c>
      <c r="G160" s="13"/>
      <c r="H160" s="186">
        <v>29.539999999999999</v>
      </c>
      <c r="I160" s="187"/>
      <c r="J160" s="13"/>
      <c r="K160" s="13"/>
      <c r="L160" s="182"/>
      <c r="M160" s="188"/>
      <c r="N160" s="189"/>
      <c r="O160" s="189"/>
      <c r="P160" s="189"/>
      <c r="Q160" s="189"/>
      <c r="R160" s="189"/>
      <c r="S160" s="189"/>
      <c r="T160" s="19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184" t="s">
        <v>135</v>
      </c>
      <c r="AU160" s="184" t="s">
        <v>84</v>
      </c>
      <c r="AV160" s="13" t="s">
        <v>84</v>
      </c>
      <c r="AW160" s="13" t="s">
        <v>30</v>
      </c>
      <c r="AX160" s="13" t="s">
        <v>74</v>
      </c>
      <c r="AY160" s="184" t="s">
        <v>127</v>
      </c>
    </row>
    <row r="161" s="14" customFormat="1">
      <c r="A161" s="14"/>
      <c r="B161" s="191"/>
      <c r="C161" s="14"/>
      <c r="D161" s="183" t="s">
        <v>135</v>
      </c>
      <c r="E161" s="192" t="s">
        <v>1</v>
      </c>
      <c r="F161" s="193" t="s">
        <v>149</v>
      </c>
      <c r="G161" s="14"/>
      <c r="H161" s="194">
        <v>29.539999999999999</v>
      </c>
      <c r="I161" s="195"/>
      <c r="J161" s="14"/>
      <c r="K161" s="14"/>
      <c r="L161" s="191"/>
      <c r="M161" s="196"/>
      <c r="N161" s="197"/>
      <c r="O161" s="197"/>
      <c r="P161" s="197"/>
      <c r="Q161" s="197"/>
      <c r="R161" s="197"/>
      <c r="S161" s="197"/>
      <c r="T161" s="198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192" t="s">
        <v>135</v>
      </c>
      <c r="AU161" s="192" t="s">
        <v>84</v>
      </c>
      <c r="AV161" s="14" t="s">
        <v>133</v>
      </c>
      <c r="AW161" s="14" t="s">
        <v>30</v>
      </c>
      <c r="AX161" s="14" t="s">
        <v>82</v>
      </c>
      <c r="AY161" s="192" t="s">
        <v>127</v>
      </c>
    </row>
    <row r="162" s="2" customFormat="1" ht="24.15" customHeight="1">
      <c r="A162" s="37"/>
      <c r="B162" s="167"/>
      <c r="C162" s="168" t="s">
        <v>192</v>
      </c>
      <c r="D162" s="168" t="s">
        <v>129</v>
      </c>
      <c r="E162" s="169" t="s">
        <v>193</v>
      </c>
      <c r="F162" s="170" t="s">
        <v>194</v>
      </c>
      <c r="G162" s="171" t="s">
        <v>172</v>
      </c>
      <c r="H162" s="172">
        <v>12</v>
      </c>
      <c r="I162" s="173"/>
      <c r="J162" s="174">
        <f>ROUND(I162*H162,2)</f>
        <v>0</v>
      </c>
      <c r="K162" s="175"/>
      <c r="L162" s="38"/>
      <c r="M162" s="176" t="s">
        <v>1</v>
      </c>
      <c r="N162" s="177" t="s">
        <v>39</v>
      </c>
      <c r="O162" s="76"/>
      <c r="P162" s="178">
        <f>O162*H162</f>
        <v>0</v>
      </c>
      <c r="Q162" s="178">
        <v>0.032190000000000003</v>
      </c>
      <c r="R162" s="178">
        <f>Q162*H162</f>
        <v>0.38628000000000007</v>
      </c>
      <c r="S162" s="178">
        <v>0</v>
      </c>
      <c r="T162" s="179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180" t="s">
        <v>133</v>
      </c>
      <c r="AT162" s="180" t="s">
        <v>129</v>
      </c>
      <c r="AU162" s="180" t="s">
        <v>84</v>
      </c>
      <c r="AY162" s="18" t="s">
        <v>127</v>
      </c>
      <c r="BE162" s="181">
        <f>IF(N162="základní",J162,0)</f>
        <v>0</v>
      </c>
      <c r="BF162" s="181">
        <f>IF(N162="snížená",J162,0)</f>
        <v>0</v>
      </c>
      <c r="BG162" s="181">
        <f>IF(N162="zákl. přenesená",J162,0)</f>
        <v>0</v>
      </c>
      <c r="BH162" s="181">
        <f>IF(N162="sníž. přenesená",J162,0)</f>
        <v>0</v>
      </c>
      <c r="BI162" s="181">
        <f>IF(N162="nulová",J162,0)</f>
        <v>0</v>
      </c>
      <c r="BJ162" s="18" t="s">
        <v>82</v>
      </c>
      <c r="BK162" s="181">
        <f>ROUND(I162*H162,2)</f>
        <v>0</v>
      </c>
      <c r="BL162" s="18" t="s">
        <v>133</v>
      </c>
      <c r="BM162" s="180" t="s">
        <v>195</v>
      </c>
    </row>
    <row r="163" s="13" customFormat="1">
      <c r="A163" s="13"/>
      <c r="B163" s="182"/>
      <c r="C163" s="13"/>
      <c r="D163" s="183" t="s">
        <v>135</v>
      </c>
      <c r="E163" s="184" t="s">
        <v>1</v>
      </c>
      <c r="F163" s="185" t="s">
        <v>196</v>
      </c>
      <c r="G163" s="13"/>
      <c r="H163" s="186">
        <v>12</v>
      </c>
      <c r="I163" s="187"/>
      <c r="J163" s="13"/>
      <c r="K163" s="13"/>
      <c r="L163" s="182"/>
      <c r="M163" s="188"/>
      <c r="N163" s="189"/>
      <c r="O163" s="189"/>
      <c r="P163" s="189"/>
      <c r="Q163" s="189"/>
      <c r="R163" s="189"/>
      <c r="S163" s="189"/>
      <c r="T163" s="190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184" t="s">
        <v>135</v>
      </c>
      <c r="AU163" s="184" t="s">
        <v>84</v>
      </c>
      <c r="AV163" s="13" t="s">
        <v>84</v>
      </c>
      <c r="AW163" s="13" t="s">
        <v>30</v>
      </c>
      <c r="AX163" s="13" t="s">
        <v>82</v>
      </c>
      <c r="AY163" s="184" t="s">
        <v>127</v>
      </c>
    </row>
    <row r="164" s="2" customFormat="1" ht="24.15" customHeight="1">
      <c r="A164" s="37"/>
      <c r="B164" s="167"/>
      <c r="C164" s="168" t="s">
        <v>197</v>
      </c>
      <c r="D164" s="168" t="s">
        <v>129</v>
      </c>
      <c r="E164" s="169" t="s">
        <v>198</v>
      </c>
      <c r="F164" s="170" t="s">
        <v>199</v>
      </c>
      <c r="G164" s="171" t="s">
        <v>178</v>
      </c>
      <c r="H164" s="172">
        <v>2</v>
      </c>
      <c r="I164" s="173"/>
      <c r="J164" s="174">
        <f>ROUND(I164*H164,2)</f>
        <v>0</v>
      </c>
      <c r="K164" s="175"/>
      <c r="L164" s="38"/>
      <c r="M164" s="176" t="s">
        <v>1</v>
      </c>
      <c r="N164" s="177" t="s">
        <v>39</v>
      </c>
      <c r="O164" s="76"/>
      <c r="P164" s="178">
        <f>O164*H164</f>
        <v>0</v>
      </c>
      <c r="Q164" s="178">
        <v>0.41583999999999999</v>
      </c>
      <c r="R164" s="178">
        <f>Q164*H164</f>
        <v>0.83167999999999997</v>
      </c>
      <c r="S164" s="178">
        <v>0</v>
      </c>
      <c r="T164" s="179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180" t="s">
        <v>133</v>
      </c>
      <c r="AT164" s="180" t="s">
        <v>129</v>
      </c>
      <c r="AU164" s="180" t="s">
        <v>84</v>
      </c>
      <c r="AY164" s="18" t="s">
        <v>127</v>
      </c>
      <c r="BE164" s="181">
        <f>IF(N164="základní",J164,0)</f>
        <v>0</v>
      </c>
      <c r="BF164" s="181">
        <f>IF(N164="snížená",J164,0)</f>
        <v>0</v>
      </c>
      <c r="BG164" s="181">
        <f>IF(N164="zákl. přenesená",J164,0)</f>
        <v>0</v>
      </c>
      <c r="BH164" s="181">
        <f>IF(N164="sníž. přenesená",J164,0)</f>
        <v>0</v>
      </c>
      <c r="BI164" s="181">
        <f>IF(N164="nulová",J164,0)</f>
        <v>0</v>
      </c>
      <c r="BJ164" s="18" t="s">
        <v>82</v>
      </c>
      <c r="BK164" s="181">
        <f>ROUND(I164*H164,2)</f>
        <v>0</v>
      </c>
      <c r="BL164" s="18" t="s">
        <v>133</v>
      </c>
      <c r="BM164" s="180" t="s">
        <v>200</v>
      </c>
    </row>
    <row r="165" s="12" customFormat="1" ht="22.8" customHeight="1">
      <c r="A165" s="12"/>
      <c r="B165" s="154"/>
      <c r="C165" s="12"/>
      <c r="D165" s="155" t="s">
        <v>73</v>
      </c>
      <c r="E165" s="165" t="s">
        <v>169</v>
      </c>
      <c r="F165" s="165" t="s">
        <v>201</v>
      </c>
      <c r="G165" s="12"/>
      <c r="H165" s="12"/>
      <c r="I165" s="157"/>
      <c r="J165" s="166">
        <f>BK165</f>
        <v>0</v>
      </c>
      <c r="K165" s="12"/>
      <c r="L165" s="154"/>
      <c r="M165" s="159"/>
      <c r="N165" s="160"/>
      <c r="O165" s="160"/>
      <c r="P165" s="161">
        <f>SUM(P166:P184)</f>
        <v>0</v>
      </c>
      <c r="Q165" s="160"/>
      <c r="R165" s="161">
        <f>SUM(R166:R184)</f>
        <v>2</v>
      </c>
      <c r="S165" s="160"/>
      <c r="T165" s="162">
        <f>SUM(T166:T184)</f>
        <v>1.714747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155" t="s">
        <v>82</v>
      </c>
      <c r="AT165" s="163" t="s">
        <v>73</v>
      </c>
      <c r="AU165" s="163" t="s">
        <v>82</v>
      </c>
      <c r="AY165" s="155" t="s">
        <v>127</v>
      </c>
      <c r="BK165" s="164">
        <f>SUM(BK166:BK184)</f>
        <v>0</v>
      </c>
    </row>
    <row r="166" s="2" customFormat="1" ht="33" customHeight="1">
      <c r="A166" s="37"/>
      <c r="B166" s="167"/>
      <c r="C166" s="168" t="s">
        <v>8</v>
      </c>
      <c r="D166" s="168" t="s">
        <v>129</v>
      </c>
      <c r="E166" s="169" t="s">
        <v>202</v>
      </c>
      <c r="F166" s="170" t="s">
        <v>203</v>
      </c>
      <c r="G166" s="171" t="s">
        <v>178</v>
      </c>
      <c r="H166" s="172">
        <v>150</v>
      </c>
      <c r="I166" s="173"/>
      <c r="J166" s="174">
        <f>ROUND(I166*H166,2)</f>
        <v>0</v>
      </c>
      <c r="K166" s="175"/>
      <c r="L166" s="38"/>
      <c r="M166" s="176" t="s">
        <v>1</v>
      </c>
      <c r="N166" s="177" t="s">
        <v>39</v>
      </c>
      <c r="O166" s="76"/>
      <c r="P166" s="178">
        <f>O166*H166</f>
        <v>0</v>
      </c>
      <c r="Q166" s="178">
        <v>0</v>
      </c>
      <c r="R166" s="178">
        <f>Q166*H166</f>
        <v>0</v>
      </c>
      <c r="S166" s="178">
        <v>0</v>
      </c>
      <c r="T166" s="179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180" t="s">
        <v>133</v>
      </c>
      <c r="AT166" s="180" t="s">
        <v>129</v>
      </c>
      <c r="AU166" s="180" t="s">
        <v>84</v>
      </c>
      <c r="AY166" s="18" t="s">
        <v>127</v>
      </c>
      <c r="BE166" s="181">
        <f>IF(N166="základní",J166,0)</f>
        <v>0</v>
      </c>
      <c r="BF166" s="181">
        <f>IF(N166="snížená",J166,0)</f>
        <v>0</v>
      </c>
      <c r="BG166" s="181">
        <f>IF(N166="zákl. přenesená",J166,0)</f>
        <v>0</v>
      </c>
      <c r="BH166" s="181">
        <f>IF(N166="sníž. přenesená",J166,0)</f>
        <v>0</v>
      </c>
      <c r="BI166" s="181">
        <f>IF(N166="nulová",J166,0)</f>
        <v>0</v>
      </c>
      <c r="BJ166" s="18" t="s">
        <v>82</v>
      </c>
      <c r="BK166" s="181">
        <f>ROUND(I166*H166,2)</f>
        <v>0</v>
      </c>
      <c r="BL166" s="18" t="s">
        <v>133</v>
      </c>
      <c r="BM166" s="180" t="s">
        <v>204</v>
      </c>
    </row>
    <row r="167" s="13" customFormat="1">
      <c r="A167" s="13"/>
      <c r="B167" s="182"/>
      <c r="C167" s="13"/>
      <c r="D167" s="183" t="s">
        <v>135</v>
      </c>
      <c r="E167" s="184" t="s">
        <v>1</v>
      </c>
      <c r="F167" s="185" t="s">
        <v>205</v>
      </c>
      <c r="G167" s="13"/>
      <c r="H167" s="186">
        <v>150</v>
      </c>
      <c r="I167" s="187"/>
      <c r="J167" s="13"/>
      <c r="K167" s="13"/>
      <c r="L167" s="182"/>
      <c r="M167" s="188"/>
      <c r="N167" s="189"/>
      <c r="O167" s="189"/>
      <c r="P167" s="189"/>
      <c r="Q167" s="189"/>
      <c r="R167" s="189"/>
      <c r="S167" s="189"/>
      <c r="T167" s="190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184" t="s">
        <v>135</v>
      </c>
      <c r="AU167" s="184" t="s">
        <v>84</v>
      </c>
      <c r="AV167" s="13" t="s">
        <v>84</v>
      </c>
      <c r="AW167" s="13" t="s">
        <v>30</v>
      </c>
      <c r="AX167" s="13" t="s">
        <v>74</v>
      </c>
      <c r="AY167" s="184" t="s">
        <v>127</v>
      </c>
    </row>
    <row r="168" s="14" customFormat="1">
      <c r="A168" s="14"/>
      <c r="B168" s="191"/>
      <c r="C168" s="14"/>
      <c r="D168" s="183" t="s">
        <v>135</v>
      </c>
      <c r="E168" s="192" t="s">
        <v>1</v>
      </c>
      <c r="F168" s="193" t="s">
        <v>149</v>
      </c>
      <c r="G168" s="14"/>
      <c r="H168" s="194">
        <v>150</v>
      </c>
      <c r="I168" s="195"/>
      <c r="J168" s="14"/>
      <c r="K168" s="14"/>
      <c r="L168" s="191"/>
      <c r="M168" s="196"/>
      <c r="N168" s="197"/>
      <c r="O168" s="197"/>
      <c r="P168" s="197"/>
      <c r="Q168" s="197"/>
      <c r="R168" s="197"/>
      <c r="S168" s="197"/>
      <c r="T168" s="198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192" t="s">
        <v>135</v>
      </c>
      <c r="AU168" s="192" t="s">
        <v>84</v>
      </c>
      <c r="AV168" s="14" t="s">
        <v>133</v>
      </c>
      <c r="AW168" s="14" t="s">
        <v>30</v>
      </c>
      <c r="AX168" s="14" t="s">
        <v>82</v>
      </c>
      <c r="AY168" s="192" t="s">
        <v>127</v>
      </c>
    </row>
    <row r="169" s="2" customFormat="1" ht="33" customHeight="1">
      <c r="A169" s="37"/>
      <c r="B169" s="167"/>
      <c r="C169" s="168" t="s">
        <v>206</v>
      </c>
      <c r="D169" s="168" t="s">
        <v>129</v>
      </c>
      <c r="E169" s="169" t="s">
        <v>207</v>
      </c>
      <c r="F169" s="170" t="s">
        <v>208</v>
      </c>
      <c r="G169" s="171" t="s">
        <v>178</v>
      </c>
      <c r="H169" s="172">
        <v>4500</v>
      </c>
      <c r="I169" s="173"/>
      <c r="J169" s="174">
        <f>ROUND(I169*H169,2)</f>
        <v>0</v>
      </c>
      <c r="K169" s="175"/>
      <c r="L169" s="38"/>
      <c r="M169" s="176" t="s">
        <v>1</v>
      </c>
      <c r="N169" s="177" t="s">
        <v>39</v>
      </c>
      <c r="O169" s="76"/>
      <c r="P169" s="178">
        <f>O169*H169</f>
        <v>0</v>
      </c>
      <c r="Q169" s="178">
        <v>0</v>
      </c>
      <c r="R169" s="178">
        <f>Q169*H169</f>
        <v>0</v>
      </c>
      <c r="S169" s="178">
        <v>0</v>
      </c>
      <c r="T169" s="179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180" t="s">
        <v>133</v>
      </c>
      <c r="AT169" s="180" t="s">
        <v>129</v>
      </c>
      <c r="AU169" s="180" t="s">
        <v>84</v>
      </c>
      <c r="AY169" s="18" t="s">
        <v>127</v>
      </c>
      <c r="BE169" s="181">
        <f>IF(N169="základní",J169,0)</f>
        <v>0</v>
      </c>
      <c r="BF169" s="181">
        <f>IF(N169="snížená",J169,0)</f>
        <v>0</v>
      </c>
      <c r="BG169" s="181">
        <f>IF(N169="zákl. přenesená",J169,0)</f>
        <v>0</v>
      </c>
      <c r="BH169" s="181">
        <f>IF(N169="sníž. přenesená",J169,0)</f>
        <v>0</v>
      </c>
      <c r="BI169" s="181">
        <f>IF(N169="nulová",J169,0)</f>
        <v>0</v>
      </c>
      <c r="BJ169" s="18" t="s">
        <v>82</v>
      </c>
      <c r="BK169" s="181">
        <f>ROUND(I169*H169,2)</f>
        <v>0</v>
      </c>
      <c r="BL169" s="18" t="s">
        <v>133</v>
      </c>
      <c r="BM169" s="180" t="s">
        <v>209</v>
      </c>
    </row>
    <row r="170" s="2" customFormat="1" ht="33" customHeight="1">
      <c r="A170" s="37"/>
      <c r="B170" s="167"/>
      <c r="C170" s="168" t="s">
        <v>210</v>
      </c>
      <c r="D170" s="168" t="s">
        <v>129</v>
      </c>
      <c r="E170" s="169" t="s">
        <v>211</v>
      </c>
      <c r="F170" s="170" t="s">
        <v>212</v>
      </c>
      <c r="G170" s="171" t="s">
        <v>178</v>
      </c>
      <c r="H170" s="172">
        <v>150</v>
      </c>
      <c r="I170" s="173"/>
      <c r="J170" s="174">
        <f>ROUND(I170*H170,2)</f>
        <v>0</v>
      </c>
      <c r="K170" s="175"/>
      <c r="L170" s="38"/>
      <c r="M170" s="176" t="s">
        <v>1</v>
      </c>
      <c r="N170" s="177" t="s">
        <v>39</v>
      </c>
      <c r="O170" s="76"/>
      <c r="P170" s="178">
        <f>O170*H170</f>
        <v>0</v>
      </c>
      <c r="Q170" s="178">
        <v>0</v>
      </c>
      <c r="R170" s="178">
        <f>Q170*H170</f>
        <v>0</v>
      </c>
      <c r="S170" s="178">
        <v>0</v>
      </c>
      <c r="T170" s="179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180" t="s">
        <v>133</v>
      </c>
      <c r="AT170" s="180" t="s">
        <v>129</v>
      </c>
      <c r="AU170" s="180" t="s">
        <v>84</v>
      </c>
      <c r="AY170" s="18" t="s">
        <v>127</v>
      </c>
      <c r="BE170" s="181">
        <f>IF(N170="základní",J170,0)</f>
        <v>0</v>
      </c>
      <c r="BF170" s="181">
        <f>IF(N170="snížená",J170,0)</f>
        <v>0</v>
      </c>
      <c r="BG170" s="181">
        <f>IF(N170="zákl. přenesená",J170,0)</f>
        <v>0</v>
      </c>
      <c r="BH170" s="181">
        <f>IF(N170="sníž. přenesená",J170,0)</f>
        <v>0</v>
      </c>
      <c r="BI170" s="181">
        <f>IF(N170="nulová",J170,0)</f>
        <v>0</v>
      </c>
      <c r="BJ170" s="18" t="s">
        <v>82</v>
      </c>
      <c r="BK170" s="181">
        <f>ROUND(I170*H170,2)</f>
        <v>0</v>
      </c>
      <c r="BL170" s="18" t="s">
        <v>133</v>
      </c>
      <c r="BM170" s="180" t="s">
        <v>213</v>
      </c>
    </row>
    <row r="171" s="2" customFormat="1" ht="24.15" customHeight="1">
      <c r="A171" s="37"/>
      <c r="B171" s="167"/>
      <c r="C171" s="168" t="s">
        <v>214</v>
      </c>
      <c r="D171" s="168" t="s">
        <v>129</v>
      </c>
      <c r="E171" s="169" t="s">
        <v>215</v>
      </c>
      <c r="F171" s="170" t="s">
        <v>216</v>
      </c>
      <c r="G171" s="171" t="s">
        <v>178</v>
      </c>
      <c r="H171" s="172">
        <v>2</v>
      </c>
      <c r="I171" s="173"/>
      <c r="J171" s="174">
        <f>ROUND(I171*H171,2)</f>
        <v>0</v>
      </c>
      <c r="K171" s="175"/>
      <c r="L171" s="38"/>
      <c r="M171" s="176" t="s">
        <v>1</v>
      </c>
      <c r="N171" s="177" t="s">
        <v>39</v>
      </c>
      <c r="O171" s="76"/>
      <c r="P171" s="178">
        <f>O171*H171</f>
        <v>0</v>
      </c>
      <c r="Q171" s="178">
        <v>0</v>
      </c>
      <c r="R171" s="178">
        <f>Q171*H171</f>
        <v>0</v>
      </c>
      <c r="S171" s="178">
        <v>0.19</v>
      </c>
      <c r="T171" s="179">
        <f>S171*H171</f>
        <v>0.38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180" t="s">
        <v>133</v>
      </c>
      <c r="AT171" s="180" t="s">
        <v>129</v>
      </c>
      <c r="AU171" s="180" t="s">
        <v>84</v>
      </c>
      <c r="AY171" s="18" t="s">
        <v>127</v>
      </c>
      <c r="BE171" s="181">
        <f>IF(N171="základní",J171,0)</f>
        <v>0</v>
      </c>
      <c r="BF171" s="181">
        <f>IF(N171="snížená",J171,0)</f>
        <v>0</v>
      </c>
      <c r="BG171" s="181">
        <f>IF(N171="zákl. přenesená",J171,0)</f>
        <v>0</v>
      </c>
      <c r="BH171" s="181">
        <f>IF(N171="sníž. přenesená",J171,0)</f>
        <v>0</v>
      </c>
      <c r="BI171" s="181">
        <f>IF(N171="nulová",J171,0)</f>
        <v>0</v>
      </c>
      <c r="BJ171" s="18" t="s">
        <v>82</v>
      </c>
      <c r="BK171" s="181">
        <f>ROUND(I171*H171,2)</f>
        <v>0</v>
      </c>
      <c r="BL171" s="18" t="s">
        <v>133</v>
      </c>
      <c r="BM171" s="180" t="s">
        <v>217</v>
      </c>
    </row>
    <row r="172" s="13" customFormat="1">
      <c r="A172" s="13"/>
      <c r="B172" s="182"/>
      <c r="C172" s="13"/>
      <c r="D172" s="183" t="s">
        <v>135</v>
      </c>
      <c r="E172" s="184" t="s">
        <v>1</v>
      </c>
      <c r="F172" s="185" t="s">
        <v>218</v>
      </c>
      <c r="G172" s="13"/>
      <c r="H172" s="186">
        <v>2</v>
      </c>
      <c r="I172" s="187"/>
      <c r="J172" s="13"/>
      <c r="K172" s="13"/>
      <c r="L172" s="182"/>
      <c r="M172" s="188"/>
      <c r="N172" s="189"/>
      <c r="O172" s="189"/>
      <c r="P172" s="189"/>
      <c r="Q172" s="189"/>
      <c r="R172" s="189"/>
      <c r="S172" s="189"/>
      <c r="T172" s="190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184" t="s">
        <v>135</v>
      </c>
      <c r="AU172" s="184" t="s">
        <v>84</v>
      </c>
      <c r="AV172" s="13" t="s">
        <v>84</v>
      </c>
      <c r="AW172" s="13" t="s">
        <v>30</v>
      </c>
      <c r="AX172" s="13" t="s">
        <v>82</v>
      </c>
      <c r="AY172" s="184" t="s">
        <v>127</v>
      </c>
    </row>
    <row r="173" s="2" customFormat="1" ht="24.15" customHeight="1">
      <c r="A173" s="37"/>
      <c r="B173" s="167"/>
      <c r="C173" s="168" t="s">
        <v>219</v>
      </c>
      <c r="D173" s="168" t="s">
        <v>129</v>
      </c>
      <c r="E173" s="169" t="s">
        <v>220</v>
      </c>
      <c r="F173" s="170" t="s">
        <v>221</v>
      </c>
      <c r="G173" s="171" t="s">
        <v>178</v>
      </c>
      <c r="H173" s="172">
        <v>0.54700000000000004</v>
      </c>
      <c r="I173" s="173"/>
      <c r="J173" s="174">
        <f>ROUND(I173*H173,2)</f>
        <v>0</v>
      </c>
      <c r="K173" s="175"/>
      <c r="L173" s="38"/>
      <c r="M173" s="176" t="s">
        <v>1</v>
      </c>
      <c r="N173" s="177" t="s">
        <v>39</v>
      </c>
      <c r="O173" s="76"/>
      <c r="P173" s="178">
        <f>O173*H173</f>
        <v>0</v>
      </c>
      <c r="Q173" s="178">
        <v>0</v>
      </c>
      <c r="R173" s="178">
        <f>Q173*H173</f>
        <v>0</v>
      </c>
      <c r="S173" s="178">
        <v>0.041000000000000002</v>
      </c>
      <c r="T173" s="179">
        <f>S173*H173</f>
        <v>0.022427000000000002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180" t="s">
        <v>133</v>
      </c>
      <c r="AT173" s="180" t="s">
        <v>129</v>
      </c>
      <c r="AU173" s="180" t="s">
        <v>84</v>
      </c>
      <c r="AY173" s="18" t="s">
        <v>127</v>
      </c>
      <c r="BE173" s="181">
        <f>IF(N173="základní",J173,0)</f>
        <v>0</v>
      </c>
      <c r="BF173" s="181">
        <f>IF(N173="snížená",J173,0)</f>
        <v>0</v>
      </c>
      <c r="BG173" s="181">
        <f>IF(N173="zákl. přenesená",J173,0)</f>
        <v>0</v>
      </c>
      <c r="BH173" s="181">
        <f>IF(N173="sníž. přenesená",J173,0)</f>
        <v>0</v>
      </c>
      <c r="BI173" s="181">
        <f>IF(N173="nulová",J173,0)</f>
        <v>0</v>
      </c>
      <c r="BJ173" s="18" t="s">
        <v>82</v>
      </c>
      <c r="BK173" s="181">
        <f>ROUND(I173*H173,2)</f>
        <v>0</v>
      </c>
      <c r="BL173" s="18" t="s">
        <v>133</v>
      </c>
      <c r="BM173" s="180" t="s">
        <v>222</v>
      </c>
    </row>
    <row r="174" s="13" customFormat="1">
      <c r="A174" s="13"/>
      <c r="B174" s="182"/>
      <c r="C174" s="13"/>
      <c r="D174" s="183" t="s">
        <v>135</v>
      </c>
      <c r="E174" s="184" t="s">
        <v>1</v>
      </c>
      <c r="F174" s="185" t="s">
        <v>223</v>
      </c>
      <c r="G174" s="13"/>
      <c r="H174" s="186">
        <v>0.54700000000000004</v>
      </c>
      <c r="I174" s="187"/>
      <c r="J174" s="13"/>
      <c r="K174" s="13"/>
      <c r="L174" s="182"/>
      <c r="M174" s="188"/>
      <c r="N174" s="189"/>
      <c r="O174" s="189"/>
      <c r="P174" s="189"/>
      <c r="Q174" s="189"/>
      <c r="R174" s="189"/>
      <c r="S174" s="189"/>
      <c r="T174" s="190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184" t="s">
        <v>135</v>
      </c>
      <c r="AU174" s="184" t="s">
        <v>84</v>
      </c>
      <c r="AV174" s="13" t="s">
        <v>84</v>
      </c>
      <c r="AW174" s="13" t="s">
        <v>30</v>
      </c>
      <c r="AX174" s="13" t="s">
        <v>74</v>
      </c>
      <c r="AY174" s="184" t="s">
        <v>127</v>
      </c>
    </row>
    <row r="175" s="14" customFormat="1">
      <c r="A175" s="14"/>
      <c r="B175" s="191"/>
      <c r="C175" s="14"/>
      <c r="D175" s="183" t="s">
        <v>135</v>
      </c>
      <c r="E175" s="192" t="s">
        <v>1</v>
      </c>
      <c r="F175" s="193" t="s">
        <v>149</v>
      </c>
      <c r="G175" s="14"/>
      <c r="H175" s="194">
        <v>0.54700000000000004</v>
      </c>
      <c r="I175" s="195"/>
      <c r="J175" s="14"/>
      <c r="K175" s="14"/>
      <c r="L175" s="191"/>
      <c r="M175" s="196"/>
      <c r="N175" s="197"/>
      <c r="O175" s="197"/>
      <c r="P175" s="197"/>
      <c r="Q175" s="197"/>
      <c r="R175" s="197"/>
      <c r="S175" s="197"/>
      <c r="T175" s="198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192" t="s">
        <v>135</v>
      </c>
      <c r="AU175" s="192" t="s">
        <v>84</v>
      </c>
      <c r="AV175" s="14" t="s">
        <v>133</v>
      </c>
      <c r="AW175" s="14" t="s">
        <v>30</v>
      </c>
      <c r="AX175" s="14" t="s">
        <v>82</v>
      </c>
      <c r="AY175" s="192" t="s">
        <v>127</v>
      </c>
    </row>
    <row r="176" s="2" customFormat="1" ht="37.8" customHeight="1">
      <c r="A176" s="37"/>
      <c r="B176" s="167"/>
      <c r="C176" s="168" t="s">
        <v>224</v>
      </c>
      <c r="D176" s="168" t="s">
        <v>129</v>
      </c>
      <c r="E176" s="169" t="s">
        <v>225</v>
      </c>
      <c r="F176" s="170" t="s">
        <v>226</v>
      </c>
      <c r="G176" s="171" t="s">
        <v>178</v>
      </c>
      <c r="H176" s="172">
        <v>10.983000000000001</v>
      </c>
      <c r="I176" s="173"/>
      <c r="J176" s="174">
        <f>ROUND(I176*H176,2)</f>
        <v>0</v>
      </c>
      <c r="K176" s="175"/>
      <c r="L176" s="38"/>
      <c r="M176" s="176" t="s">
        <v>1</v>
      </c>
      <c r="N176" s="177" t="s">
        <v>39</v>
      </c>
      <c r="O176" s="76"/>
      <c r="P176" s="178">
        <f>O176*H176</f>
        <v>0</v>
      </c>
      <c r="Q176" s="178">
        <v>0</v>
      </c>
      <c r="R176" s="178">
        <f>Q176*H176</f>
        <v>0</v>
      </c>
      <c r="S176" s="178">
        <v>0.02</v>
      </c>
      <c r="T176" s="179">
        <f>S176*H176</f>
        <v>0.21966000000000002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180" t="s">
        <v>133</v>
      </c>
      <c r="AT176" s="180" t="s">
        <v>129</v>
      </c>
      <c r="AU176" s="180" t="s">
        <v>84</v>
      </c>
      <c r="AY176" s="18" t="s">
        <v>127</v>
      </c>
      <c r="BE176" s="181">
        <f>IF(N176="základní",J176,0)</f>
        <v>0</v>
      </c>
      <c r="BF176" s="181">
        <f>IF(N176="snížená",J176,0)</f>
        <v>0</v>
      </c>
      <c r="BG176" s="181">
        <f>IF(N176="zákl. přenesená",J176,0)</f>
        <v>0</v>
      </c>
      <c r="BH176" s="181">
        <f>IF(N176="sníž. přenesená",J176,0)</f>
        <v>0</v>
      </c>
      <c r="BI176" s="181">
        <f>IF(N176="nulová",J176,0)</f>
        <v>0</v>
      </c>
      <c r="BJ176" s="18" t="s">
        <v>82</v>
      </c>
      <c r="BK176" s="181">
        <f>ROUND(I176*H176,2)</f>
        <v>0</v>
      </c>
      <c r="BL176" s="18" t="s">
        <v>133</v>
      </c>
      <c r="BM176" s="180" t="s">
        <v>227</v>
      </c>
    </row>
    <row r="177" s="13" customFormat="1">
      <c r="A177" s="13"/>
      <c r="B177" s="182"/>
      <c r="C177" s="13"/>
      <c r="D177" s="183" t="s">
        <v>135</v>
      </c>
      <c r="E177" s="184" t="s">
        <v>1</v>
      </c>
      <c r="F177" s="185" t="s">
        <v>228</v>
      </c>
      <c r="G177" s="13"/>
      <c r="H177" s="186">
        <v>10.983000000000001</v>
      </c>
      <c r="I177" s="187"/>
      <c r="J177" s="13"/>
      <c r="K177" s="13"/>
      <c r="L177" s="182"/>
      <c r="M177" s="188"/>
      <c r="N177" s="189"/>
      <c r="O177" s="189"/>
      <c r="P177" s="189"/>
      <c r="Q177" s="189"/>
      <c r="R177" s="189"/>
      <c r="S177" s="189"/>
      <c r="T177" s="190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184" t="s">
        <v>135</v>
      </c>
      <c r="AU177" s="184" t="s">
        <v>84</v>
      </c>
      <c r="AV177" s="13" t="s">
        <v>84</v>
      </c>
      <c r="AW177" s="13" t="s">
        <v>30</v>
      </c>
      <c r="AX177" s="13" t="s">
        <v>74</v>
      </c>
      <c r="AY177" s="184" t="s">
        <v>127</v>
      </c>
    </row>
    <row r="178" s="14" customFormat="1">
      <c r="A178" s="14"/>
      <c r="B178" s="191"/>
      <c r="C178" s="14"/>
      <c r="D178" s="183" t="s">
        <v>135</v>
      </c>
      <c r="E178" s="192" t="s">
        <v>1</v>
      </c>
      <c r="F178" s="193" t="s">
        <v>149</v>
      </c>
      <c r="G178" s="14"/>
      <c r="H178" s="194">
        <v>10.983000000000001</v>
      </c>
      <c r="I178" s="195"/>
      <c r="J178" s="14"/>
      <c r="K178" s="14"/>
      <c r="L178" s="191"/>
      <c r="M178" s="196"/>
      <c r="N178" s="197"/>
      <c r="O178" s="197"/>
      <c r="P178" s="197"/>
      <c r="Q178" s="197"/>
      <c r="R178" s="197"/>
      <c r="S178" s="197"/>
      <c r="T178" s="198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192" t="s">
        <v>135</v>
      </c>
      <c r="AU178" s="192" t="s">
        <v>84</v>
      </c>
      <c r="AV178" s="14" t="s">
        <v>133</v>
      </c>
      <c r="AW178" s="14" t="s">
        <v>30</v>
      </c>
      <c r="AX178" s="14" t="s">
        <v>82</v>
      </c>
      <c r="AY178" s="192" t="s">
        <v>127</v>
      </c>
    </row>
    <row r="179" s="2" customFormat="1" ht="37.8" customHeight="1">
      <c r="A179" s="37"/>
      <c r="B179" s="167"/>
      <c r="C179" s="168" t="s">
        <v>7</v>
      </c>
      <c r="D179" s="168" t="s">
        <v>129</v>
      </c>
      <c r="E179" s="169" t="s">
        <v>229</v>
      </c>
      <c r="F179" s="170" t="s">
        <v>230</v>
      </c>
      <c r="G179" s="171" t="s">
        <v>178</v>
      </c>
      <c r="H179" s="172">
        <v>29.539999999999999</v>
      </c>
      <c r="I179" s="173"/>
      <c r="J179" s="174">
        <f>ROUND(I179*H179,2)</f>
        <v>0</v>
      </c>
      <c r="K179" s="175"/>
      <c r="L179" s="38"/>
      <c r="M179" s="176" t="s">
        <v>1</v>
      </c>
      <c r="N179" s="177" t="s">
        <v>39</v>
      </c>
      <c r="O179" s="76"/>
      <c r="P179" s="178">
        <f>O179*H179</f>
        <v>0</v>
      </c>
      <c r="Q179" s="178">
        <v>0</v>
      </c>
      <c r="R179" s="178">
        <f>Q179*H179</f>
        <v>0</v>
      </c>
      <c r="S179" s="178">
        <v>0.029000000000000001</v>
      </c>
      <c r="T179" s="179">
        <f>S179*H179</f>
        <v>0.85665999999999998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180" t="s">
        <v>133</v>
      </c>
      <c r="AT179" s="180" t="s">
        <v>129</v>
      </c>
      <c r="AU179" s="180" t="s">
        <v>84</v>
      </c>
      <c r="AY179" s="18" t="s">
        <v>127</v>
      </c>
      <c r="BE179" s="181">
        <f>IF(N179="základní",J179,0)</f>
        <v>0</v>
      </c>
      <c r="BF179" s="181">
        <f>IF(N179="snížená",J179,0)</f>
        <v>0</v>
      </c>
      <c r="BG179" s="181">
        <f>IF(N179="zákl. přenesená",J179,0)</f>
        <v>0</v>
      </c>
      <c r="BH179" s="181">
        <f>IF(N179="sníž. přenesená",J179,0)</f>
        <v>0</v>
      </c>
      <c r="BI179" s="181">
        <f>IF(N179="nulová",J179,0)</f>
        <v>0</v>
      </c>
      <c r="BJ179" s="18" t="s">
        <v>82</v>
      </c>
      <c r="BK179" s="181">
        <f>ROUND(I179*H179,2)</f>
        <v>0</v>
      </c>
      <c r="BL179" s="18" t="s">
        <v>133</v>
      </c>
      <c r="BM179" s="180" t="s">
        <v>231</v>
      </c>
    </row>
    <row r="180" s="2" customFormat="1" ht="24.15" customHeight="1">
      <c r="A180" s="37"/>
      <c r="B180" s="167"/>
      <c r="C180" s="168" t="s">
        <v>232</v>
      </c>
      <c r="D180" s="168" t="s">
        <v>129</v>
      </c>
      <c r="E180" s="169" t="s">
        <v>233</v>
      </c>
      <c r="F180" s="170" t="s">
        <v>234</v>
      </c>
      <c r="G180" s="171" t="s">
        <v>163</v>
      </c>
      <c r="H180" s="172">
        <v>1</v>
      </c>
      <c r="I180" s="173"/>
      <c r="J180" s="174">
        <f>ROUND(I180*H180,2)</f>
        <v>0</v>
      </c>
      <c r="K180" s="175"/>
      <c r="L180" s="38"/>
      <c r="M180" s="176" t="s">
        <v>1</v>
      </c>
      <c r="N180" s="177" t="s">
        <v>39</v>
      </c>
      <c r="O180" s="76"/>
      <c r="P180" s="178">
        <f>O180*H180</f>
        <v>0</v>
      </c>
      <c r="Q180" s="178">
        <v>2</v>
      </c>
      <c r="R180" s="178">
        <f>Q180*H180</f>
        <v>2</v>
      </c>
      <c r="S180" s="178">
        <v>0</v>
      </c>
      <c r="T180" s="179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180" t="s">
        <v>133</v>
      </c>
      <c r="AT180" s="180" t="s">
        <v>129</v>
      </c>
      <c r="AU180" s="180" t="s">
        <v>84</v>
      </c>
      <c r="AY180" s="18" t="s">
        <v>127</v>
      </c>
      <c r="BE180" s="181">
        <f>IF(N180="základní",J180,0)</f>
        <v>0</v>
      </c>
      <c r="BF180" s="181">
        <f>IF(N180="snížená",J180,0)</f>
        <v>0</v>
      </c>
      <c r="BG180" s="181">
        <f>IF(N180="zákl. přenesená",J180,0)</f>
        <v>0</v>
      </c>
      <c r="BH180" s="181">
        <f>IF(N180="sníž. přenesená",J180,0)</f>
        <v>0</v>
      </c>
      <c r="BI180" s="181">
        <f>IF(N180="nulová",J180,0)</f>
        <v>0</v>
      </c>
      <c r="BJ180" s="18" t="s">
        <v>82</v>
      </c>
      <c r="BK180" s="181">
        <f>ROUND(I180*H180,2)</f>
        <v>0</v>
      </c>
      <c r="BL180" s="18" t="s">
        <v>133</v>
      </c>
      <c r="BM180" s="180" t="s">
        <v>235</v>
      </c>
    </row>
    <row r="181" s="2" customFormat="1" ht="24.15" customHeight="1">
      <c r="A181" s="37"/>
      <c r="B181" s="167"/>
      <c r="C181" s="168" t="s">
        <v>236</v>
      </c>
      <c r="D181" s="168" t="s">
        <v>129</v>
      </c>
      <c r="E181" s="169" t="s">
        <v>237</v>
      </c>
      <c r="F181" s="170" t="s">
        <v>238</v>
      </c>
      <c r="G181" s="171" t="s">
        <v>163</v>
      </c>
      <c r="H181" s="172">
        <v>1</v>
      </c>
      <c r="I181" s="173"/>
      <c r="J181" s="174">
        <f>ROUND(I181*H181,2)</f>
        <v>0</v>
      </c>
      <c r="K181" s="175"/>
      <c r="L181" s="38"/>
      <c r="M181" s="176" t="s">
        <v>1</v>
      </c>
      <c r="N181" s="177" t="s">
        <v>39</v>
      </c>
      <c r="O181" s="76"/>
      <c r="P181" s="178">
        <f>O181*H181</f>
        <v>0</v>
      </c>
      <c r="Q181" s="178">
        <v>0</v>
      </c>
      <c r="R181" s="178">
        <f>Q181*H181</f>
        <v>0</v>
      </c>
      <c r="S181" s="178">
        <v>0</v>
      </c>
      <c r="T181" s="179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180" t="s">
        <v>133</v>
      </c>
      <c r="AT181" s="180" t="s">
        <v>129</v>
      </c>
      <c r="AU181" s="180" t="s">
        <v>84</v>
      </c>
      <c r="AY181" s="18" t="s">
        <v>127</v>
      </c>
      <c r="BE181" s="181">
        <f>IF(N181="základní",J181,0)</f>
        <v>0</v>
      </c>
      <c r="BF181" s="181">
        <f>IF(N181="snížená",J181,0)</f>
        <v>0</v>
      </c>
      <c r="BG181" s="181">
        <f>IF(N181="zákl. přenesená",J181,0)</f>
        <v>0</v>
      </c>
      <c r="BH181" s="181">
        <f>IF(N181="sníž. přenesená",J181,0)</f>
        <v>0</v>
      </c>
      <c r="BI181" s="181">
        <f>IF(N181="nulová",J181,0)</f>
        <v>0</v>
      </c>
      <c r="BJ181" s="18" t="s">
        <v>82</v>
      </c>
      <c r="BK181" s="181">
        <f>ROUND(I181*H181,2)</f>
        <v>0</v>
      </c>
      <c r="BL181" s="18" t="s">
        <v>133</v>
      </c>
      <c r="BM181" s="180" t="s">
        <v>239</v>
      </c>
    </row>
    <row r="182" s="2" customFormat="1" ht="16.5" customHeight="1">
      <c r="A182" s="37"/>
      <c r="B182" s="167"/>
      <c r="C182" s="168" t="s">
        <v>240</v>
      </c>
      <c r="D182" s="168" t="s">
        <v>129</v>
      </c>
      <c r="E182" s="169" t="s">
        <v>241</v>
      </c>
      <c r="F182" s="170" t="s">
        <v>242</v>
      </c>
      <c r="G182" s="171" t="s">
        <v>178</v>
      </c>
      <c r="H182" s="172">
        <v>4</v>
      </c>
      <c r="I182" s="173"/>
      <c r="J182" s="174">
        <f>ROUND(I182*H182,2)</f>
        <v>0</v>
      </c>
      <c r="K182" s="175"/>
      <c r="L182" s="38"/>
      <c r="M182" s="176" t="s">
        <v>1</v>
      </c>
      <c r="N182" s="177" t="s">
        <v>39</v>
      </c>
      <c r="O182" s="76"/>
      <c r="P182" s="178">
        <f>O182*H182</f>
        <v>0</v>
      </c>
      <c r="Q182" s="178">
        <v>0</v>
      </c>
      <c r="R182" s="178">
        <f>Q182*H182</f>
        <v>0</v>
      </c>
      <c r="S182" s="178">
        <v>0.058999999999999997</v>
      </c>
      <c r="T182" s="179">
        <f>S182*H182</f>
        <v>0.23599999999999999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180" t="s">
        <v>133</v>
      </c>
      <c r="AT182" s="180" t="s">
        <v>129</v>
      </c>
      <c r="AU182" s="180" t="s">
        <v>84</v>
      </c>
      <c r="AY182" s="18" t="s">
        <v>127</v>
      </c>
      <c r="BE182" s="181">
        <f>IF(N182="základní",J182,0)</f>
        <v>0</v>
      </c>
      <c r="BF182" s="181">
        <f>IF(N182="snížená",J182,0)</f>
        <v>0</v>
      </c>
      <c r="BG182" s="181">
        <f>IF(N182="zákl. přenesená",J182,0)</f>
        <v>0</v>
      </c>
      <c r="BH182" s="181">
        <f>IF(N182="sníž. přenesená",J182,0)</f>
        <v>0</v>
      </c>
      <c r="BI182" s="181">
        <f>IF(N182="nulová",J182,0)</f>
        <v>0</v>
      </c>
      <c r="BJ182" s="18" t="s">
        <v>82</v>
      </c>
      <c r="BK182" s="181">
        <f>ROUND(I182*H182,2)</f>
        <v>0</v>
      </c>
      <c r="BL182" s="18" t="s">
        <v>133</v>
      </c>
      <c r="BM182" s="180" t="s">
        <v>243</v>
      </c>
    </row>
    <row r="183" s="2" customFormat="1" ht="16.5" customHeight="1">
      <c r="A183" s="37"/>
      <c r="B183" s="167"/>
      <c r="C183" s="168" t="s">
        <v>244</v>
      </c>
      <c r="D183" s="168" t="s">
        <v>129</v>
      </c>
      <c r="E183" s="169" t="s">
        <v>245</v>
      </c>
      <c r="F183" s="170" t="s">
        <v>246</v>
      </c>
      <c r="G183" s="171" t="s">
        <v>247</v>
      </c>
      <c r="H183" s="172">
        <v>1</v>
      </c>
      <c r="I183" s="173"/>
      <c r="J183" s="174">
        <f>ROUND(I183*H183,2)</f>
        <v>0</v>
      </c>
      <c r="K183" s="175"/>
      <c r="L183" s="38"/>
      <c r="M183" s="176" t="s">
        <v>1</v>
      </c>
      <c r="N183" s="177" t="s">
        <v>39</v>
      </c>
      <c r="O183" s="76"/>
      <c r="P183" s="178">
        <f>O183*H183</f>
        <v>0</v>
      </c>
      <c r="Q183" s="178">
        <v>0</v>
      </c>
      <c r="R183" s="178">
        <f>Q183*H183</f>
        <v>0</v>
      </c>
      <c r="S183" s="178">
        <v>0</v>
      </c>
      <c r="T183" s="179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180" t="s">
        <v>133</v>
      </c>
      <c r="AT183" s="180" t="s">
        <v>129</v>
      </c>
      <c r="AU183" s="180" t="s">
        <v>84</v>
      </c>
      <c r="AY183" s="18" t="s">
        <v>127</v>
      </c>
      <c r="BE183" s="181">
        <f>IF(N183="základní",J183,0)</f>
        <v>0</v>
      </c>
      <c r="BF183" s="181">
        <f>IF(N183="snížená",J183,0)</f>
        <v>0</v>
      </c>
      <c r="BG183" s="181">
        <f>IF(N183="zákl. přenesená",J183,0)</f>
        <v>0</v>
      </c>
      <c r="BH183" s="181">
        <f>IF(N183="sníž. přenesená",J183,0)</f>
        <v>0</v>
      </c>
      <c r="BI183" s="181">
        <f>IF(N183="nulová",J183,0)</f>
        <v>0</v>
      </c>
      <c r="BJ183" s="18" t="s">
        <v>82</v>
      </c>
      <c r="BK183" s="181">
        <f>ROUND(I183*H183,2)</f>
        <v>0</v>
      </c>
      <c r="BL183" s="18" t="s">
        <v>133</v>
      </c>
      <c r="BM183" s="180" t="s">
        <v>248</v>
      </c>
    </row>
    <row r="184" s="2" customFormat="1" ht="16.5" customHeight="1">
      <c r="A184" s="37"/>
      <c r="B184" s="167"/>
      <c r="C184" s="168" t="s">
        <v>249</v>
      </c>
      <c r="D184" s="168" t="s">
        <v>129</v>
      </c>
      <c r="E184" s="169" t="s">
        <v>250</v>
      </c>
      <c r="F184" s="170" t="s">
        <v>251</v>
      </c>
      <c r="G184" s="171" t="s">
        <v>163</v>
      </c>
      <c r="H184" s="172">
        <v>1</v>
      </c>
      <c r="I184" s="173"/>
      <c r="J184" s="174">
        <f>ROUND(I184*H184,2)</f>
        <v>0</v>
      </c>
      <c r="K184" s="175"/>
      <c r="L184" s="38"/>
      <c r="M184" s="176" t="s">
        <v>1</v>
      </c>
      <c r="N184" s="177" t="s">
        <v>39</v>
      </c>
      <c r="O184" s="76"/>
      <c r="P184" s="178">
        <f>O184*H184</f>
        <v>0</v>
      </c>
      <c r="Q184" s="178">
        <v>0</v>
      </c>
      <c r="R184" s="178">
        <f>Q184*H184</f>
        <v>0</v>
      </c>
      <c r="S184" s="178">
        <v>0</v>
      </c>
      <c r="T184" s="179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180" t="s">
        <v>133</v>
      </c>
      <c r="AT184" s="180" t="s">
        <v>129</v>
      </c>
      <c r="AU184" s="180" t="s">
        <v>84</v>
      </c>
      <c r="AY184" s="18" t="s">
        <v>127</v>
      </c>
      <c r="BE184" s="181">
        <f>IF(N184="základní",J184,0)</f>
        <v>0</v>
      </c>
      <c r="BF184" s="181">
        <f>IF(N184="snížená",J184,0)</f>
        <v>0</v>
      </c>
      <c r="BG184" s="181">
        <f>IF(N184="zákl. přenesená",J184,0)</f>
        <v>0</v>
      </c>
      <c r="BH184" s="181">
        <f>IF(N184="sníž. přenesená",J184,0)</f>
        <v>0</v>
      </c>
      <c r="BI184" s="181">
        <f>IF(N184="nulová",J184,0)</f>
        <v>0</v>
      </c>
      <c r="BJ184" s="18" t="s">
        <v>82</v>
      </c>
      <c r="BK184" s="181">
        <f>ROUND(I184*H184,2)</f>
        <v>0</v>
      </c>
      <c r="BL184" s="18" t="s">
        <v>133</v>
      </c>
      <c r="BM184" s="180" t="s">
        <v>252</v>
      </c>
    </row>
    <row r="185" s="12" customFormat="1" ht="22.8" customHeight="1">
      <c r="A185" s="12"/>
      <c r="B185" s="154"/>
      <c r="C185" s="12"/>
      <c r="D185" s="155" t="s">
        <v>73</v>
      </c>
      <c r="E185" s="165" t="s">
        <v>253</v>
      </c>
      <c r="F185" s="165" t="s">
        <v>254</v>
      </c>
      <c r="G185" s="12"/>
      <c r="H185" s="12"/>
      <c r="I185" s="157"/>
      <c r="J185" s="166">
        <f>BK185</f>
        <v>0</v>
      </c>
      <c r="K185" s="12"/>
      <c r="L185" s="154"/>
      <c r="M185" s="159"/>
      <c r="N185" s="160"/>
      <c r="O185" s="160"/>
      <c r="P185" s="161">
        <f>SUM(P186:P189)</f>
        <v>0</v>
      </c>
      <c r="Q185" s="160"/>
      <c r="R185" s="161">
        <f>SUM(R186:R189)</f>
        <v>0</v>
      </c>
      <c r="S185" s="160"/>
      <c r="T185" s="162">
        <f>SUM(T186:T189)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155" t="s">
        <v>82</v>
      </c>
      <c r="AT185" s="163" t="s">
        <v>73</v>
      </c>
      <c r="AU185" s="163" t="s">
        <v>82</v>
      </c>
      <c r="AY185" s="155" t="s">
        <v>127</v>
      </c>
      <c r="BK185" s="164">
        <f>SUM(BK186:BK189)</f>
        <v>0</v>
      </c>
    </row>
    <row r="186" s="2" customFormat="1" ht="24.15" customHeight="1">
      <c r="A186" s="37"/>
      <c r="B186" s="167"/>
      <c r="C186" s="168" t="s">
        <v>255</v>
      </c>
      <c r="D186" s="168" t="s">
        <v>129</v>
      </c>
      <c r="E186" s="169" t="s">
        <v>256</v>
      </c>
      <c r="F186" s="170" t="s">
        <v>257</v>
      </c>
      <c r="G186" s="171" t="s">
        <v>146</v>
      </c>
      <c r="H186" s="172">
        <v>3.5830000000000002</v>
      </c>
      <c r="I186" s="173"/>
      <c r="J186" s="174">
        <f>ROUND(I186*H186,2)</f>
        <v>0</v>
      </c>
      <c r="K186" s="175"/>
      <c r="L186" s="38"/>
      <c r="M186" s="176" t="s">
        <v>1</v>
      </c>
      <c r="N186" s="177" t="s">
        <v>39</v>
      </c>
      <c r="O186" s="76"/>
      <c r="P186" s="178">
        <f>O186*H186</f>
        <v>0</v>
      </c>
      <c r="Q186" s="178">
        <v>0</v>
      </c>
      <c r="R186" s="178">
        <f>Q186*H186</f>
        <v>0</v>
      </c>
      <c r="S186" s="178">
        <v>0</v>
      </c>
      <c r="T186" s="179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180" t="s">
        <v>133</v>
      </c>
      <c r="AT186" s="180" t="s">
        <v>129</v>
      </c>
      <c r="AU186" s="180" t="s">
        <v>84</v>
      </c>
      <c r="AY186" s="18" t="s">
        <v>127</v>
      </c>
      <c r="BE186" s="181">
        <f>IF(N186="základní",J186,0)</f>
        <v>0</v>
      </c>
      <c r="BF186" s="181">
        <f>IF(N186="snížená",J186,0)</f>
        <v>0</v>
      </c>
      <c r="BG186" s="181">
        <f>IF(N186="zákl. přenesená",J186,0)</f>
        <v>0</v>
      </c>
      <c r="BH186" s="181">
        <f>IF(N186="sníž. přenesená",J186,0)</f>
        <v>0</v>
      </c>
      <c r="BI186" s="181">
        <f>IF(N186="nulová",J186,0)</f>
        <v>0</v>
      </c>
      <c r="BJ186" s="18" t="s">
        <v>82</v>
      </c>
      <c r="BK186" s="181">
        <f>ROUND(I186*H186,2)</f>
        <v>0</v>
      </c>
      <c r="BL186" s="18" t="s">
        <v>133</v>
      </c>
      <c r="BM186" s="180" t="s">
        <v>258</v>
      </c>
    </row>
    <row r="187" s="2" customFormat="1" ht="24.15" customHeight="1">
      <c r="A187" s="37"/>
      <c r="B187" s="167"/>
      <c r="C187" s="168" t="s">
        <v>259</v>
      </c>
      <c r="D187" s="168" t="s">
        <v>129</v>
      </c>
      <c r="E187" s="169" t="s">
        <v>260</v>
      </c>
      <c r="F187" s="170" t="s">
        <v>261</v>
      </c>
      <c r="G187" s="171" t="s">
        <v>146</v>
      </c>
      <c r="H187" s="172">
        <v>71.659999999999997</v>
      </c>
      <c r="I187" s="173"/>
      <c r="J187" s="174">
        <f>ROUND(I187*H187,2)</f>
        <v>0</v>
      </c>
      <c r="K187" s="175"/>
      <c r="L187" s="38"/>
      <c r="M187" s="176" t="s">
        <v>1</v>
      </c>
      <c r="N187" s="177" t="s">
        <v>39</v>
      </c>
      <c r="O187" s="76"/>
      <c r="P187" s="178">
        <f>O187*H187</f>
        <v>0</v>
      </c>
      <c r="Q187" s="178">
        <v>0</v>
      </c>
      <c r="R187" s="178">
        <f>Q187*H187</f>
        <v>0</v>
      </c>
      <c r="S187" s="178">
        <v>0</v>
      </c>
      <c r="T187" s="179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180" t="s">
        <v>133</v>
      </c>
      <c r="AT187" s="180" t="s">
        <v>129</v>
      </c>
      <c r="AU187" s="180" t="s">
        <v>84</v>
      </c>
      <c r="AY187" s="18" t="s">
        <v>127</v>
      </c>
      <c r="BE187" s="181">
        <f>IF(N187="základní",J187,0)</f>
        <v>0</v>
      </c>
      <c r="BF187" s="181">
        <f>IF(N187="snížená",J187,0)</f>
        <v>0</v>
      </c>
      <c r="BG187" s="181">
        <f>IF(N187="zákl. přenesená",J187,0)</f>
        <v>0</v>
      </c>
      <c r="BH187" s="181">
        <f>IF(N187="sníž. přenesená",J187,0)</f>
        <v>0</v>
      </c>
      <c r="BI187" s="181">
        <f>IF(N187="nulová",J187,0)</f>
        <v>0</v>
      </c>
      <c r="BJ187" s="18" t="s">
        <v>82</v>
      </c>
      <c r="BK187" s="181">
        <f>ROUND(I187*H187,2)</f>
        <v>0</v>
      </c>
      <c r="BL187" s="18" t="s">
        <v>133</v>
      </c>
      <c r="BM187" s="180" t="s">
        <v>262</v>
      </c>
    </row>
    <row r="188" s="13" customFormat="1">
      <c r="A188" s="13"/>
      <c r="B188" s="182"/>
      <c r="C188" s="13"/>
      <c r="D188" s="183" t="s">
        <v>135</v>
      </c>
      <c r="E188" s="13"/>
      <c r="F188" s="185" t="s">
        <v>263</v>
      </c>
      <c r="G188" s="13"/>
      <c r="H188" s="186">
        <v>71.659999999999997</v>
      </c>
      <c r="I188" s="187"/>
      <c r="J188" s="13"/>
      <c r="K188" s="13"/>
      <c r="L188" s="182"/>
      <c r="M188" s="188"/>
      <c r="N188" s="189"/>
      <c r="O188" s="189"/>
      <c r="P188" s="189"/>
      <c r="Q188" s="189"/>
      <c r="R188" s="189"/>
      <c r="S188" s="189"/>
      <c r="T188" s="190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184" t="s">
        <v>135</v>
      </c>
      <c r="AU188" s="184" t="s">
        <v>84</v>
      </c>
      <c r="AV188" s="13" t="s">
        <v>84</v>
      </c>
      <c r="AW188" s="13" t="s">
        <v>3</v>
      </c>
      <c r="AX188" s="13" t="s">
        <v>82</v>
      </c>
      <c r="AY188" s="184" t="s">
        <v>127</v>
      </c>
    </row>
    <row r="189" s="2" customFormat="1" ht="33" customHeight="1">
      <c r="A189" s="37"/>
      <c r="B189" s="167"/>
      <c r="C189" s="168" t="s">
        <v>264</v>
      </c>
      <c r="D189" s="168" t="s">
        <v>129</v>
      </c>
      <c r="E189" s="169" t="s">
        <v>265</v>
      </c>
      <c r="F189" s="170" t="s">
        <v>266</v>
      </c>
      <c r="G189" s="171" t="s">
        <v>146</v>
      </c>
      <c r="H189" s="172">
        <v>8.3819999999999997</v>
      </c>
      <c r="I189" s="173"/>
      <c r="J189" s="174">
        <f>ROUND(I189*H189,2)</f>
        <v>0</v>
      </c>
      <c r="K189" s="175"/>
      <c r="L189" s="38"/>
      <c r="M189" s="176" t="s">
        <v>1</v>
      </c>
      <c r="N189" s="177" t="s">
        <v>39</v>
      </c>
      <c r="O189" s="76"/>
      <c r="P189" s="178">
        <f>O189*H189</f>
        <v>0</v>
      </c>
      <c r="Q189" s="178">
        <v>0</v>
      </c>
      <c r="R189" s="178">
        <f>Q189*H189</f>
        <v>0</v>
      </c>
      <c r="S189" s="178">
        <v>0</v>
      </c>
      <c r="T189" s="179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180" t="s">
        <v>133</v>
      </c>
      <c r="AT189" s="180" t="s">
        <v>129</v>
      </c>
      <c r="AU189" s="180" t="s">
        <v>84</v>
      </c>
      <c r="AY189" s="18" t="s">
        <v>127</v>
      </c>
      <c r="BE189" s="181">
        <f>IF(N189="základní",J189,0)</f>
        <v>0</v>
      </c>
      <c r="BF189" s="181">
        <f>IF(N189="snížená",J189,0)</f>
        <v>0</v>
      </c>
      <c r="BG189" s="181">
        <f>IF(N189="zákl. přenesená",J189,0)</f>
        <v>0</v>
      </c>
      <c r="BH189" s="181">
        <f>IF(N189="sníž. přenesená",J189,0)</f>
        <v>0</v>
      </c>
      <c r="BI189" s="181">
        <f>IF(N189="nulová",J189,0)</f>
        <v>0</v>
      </c>
      <c r="BJ189" s="18" t="s">
        <v>82</v>
      </c>
      <c r="BK189" s="181">
        <f>ROUND(I189*H189,2)</f>
        <v>0</v>
      </c>
      <c r="BL189" s="18" t="s">
        <v>133</v>
      </c>
      <c r="BM189" s="180" t="s">
        <v>267</v>
      </c>
    </row>
    <row r="190" s="12" customFormat="1" ht="22.8" customHeight="1">
      <c r="A190" s="12"/>
      <c r="B190" s="154"/>
      <c r="C190" s="12"/>
      <c r="D190" s="155" t="s">
        <v>73</v>
      </c>
      <c r="E190" s="165" t="s">
        <v>268</v>
      </c>
      <c r="F190" s="165" t="s">
        <v>269</v>
      </c>
      <c r="G190" s="12"/>
      <c r="H190" s="12"/>
      <c r="I190" s="157"/>
      <c r="J190" s="166">
        <f>BK190</f>
        <v>0</v>
      </c>
      <c r="K190" s="12"/>
      <c r="L190" s="154"/>
      <c r="M190" s="159"/>
      <c r="N190" s="160"/>
      <c r="O190" s="160"/>
      <c r="P190" s="161">
        <f>P191</f>
        <v>0</v>
      </c>
      <c r="Q190" s="160"/>
      <c r="R190" s="161">
        <f>R191</f>
        <v>0</v>
      </c>
      <c r="S190" s="160"/>
      <c r="T190" s="162">
        <f>T191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155" t="s">
        <v>82</v>
      </c>
      <c r="AT190" s="163" t="s">
        <v>73</v>
      </c>
      <c r="AU190" s="163" t="s">
        <v>82</v>
      </c>
      <c r="AY190" s="155" t="s">
        <v>127</v>
      </c>
      <c r="BK190" s="164">
        <f>BK191</f>
        <v>0</v>
      </c>
    </row>
    <row r="191" s="2" customFormat="1" ht="24.15" customHeight="1">
      <c r="A191" s="37"/>
      <c r="B191" s="167"/>
      <c r="C191" s="168" t="s">
        <v>270</v>
      </c>
      <c r="D191" s="168" t="s">
        <v>129</v>
      </c>
      <c r="E191" s="169" t="s">
        <v>271</v>
      </c>
      <c r="F191" s="170" t="s">
        <v>272</v>
      </c>
      <c r="G191" s="171" t="s">
        <v>146</v>
      </c>
      <c r="H191" s="172">
        <v>22.263999999999999</v>
      </c>
      <c r="I191" s="173"/>
      <c r="J191" s="174">
        <f>ROUND(I191*H191,2)</f>
        <v>0</v>
      </c>
      <c r="K191" s="175"/>
      <c r="L191" s="38"/>
      <c r="M191" s="176" t="s">
        <v>1</v>
      </c>
      <c r="N191" s="177" t="s">
        <v>39</v>
      </c>
      <c r="O191" s="76"/>
      <c r="P191" s="178">
        <f>O191*H191</f>
        <v>0</v>
      </c>
      <c r="Q191" s="178">
        <v>0</v>
      </c>
      <c r="R191" s="178">
        <f>Q191*H191</f>
        <v>0</v>
      </c>
      <c r="S191" s="178">
        <v>0</v>
      </c>
      <c r="T191" s="179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180" t="s">
        <v>133</v>
      </c>
      <c r="AT191" s="180" t="s">
        <v>129</v>
      </c>
      <c r="AU191" s="180" t="s">
        <v>84</v>
      </c>
      <c r="AY191" s="18" t="s">
        <v>127</v>
      </c>
      <c r="BE191" s="181">
        <f>IF(N191="základní",J191,0)</f>
        <v>0</v>
      </c>
      <c r="BF191" s="181">
        <f>IF(N191="snížená",J191,0)</f>
        <v>0</v>
      </c>
      <c r="BG191" s="181">
        <f>IF(N191="zákl. přenesená",J191,0)</f>
        <v>0</v>
      </c>
      <c r="BH191" s="181">
        <f>IF(N191="sníž. přenesená",J191,0)</f>
        <v>0</v>
      </c>
      <c r="BI191" s="181">
        <f>IF(N191="nulová",J191,0)</f>
        <v>0</v>
      </c>
      <c r="BJ191" s="18" t="s">
        <v>82</v>
      </c>
      <c r="BK191" s="181">
        <f>ROUND(I191*H191,2)</f>
        <v>0</v>
      </c>
      <c r="BL191" s="18" t="s">
        <v>133</v>
      </c>
      <c r="BM191" s="180" t="s">
        <v>273</v>
      </c>
    </row>
    <row r="192" s="12" customFormat="1" ht="25.92" customHeight="1">
      <c r="A192" s="12"/>
      <c r="B192" s="154"/>
      <c r="C192" s="12"/>
      <c r="D192" s="155" t="s">
        <v>73</v>
      </c>
      <c r="E192" s="156" t="s">
        <v>274</v>
      </c>
      <c r="F192" s="156" t="s">
        <v>275</v>
      </c>
      <c r="G192" s="12"/>
      <c r="H192" s="12"/>
      <c r="I192" s="157"/>
      <c r="J192" s="158">
        <f>BK192</f>
        <v>0</v>
      </c>
      <c r="K192" s="12"/>
      <c r="L192" s="154"/>
      <c r="M192" s="159"/>
      <c r="N192" s="160"/>
      <c r="O192" s="160"/>
      <c r="P192" s="161">
        <f>P193+P198+P202+P230+P243+P251+P260+P264+P292</f>
        <v>0</v>
      </c>
      <c r="Q192" s="160"/>
      <c r="R192" s="161">
        <f>R193+R198+R202+R230+R243+R251+R260+R264+R292</f>
        <v>3.8933349600000007</v>
      </c>
      <c r="S192" s="160"/>
      <c r="T192" s="162">
        <f>T193+T198+T202+T230+T243+T251+T260+T264+T292</f>
        <v>1.8686847299999998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155" t="s">
        <v>84</v>
      </c>
      <c r="AT192" s="163" t="s">
        <v>73</v>
      </c>
      <c r="AU192" s="163" t="s">
        <v>74</v>
      </c>
      <c r="AY192" s="155" t="s">
        <v>127</v>
      </c>
      <c r="BK192" s="164">
        <f>BK193+BK198+BK202+BK230+BK243+BK251+BK260+BK264+BK292</f>
        <v>0</v>
      </c>
    </row>
    <row r="193" s="12" customFormat="1" ht="22.8" customHeight="1">
      <c r="A193" s="12"/>
      <c r="B193" s="154"/>
      <c r="C193" s="12"/>
      <c r="D193" s="155" t="s">
        <v>73</v>
      </c>
      <c r="E193" s="165" t="s">
        <v>276</v>
      </c>
      <c r="F193" s="165" t="s">
        <v>277</v>
      </c>
      <c r="G193" s="12"/>
      <c r="H193" s="12"/>
      <c r="I193" s="157"/>
      <c r="J193" s="166">
        <f>BK193</f>
        <v>0</v>
      </c>
      <c r="K193" s="12"/>
      <c r="L193" s="154"/>
      <c r="M193" s="159"/>
      <c r="N193" s="160"/>
      <c r="O193" s="160"/>
      <c r="P193" s="161">
        <f>SUM(P194:P197)</f>
        <v>0</v>
      </c>
      <c r="Q193" s="160"/>
      <c r="R193" s="161">
        <f>SUM(R194:R197)</f>
        <v>0.011849999999999999</v>
      </c>
      <c r="S193" s="160"/>
      <c r="T193" s="162">
        <f>SUM(T194:T197)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155" t="s">
        <v>84</v>
      </c>
      <c r="AT193" s="163" t="s">
        <v>73</v>
      </c>
      <c r="AU193" s="163" t="s">
        <v>82</v>
      </c>
      <c r="AY193" s="155" t="s">
        <v>127</v>
      </c>
      <c r="BK193" s="164">
        <f>SUM(BK194:BK197)</f>
        <v>0</v>
      </c>
    </row>
    <row r="194" s="2" customFormat="1" ht="33" customHeight="1">
      <c r="A194" s="37"/>
      <c r="B194" s="167"/>
      <c r="C194" s="168" t="s">
        <v>278</v>
      </c>
      <c r="D194" s="168" t="s">
        <v>129</v>
      </c>
      <c r="E194" s="169" t="s">
        <v>279</v>
      </c>
      <c r="F194" s="170" t="s">
        <v>280</v>
      </c>
      <c r="G194" s="171" t="s">
        <v>178</v>
      </c>
      <c r="H194" s="172">
        <v>15</v>
      </c>
      <c r="I194" s="173"/>
      <c r="J194" s="174">
        <f>ROUND(I194*H194,2)</f>
        <v>0</v>
      </c>
      <c r="K194" s="175"/>
      <c r="L194" s="38"/>
      <c r="M194" s="176" t="s">
        <v>1</v>
      </c>
      <c r="N194" s="177" t="s">
        <v>39</v>
      </c>
      <c r="O194" s="76"/>
      <c r="P194" s="178">
        <f>O194*H194</f>
        <v>0</v>
      </c>
      <c r="Q194" s="178">
        <v>0.00079000000000000001</v>
      </c>
      <c r="R194" s="178">
        <f>Q194*H194</f>
        <v>0.011849999999999999</v>
      </c>
      <c r="S194" s="178">
        <v>0</v>
      </c>
      <c r="T194" s="179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180" t="s">
        <v>206</v>
      </c>
      <c r="AT194" s="180" t="s">
        <v>129</v>
      </c>
      <c r="AU194" s="180" t="s">
        <v>84</v>
      </c>
      <c r="AY194" s="18" t="s">
        <v>127</v>
      </c>
      <c r="BE194" s="181">
        <f>IF(N194="základní",J194,0)</f>
        <v>0</v>
      </c>
      <c r="BF194" s="181">
        <f>IF(N194="snížená",J194,0)</f>
        <v>0</v>
      </c>
      <c r="BG194" s="181">
        <f>IF(N194="zákl. přenesená",J194,0)</f>
        <v>0</v>
      </c>
      <c r="BH194" s="181">
        <f>IF(N194="sníž. přenesená",J194,0)</f>
        <v>0</v>
      </c>
      <c r="BI194" s="181">
        <f>IF(N194="nulová",J194,0)</f>
        <v>0</v>
      </c>
      <c r="BJ194" s="18" t="s">
        <v>82</v>
      </c>
      <c r="BK194" s="181">
        <f>ROUND(I194*H194,2)</f>
        <v>0</v>
      </c>
      <c r="BL194" s="18" t="s">
        <v>206</v>
      </c>
      <c r="BM194" s="180" t="s">
        <v>281</v>
      </c>
    </row>
    <row r="195" s="13" customFormat="1">
      <c r="A195" s="13"/>
      <c r="B195" s="182"/>
      <c r="C195" s="13"/>
      <c r="D195" s="183" t="s">
        <v>135</v>
      </c>
      <c r="E195" s="184" t="s">
        <v>1</v>
      </c>
      <c r="F195" s="185" t="s">
        <v>282</v>
      </c>
      <c r="G195" s="13"/>
      <c r="H195" s="186">
        <v>15</v>
      </c>
      <c r="I195" s="187"/>
      <c r="J195" s="13"/>
      <c r="K195" s="13"/>
      <c r="L195" s="182"/>
      <c r="M195" s="188"/>
      <c r="N195" s="189"/>
      <c r="O195" s="189"/>
      <c r="P195" s="189"/>
      <c r="Q195" s="189"/>
      <c r="R195" s="189"/>
      <c r="S195" s="189"/>
      <c r="T195" s="190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184" t="s">
        <v>135</v>
      </c>
      <c r="AU195" s="184" t="s">
        <v>84</v>
      </c>
      <c r="AV195" s="13" t="s">
        <v>84</v>
      </c>
      <c r="AW195" s="13" t="s">
        <v>30</v>
      </c>
      <c r="AX195" s="13" t="s">
        <v>74</v>
      </c>
      <c r="AY195" s="184" t="s">
        <v>127</v>
      </c>
    </row>
    <row r="196" s="14" customFormat="1">
      <c r="A196" s="14"/>
      <c r="B196" s="191"/>
      <c r="C196" s="14"/>
      <c r="D196" s="183" t="s">
        <v>135</v>
      </c>
      <c r="E196" s="192" t="s">
        <v>1</v>
      </c>
      <c r="F196" s="193" t="s">
        <v>149</v>
      </c>
      <c r="G196" s="14"/>
      <c r="H196" s="194">
        <v>15</v>
      </c>
      <c r="I196" s="195"/>
      <c r="J196" s="14"/>
      <c r="K196" s="14"/>
      <c r="L196" s="191"/>
      <c r="M196" s="196"/>
      <c r="N196" s="197"/>
      <c r="O196" s="197"/>
      <c r="P196" s="197"/>
      <c r="Q196" s="197"/>
      <c r="R196" s="197"/>
      <c r="S196" s="197"/>
      <c r="T196" s="198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192" t="s">
        <v>135</v>
      </c>
      <c r="AU196" s="192" t="s">
        <v>84</v>
      </c>
      <c r="AV196" s="14" t="s">
        <v>133</v>
      </c>
      <c r="AW196" s="14" t="s">
        <v>30</v>
      </c>
      <c r="AX196" s="14" t="s">
        <v>82</v>
      </c>
      <c r="AY196" s="192" t="s">
        <v>127</v>
      </c>
    </row>
    <row r="197" s="2" customFormat="1" ht="24.15" customHeight="1">
      <c r="A197" s="37"/>
      <c r="B197" s="167"/>
      <c r="C197" s="168" t="s">
        <v>283</v>
      </c>
      <c r="D197" s="168" t="s">
        <v>129</v>
      </c>
      <c r="E197" s="169" t="s">
        <v>284</v>
      </c>
      <c r="F197" s="170" t="s">
        <v>285</v>
      </c>
      <c r="G197" s="171" t="s">
        <v>146</v>
      </c>
      <c r="H197" s="172">
        <v>0.012</v>
      </c>
      <c r="I197" s="173"/>
      <c r="J197" s="174">
        <f>ROUND(I197*H197,2)</f>
        <v>0</v>
      </c>
      <c r="K197" s="175"/>
      <c r="L197" s="38"/>
      <c r="M197" s="176" t="s">
        <v>1</v>
      </c>
      <c r="N197" s="177" t="s">
        <v>39</v>
      </c>
      <c r="O197" s="76"/>
      <c r="P197" s="178">
        <f>O197*H197</f>
        <v>0</v>
      </c>
      <c r="Q197" s="178">
        <v>0</v>
      </c>
      <c r="R197" s="178">
        <f>Q197*H197</f>
        <v>0</v>
      </c>
      <c r="S197" s="178">
        <v>0</v>
      </c>
      <c r="T197" s="179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180" t="s">
        <v>206</v>
      </c>
      <c r="AT197" s="180" t="s">
        <v>129</v>
      </c>
      <c r="AU197" s="180" t="s">
        <v>84</v>
      </c>
      <c r="AY197" s="18" t="s">
        <v>127</v>
      </c>
      <c r="BE197" s="181">
        <f>IF(N197="základní",J197,0)</f>
        <v>0</v>
      </c>
      <c r="BF197" s="181">
        <f>IF(N197="snížená",J197,0)</f>
        <v>0</v>
      </c>
      <c r="BG197" s="181">
        <f>IF(N197="zákl. přenesená",J197,0)</f>
        <v>0</v>
      </c>
      <c r="BH197" s="181">
        <f>IF(N197="sníž. přenesená",J197,0)</f>
        <v>0</v>
      </c>
      <c r="BI197" s="181">
        <f>IF(N197="nulová",J197,0)</f>
        <v>0</v>
      </c>
      <c r="BJ197" s="18" t="s">
        <v>82</v>
      </c>
      <c r="BK197" s="181">
        <f>ROUND(I197*H197,2)</f>
        <v>0</v>
      </c>
      <c r="BL197" s="18" t="s">
        <v>206</v>
      </c>
      <c r="BM197" s="180" t="s">
        <v>286</v>
      </c>
    </row>
    <row r="198" s="12" customFormat="1" ht="22.8" customHeight="1">
      <c r="A198" s="12"/>
      <c r="B198" s="154"/>
      <c r="C198" s="12"/>
      <c r="D198" s="155" t="s">
        <v>73</v>
      </c>
      <c r="E198" s="165" t="s">
        <v>287</v>
      </c>
      <c r="F198" s="165" t="s">
        <v>288</v>
      </c>
      <c r="G198" s="12"/>
      <c r="H198" s="12"/>
      <c r="I198" s="157"/>
      <c r="J198" s="166">
        <f>BK198</f>
        <v>0</v>
      </c>
      <c r="K198" s="12"/>
      <c r="L198" s="154"/>
      <c r="M198" s="159"/>
      <c r="N198" s="160"/>
      <c r="O198" s="160"/>
      <c r="P198" s="161">
        <f>SUM(P199:P201)</f>
        <v>0</v>
      </c>
      <c r="Q198" s="160"/>
      <c r="R198" s="161">
        <f>SUM(R199:R201)</f>
        <v>0</v>
      </c>
      <c r="S198" s="160"/>
      <c r="T198" s="162">
        <f>SUM(T199:T201)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155" t="s">
        <v>84</v>
      </c>
      <c r="AT198" s="163" t="s">
        <v>73</v>
      </c>
      <c r="AU198" s="163" t="s">
        <v>82</v>
      </c>
      <c r="AY198" s="155" t="s">
        <v>127</v>
      </c>
      <c r="BK198" s="164">
        <f>SUM(BK199:BK201)</f>
        <v>0</v>
      </c>
    </row>
    <row r="199" s="2" customFormat="1" ht="21.75" customHeight="1">
      <c r="A199" s="37"/>
      <c r="B199" s="167"/>
      <c r="C199" s="168" t="s">
        <v>289</v>
      </c>
      <c r="D199" s="168" t="s">
        <v>129</v>
      </c>
      <c r="E199" s="169" t="s">
        <v>290</v>
      </c>
      <c r="F199" s="170" t="s">
        <v>291</v>
      </c>
      <c r="G199" s="171" t="s">
        <v>172</v>
      </c>
      <c r="H199" s="172">
        <v>35</v>
      </c>
      <c r="I199" s="173"/>
      <c r="J199" s="174">
        <f>ROUND(I199*H199,2)</f>
        <v>0</v>
      </c>
      <c r="K199" s="175"/>
      <c r="L199" s="38"/>
      <c r="M199" s="176" t="s">
        <v>1</v>
      </c>
      <c r="N199" s="177" t="s">
        <v>39</v>
      </c>
      <c r="O199" s="76"/>
      <c r="P199" s="178">
        <f>O199*H199</f>
        <v>0</v>
      </c>
      <c r="Q199" s="178">
        <v>0</v>
      </c>
      <c r="R199" s="178">
        <f>Q199*H199</f>
        <v>0</v>
      </c>
      <c r="S199" s="178">
        <v>0</v>
      </c>
      <c r="T199" s="179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180" t="s">
        <v>206</v>
      </c>
      <c r="AT199" s="180" t="s">
        <v>129</v>
      </c>
      <c r="AU199" s="180" t="s">
        <v>84</v>
      </c>
      <c r="AY199" s="18" t="s">
        <v>127</v>
      </c>
      <c r="BE199" s="181">
        <f>IF(N199="základní",J199,0)</f>
        <v>0</v>
      </c>
      <c r="BF199" s="181">
        <f>IF(N199="snížená",J199,0)</f>
        <v>0</v>
      </c>
      <c r="BG199" s="181">
        <f>IF(N199="zákl. přenesená",J199,0)</f>
        <v>0</v>
      </c>
      <c r="BH199" s="181">
        <f>IF(N199="sníž. přenesená",J199,0)</f>
        <v>0</v>
      </c>
      <c r="BI199" s="181">
        <f>IF(N199="nulová",J199,0)</f>
        <v>0</v>
      </c>
      <c r="BJ199" s="18" t="s">
        <v>82</v>
      </c>
      <c r="BK199" s="181">
        <f>ROUND(I199*H199,2)</f>
        <v>0</v>
      </c>
      <c r="BL199" s="18" t="s">
        <v>206</v>
      </c>
      <c r="BM199" s="180" t="s">
        <v>292</v>
      </c>
    </row>
    <row r="200" s="2" customFormat="1" ht="24.15" customHeight="1">
      <c r="A200" s="37"/>
      <c r="B200" s="167"/>
      <c r="C200" s="168" t="s">
        <v>293</v>
      </c>
      <c r="D200" s="168" t="s">
        <v>129</v>
      </c>
      <c r="E200" s="169" t="s">
        <v>294</v>
      </c>
      <c r="F200" s="170" t="s">
        <v>295</v>
      </c>
      <c r="G200" s="171" t="s">
        <v>172</v>
      </c>
      <c r="H200" s="172">
        <v>50</v>
      </c>
      <c r="I200" s="173"/>
      <c r="J200" s="174">
        <f>ROUND(I200*H200,2)</f>
        <v>0</v>
      </c>
      <c r="K200" s="175"/>
      <c r="L200" s="38"/>
      <c r="M200" s="176" t="s">
        <v>1</v>
      </c>
      <c r="N200" s="177" t="s">
        <v>39</v>
      </c>
      <c r="O200" s="76"/>
      <c r="P200" s="178">
        <f>O200*H200</f>
        <v>0</v>
      </c>
      <c r="Q200" s="178">
        <v>0</v>
      </c>
      <c r="R200" s="178">
        <f>Q200*H200</f>
        <v>0</v>
      </c>
      <c r="S200" s="178">
        <v>0</v>
      </c>
      <c r="T200" s="179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180" t="s">
        <v>206</v>
      </c>
      <c r="AT200" s="180" t="s">
        <v>129</v>
      </c>
      <c r="AU200" s="180" t="s">
        <v>84</v>
      </c>
      <c r="AY200" s="18" t="s">
        <v>127</v>
      </c>
      <c r="BE200" s="181">
        <f>IF(N200="základní",J200,0)</f>
        <v>0</v>
      </c>
      <c r="BF200" s="181">
        <f>IF(N200="snížená",J200,0)</f>
        <v>0</v>
      </c>
      <c r="BG200" s="181">
        <f>IF(N200="zákl. přenesená",J200,0)</f>
        <v>0</v>
      </c>
      <c r="BH200" s="181">
        <f>IF(N200="sníž. přenesená",J200,0)</f>
        <v>0</v>
      </c>
      <c r="BI200" s="181">
        <f>IF(N200="nulová",J200,0)</f>
        <v>0</v>
      </c>
      <c r="BJ200" s="18" t="s">
        <v>82</v>
      </c>
      <c r="BK200" s="181">
        <f>ROUND(I200*H200,2)</f>
        <v>0</v>
      </c>
      <c r="BL200" s="18" t="s">
        <v>206</v>
      </c>
      <c r="BM200" s="180" t="s">
        <v>296</v>
      </c>
    </row>
    <row r="201" s="2" customFormat="1" ht="24.15" customHeight="1">
      <c r="A201" s="37"/>
      <c r="B201" s="167"/>
      <c r="C201" s="168" t="s">
        <v>297</v>
      </c>
      <c r="D201" s="168" t="s">
        <v>129</v>
      </c>
      <c r="E201" s="169" t="s">
        <v>298</v>
      </c>
      <c r="F201" s="170" t="s">
        <v>299</v>
      </c>
      <c r="G201" s="171" t="s">
        <v>172</v>
      </c>
      <c r="H201" s="172">
        <v>6</v>
      </c>
      <c r="I201" s="173"/>
      <c r="J201" s="174">
        <f>ROUND(I201*H201,2)</f>
        <v>0</v>
      </c>
      <c r="K201" s="175"/>
      <c r="L201" s="38"/>
      <c r="M201" s="176" t="s">
        <v>1</v>
      </c>
      <c r="N201" s="177" t="s">
        <v>39</v>
      </c>
      <c r="O201" s="76"/>
      <c r="P201" s="178">
        <f>O201*H201</f>
        <v>0</v>
      </c>
      <c r="Q201" s="178">
        <v>0</v>
      </c>
      <c r="R201" s="178">
        <f>Q201*H201</f>
        <v>0</v>
      </c>
      <c r="S201" s="178">
        <v>0</v>
      </c>
      <c r="T201" s="179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180" t="s">
        <v>206</v>
      </c>
      <c r="AT201" s="180" t="s">
        <v>129</v>
      </c>
      <c r="AU201" s="180" t="s">
        <v>84</v>
      </c>
      <c r="AY201" s="18" t="s">
        <v>127</v>
      </c>
      <c r="BE201" s="181">
        <f>IF(N201="základní",J201,0)</f>
        <v>0</v>
      </c>
      <c r="BF201" s="181">
        <f>IF(N201="snížená",J201,0)</f>
        <v>0</v>
      </c>
      <c r="BG201" s="181">
        <f>IF(N201="zákl. přenesená",J201,0)</f>
        <v>0</v>
      </c>
      <c r="BH201" s="181">
        <f>IF(N201="sníž. přenesená",J201,0)</f>
        <v>0</v>
      </c>
      <c r="BI201" s="181">
        <f>IF(N201="nulová",J201,0)</f>
        <v>0</v>
      </c>
      <c r="BJ201" s="18" t="s">
        <v>82</v>
      </c>
      <c r="BK201" s="181">
        <f>ROUND(I201*H201,2)</f>
        <v>0</v>
      </c>
      <c r="BL201" s="18" t="s">
        <v>206</v>
      </c>
      <c r="BM201" s="180" t="s">
        <v>300</v>
      </c>
    </row>
    <row r="202" s="12" customFormat="1" ht="22.8" customHeight="1">
      <c r="A202" s="12"/>
      <c r="B202" s="154"/>
      <c r="C202" s="12"/>
      <c r="D202" s="155" t="s">
        <v>73</v>
      </c>
      <c r="E202" s="165" t="s">
        <v>301</v>
      </c>
      <c r="F202" s="165" t="s">
        <v>302</v>
      </c>
      <c r="G202" s="12"/>
      <c r="H202" s="12"/>
      <c r="I202" s="157"/>
      <c r="J202" s="166">
        <f>BK202</f>
        <v>0</v>
      </c>
      <c r="K202" s="12"/>
      <c r="L202" s="154"/>
      <c r="M202" s="159"/>
      <c r="N202" s="160"/>
      <c r="O202" s="160"/>
      <c r="P202" s="161">
        <f>SUM(P203:P229)</f>
        <v>0</v>
      </c>
      <c r="Q202" s="160"/>
      <c r="R202" s="161">
        <f>SUM(R203:R229)</f>
        <v>1.7443860000000002</v>
      </c>
      <c r="S202" s="160"/>
      <c r="T202" s="162">
        <f>SUM(T203:T229)</f>
        <v>1.06332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155" t="s">
        <v>84</v>
      </c>
      <c r="AT202" s="163" t="s">
        <v>73</v>
      </c>
      <c r="AU202" s="163" t="s">
        <v>82</v>
      </c>
      <c r="AY202" s="155" t="s">
        <v>127</v>
      </c>
      <c r="BK202" s="164">
        <f>SUM(BK203:BK229)</f>
        <v>0</v>
      </c>
    </row>
    <row r="203" s="2" customFormat="1" ht="16.5" customHeight="1">
      <c r="A203" s="37"/>
      <c r="B203" s="167"/>
      <c r="C203" s="168" t="s">
        <v>303</v>
      </c>
      <c r="D203" s="168" t="s">
        <v>129</v>
      </c>
      <c r="E203" s="169" t="s">
        <v>304</v>
      </c>
      <c r="F203" s="170" t="s">
        <v>305</v>
      </c>
      <c r="G203" s="171" t="s">
        <v>178</v>
      </c>
      <c r="H203" s="172">
        <v>6</v>
      </c>
      <c r="I203" s="173"/>
      <c r="J203" s="174">
        <f>ROUND(I203*H203,2)</f>
        <v>0</v>
      </c>
      <c r="K203" s="175"/>
      <c r="L203" s="38"/>
      <c r="M203" s="176" t="s">
        <v>1</v>
      </c>
      <c r="N203" s="177" t="s">
        <v>39</v>
      </c>
      <c r="O203" s="76"/>
      <c r="P203" s="178">
        <f>O203*H203</f>
        <v>0</v>
      </c>
      <c r="Q203" s="178">
        <v>0</v>
      </c>
      <c r="R203" s="178">
        <f>Q203*H203</f>
        <v>0</v>
      </c>
      <c r="S203" s="178">
        <v>0</v>
      </c>
      <c r="T203" s="179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180" t="s">
        <v>206</v>
      </c>
      <c r="AT203" s="180" t="s">
        <v>129</v>
      </c>
      <c r="AU203" s="180" t="s">
        <v>84</v>
      </c>
      <c r="AY203" s="18" t="s">
        <v>127</v>
      </c>
      <c r="BE203" s="181">
        <f>IF(N203="základní",J203,0)</f>
        <v>0</v>
      </c>
      <c r="BF203" s="181">
        <f>IF(N203="snížená",J203,0)</f>
        <v>0</v>
      </c>
      <c r="BG203" s="181">
        <f>IF(N203="zákl. přenesená",J203,0)</f>
        <v>0</v>
      </c>
      <c r="BH203" s="181">
        <f>IF(N203="sníž. přenesená",J203,0)</f>
        <v>0</v>
      </c>
      <c r="BI203" s="181">
        <f>IF(N203="nulová",J203,0)</f>
        <v>0</v>
      </c>
      <c r="BJ203" s="18" t="s">
        <v>82</v>
      </c>
      <c r="BK203" s="181">
        <f>ROUND(I203*H203,2)</f>
        <v>0</v>
      </c>
      <c r="BL203" s="18" t="s">
        <v>206</v>
      </c>
      <c r="BM203" s="180" t="s">
        <v>306</v>
      </c>
    </row>
    <row r="204" s="2" customFormat="1" ht="21.75" customHeight="1">
      <c r="A204" s="37"/>
      <c r="B204" s="167"/>
      <c r="C204" s="199" t="s">
        <v>307</v>
      </c>
      <c r="D204" s="199" t="s">
        <v>155</v>
      </c>
      <c r="E204" s="200" t="s">
        <v>308</v>
      </c>
      <c r="F204" s="201" t="s">
        <v>309</v>
      </c>
      <c r="G204" s="202" t="s">
        <v>132</v>
      </c>
      <c r="H204" s="203">
        <v>0.17799999999999999</v>
      </c>
      <c r="I204" s="204"/>
      <c r="J204" s="205">
        <f>ROUND(I204*H204,2)</f>
        <v>0</v>
      </c>
      <c r="K204" s="206"/>
      <c r="L204" s="207"/>
      <c r="M204" s="208" t="s">
        <v>1</v>
      </c>
      <c r="N204" s="209" t="s">
        <v>39</v>
      </c>
      <c r="O204" s="76"/>
      <c r="P204" s="178">
        <f>O204*H204</f>
        <v>0</v>
      </c>
      <c r="Q204" s="178">
        <v>0.55000000000000004</v>
      </c>
      <c r="R204" s="178">
        <f>Q204*H204</f>
        <v>0.097900000000000001</v>
      </c>
      <c r="S204" s="178">
        <v>0</v>
      </c>
      <c r="T204" s="179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180" t="s">
        <v>283</v>
      </c>
      <c r="AT204" s="180" t="s">
        <v>155</v>
      </c>
      <c r="AU204" s="180" t="s">
        <v>84</v>
      </c>
      <c r="AY204" s="18" t="s">
        <v>127</v>
      </c>
      <c r="BE204" s="181">
        <f>IF(N204="základní",J204,0)</f>
        <v>0</v>
      </c>
      <c r="BF204" s="181">
        <f>IF(N204="snížená",J204,0)</f>
        <v>0</v>
      </c>
      <c r="BG204" s="181">
        <f>IF(N204="zákl. přenesená",J204,0)</f>
        <v>0</v>
      </c>
      <c r="BH204" s="181">
        <f>IF(N204="sníž. přenesená",J204,0)</f>
        <v>0</v>
      </c>
      <c r="BI204" s="181">
        <f>IF(N204="nulová",J204,0)</f>
        <v>0</v>
      </c>
      <c r="BJ204" s="18" t="s">
        <v>82</v>
      </c>
      <c r="BK204" s="181">
        <f>ROUND(I204*H204,2)</f>
        <v>0</v>
      </c>
      <c r="BL204" s="18" t="s">
        <v>206</v>
      </c>
      <c r="BM204" s="180" t="s">
        <v>310</v>
      </c>
    </row>
    <row r="205" s="13" customFormat="1">
      <c r="A205" s="13"/>
      <c r="B205" s="182"/>
      <c r="C205" s="13"/>
      <c r="D205" s="183" t="s">
        <v>135</v>
      </c>
      <c r="E205" s="184" t="s">
        <v>1</v>
      </c>
      <c r="F205" s="185" t="s">
        <v>311</v>
      </c>
      <c r="G205" s="13"/>
      <c r="H205" s="186">
        <v>0.17799999999999999</v>
      </c>
      <c r="I205" s="187"/>
      <c r="J205" s="13"/>
      <c r="K205" s="13"/>
      <c r="L205" s="182"/>
      <c r="M205" s="188"/>
      <c r="N205" s="189"/>
      <c r="O205" s="189"/>
      <c r="P205" s="189"/>
      <c r="Q205" s="189"/>
      <c r="R205" s="189"/>
      <c r="S205" s="189"/>
      <c r="T205" s="190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184" t="s">
        <v>135</v>
      </c>
      <c r="AU205" s="184" t="s">
        <v>84</v>
      </c>
      <c r="AV205" s="13" t="s">
        <v>84</v>
      </c>
      <c r="AW205" s="13" t="s">
        <v>30</v>
      </c>
      <c r="AX205" s="13" t="s">
        <v>74</v>
      </c>
      <c r="AY205" s="184" t="s">
        <v>127</v>
      </c>
    </row>
    <row r="206" s="14" customFormat="1">
      <c r="A206" s="14"/>
      <c r="B206" s="191"/>
      <c r="C206" s="14"/>
      <c r="D206" s="183" t="s">
        <v>135</v>
      </c>
      <c r="E206" s="192" t="s">
        <v>1</v>
      </c>
      <c r="F206" s="193" t="s">
        <v>149</v>
      </c>
      <c r="G206" s="14"/>
      <c r="H206" s="194">
        <v>0.17799999999999999</v>
      </c>
      <c r="I206" s="195"/>
      <c r="J206" s="14"/>
      <c r="K206" s="14"/>
      <c r="L206" s="191"/>
      <c r="M206" s="196"/>
      <c r="N206" s="197"/>
      <c r="O206" s="197"/>
      <c r="P206" s="197"/>
      <c r="Q206" s="197"/>
      <c r="R206" s="197"/>
      <c r="S206" s="197"/>
      <c r="T206" s="198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192" t="s">
        <v>135</v>
      </c>
      <c r="AU206" s="192" t="s">
        <v>84</v>
      </c>
      <c r="AV206" s="14" t="s">
        <v>133</v>
      </c>
      <c r="AW206" s="14" t="s">
        <v>30</v>
      </c>
      <c r="AX206" s="14" t="s">
        <v>82</v>
      </c>
      <c r="AY206" s="192" t="s">
        <v>127</v>
      </c>
    </row>
    <row r="207" s="2" customFormat="1" ht="16.5" customHeight="1">
      <c r="A207" s="37"/>
      <c r="B207" s="167"/>
      <c r="C207" s="168" t="s">
        <v>312</v>
      </c>
      <c r="D207" s="168" t="s">
        <v>129</v>
      </c>
      <c r="E207" s="169" t="s">
        <v>313</v>
      </c>
      <c r="F207" s="170" t="s">
        <v>314</v>
      </c>
      <c r="G207" s="171" t="s">
        <v>247</v>
      </c>
      <c r="H207" s="172">
        <v>20</v>
      </c>
      <c r="I207" s="173"/>
      <c r="J207" s="174">
        <f>ROUND(I207*H207,2)</f>
        <v>0</v>
      </c>
      <c r="K207" s="175"/>
      <c r="L207" s="38"/>
      <c r="M207" s="176" t="s">
        <v>1</v>
      </c>
      <c r="N207" s="177" t="s">
        <v>39</v>
      </c>
      <c r="O207" s="76"/>
      <c r="P207" s="178">
        <f>O207*H207</f>
        <v>0</v>
      </c>
      <c r="Q207" s="178">
        <v>0.00029999999999999997</v>
      </c>
      <c r="R207" s="178">
        <f>Q207*H207</f>
        <v>0.0059999999999999993</v>
      </c>
      <c r="S207" s="178">
        <v>0</v>
      </c>
      <c r="T207" s="179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180" t="s">
        <v>206</v>
      </c>
      <c r="AT207" s="180" t="s">
        <v>129</v>
      </c>
      <c r="AU207" s="180" t="s">
        <v>84</v>
      </c>
      <c r="AY207" s="18" t="s">
        <v>127</v>
      </c>
      <c r="BE207" s="181">
        <f>IF(N207="základní",J207,0)</f>
        <v>0</v>
      </c>
      <c r="BF207" s="181">
        <f>IF(N207="snížená",J207,0)</f>
        <v>0</v>
      </c>
      <c r="BG207" s="181">
        <f>IF(N207="zákl. přenesená",J207,0)</f>
        <v>0</v>
      </c>
      <c r="BH207" s="181">
        <f>IF(N207="sníž. přenesená",J207,0)</f>
        <v>0</v>
      </c>
      <c r="BI207" s="181">
        <f>IF(N207="nulová",J207,0)</f>
        <v>0</v>
      </c>
      <c r="BJ207" s="18" t="s">
        <v>82</v>
      </c>
      <c r="BK207" s="181">
        <f>ROUND(I207*H207,2)</f>
        <v>0</v>
      </c>
      <c r="BL207" s="18" t="s">
        <v>206</v>
      </c>
      <c r="BM207" s="180" t="s">
        <v>315</v>
      </c>
    </row>
    <row r="208" s="2" customFormat="1" ht="33" customHeight="1">
      <c r="A208" s="37"/>
      <c r="B208" s="167"/>
      <c r="C208" s="168" t="s">
        <v>316</v>
      </c>
      <c r="D208" s="168" t="s">
        <v>129</v>
      </c>
      <c r="E208" s="169" t="s">
        <v>317</v>
      </c>
      <c r="F208" s="170" t="s">
        <v>318</v>
      </c>
      <c r="G208" s="171" t="s">
        <v>172</v>
      </c>
      <c r="H208" s="172">
        <v>102.22</v>
      </c>
      <c r="I208" s="173"/>
      <c r="J208" s="174">
        <f>ROUND(I208*H208,2)</f>
        <v>0</v>
      </c>
      <c r="K208" s="175"/>
      <c r="L208" s="38"/>
      <c r="M208" s="176" t="s">
        <v>1</v>
      </c>
      <c r="N208" s="177" t="s">
        <v>39</v>
      </c>
      <c r="O208" s="76"/>
      <c r="P208" s="178">
        <f>O208*H208</f>
        <v>0</v>
      </c>
      <c r="Q208" s="178">
        <v>0</v>
      </c>
      <c r="R208" s="178">
        <f>Q208*H208</f>
        <v>0</v>
      </c>
      <c r="S208" s="178">
        <v>0.0060000000000000001</v>
      </c>
      <c r="T208" s="179">
        <f>S208*H208</f>
        <v>0.61331999999999998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180" t="s">
        <v>206</v>
      </c>
      <c r="AT208" s="180" t="s">
        <v>129</v>
      </c>
      <c r="AU208" s="180" t="s">
        <v>84</v>
      </c>
      <c r="AY208" s="18" t="s">
        <v>127</v>
      </c>
      <c r="BE208" s="181">
        <f>IF(N208="základní",J208,0)</f>
        <v>0</v>
      </c>
      <c r="BF208" s="181">
        <f>IF(N208="snížená",J208,0)</f>
        <v>0</v>
      </c>
      <c r="BG208" s="181">
        <f>IF(N208="zákl. přenesená",J208,0)</f>
        <v>0</v>
      </c>
      <c r="BH208" s="181">
        <f>IF(N208="sníž. přenesená",J208,0)</f>
        <v>0</v>
      </c>
      <c r="BI208" s="181">
        <f>IF(N208="nulová",J208,0)</f>
        <v>0</v>
      </c>
      <c r="BJ208" s="18" t="s">
        <v>82</v>
      </c>
      <c r="BK208" s="181">
        <f>ROUND(I208*H208,2)</f>
        <v>0</v>
      </c>
      <c r="BL208" s="18" t="s">
        <v>206</v>
      </c>
      <c r="BM208" s="180" t="s">
        <v>319</v>
      </c>
    </row>
    <row r="209" s="15" customFormat="1">
      <c r="A209" s="15"/>
      <c r="B209" s="210"/>
      <c r="C209" s="15"/>
      <c r="D209" s="183" t="s">
        <v>135</v>
      </c>
      <c r="E209" s="211" t="s">
        <v>1</v>
      </c>
      <c r="F209" s="212" t="s">
        <v>320</v>
      </c>
      <c r="G209" s="15"/>
      <c r="H209" s="211" t="s">
        <v>1</v>
      </c>
      <c r="I209" s="213"/>
      <c r="J209" s="15"/>
      <c r="K209" s="15"/>
      <c r="L209" s="210"/>
      <c r="M209" s="214"/>
      <c r="N209" s="215"/>
      <c r="O209" s="215"/>
      <c r="P209" s="215"/>
      <c r="Q209" s="215"/>
      <c r="R209" s="215"/>
      <c r="S209" s="215"/>
      <c r="T209" s="216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11" t="s">
        <v>135</v>
      </c>
      <c r="AU209" s="211" t="s">
        <v>84</v>
      </c>
      <c r="AV209" s="15" t="s">
        <v>82</v>
      </c>
      <c r="AW209" s="15" t="s">
        <v>30</v>
      </c>
      <c r="AX209" s="15" t="s">
        <v>74</v>
      </c>
      <c r="AY209" s="211" t="s">
        <v>127</v>
      </c>
    </row>
    <row r="210" s="15" customFormat="1">
      <c r="A210" s="15"/>
      <c r="B210" s="210"/>
      <c r="C210" s="15"/>
      <c r="D210" s="183" t="s">
        <v>135</v>
      </c>
      <c r="E210" s="211" t="s">
        <v>1</v>
      </c>
      <c r="F210" s="212" t="s">
        <v>321</v>
      </c>
      <c r="G210" s="15"/>
      <c r="H210" s="211" t="s">
        <v>1</v>
      </c>
      <c r="I210" s="213"/>
      <c r="J210" s="15"/>
      <c r="K210" s="15"/>
      <c r="L210" s="210"/>
      <c r="M210" s="214"/>
      <c r="N210" s="215"/>
      <c r="O210" s="215"/>
      <c r="P210" s="215"/>
      <c r="Q210" s="215"/>
      <c r="R210" s="215"/>
      <c r="S210" s="215"/>
      <c r="T210" s="216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11" t="s">
        <v>135</v>
      </c>
      <c r="AU210" s="211" t="s">
        <v>84</v>
      </c>
      <c r="AV210" s="15" t="s">
        <v>82</v>
      </c>
      <c r="AW210" s="15" t="s">
        <v>30</v>
      </c>
      <c r="AX210" s="15" t="s">
        <v>74</v>
      </c>
      <c r="AY210" s="211" t="s">
        <v>127</v>
      </c>
    </row>
    <row r="211" s="13" customFormat="1">
      <c r="A211" s="13"/>
      <c r="B211" s="182"/>
      <c r="C211" s="13"/>
      <c r="D211" s="183" t="s">
        <v>135</v>
      </c>
      <c r="E211" s="184" t="s">
        <v>1</v>
      </c>
      <c r="F211" s="185" t="s">
        <v>322</v>
      </c>
      <c r="G211" s="13"/>
      <c r="H211" s="186">
        <v>28</v>
      </c>
      <c r="I211" s="187"/>
      <c r="J211" s="13"/>
      <c r="K211" s="13"/>
      <c r="L211" s="182"/>
      <c r="M211" s="188"/>
      <c r="N211" s="189"/>
      <c r="O211" s="189"/>
      <c r="P211" s="189"/>
      <c r="Q211" s="189"/>
      <c r="R211" s="189"/>
      <c r="S211" s="189"/>
      <c r="T211" s="190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184" t="s">
        <v>135</v>
      </c>
      <c r="AU211" s="184" t="s">
        <v>84</v>
      </c>
      <c r="AV211" s="13" t="s">
        <v>84</v>
      </c>
      <c r="AW211" s="13" t="s">
        <v>30</v>
      </c>
      <c r="AX211" s="13" t="s">
        <v>74</v>
      </c>
      <c r="AY211" s="184" t="s">
        <v>127</v>
      </c>
    </row>
    <row r="212" s="15" customFormat="1">
      <c r="A212" s="15"/>
      <c r="B212" s="210"/>
      <c r="C212" s="15"/>
      <c r="D212" s="183" t="s">
        <v>135</v>
      </c>
      <c r="E212" s="211" t="s">
        <v>1</v>
      </c>
      <c r="F212" s="212" t="s">
        <v>323</v>
      </c>
      <c r="G212" s="15"/>
      <c r="H212" s="211" t="s">
        <v>1</v>
      </c>
      <c r="I212" s="213"/>
      <c r="J212" s="15"/>
      <c r="K212" s="15"/>
      <c r="L212" s="210"/>
      <c r="M212" s="214"/>
      <c r="N212" s="215"/>
      <c r="O212" s="215"/>
      <c r="P212" s="215"/>
      <c r="Q212" s="215"/>
      <c r="R212" s="215"/>
      <c r="S212" s="215"/>
      <c r="T212" s="216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11" t="s">
        <v>135</v>
      </c>
      <c r="AU212" s="211" t="s">
        <v>84</v>
      </c>
      <c r="AV212" s="15" t="s">
        <v>82</v>
      </c>
      <c r="AW212" s="15" t="s">
        <v>30</v>
      </c>
      <c r="AX212" s="15" t="s">
        <v>74</v>
      </c>
      <c r="AY212" s="211" t="s">
        <v>127</v>
      </c>
    </row>
    <row r="213" s="13" customFormat="1">
      <c r="A213" s="13"/>
      <c r="B213" s="182"/>
      <c r="C213" s="13"/>
      <c r="D213" s="183" t="s">
        <v>135</v>
      </c>
      <c r="E213" s="184" t="s">
        <v>1</v>
      </c>
      <c r="F213" s="185" t="s">
        <v>324</v>
      </c>
      <c r="G213" s="13"/>
      <c r="H213" s="186">
        <v>20.5</v>
      </c>
      <c r="I213" s="187"/>
      <c r="J213" s="13"/>
      <c r="K213" s="13"/>
      <c r="L213" s="182"/>
      <c r="M213" s="188"/>
      <c r="N213" s="189"/>
      <c r="O213" s="189"/>
      <c r="P213" s="189"/>
      <c r="Q213" s="189"/>
      <c r="R213" s="189"/>
      <c r="S213" s="189"/>
      <c r="T213" s="190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184" t="s">
        <v>135</v>
      </c>
      <c r="AU213" s="184" t="s">
        <v>84</v>
      </c>
      <c r="AV213" s="13" t="s">
        <v>84</v>
      </c>
      <c r="AW213" s="13" t="s">
        <v>30</v>
      </c>
      <c r="AX213" s="13" t="s">
        <v>74</v>
      </c>
      <c r="AY213" s="184" t="s">
        <v>127</v>
      </c>
    </row>
    <row r="214" s="15" customFormat="1">
      <c r="A214" s="15"/>
      <c r="B214" s="210"/>
      <c r="C214" s="15"/>
      <c r="D214" s="183" t="s">
        <v>135</v>
      </c>
      <c r="E214" s="211" t="s">
        <v>1</v>
      </c>
      <c r="F214" s="212" t="s">
        <v>325</v>
      </c>
      <c r="G214" s="15"/>
      <c r="H214" s="211" t="s">
        <v>1</v>
      </c>
      <c r="I214" s="213"/>
      <c r="J214" s="15"/>
      <c r="K214" s="15"/>
      <c r="L214" s="210"/>
      <c r="M214" s="214"/>
      <c r="N214" s="215"/>
      <c r="O214" s="215"/>
      <c r="P214" s="215"/>
      <c r="Q214" s="215"/>
      <c r="R214" s="215"/>
      <c r="S214" s="215"/>
      <c r="T214" s="216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11" t="s">
        <v>135</v>
      </c>
      <c r="AU214" s="211" t="s">
        <v>84</v>
      </c>
      <c r="AV214" s="15" t="s">
        <v>82</v>
      </c>
      <c r="AW214" s="15" t="s">
        <v>30</v>
      </c>
      <c r="AX214" s="15" t="s">
        <v>74</v>
      </c>
      <c r="AY214" s="211" t="s">
        <v>127</v>
      </c>
    </row>
    <row r="215" s="13" customFormat="1">
      <c r="A215" s="13"/>
      <c r="B215" s="182"/>
      <c r="C215" s="13"/>
      <c r="D215" s="183" t="s">
        <v>135</v>
      </c>
      <c r="E215" s="184" t="s">
        <v>1</v>
      </c>
      <c r="F215" s="185" t="s">
        <v>326</v>
      </c>
      <c r="G215" s="13"/>
      <c r="H215" s="186">
        <v>9</v>
      </c>
      <c r="I215" s="187"/>
      <c r="J215" s="13"/>
      <c r="K215" s="13"/>
      <c r="L215" s="182"/>
      <c r="M215" s="188"/>
      <c r="N215" s="189"/>
      <c r="O215" s="189"/>
      <c r="P215" s="189"/>
      <c r="Q215" s="189"/>
      <c r="R215" s="189"/>
      <c r="S215" s="189"/>
      <c r="T215" s="190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184" t="s">
        <v>135</v>
      </c>
      <c r="AU215" s="184" t="s">
        <v>84</v>
      </c>
      <c r="AV215" s="13" t="s">
        <v>84</v>
      </c>
      <c r="AW215" s="13" t="s">
        <v>30</v>
      </c>
      <c r="AX215" s="13" t="s">
        <v>74</v>
      </c>
      <c r="AY215" s="184" t="s">
        <v>127</v>
      </c>
    </row>
    <row r="216" s="15" customFormat="1">
      <c r="A216" s="15"/>
      <c r="B216" s="210"/>
      <c r="C216" s="15"/>
      <c r="D216" s="183" t="s">
        <v>135</v>
      </c>
      <c r="E216" s="211" t="s">
        <v>1</v>
      </c>
      <c r="F216" s="212" t="s">
        <v>327</v>
      </c>
      <c r="G216" s="15"/>
      <c r="H216" s="211" t="s">
        <v>1</v>
      </c>
      <c r="I216" s="213"/>
      <c r="J216" s="15"/>
      <c r="K216" s="15"/>
      <c r="L216" s="210"/>
      <c r="M216" s="214"/>
      <c r="N216" s="215"/>
      <c r="O216" s="215"/>
      <c r="P216" s="215"/>
      <c r="Q216" s="215"/>
      <c r="R216" s="215"/>
      <c r="S216" s="215"/>
      <c r="T216" s="216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11" t="s">
        <v>135</v>
      </c>
      <c r="AU216" s="211" t="s">
        <v>84</v>
      </c>
      <c r="AV216" s="15" t="s">
        <v>82</v>
      </c>
      <c r="AW216" s="15" t="s">
        <v>30</v>
      </c>
      <c r="AX216" s="15" t="s">
        <v>74</v>
      </c>
      <c r="AY216" s="211" t="s">
        <v>127</v>
      </c>
    </row>
    <row r="217" s="13" customFormat="1">
      <c r="A217" s="13"/>
      <c r="B217" s="182"/>
      <c r="C217" s="13"/>
      <c r="D217" s="183" t="s">
        <v>135</v>
      </c>
      <c r="E217" s="184" t="s">
        <v>1</v>
      </c>
      <c r="F217" s="185" t="s">
        <v>328</v>
      </c>
      <c r="G217" s="13"/>
      <c r="H217" s="186">
        <v>4</v>
      </c>
      <c r="I217" s="187"/>
      <c r="J217" s="13"/>
      <c r="K217" s="13"/>
      <c r="L217" s="182"/>
      <c r="M217" s="188"/>
      <c r="N217" s="189"/>
      <c r="O217" s="189"/>
      <c r="P217" s="189"/>
      <c r="Q217" s="189"/>
      <c r="R217" s="189"/>
      <c r="S217" s="189"/>
      <c r="T217" s="190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184" t="s">
        <v>135</v>
      </c>
      <c r="AU217" s="184" t="s">
        <v>84</v>
      </c>
      <c r="AV217" s="13" t="s">
        <v>84</v>
      </c>
      <c r="AW217" s="13" t="s">
        <v>30</v>
      </c>
      <c r="AX217" s="13" t="s">
        <v>74</v>
      </c>
      <c r="AY217" s="184" t="s">
        <v>127</v>
      </c>
    </row>
    <row r="218" s="15" customFormat="1">
      <c r="A218" s="15"/>
      <c r="B218" s="210"/>
      <c r="C218" s="15"/>
      <c r="D218" s="183" t="s">
        <v>135</v>
      </c>
      <c r="E218" s="211" t="s">
        <v>1</v>
      </c>
      <c r="F218" s="212" t="s">
        <v>329</v>
      </c>
      <c r="G218" s="15"/>
      <c r="H218" s="211" t="s">
        <v>1</v>
      </c>
      <c r="I218" s="213"/>
      <c r="J218" s="15"/>
      <c r="K218" s="15"/>
      <c r="L218" s="210"/>
      <c r="M218" s="214"/>
      <c r="N218" s="215"/>
      <c r="O218" s="215"/>
      <c r="P218" s="215"/>
      <c r="Q218" s="215"/>
      <c r="R218" s="215"/>
      <c r="S218" s="215"/>
      <c r="T218" s="216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11" t="s">
        <v>135</v>
      </c>
      <c r="AU218" s="211" t="s">
        <v>84</v>
      </c>
      <c r="AV218" s="15" t="s">
        <v>82</v>
      </c>
      <c r="AW218" s="15" t="s">
        <v>30</v>
      </c>
      <c r="AX218" s="15" t="s">
        <v>74</v>
      </c>
      <c r="AY218" s="211" t="s">
        <v>127</v>
      </c>
    </row>
    <row r="219" s="13" customFormat="1">
      <c r="A219" s="13"/>
      <c r="B219" s="182"/>
      <c r="C219" s="13"/>
      <c r="D219" s="183" t="s">
        <v>135</v>
      </c>
      <c r="E219" s="184" t="s">
        <v>1</v>
      </c>
      <c r="F219" s="185" t="s">
        <v>330</v>
      </c>
      <c r="G219" s="13"/>
      <c r="H219" s="186">
        <v>2.7200000000000002</v>
      </c>
      <c r="I219" s="187"/>
      <c r="J219" s="13"/>
      <c r="K219" s="13"/>
      <c r="L219" s="182"/>
      <c r="M219" s="188"/>
      <c r="N219" s="189"/>
      <c r="O219" s="189"/>
      <c r="P219" s="189"/>
      <c r="Q219" s="189"/>
      <c r="R219" s="189"/>
      <c r="S219" s="189"/>
      <c r="T219" s="190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184" t="s">
        <v>135</v>
      </c>
      <c r="AU219" s="184" t="s">
        <v>84</v>
      </c>
      <c r="AV219" s="13" t="s">
        <v>84</v>
      </c>
      <c r="AW219" s="13" t="s">
        <v>30</v>
      </c>
      <c r="AX219" s="13" t="s">
        <v>74</v>
      </c>
      <c r="AY219" s="184" t="s">
        <v>127</v>
      </c>
    </row>
    <row r="220" s="15" customFormat="1">
      <c r="A220" s="15"/>
      <c r="B220" s="210"/>
      <c r="C220" s="15"/>
      <c r="D220" s="183" t="s">
        <v>135</v>
      </c>
      <c r="E220" s="211" t="s">
        <v>1</v>
      </c>
      <c r="F220" s="212" t="s">
        <v>331</v>
      </c>
      <c r="G220" s="15"/>
      <c r="H220" s="211" t="s">
        <v>1</v>
      </c>
      <c r="I220" s="213"/>
      <c r="J220" s="15"/>
      <c r="K220" s="15"/>
      <c r="L220" s="210"/>
      <c r="M220" s="214"/>
      <c r="N220" s="215"/>
      <c r="O220" s="215"/>
      <c r="P220" s="215"/>
      <c r="Q220" s="215"/>
      <c r="R220" s="215"/>
      <c r="S220" s="215"/>
      <c r="T220" s="216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11" t="s">
        <v>135</v>
      </c>
      <c r="AU220" s="211" t="s">
        <v>84</v>
      </c>
      <c r="AV220" s="15" t="s">
        <v>82</v>
      </c>
      <c r="AW220" s="15" t="s">
        <v>30</v>
      </c>
      <c r="AX220" s="15" t="s">
        <v>74</v>
      </c>
      <c r="AY220" s="211" t="s">
        <v>127</v>
      </c>
    </row>
    <row r="221" s="13" customFormat="1">
      <c r="A221" s="13"/>
      <c r="B221" s="182"/>
      <c r="C221" s="13"/>
      <c r="D221" s="183" t="s">
        <v>135</v>
      </c>
      <c r="E221" s="184" t="s">
        <v>1</v>
      </c>
      <c r="F221" s="185" t="s">
        <v>332</v>
      </c>
      <c r="G221" s="13"/>
      <c r="H221" s="186">
        <v>38</v>
      </c>
      <c r="I221" s="187"/>
      <c r="J221" s="13"/>
      <c r="K221" s="13"/>
      <c r="L221" s="182"/>
      <c r="M221" s="188"/>
      <c r="N221" s="189"/>
      <c r="O221" s="189"/>
      <c r="P221" s="189"/>
      <c r="Q221" s="189"/>
      <c r="R221" s="189"/>
      <c r="S221" s="189"/>
      <c r="T221" s="190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184" t="s">
        <v>135</v>
      </c>
      <c r="AU221" s="184" t="s">
        <v>84</v>
      </c>
      <c r="AV221" s="13" t="s">
        <v>84</v>
      </c>
      <c r="AW221" s="13" t="s">
        <v>30</v>
      </c>
      <c r="AX221" s="13" t="s">
        <v>74</v>
      </c>
      <c r="AY221" s="184" t="s">
        <v>127</v>
      </c>
    </row>
    <row r="222" s="14" customFormat="1">
      <c r="A222" s="14"/>
      <c r="B222" s="191"/>
      <c r="C222" s="14"/>
      <c r="D222" s="183" t="s">
        <v>135</v>
      </c>
      <c r="E222" s="192" t="s">
        <v>1</v>
      </c>
      <c r="F222" s="193" t="s">
        <v>149</v>
      </c>
      <c r="G222" s="14"/>
      <c r="H222" s="194">
        <v>102.22</v>
      </c>
      <c r="I222" s="195"/>
      <c r="J222" s="14"/>
      <c r="K222" s="14"/>
      <c r="L222" s="191"/>
      <c r="M222" s="196"/>
      <c r="N222" s="197"/>
      <c r="O222" s="197"/>
      <c r="P222" s="197"/>
      <c r="Q222" s="197"/>
      <c r="R222" s="197"/>
      <c r="S222" s="197"/>
      <c r="T222" s="198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192" t="s">
        <v>135</v>
      </c>
      <c r="AU222" s="192" t="s">
        <v>84</v>
      </c>
      <c r="AV222" s="14" t="s">
        <v>133</v>
      </c>
      <c r="AW222" s="14" t="s">
        <v>30</v>
      </c>
      <c r="AX222" s="14" t="s">
        <v>82</v>
      </c>
      <c r="AY222" s="192" t="s">
        <v>127</v>
      </c>
    </row>
    <row r="223" s="2" customFormat="1" ht="37.8" customHeight="1">
      <c r="A223" s="37"/>
      <c r="B223" s="167"/>
      <c r="C223" s="168" t="s">
        <v>333</v>
      </c>
      <c r="D223" s="168" t="s">
        <v>129</v>
      </c>
      <c r="E223" s="169" t="s">
        <v>334</v>
      </c>
      <c r="F223" s="170" t="s">
        <v>335</v>
      </c>
      <c r="G223" s="171" t="s">
        <v>172</v>
      </c>
      <c r="H223" s="172">
        <v>102.2</v>
      </c>
      <c r="I223" s="173"/>
      <c r="J223" s="174">
        <f>ROUND(I223*H223,2)</f>
        <v>0</v>
      </c>
      <c r="K223" s="175"/>
      <c r="L223" s="38"/>
      <c r="M223" s="176" t="s">
        <v>1</v>
      </c>
      <c r="N223" s="177" t="s">
        <v>39</v>
      </c>
      <c r="O223" s="76"/>
      <c r="P223" s="178">
        <f>O223*H223</f>
        <v>0</v>
      </c>
      <c r="Q223" s="178">
        <v>0.01363</v>
      </c>
      <c r="R223" s="178">
        <f>Q223*H223</f>
        <v>1.3929860000000001</v>
      </c>
      <c r="S223" s="178">
        <v>0</v>
      </c>
      <c r="T223" s="179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180" t="s">
        <v>206</v>
      </c>
      <c r="AT223" s="180" t="s">
        <v>129</v>
      </c>
      <c r="AU223" s="180" t="s">
        <v>84</v>
      </c>
      <c r="AY223" s="18" t="s">
        <v>127</v>
      </c>
      <c r="BE223" s="181">
        <f>IF(N223="základní",J223,0)</f>
        <v>0</v>
      </c>
      <c r="BF223" s="181">
        <f>IF(N223="snížená",J223,0)</f>
        <v>0</v>
      </c>
      <c r="BG223" s="181">
        <f>IF(N223="zákl. přenesená",J223,0)</f>
        <v>0</v>
      </c>
      <c r="BH223" s="181">
        <f>IF(N223="sníž. přenesená",J223,0)</f>
        <v>0</v>
      </c>
      <c r="BI223" s="181">
        <f>IF(N223="nulová",J223,0)</f>
        <v>0</v>
      </c>
      <c r="BJ223" s="18" t="s">
        <v>82</v>
      </c>
      <c r="BK223" s="181">
        <f>ROUND(I223*H223,2)</f>
        <v>0</v>
      </c>
      <c r="BL223" s="18" t="s">
        <v>206</v>
      </c>
      <c r="BM223" s="180" t="s">
        <v>336</v>
      </c>
    </row>
    <row r="224" s="2" customFormat="1" ht="16.5" customHeight="1">
      <c r="A224" s="37"/>
      <c r="B224" s="167"/>
      <c r="C224" s="168" t="s">
        <v>337</v>
      </c>
      <c r="D224" s="168" t="s">
        <v>129</v>
      </c>
      <c r="E224" s="169" t="s">
        <v>338</v>
      </c>
      <c r="F224" s="170" t="s">
        <v>339</v>
      </c>
      <c r="G224" s="171" t="s">
        <v>178</v>
      </c>
      <c r="H224" s="172">
        <v>30</v>
      </c>
      <c r="I224" s="173"/>
      <c r="J224" s="174">
        <f>ROUND(I224*H224,2)</f>
        <v>0</v>
      </c>
      <c r="K224" s="175"/>
      <c r="L224" s="38"/>
      <c r="M224" s="176" t="s">
        <v>1</v>
      </c>
      <c r="N224" s="177" t="s">
        <v>39</v>
      </c>
      <c r="O224" s="76"/>
      <c r="P224" s="178">
        <f>O224*H224</f>
        <v>0</v>
      </c>
      <c r="Q224" s="178">
        <v>0</v>
      </c>
      <c r="R224" s="178">
        <f>Q224*H224</f>
        <v>0</v>
      </c>
      <c r="S224" s="178">
        <v>0.014999999999999999</v>
      </c>
      <c r="T224" s="179">
        <f>S224*H224</f>
        <v>0.44999999999999996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180" t="s">
        <v>206</v>
      </c>
      <c r="AT224" s="180" t="s">
        <v>129</v>
      </c>
      <c r="AU224" s="180" t="s">
        <v>84</v>
      </c>
      <c r="AY224" s="18" t="s">
        <v>127</v>
      </c>
      <c r="BE224" s="181">
        <f>IF(N224="základní",J224,0)</f>
        <v>0</v>
      </c>
      <c r="BF224" s="181">
        <f>IF(N224="snížená",J224,0)</f>
        <v>0</v>
      </c>
      <c r="BG224" s="181">
        <f>IF(N224="zákl. přenesená",J224,0)</f>
        <v>0</v>
      </c>
      <c r="BH224" s="181">
        <f>IF(N224="sníž. přenesená",J224,0)</f>
        <v>0</v>
      </c>
      <c r="BI224" s="181">
        <f>IF(N224="nulová",J224,0)</f>
        <v>0</v>
      </c>
      <c r="BJ224" s="18" t="s">
        <v>82</v>
      </c>
      <c r="BK224" s="181">
        <f>ROUND(I224*H224,2)</f>
        <v>0</v>
      </c>
      <c r="BL224" s="18" t="s">
        <v>206</v>
      </c>
      <c r="BM224" s="180" t="s">
        <v>340</v>
      </c>
    </row>
    <row r="225" s="2" customFormat="1" ht="24.15" customHeight="1">
      <c r="A225" s="37"/>
      <c r="B225" s="167"/>
      <c r="C225" s="168" t="s">
        <v>341</v>
      </c>
      <c r="D225" s="168" t="s">
        <v>129</v>
      </c>
      <c r="E225" s="169" t="s">
        <v>342</v>
      </c>
      <c r="F225" s="170" t="s">
        <v>343</v>
      </c>
      <c r="G225" s="171" t="s">
        <v>178</v>
      </c>
      <c r="H225" s="172">
        <v>30</v>
      </c>
      <c r="I225" s="173"/>
      <c r="J225" s="174">
        <f>ROUND(I225*H225,2)</f>
        <v>0</v>
      </c>
      <c r="K225" s="175"/>
      <c r="L225" s="38"/>
      <c r="M225" s="176" t="s">
        <v>1</v>
      </c>
      <c r="N225" s="177" t="s">
        <v>39</v>
      </c>
      <c r="O225" s="76"/>
      <c r="P225" s="178">
        <f>O225*H225</f>
        <v>0</v>
      </c>
      <c r="Q225" s="178">
        <v>0</v>
      </c>
      <c r="R225" s="178">
        <f>Q225*H225</f>
        <v>0</v>
      </c>
      <c r="S225" s="178">
        <v>0</v>
      </c>
      <c r="T225" s="179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180" t="s">
        <v>206</v>
      </c>
      <c r="AT225" s="180" t="s">
        <v>129</v>
      </c>
      <c r="AU225" s="180" t="s">
        <v>84</v>
      </c>
      <c r="AY225" s="18" t="s">
        <v>127</v>
      </c>
      <c r="BE225" s="181">
        <f>IF(N225="základní",J225,0)</f>
        <v>0</v>
      </c>
      <c r="BF225" s="181">
        <f>IF(N225="snížená",J225,0)</f>
        <v>0</v>
      </c>
      <c r="BG225" s="181">
        <f>IF(N225="zákl. přenesená",J225,0)</f>
        <v>0</v>
      </c>
      <c r="BH225" s="181">
        <f>IF(N225="sníž. přenesená",J225,0)</f>
        <v>0</v>
      </c>
      <c r="BI225" s="181">
        <f>IF(N225="nulová",J225,0)</f>
        <v>0</v>
      </c>
      <c r="BJ225" s="18" t="s">
        <v>82</v>
      </c>
      <c r="BK225" s="181">
        <f>ROUND(I225*H225,2)</f>
        <v>0</v>
      </c>
      <c r="BL225" s="18" t="s">
        <v>206</v>
      </c>
      <c r="BM225" s="180" t="s">
        <v>344</v>
      </c>
    </row>
    <row r="226" s="2" customFormat="1" ht="21.75" customHeight="1">
      <c r="A226" s="37"/>
      <c r="B226" s="167"/>
      <c r="C226" s="199" t="s">
        <v>345</v>
      </c>
      <c r="D226" s="199" t="s">
        <v>155</v>
      </c>
      <c r="E226" s="200" t="s">
        <v>346</v>
      </c>
      <c r="F226" s="201" t="s">
        <v>347</v>
      </c>
      <c r="G226" s="202" t="s">
        <v>132</v>
      </c>
      <c r="H226" s="203">
        <v>0.45000000000000001</v>
      </c>
      <c r="I226" s="204"/>
      <c r="J226" s="205">
        <f>ROUND(I226*H226,2)</f>
        <v>0</v>
      </c>
      <c r="K226" s="206"/>
      <c r="L226" s="207"/>
      <c r="M226" s="208" t="s">
        <v>1</v>
      </c>
      <c r="N226" s="209" t="s">
        <v>39</v>
      </c>
      <c r="O226" s="76"/>
      <c r="P226" s="178">
        <f>O226*H226</f>
        <v>0</v>
      </c>
      <c r="Q226" s="178">
        <v>0.55000000000000004</v>
      </c>
      <c r="R226" s="178">
        <f>Q226*H226</f>
        <v>0.24750000000000003</v>
      </c>
      <c r="S226" s="178">
        <v>0</v>
      </c>
      <c r="T226" s="179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180" t="s">
        <v>283</v>
      </c>
      <c r="AT226" s="180" t="s">
        <v>155</v>
      </c>
      <c r="AU226" s="180" t="s">
        <v>84</v>
      </c>
      <c r="AY226" s="18" t="s">
        <v>127</v>
      </c>
      <c r="BE226" s="181">
        <f>IF(N226="základní",J226,0)</f>
        <v>0</v>
      </c>
      <c r="BF226" s="181">
        <f>IF(N226="snížená",J226,0)</f>
        <v>0</v>
      </c>
      <c r="BG226" s="181">
        <f>IF(N226="zákl. přenesená",J226,0)</f>
        <v>0</v>
      </c>
      <c r="BH226" s="181">
        <f>IF(N226="sníž. přenesená",J226,0)</f>
        <v>0</v>
      </c>
      <c r="BI226" s="181">
        <f>IF(N226="nulová",J226,0)</f>
        <v>0</v>
      </c>
      <c r="BJ226" s="18" t="s">
        <v>82</v>
      </c>
      <c r="BK226" s="181">
        <f>ROUND(I226*H226,2)</f>
        <v>0</v>
      </c>
      <c r="BL226" s="18" t="s">
        <v>206</v>
      </c>
      <c r="BM226" s="180" t="s">
        <v>348</v>
      </c>
    </row>
    <row r="227" s="13" customFormat="1">
      <c r="A227" s="13"/>
      <c r="B227" s="182"/>
      <c r="C227" s="13"/>
      <c r="D227" s="183" t="s">
        <v>135</v>
      </c>
      <c r="E227" s="184" t="s">
        <v>1</v>
      </c>
      <c r="F227" s="185" t="s">
        <v>349</v>
      </c>
      <c r="G227" s="13"/>
      <c r="H227" s="186">
        <v>0.45000000000000001</v>
      </c>
      <c r="I227" s="187"/>
      <c r="J227" s="13"/>
      <c r="K227" s="13"/>
      <c r="L227" s="182"/>
      <c r="M227" s="188"/>
      <c r="N227" s="189"/>
      <c r="O227" s="189"/>
      <c r="P227" s="189"/>
      <c r="Q227" s="189"/>
      <c r="R227" s="189"/>
      <c r="S227" s="189"/>
      <c r="T227" s="190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184" t="s">
        <v>135</v>
      </c>
      <c r="AU227" s="184" t="s">
        <v>84</v>
      </c>
      <c r="AV227" s="13" t="s">
        <v>84</v>
      </c>
      <c r="AW227" s="13" t="s">
        <v>30</v>
      </c>
      <c r="AX227" s="13" t="s">
        <v>74</v>
      </c>
      <c r="AY227" s="184" t="s">
        <v>127</v>
      </c>
    </row>
    <row r="228" s="14" customFormat="1">
      <c r="A228" s="14"/>
      <c r="B228" s="191"/>
      <c r="C228" s="14"/>
      <c r="D228" s="183" t="s">
        <v>135</v>
      </c>
      <c r="E228" s="192" t="s">
        <v>1</v>
      </c>
      <c r="F228" s="193" t="s">
        <v>149</v>
      </c>
      <c r="G228" s="14"/>
      <c r="H228" s="194">
        <v>0.45000000000000001</v>
      </c>
      <c r="I228" s="195"/>
      <c r="J228" s="14"/>
      <c r="K228" s="14"/>
      <c r="L228" s="191"/>
      <c r="M228" s="196"/>
      <c r="N228" s="197"/>
      <c r="O228" s="197"/>
      <c r="P228" s="197"/>
      <c r="Q228" s="197"/>
      <c r="R228" s="197"/>
      <c r="S228" s="197"/>
      <c r="T228" s="198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192" t="s">
        <v>135</v>
      </c>
      <c r="AU228" s="192" t="s">
        <v>84</v>
      </c>
      <c r="AV228" s="14" t="s">
        <v>133</v>
      </c>
      <c r="AW228" s="14" t="s">
        <v>30</v>
      </c>
      <c r="AX228" s="14" t="s">
        <v>82</v>
      </c>
      <c r="AY228" s="192" t="s">
        <v>127</v>
      </c>
    </row>
    <row r="229" s="2" customFormat="1" ht="24.15" customHeight="1">
      <c r="A229" s="37"/>
      <c r="B229" s="167"/>
      <c r="C229" s="168" t="s">
        <v>350</v>
      </c>
      <c r="D229" s="168" t="s">
        <v>129</v>
      </c>
      <c r="E229" s="169" t="s">
        <v>351</v>
      </c>
      <c r="F229" s="170" t="s">
        <v>352</v>
      </c>
      <c r="G229" s="171" t="s">
        <v>146</v>
      </c>
      <c r="H229" s="172">
        <v>1.744</v>
      </c>
      <c r="I229" s="173"/>
      <c r="J229" s="174">
        <f>ROUND(I229*H229,2)</f>
        <v>0</v>
      </c>
      <c r="K229" s="175"/>
      <c r="L229" s="38"/>
      <c r="M229" s="176" t="s">
        <v>1</v>
      </c>
      <c r="N229" s="177" t="s">
        <v>39</v>
      </c>
      <c r="O229" s="76"/>
      <c r="P229" s="178">
        <f>O229*H229</f>
        <v>0</v>
      </c>
      <c r="Q229" s="178">
        <v>0</v>
      </c>
      <c r="R229" s="178">
        <f>Q229*H229</f>
        <v>0</v>
      </c>
      <c r="S229" s="178">
        <v>0</v>
      </c>
      <c r="T229" s="179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180" t="s">
        <v>206</v>
      </c>
      <c r="AT229" s="180" t="s">
        <v>129</v>
      </c>
      <c r="AU229" s="180" t="s">
        <v>84</v>
      </c>
      <c r="AY229" s="18" t="s">
        <v>127</v>
      </c>
      <c r="BE229" s="181">
        <f>IF(N229="základní",J229,0)</f>
        <v>0</v>
      </c>
      <c r="BF229" s="181">
        <f>IF(N229="snížená",J229,0)</f>
        <v>0</v>
      </c>
      <c r="BG229" s="181">
        <f>IF(N229="zákl. přenesená",J229,0)</f>
        <v>0</v>
      </c>
      <c r="BH229" s="181">
        <f>IF(N229="sníž. přenesená",J229,0)</f>
        <v>0</v>
      </c>
      <c r="BI229" s="181">
        <f>IF(N229="nulová",J229,0)</f>
        <v>0</v>
      </c>
      <c r="BJ229" s="18" t="s">
        <v>82</v>
      </c>
      <c r="BK229" s="181">
        <f>ROUND(I229*H229,2)</f>
        <v>0</v>
      </c>
      <c r="BL229" s="18" t="s">
        <v>206</v>
      </c>
      <c r="BM229" s="180" t="s">
        <v>353</v>
      </c>
    </row>
    <row r="230" s="12" customFormat="1" ht="22.8" customHeight="1">
      <c r="A230" s="12"/>
      <c r="B230" s="154"/>
      <c r="C230" s="12"/>
      <c r="D230" s="155" t="s">
        <v>73</v>
      </c>
      <c r="E230" s="165" t="s">
        <v>354</v>
      </c>
      <c r="F230" s="165" t="s">
        <v>355</v>
      </c>
      <c r="G230" s="12"/>
      <c r="H230" s="12"/>
      <c r="I230" s="157"/>
      <c r="J230" s="166">
        <f>BK230</f>
        <v>0</v>
      </c>
      <c r="K230" s="12"/>
      <c r="L230" s="154"/>
      <c r="M230" s="159"/>
      <c r="N230" s="160"/>
      <c r="O230" s="160"/>
      <c r="P230" s="161">
        <f>SUM(P231:P242)</f>
        <v>0</v>
      </c>
      <c r="Q230" s="160"/>
      <c r="R230" s="161">
        <f>SUM(R231:R242)</f>
        <v>0.051330000000000001</v>
      </c>
      <c r="S230" s="160"/>
      <c r="T230" s="162">
        <f>SUM(T231:T242)</f>
        <v>0.20196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155" t="s">
        <v>84</v>
      </c>
      <c r="AT230" s="163" t="s">
        <v>73</v>
      </c>
      <c r="AU230" s="163" t="s">
        <v>82</v>
      </c>
      <c r="AY230" s="155" t="s">
        <v>127</v>
      </c>
      <c r="BK230" s="164">
        <f>SUM(BK231:BK242)</f>
        <v>0</v>
      </c>
    </row>
    <row r="231" s="2" customFormat="1" ht="16.5" customHeight="1">
      <c r="A231" s="37"/>
      <c r="B231" s="167"/>
      <c r="C231" s="168" t="s">
        <v>356</v>
      </c>
      <c r="D231" s="168" t="s">
        <v>129</v>
      </c>
      <c r="E231" s="169" t="s">
        <v>357</v>
      </c>
      <c r="F231" s="170" t="s">
        <v>358</v>
      </c>
      <c r="G231" s="171" t="s">
        <v>178</v>
      </c>
      <c r="H231" s="172">
        <v>30</v>
      </c>
      <c r="I231" s="173"/>
      <c r="J231" s="174">
        <f>ROUND(I231*H231,2)</f>
        <v>0</v>
      </c>
      <c r="K231" s="175"/>
      <c r="L231" s="38"/>
      <c r="M231" s="176" t="s">
        <v>1</v>
      </c>
      <c r="N231" s="177" t="s">
        <v>39</v>
      </c>
      <c r="O231" s="76"/>
      <c r="P231" s="178">
        <f>O231*H231</f>
        <v>0</v>
      </c>
      <c r="Q231" s="178">
        <v>0</v>
      </c>
      <c r="R231" s="178">
        <f>Q231*H231</f>
        <v>0</v>
      </c>
      <c r="S231" s="178">
        <v>0.00594</v>
      </c>
      <c r="T231" s="179">
        <f>S231*H231</f>
        <v>0.1782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180" t="s">
        <v>206</v>
      </c>
      <c r="AT231" s="180" t="s">
        <v>129</v>
      </c>
      <c r="AU231" s="180" t="s">
        <v>84</v>
      </c>
      <c r="AY231" s="18" t="s">
        <v>127</v>
      </c>
      <c r="BE231" s="181">
        <f>IF(N231="základní",J231,0)</f>
        <v>0</v>
      </c>
      <c r="BF231" s="181">
        <f>IF(N231="snížená",J231,0)</f>
        <v>0</v>
      </c>
      <c r="BG231" s="181">
        <f>IF(N231="zákl. přenesená",J231,0)</f>
        <v>0</v>
      </c>
      <c r="BH231" s="181">
        <f>IF(N231="sníž. přenesená",J231,0)</f>
        <v>0</v>
      </c>
      <c r="BI231" s="181">
        <f>IF(N231="nulová",J231,0)</f>
        <v>0</v>
      </c>
      <c r="BJ231" s="18" t="s">
        <v>82</v>
      </c>
      <c r="BK231" s="181">
        <f>ROUND(I231*H231,2)</f>
        <v>0</v>
      </c>
      <c r="BL231" s="18" t="s">
        <v>206</v>
      </c>
      <c r="BM231" s="180" t="s">
        <v>359</v>
      </c>
    </row>
    <row r="232" s="2" customFormat="1" ht="24.15" customHeight="1">
      <c r="A232" s="37"/>
      <c r="B232" s="167"/>
      <c r="C232" s="168" t="s">
        <v>360</v>
      </c>
      <c r="D232" s="168" t="s">
        <v>129</v>
      </c>
      <c r="E232" s="169" t="s">
        <v>361</v>
      </c>
      <c r="F232" s="170" t="s">
        <v>362</v>
      </c>
      <c r="G232" s="171" t="s">
        <v>178</v>
      </c>
      <c r="H232" s="172">
        <v>4</v>
      </c>
      <c r="I232" s="173"/>
      <c r="J232" s="174">
        <f>ROUND(I232*H232,2)</f>
        <v>0</v>
      </c>
      <c r="K232" s="175"/>
      <c r="L232" s="38"/>
      <c r="M232" s="176" t="s">
        <v>1</v>
      </c>
      <c r="N232" s="177" t="s">
        <v>39</v>
      </c>
      <c r="O232" s="76"/>
      <c r="P232" s="178">
        <f>O232*H232</f>
        <v>0</v>
      </c>
      <c r="Q232" s="178">
        <v>0</v>
      </c>
      <c r="R232" s="178">
        <f>Q232*H232</f>
        <v>0</v>
      </c>
      <c r="S232" s="178">
        <v>0.00594</v>
      </c>
      <c r="T232" s="179">
        <f>S232*H232</f>
        <v>0.02376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180" t="s">
        <v>206</v>
      </c>
      <c r="AT232" s="180" t="s">
        <v>129</v>
      </c>
      <c r="AU232" s="180" t="s">
        <v>84</v>
      </c>
      <c r="AY232" s="18" t="s">
        <v>127</v>
      </c>
      <c r="BE232" s="181">
        <f>IF(N232="základní",J232,0)</f>
        <v>0</v>
      </c>
      <c r="BF232" s="181">
        <f>IF(N232="snížená",J232,0)</f>
        <v>0</v>
      </c>
      <c r="BG232" s="181">
        <f>IF(N232="zákl. přenesená",J232,0)</f>
        <v>0</v>
      </c>
      <c r="BH232" s="181">
        <f>IF(N232="sníž. přenesená",J232,0)</f>
        <v>0</v>
      </c>
      <c r="BI232" s="181">
        <f>IF(N232="nulová",J232,0)</f>
        <v>0</v>
      </c>
      <c r="BJ232" s="18" t="s">
        <v>82</v>
      </c>
      <c r="BK232" s="181">
        <f>ROUND(I232*H232,2)</f>
        <v>0</v>
      </c>
      <c r="BL232" s="18" t="s">
        <v>206</v>
      </c>
      <c r="BM232" s="180" t="s">
        <v>363</v>
      </c>
    </row>
    <row r="233" s="13" customFormat="1">
      <c r="A233" s="13"/>
      <c r="B233" s="182"/>
      <c r="C233" s="13"/>
      <c r="D233" s="183" t="s">
        <v>135</v>
      </c>
      <c r="E233" s="184" t="s">
        <v>1</v>
      </c>
      <c r="F233" s="185" t="s">
        <v>364</v>
      </c>
      <c r="G233" s="13"/>
      <c r="H233" s="186">
        <v>4</v>
      </c>
      <c r="I233" s="187"/>
      <c r="J233" s="13"/>
      <c r="K233" s="13"/>
      <c r="L233" s="182"/>
      <c r="M233" s="188"/>
      <c r="N233" s="189"/>
      <c r="O233" s="189"/>
      <c r="P233" s="189"/>
      <c r="Q233" s="189"/>
      <c r="R233" s="189"/>
      <c r="S233" s="189"/>
      <c r="T233" s="190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184" t="s">
        <v>135</v>
      </c>
      <c r="AU233" s="184" t="s">
        <v>84</v>
      </c>
      <c r="AV233" s="13" t="s">
        <v>84</v>
      </c>
      <c r="AW233" s="13" t="s">
        <v>30</v>
      </c>
      <c r="AX233" s="13" t="s">
        <v>74</v>
      </c>
      <c r="AY233" s="184" t="s">
        <v>127</v>
      </c>
    </row>
    <row r="234" s="14" customFormat="1">
      <c r="A234" s="14"/>
      <c r="B234" s="191"/>
      <c r="C234" s="14"/>
      <c r="D234" s="183" t="s">
        <v>135</v>
      </c>
      <c r="E234" s="192" t="s">
        <v>1</v>
      </c>
      <c r="F234" s="193" t="s">
        <v>149</v>
      </c>
      <c r="G234" s="14"/>
      <c r="H234" s="194">
        <v>4</v>
      </c>
      <c r="I234" s="195"/>
      <c r="J234" s="14"/>
      <c r="K234" s="14"/>
      <c r="L234" s="191"/>
      <c r="M234" s="196"/>
      <c r="N234" s="197"/>
      <c r="O234" s="197"/>
      <c r="P234" s="197"/>
      <c r="Q234" s="197"/>
      <c r="R234" s="197"/>
      <c r="S234" s="197"/>
      <c r="T234" s="198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192" t="s">
        <v>135</v>
      </c>
      <c r="AU234" s="192" t="s">
        <v>84</v>
      </c>
      <c r="AV234" s="14" t="s">
        <v>133</v>
      </c>
      <c r="AW234" s="14" t="s">
        <v>30</v>
      </c>
      <c r="AX234" s="14" t="s">
        <v>82</v>
      </c>
      <c r="AY234" s="192" t="s">
        <v>127</v>
      </c>
    </row>
    <row r="235" s="2" customFormat="1" ht="24.15" customHeight="1">
      <c r="A235" s="37"/>
      <c r="B235" s="167"/>
      <c r="C235" s="168" t="s">
        <v>365</v>
      </c>
      <c r="D235" s="168" t="s">
        <v>129</v>
      </c>
      <c r="E235" s="169" t="s">
        <v>366</v>
      </c>
      <c r="F235" s="170" t="s">
        <v>367</v>
      </c>
      <c r="G235" s="171" t="s">
        <v>172</v>
      </c>
      <c r="H235" s="172">
        <v>1</v>
      </c>
      <c r="I235" s="173"/>
      <c r="J235" s="174">
        <f>ROUND(I235*H235,2)</f>
        <v>0</v>
      </c>
      <c r="K235" s="175"/>
      <c r="L235" s="38"/>
      <c r="M235" s="176" t="s">
        <v>1</v>
      </c>
      <c r="N235" s="177" t="s">
        <v>39</v>
      </c>
      <c r="O235" s="76"/>
      <c r="P235" s="178">
        <f>O235*H235</f>
        <v>0</v>
      </c>
      <c r="Q235" s="178">
        <v>0.0030899999999999999</v>
      </c>
      <c r="R235" s="178">
        <f>Q235*H235</f>
        <v>0.0030899999999999999</v>
      </c>
      <c r="S235" s="178">
        <v>0</v>
      </c>
      <c r="T235" s="179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180" t="s">
        <v>206</v>
      </c>
      <c r="AT235" s="180" t="s">
        <v>129</v>
      </c>
      <c r="AU235" s="180" t="s">
        <v>84</v>
      </c>
      <c r="AY235" s="18" t="s">
        <v>127</v>
      </c>
      <c r="BE235" s="181">
        <f>IF(N235="základní",J235,0)</f>
        <v>0</v>
      </c>
      <c r="BF235" s="181">
        <f>IF(N235="snížená",J235,0)</f>
        <v>0</v>
      </c>
      <c r="BG235" s="181">
        <f>IF(N235="zákl. přenesená",J235,0)</f>
        <v>0</v>
      </c>
      <c r="BH235" s="181">
        <f>IF(N235="sníž. přenesená",J235,0)</f>
        <v>0</v>
      </c>
      <c r="BI235" s="181">
        <f>IF(N235="nulová",J235,0)</f>
        <v>0</v>
      </c>
      <c r="BJ235" s="18" t="s">
        <v>82</v>
      </c>
      <c r="BK235" s="181">
        <f>ROUND(I235*H235,2)</f>
        <v>0</v>
      </c>
      <c r="BL235" s="18" t="s">
        <v>206</v>
      </c>
      <c r="BM235" s="180" t="s">
        <v>368</v>
      </c>
    </row>
    <row r="236" s="13" customFormat="1">
      <c r="A236" s="13"/>
      <c r="B236" s="182"/>
      <c r="C236" s="13"/>
      <c r="D236" s="183" t="s">
        <v>135</v>
      </c>
      <c r="E236" s="184" t="s">
        <v>1</v>
      </c>
      <c r="F236" s="185" t="s">
        <v>369</v>
      </c>
      <c r="G236" s="13"/>
      <c r="H236" s="186">
        <v>1</v>
      </c>
      <c r="I236" s="187"/>
      <c r="J236" s="13"/>
      <c r="K236" s="13"/>
      <c r="L236" s="182"/>
      <c r="M236" s="188"/>
      <c r="N236" s="189"/>
      <c r="O236" s="189"/>
      <c r="P236" s="189"/>
      <c r="Q236" s="189"/>
      <c r="R236" s="189"/>
      <c r="S236" s="189"/>
      <c r="T236" s="190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184" t="s">
        <v>135</v>
      </c>
      <c r="AU236" s="184" t="s">
        <v>84</v>
      </c>
      <c r="AV236" s="13" t="s">
        <v>84</v>
      </c>
      <c r="AW236" s="13" t="s">
        <v>30</v>
      </c>
      <c r="AX236" s="13" t="s">
        <v>82</v>
      </c>
      <c r="AY236" s="184" t="s">
        <v>127</v>
      </c>
    </row>
    <row r="237" s="2" customFormat="1" ht="16.5" customHeight="1">
      <c r="A237" s="37"/>
      <c r="B237" s="167"/>
      <c r="C237" s="168" t="s">
        <v>370</v>
      </c>
      <c r="D237" s="168" t="s">
        <v>129</v>
      </c>
      <c r="E237" s="169" t="s">
        <v>371</v>
      </c>
      <c r="F237" s="170" t="s">
        <v>372</v>
      </c>
      <c r="G237" s="171" t="s">
        <v>247</v>
      </c>
      <c r="H237" s="172">
        <v>1</v>
      </c>
      <c r="I237" s="173"/>
      <c r="J237" s="174">
        <f>ROUND(I237*H237,2)</f>
        <v>0</v>
      </c>
      <c r="K237" s="175"/>
      <c r="L237" s="38"/>
      <c r="M237" s="176" t="s">
        <v>1</v>
      </c>
      <c r="N237" s="177" t="s">
        <v>39</v>
      </c>
      <c r="O237" s="76"/>
      <c r="P237" s="178">
        <f>O237*H237</f>
        <v>0</v>
      </c>
      <c r="Q237" s="178">
        <v>0.0060299999999999998</v>
      </c>
      <c r="R237" s="178">
        <f>Q237*H237</f>
        <v>0.0060299999999999998</v>
      </c>
      <c r="S237" s="178">
        <v>0</v>
      </c>
      <c r="T237" s="179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180" t="s">
        <v>206</v>
      </c>
      <c r="AT237" s="180" t="s">
        <v>129</v>
      </c>
      <c r="AU237" s="180" t="s">
        <v>84</v>
      </c>
      <c r="AY237" s="18" t="s">
        <v>127</v>
      </c>
      <c r="BE237" s="181">
        <f>IF(N237="základní",J237,0)</f>
        <v>0</v>
      </c>
      <c r="BF237" s="181">
        <f>IF(N237="snížená",J237,0)</f>
        <v>0</v>
      </c>
      <c r="BG237" s="181">
        <f>IF(N237="zákl. přenesená",J237,0)</f>
        <v>0</v>
      </c>
      <c r="BH237" s="181">
        <f>IF(N237="sníž. přenesená",J237,0)</f>
        <v>0</v>
      </c>
      <c r="BI237" s="181">
        <f>IF(N237="nulová",J237,0)</f>
        <v>0</v>
      </c>
      <c r="BJ237" s="18" t="s">
        <v>82</v>
      </c>
      <c r="BK237" s="181">
        <f>ROUND(I237*H237,2)</f>
        <v>0</v>
      </c>
      <c r="BL237" s="18" t="s">
        <v>206</v>
      </c>
      <c r="BM237" s="180" t="s">
        <v>373</v>
      </c>
    </row>
    <row r="238" s="2" customFormat="1" ht="33" customHeight="1">
      <c r="A238" s="37"/>
      <c r="B238" s="167"/>
      <c r="C238" s="168" t="s">
        <v>374</v>
      </c>
      <c r="D238" s="168" t="s">
        <v>129</v>
      </c>
      <c r="E238" s="169" t="s">
        <v>375</v>
      </c>
      <c r="F238" s="170" t="s">
        <v>376</v>
      </c>
      <c r="G238" s="171" t="s">
        <v>178</v>
      </c>
      <c r="H238" s="172">
        <v>4</v>
      </c>
      <c r="I238" s="173"/>
      <c r="J238" s="174">
        <f>ROUND(I238*H238,2)</f>
        <v>0</v>
      </c>
      <c r="K238" s="175"/>
      <c r="L238" s="38"/>
      <c r="M238" s="176" t="s">
        <v>1</v>
      </c>
      <c r="N238" s="177" t="s">
        <v>39</v>
      </c>
      <c r="O238" s="76"/>
      <c r="P238" s="178">
        <f>O238*H238</f>
        <v>0</v>
      </c>
      <c r="Q238" s="178">
        <v>0.0060299999999999998</v>
      </c>
      <c r="R238" s="178">
        <f>Q238*H238</f>
        <v>0.024119999999999999</v>
      </c>
      <c r="S238" s="178">
        <v>0</v>
      </c>
      <c r="T238" s="179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180" t="s">
        <v>206</v>
      </c>
      <c r="AT238" s="180" t="s">
        <v>129</v>
      </c>
      <c r="AU238" s="180" t="s">
        <v>84</v>
      </c>
      <c r="AY238" s="18" t="s">
        <v>127</v>
      </c>
      <c r="BE238" s="181">
        <f>IF(N238="základní",J238,0)</f>
        <v>0</v>
      </c>
      <c r="BF238" s="181">
        <f>IF(N238="snížená",J238,0)</f>
        <v>0</v>
      </c>
      <c r="BG238" s="181">
        <f>IF(N238="zákl. přenesená",J238,0)</f>
        <v>0</v>
      </c>
      <c r="BH238" s="181">
        <f>IF(N238="sníž. přenesená",J238,0)</f>
        <v>0</v>
      </c>
      <c r="BI238" s="181">
        <f>IF(N238="nulová",J238,0)</f>
        <v>0</v>
      </c>
      <c r="BJ238" s="18" t="s">
        <v>82</v>
      </c>
      <c r="BK238" s="181">
        <f>ROUND(I238*H238,2)</f>
        <v>0</v>
      </c>
      <c r="BL238" s="18" t="s">
        <v>206</v>
      </c>
      <c r="BM238" s="180" t="s">
        <v>377</v>
      </c>
    </row>
    <row r="239" s="2" customFormat="1" ht="24.15" customHeight="1">
      <c r="A239" s="37"/>
      <c r="B239" s="167"/>
      <c r="C239" s="168" t="s">
        <v>378</v>
      </c>
      <c r="D239" s="168" t="s">
        <v>129</v>
      </c>
      <c r="E239" s="169" t="s">
        <v>379</v>
      </c>
      <c r="F239" s="170" t="s">
        <v>380</v>
      </c>
      <c r="G239" s="171" t="s">
        <v>247</v>
      </c>
      <c r="H239" s="172">
        <v>1</v>
      </c>
      <c r="I239" s="173"/>
      <c r="J239" s="174">
        <f>ROUND(I239*H239,2)</f>
        <v>0</v>
      </c>
      <c r="K239" s="175"/>
      <c r="L239" s="38"/>
      <c r="M239" s="176" t="s">
        <v>1</v>
      </c>
      <c r="N239" s="177" t="s">
        <v>39</v>
      </c>
      <c r="O239" s="76"/>
      <c r="P239" s="178">
        <f>O239*H239</f>
        <v>0</v>
      </c>
      <c r="Q239" s="178">
        <v>0.0060299999999999998</v>
      </c>
      <c r="R239" s="178">
        <f>Q239*H239</f>
        <v>0.0060299999999999998</v>
      </c>
      <c r="S239" s="178">
        <v>0</v>
      </c>
      <c r="T239" s="179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180" t="s">
        <v>206</v>
      </c>
      <c r="AT239" s="180" t="s">
        <v>129</v>
      </c>
      <c r="AU239" s="180" t="s">
        <v>84</v>
      </c>
      <c r="AY239" s="18" t="s">
        <v>127</v>
      </c>
      <c r="BE239" s="181">
        <f>IF(N239="základní",J239,0)</f>
        <v>0</v>
      </c>
      <c r="BF239" s="181">
        <f>IF(N239="snížená",J239,0)</f>
        <v>0</v>
      </c>
      <c r="BG239" s="181">
        <f>IF(N239="zákl. přenesená",J239,0)</f>
        <v>0</v>
      </c>
      <c r="BH239" s="181">
        <f>IF(N239="sníž. přenesená",J239,0)</f>
        <v>0</v>
      </c>
      <c r="BI239" s="181">
        <f>IF(N239="nulová",J239,0)</f>
        <v>0</v>
      </c>
      <c r="BJ239" s="18" t="s">
        <v>82</v>
      </c>
      <c r="BK239" s="181">
        <f>ROUND(I239*H239,2)</f>
        <v>0</v>
      </c>
      <c r="BL239" s="18" t="s">
        <v>206</v>
      </c>
      <c r="BM239" s="180" t="s">
        <v>381</v>
      </c>
    </row>
    <row r="240" s="2" customFormat="1" ht="24.15" customHeight="1">
      <c r="A240" s="37"/>
      <c r="B240" s="167"/>
      <c r="C240" s="168" t="s">
        <v>382</v>
      </c>
      <c r="D240" s="168" t="s">
        <v>129</v>
      </c>
      <c r="E240" s="169" t="s">
        <v>383</v>
      </c>
      <c r="F240" s="170" t="s">
        <v>384</v>
      </c>
      <c r="G240" s="171" t="s">
        <v>247</v>
      </c>
      <c r="H240" s="172">
        <v>1</v>
      </c>
      <c r="I240" s="173"/>
      <c r="J240" s="174">
        <f>ROUND(I240*H240,2)</f>
        <v>0</v>
      </c>
      <c r="K240" s="175"/>
      <c r="L240" s="38"/>
      <c r="M240" s="176" t="s">
        <v>1</v>
      </c>
      <c r="N240" s="177" t="s">
        <v>39</v>
      </c>
      <c r="O240" s="76"/>
      <c r="P240" s="178">
        <f>O240*H240</f>
        <v>0</v>
      </c>
      <c r="Q240" s="178">
        <v>0.0060299999999999998</v>
      </c>
      <c r="R240" s="178">
        <f>Q240*H240</f>
        <v>0.0060299999999999998</v>
      </c>
      <c r="S240" s="178">
        <v>0</v>
      </c>
      <c r="T240" s="179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180" t="s">
        <v>206</v>
      </c>
      <c r="AT240" s="180" t="s">
        <v>129</v>
      </c>
      <c r="AU240" s="180" t="s">
        <v>84</v>
      </c>
      <c r="AY240" s="18" t="s">
        <v>127</v>
      </c>
      <c r="BE240" s="181">
        <f>IF(N240="základní",J240,0)</f>
        <v>0</v>
      </c>
      <c r="BF240" s="181">
        <f>IF(N240="snížená",J240,0)</f>
        <v>0</v>
      </c>
      <c r="BG240" s="181">
        <f>IF(N240="zákl. přenesená",J240,0)</f>
        <v>0</v>
      </c>
      <c r="BH240" s="181">
        <f>IF(N240="sníž. přenesená",J240,0)</f>
        <v>0</v>
      </c>
      <c r="BI240" s="181">
        <f>IF(N240="nulová",J240,0)</f>
        <v>0</v>
      </c>
      <c r="BJ240" s="18" t="s">
        <v>82</v>
      </c>
      <c r="BK240" s="181">
        <f>ROUND(I240*H240,2)</f>
        <v>0</v>
      </c>
      <c r="BL240" s="18" t="s">
        <v>206</v>
      </c>
      <c r="BM240" s="180" t="s">
        <v>385</v>
      </c>
    </row>
    <row r="241" s="2" customFormat="1" ht="24.15" customHeight="1">
      <c r="A241" s="37"/>
      <c r="B241" s="167"/>
      <c r="C241" s="168" t="s">
        <v>386</v>
      </c>
      <c r="D241" s="168" t="s">
        <v>129</v>
      </c>
      <c r="E241" s="169" t="s">
        <v>387</v>
      </c>
      <c r="F241" s="170" t="s">
        <v>388</v>
      </c>
      <c r="G241" s="171" t="s">
        <v>247</v>
      </c>
      <c r="H241" s="172">
        <v>1</v>
      </c>
      <c r="I241" s="173"/>
      <c r="J241" s="174">
        <f>ROUND(I241*H241,2)</f>
        <v>0</v>
      </c>
      <c r="K241" s="175"/>
      <c r="L241" s="38"/>
      <c r="M241" s="176" t="s">
        <v>1</v>
      </c>
      <c r="N241" s="177" t="s">
        <v>39</v>
      </c>
      <c r="O241" s="76"/>
      <c r="P241" s="178">
        <f>O241*H241</f>
        <v>0</v>
      </c>
      <c r="Q241" s="178">
        <v>0.0060299999999999998</v>
      </c>
      <c r="R241" s="178">
        <f>Q241*H241</f>
        <v>0.0060299999999999998</v>
      </c>
      <c r="S241" s="178">
        <v>0</v>
      </c>
      <c r="T241" s="179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180" t="s">
        <v>206</v>
      </c>
      <c r="AT241" s="180" t="s">
        <v>129</v>
      </c>
      <c r="AU241" s="180" t="s">
        <v>84</v>
      </c>
      <c r="AY241" s="18" t="s">
        <v>127</v>
      </c>
      <c r="BE241" s="181">
        <f>IF(N241="základní",J241,0)</f>
        <v>0</v>
      </c>
      <c r="BF241" s="181">
        <f>IF(N241="snížená",J241,0)</f>
        <v>0</v>
      </c>
      <c r="BG241" s="181">
        <f>IF(N241="zákl. přenesená",J241,0)</f>
        <v>0</v>
      </c>
      <c r="BH241" s="181">
        <f>IF(N241="sníž. přenesená",J241,0)</f>
        <v>0</v>
      </c>
      <c r="BI241" s="181">
        <f>IF(N241="nulová",J241,0)</f>
        <v>0</v>
      </c>
      <c r="BJ241" s="18" t="s">
        <v>82</v>
      </c>
      <c r="BK241" s="181">
        <f>ROUND(I241*H241,2)</f>
        <v>0</v>
      </c>
      <c r="BL241" s="18" t="s">
        <v>206</v>
      </c>
      <c r="BM241" s="180" t="s">
        <v>389</v>
      </c>
    </row>
    <row r="242" s="2" customFormat="1" ht="24.15" customHeight="1">
      <c r="A242" s="37"/>
      <c r="B242" s="167"/>
      <c r="C242" s="168" t="s">
        <v>390</v>
      </c>
      <c r="D242" s="168" t="s">
        <v>129</v>
      </c>
      <c r="E242" s="169" t="s">
        <v>391</v>
      </c>
      <c r="F242" s="170" t="s">
        <v>392</v>
      </c>
      <c r="G242" s="171" t="s">
        <v>146</v>
      </c>
      <c r="H242" s="172">
        <v>0.050999999999999997</v>
      </c>
      <c r="I242" s="173"/>
      <c r="J242" s="174">
        <f>ROUND(I242*H242,2)</f>
        <v>0</v>
      </c>
      <c r="K242" s="175"/>
      <c r="L242" s="38"/>
      <c r="M242" s="176" t="s">
        <v>1</v>
      </c>
      <c r="N242" s="177" t="s">
        <v>39</v>
      </c>
      <c r="O242" s="76"/>
      <c r="P242" s="178">
        <f>O242*H242</f>
        <v>0</v>
      </c>
      <c r="Q242" s="178">
        <v>0</v>
      </c>
      <c r="R242" s="178">
        <f>Q242*H242</f>
        <v>0</v>
      </c>
      <c r="S242" s="178">
        <v>0</v>
      </c>
      <c r="T242" s="179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180" t="s">
        <v>206</v>
      </c>
      <c r="AT242" s="180" t="s">
        <v>129</v>
      </c>
      <c r="AU242" s="180" t="s">
        <v>84</v>
      </c>
      <c r="AY242" s="18" t="s">
        <v>127</v>
      </c>
      <c r="BE242" s="181">
        <f>IF(N242="základní",J242,0)</f>
        <v>0</v>
      </c>
      <c r="BF242" s="181">
        <f>IF(N242="snížená",J242,0)</f>
        <v>0</v>
      </c>
      <c r="BG242" s="181">
        <f>IF(N242="zákl. přenesená",J242,0)</f>
        <v>0</v>
      </c>
      <c r="BH242" s="181">
        <f>IF(N242="sníž. přenesená",J242,0)</f>
        <v>0</v>
      </c>
      <c r="BI242" s="181">
        <f>IF(N242="nulová",J242,0)</f>
        <v>0</v>
      </c>
      <c r="BJ242" s="18" t="s">
        <v>82</v>
      </c>
      <c r="BK242" s="181">
        <f>ROUND(I242*H242,2)</f>
        <v>0</v>
      </c>
      <c r="BL242" s="18" t="s">
        <v>206</v>
      </c>
      <c r="BM242" s="180" t="s">
        <v>393</v>
      </c>
    </row>
    <row r="243" s="12" customFormat="1" ht="22.8" customHeight="1">
      <c r="A243" s="12"/>
      <c r="B243" s="154"/>
      <c r="C243" s="12"/>
      <c r="D243" s="155" t="s">
        <v>73</v>
      </c>
      <c r="E243" s="165" t="s">
        <v>394</v>
      </c>
      <c r="F243" s="165" t="s">
        <v>395</v>
      </c>
      <c r="G243" s="12"/>
      <c r="H243" s="12"/>
      <c r="I243" s="157"/>
      <c r="J243" s="166">
        <f>BK243</f>
        <v>0</v>
      </c>
      <c r="K243" s="12"/>
      <c r="L243" s="154"/>
      <c r="M243" s="159"/>
      <c r="N243" s="160"/>
      <c r="O243" s="160"/>
      <c r="P243" s="161">
        <f>SUM(P244:P250)</f>
        <v>0</v>
      </c>
      <c r="Q243" s="160"/>
      <c r="R243" s="161">
        <f>SUM(R244:R250)</f>
        <v>0.76836000000000004</v>
      </c>
      <c r="S243" s="160"/>
      <c r="T243" s="162">
        <f>SUM(T244:T250)</f>
        <v>0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155" t="s">
        <v>84</v>
      </c>
      <c r="AT243" s="163" t="s">
        <v>73</v>
      </c>
      <c r="AU243" s="163" t="s">
        <v>82</v>
      </c>
      <c r="AY243" s="155" t="s">
        <v>127</v>
      </c>
      <c r="BK243" s="164">
        <f>SUM(BK244:BK250)</f>
        <v>0</v>
      </c>
    </row>
    <row r="244" s="2" customFormat="1" ht="24.15" customHeight="1">
      <c r="A244" s="37"/>
      <c r="B244" s="167"/>
      <c r="C244" s="168" t="s">
        <v>396</v>
      </c>
      <c r="D244" s="168" t="s">
        <v>129</v>
      </c>
      <c r="E244" s="169" t="s">
        <v>397</v>
      </c>
      <c r="F244" s="170" t="s">
        <v>398</v>
      </c>
      <c r="G244" s="171" t="s">
        <v>178</v>
      </c>
      <c r="H244" s="172">
        <v>30</v>
      </c>
      <c r="I244" s="173"/>
      <c r="J244" s="174">
        <f>ROUND(I244*H244,2)</f>
        <v>0</v>
      </c>
      <c r="K244" s="175"/>
      <c r="L244" s="38"/>
      <c r="M244" s="176" t="s">
        <v>1</v>
      </c>
      <c r="N244" s="177" t="s">
        <v>39</v>
      </c>
      <c r="O244" s="76"/>
      <c r="P244" s="178">
        <f>O244*H244</f>
        <v>0</v>
      </c>
      <c r="Q244" s="178">
        <v>0.00029</v>
      </c>
      <c r="R244" s="178">
        <f>Q244*H244</f>
        <v>0.0086999999999999994</v>
      </c>
      <c r="S244" s="178">
        <v>0</v>
      </c>
      <c r="T244" s="179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180" t="s">
        <v>206</v>
      </c>
      <c r="AT244" s="180" t="s">
        <v>129</v>
      </c>
      <c r="AU244" s="180" t="s">
        <v>84</v>
      </c>
      <c r="AY244" s="18" t="s">
        <v>127</v>
      </c>
      <c r="BE244" s="181">
        <f>IF(N244="základní",J244,0)</f>
        <v>0</v>
      </c>
      <c r="BF244" s="181">
        <f>IF(N244="snížená",J244,0)</f>
        <v>0</v>
      </c>
      <c r="BG244" s="181">
        <f>IF(N244="zákl. přenesená",J244,0)</f>
        <v>0</v>
      </c>
      <c r="BH244" s="181">
        <f>IF(N244="sníž. přenesená",J244,0)</f>
        <v>0</v>
      </c>
      <c r="BI244" s="181">
        <f>IF(N244="nulová",J244,0)</f>
        <v>0</v>
      </c>
      <c r="BJ244" s="18" t="s">
        <v>82</v>
      </c>
      <c r="BK244" s="181">
        <f>ROUND(I244*H244,2)</f>
        <v>0</v>
      </c>
      <c r="BL244" s="18" t="s">
        <v>206</v>
      </c>
      <c r="BM244" s="180" t="s">
        <v>399</v>
      </c>
    </row>
    <row r="245" s="2" customFormat="1" ht="24.15" customHeight="1">
      <c r="A245" s="37"/>
      <c r="B245" s="167"/>
      <c r="C245" s="199" t="s">
        <v>400</v>
      </c>
      <c r="D245" s="199" t="s">
        <v>155</v>
      </c>
      <c r="E245" s="200" t="s">
        <v>401</v>
      </c>
      <c r="F245" s="201" t="s">
        <v>402</v>
      </c>
      <c r="G245" s="202" t="s">
        <v>178</v>
      </c>
      <c r="H245" s="203">
        <v>33</v>
      </c>
      <c r="I245" s="204"/>
      <c r="J245" s="205">
        <f>ROUND(I245*H245,2)</f>
        <v>0</v>
      </c>
      <c r="K245" s="206"/>
      <c r="L245" s="207"/>
      <c r="M245" s="208" t="s">
        <v>1</v>
      </c>
      <c r="N245" s="209" t="s">
        <v>39</v>
      </c>
      <c r="O245" s="76"/>
      <c r="P245" s="178">
        <f>O245*H245</f>
        <v>0</v>
      </c>
      <c r="Q245" s="178">
        <v>0.0229</v>
      </c>
      <c r="R245" s="178">
        <f>Q245*H245</f>
        <v>0.75570000000000004</v>
      </c>
      <c r="S245" s="178">
        <v>0</v>
      </c>
      <c r="T245" s="179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180" t="s">
        <v>283</v>
      </c>
      <c r="AT245" s="180" t="s">
        <v>155</v>
      </c>
      <c r="AU245" s="180" t="s">
        <v>84</v>
      </c>
      <c r="AY245" s="18" t="s">
        <v>127</v>
      </c>
      <c r="BE245" s="181">
        <f>IF(N245="základní",J245,0)</f>
        <v>0</v>
      </c>
      <c r="BF245" s="181">
        <f>IF(N245="snížená",J245,0)</f>
        <v>0</v>
      </c>
      <c r="BG245" s="181">
        <f>IF(N245="zákl. přenesená",J245,0)</f>
        <v>0</v>
      </c>
      <c r="BH245" s="181">
        <f>IF(N245="sníž. přenesená",J245,0)</f>
        <v>0</v>
      </c>
      <c r="BI245" s="181">
        <f>IF(N245="nulová",J245,0)</f>
        <v>0</v>
      </c>
      <c r="BJ245" s="18" t="s">
        <v>82</v>
      </c>
      <c r="BK245" s="181">
        <f>ROUND(I245*H245,2)</f>
        <v>0</v>
      </c>
      <c r="BL245" s="18" t="s">
        <v>206</v>
      </c>
      <c r="BM245" s="180" t="s">
        <v>403</v>
      </c>
    </row>
    <row r="246" s="13" customFormat="1">
      <c r="A246" s="13"/>
      <c r="B246" s="182"/>
      <c r="C246" s="13"/>
      <c r="D246" s="183" t="s">
        <v>135</v>
      </c>
      <c r="E246" s="13"/>
      <c r="F246" s="185" t="s">
        <v>404</v>
      </c>
      <c r="G246" s="13"/>
      <c r="H246" s="186">
        <v>33</v>
      </c>
      <c r="I246" s="187"/>
      <c r="J246" s="13"/>
      <c r="K246" s="13"/>
      <c r="L246" s="182"/>
      <c r="M246" s="188"/>
      <c r="N246" s="189"/>
      <c r="O246" s="189"/>
      <c r="P246" s="189"/>
      <c r="Q246" s="189"/>
      <c r="R246" s="189"/>
      <c r="S246" s="189"/>
      <c r="T246" s="190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184" t="s">
        <v>135</v>
      </c>
      <c r="AU246" s="184" t="s">
        <v>84</v>
      </c>
      <c r="AV246" s="13" t="s">
        <v>84</v>
      </c>
      <c r="AW246" s="13" t="s">
        <v>3</v>
      </c>
      <c r="AX246" s="13" t="s">
        <v>82</v>
      </c>
      <c r="AY246" s="184" t="s">
        <v>127</v>
      </c>
    </row>
    <row r="247" s="2" customFormat="1" ht="24.15" customHeight="1">
      <c r="A247" s="37"/>
      <c r="B247" s="167"/>
      <c r="C247" s="168" t="s">
        <v>405</v>
      </c>
      <c r="D247" s="168" t="s">
        <v>129</v>
      </c>
      <c r="E247" s="169" t="s">
        <v>406</v>
      </c>
      <c r="F247" s="170" t="s">
        <v>407</v>
      </c>
      <c r="G247" s="171" t="s">
        <v>178</v>
      </c>
      <c r="H247" s="172">
        <v>30</v>
      </c>
      <c r="I247" s="173"/>
      <c r="J247" s="174">
        <f>ROUND(I247*H247,2)</f>
        <v>0</v>
      </c>
      <c r="K247" s="175"/>
      <c r="L247" s="38"/>
      <c r="M247" s="176" t="s">
        <v>1</v>
      </c>
      <c r="N247" s="177" t="s">
        <v>39</v>
      </c>
      <c r="O247" s="76"/>
      <c r="P247" s="178">
        <f>O247*H247</f>
        <v>0</v>
      </c>
      <c r="Q247" s="178">
        <v>0</v>
      </c>
      <c r="R247" s="178">
        <f>Q247*H247</f>
        <v>0</v>
      </c>
      <c r="S247" s="178">
        <v>0</v>
      </c>
      <c r="T247" s="179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180" t="s">
        <v>206</v>
      </c>
      <c r="AT247" s="180" t="s">
        <v>129</v>
      </c>
      <c r="AU247" s="180" t="s">
        <v>84</v>
      </c>
      <c r="AY247" s="18" t="s">
        <v>127</v>
      </c>
      <c r="BE247" s="181">
        <f>IF(N247="základní",J247,0)</f>
        <v>0</v>
      </c>
      <c r="BF247" s="181">
        <f>IF(N247="snížená",J247,0)</f>
        <v>0</v>
      </c>
      <c r="BG247" s="181">
        <f>IF(N247="zákl. přenesená",J247,0)</f>
        <v>0</v>
      </c>
      <c r="BH247" s="181">
        <f>IF(N247="sníž. přenesená",J247,0)</f>
        <v>0</v>
      </c>
      <c r="BI247" s="181">
        <f>IF(N247="nulová",J247,0)</f>
        <v>0</v>
      </c>
      <c r="BJ247" s="18" t="s">
        <v>82</v>
      </c>
      <c r="BK247" s="181">
        <f>ROUND(I247*H247,2)</f>
        <v>0</v>
      </c>
      <c r="BL247" s="18" t="s">
        <v>206</v>
      </c>
      <c r="BM247" s="180" t="s">
        <v>408</v>
      </c>
    </row>
    <row r="248" s="2" customFormat="1" ht="24.15" customHeight="1">
      <c r="A248" s="37"/>
      <c r="B248" s="167"/>
      <c r="C248" s="199" t="s">
        <v>409</v>
      </c>
      <c r="D248" s="199" t="s">
        <v>155</v>
      </c>
      <c r="E248" s="200" t="s">
        <v>410</v>
      </c>
      <c r="F248" s="201" t="s">
        <v>411</v>
      </c>
      <c r="G248" s="202" t="s">
        <v>178</v>
      </c>
      <c r="H248" s="203">
        <v>33</v>
      </c>
      <c r="I248" s="204"/>
      <c r="J248" s="205">
        <f>ROUND(I248*H248,2)</f>
        <v>0</v>
      </c>
      <c r="K248" s="206"/>
      <c r="L248" s="207"/>
      <c r="M248" s="208" t="s">
        <v>1</v>
      </c>
      <c r="N248" s="209" t="s">
        <v>39</v>
      </c>
      <c r="O248" s="76"/>
      <c r="P248" s="178">
        <f>O248*H248</f>
        <v>0</v>
      </c>
      <c r="Q248" s="178">
        <v>0.00012</v>
      </c>
      <c r="R248" s="178">
        <f>Q248*H248</f>
        <v>0.00396</v>
      </c>
      <c r="S248" s="178">
        <v>0</v>
      </c>
      <c r="T248" s="179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180" t="s">
        <v>283</v>
      </c>
      <c r="AT248" s="180" t="s">
        <v>155</v>
      </c>
      <c r="AU248" s="180" t="s">
        <v>84</v>
      </c>
      <c r="AY248" s="18" t="s">
        <v>127</v>
      </c>
      <c r="BE248" s="181">
        <f>IF(N248="základní",J248,0)</f>
        <v>0</v>
      </c>
      <c r="BF248" s="181">
        <f>IF(N248="snížená",J248,0)</f>
        <v>0</v>
      </c>
      <c r="BG248" s="181">
        <f>IF(N248="zákl. přenesená",J248,0)</f>
        <v>0</v>
      </c>
      <c r="BH248" s="181">
        <f>IF(N248="sníž. přenesená",J248,0)</f>
        <v>0</v>
      </c>
      <c r="BI248" s="181">
        <f>IF(N248="nulová",J248,0)</f>
        <v>0</v>
      </c>
      <c r="BJ248" s="18" t="s">
        <v>82</v>
      </c>
      <c r="BK248" s="181">
        <f>ROUND(I248*H248,2)</f>
        <v>0</v>
      </c>
      <c r="BL248" s="18" t="s">
        <v>206</v>
      </c>
      <c r="BM248" s="180" t="s">
        <v>412</v>
      </c>
    </row>
    <row r="249" s="13" customFormat="1">
      <c r="A249" s="13"/>
      <c r="B249" s="182"/>
      <c r="C249" s="13"/>
      <c r="D249" s="183" t="s">
        <v>135</v>
      </c>
      <c r="E249" s="13"/>
      <c r="F249" s="185" t="s">
        <v>413</v>
      </c>
      <c r="G249" s="13"/>
      <c r="H249" s="186">
        <v>33</v>
      </c>
      <c r="I249" s="187"/>
      <c r="J249" s="13"/>
      <c r="K249" s="13"/>
      <c r="L249" s="182"/>
      <c r="M249" s="188"/>
      <c r="N249" s="189"/>
      <c r="O249" s="189"/>
      <c r="P249" s="189"/>
      <c r="Q249" s="189"/>
      <c r="R249" s="189"/>
      <c r="S249" s="189"/>
      <c r="T249" s="190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184" t="s">
        <v>135</v>
      </c>
      <c r="AU249" s="184" t="s">
        <v>84</v>
      </c>
      <c r="AV249" s="13" t="s">
        <v>84</v>
      </c>
      <c r="AW249" s="13" t="s">
        <v>3</v>
      </c>
      <c r="AX249" s="13" t="s">
        <v>82</v>
      </c>
      <c r="AY249" s="184" t="s">
        <v>127</v>
      </c>
    </row>
    <row r="250" s="2" customFormat="1" ht="24.15" customHeight="1">
      <c r="A250" s="37"/>
      <c r="B250" s="167"/>
      <c r="C250" s="168" t="s">
        <v>414</v>
      </c>
      <c r="D250" s="168" t="s">
        <v>129</v>
      </c>
      <c r="E250" s="169" t="s">
        <v>415</v>
      </c>
      <c r="F250" s="170" t="s">
        <v>416</v>
      </c>
      <c r="G250" s="171" t="s">
        <v>146</v>
      </c>
      <c r="H250" s="172">
        <v>0.76800000000000002</v>
      </c>
      <c r="I250" s="173"/>
      <c r="J250" s="174">
        <f>ROUND(I250*H250,2)</f>
        <v>0</v>
      </c>
      <c r="K250" s="175"/>
      <c r="L250" s="38"/>
      <c r="M250" s="176" t="s">
        <v>1</v>
      </c>
      <c r="N250" s="177" t="s">
        <v>39</v>
      </c>
      <c r="O250" s="76"/>
      <c r="P250" s="178">
        <f>O250*H250</f>
        <v>0</v>
      </c>
      <c r="Q250" s="178">
        <v>0</v>
      </c>
      <c r="R250" s="178">
        <f>Q250*H250</f>
        <v>0</v>
      </c>
      <c r="S250" s="178">
        <v>0</v>
      </c>
      <c r="T250" s="179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180" t="s">
        <v>206</v>
      </c>
      <c r="AT250" s="180" t="s">
        <v>129</v>
      </c>
      <c r="AU250" s="180" t="s">
        <v>84</v>
      </c>
      <c r="AY250" s="18" t="s">
        <v>127</v>
      </c>
      <c r="BE250" s="181">
        <f>IF(N250="základní",J250,0)</f>
        <v>0</v>
      </c>
      <c r="BF250" s="181">
        <f>IF(N250="snížená",J250,0)</f>
        <v>0</v>
      </c>
      <c r="BG250" s="181">
        <f>IF(N250="zákl. přenesená",J250,0)</f>
        <v>0</v>
      </c>
      <c r="BH250" s="181">
        <f>IF(N250="sníž. přenesená",J250,0)</f>
        <v>0</v>
      </c>
      <c r="BI250" s="181">
        <f>IF(N250="nulová",J250,0)</f>
        <v>0</v>
      </c>
      <c r="BJ250" s="18" t="s">
        <v>82</v>
      </c>
      <c r="BK250" s="181">
        <f>ROUND(I250*H250,2)</f>
        <v>0</v>
      </c>
      <c r="BL250" s="18" t="s">
        <v>206</v>
      </c>
      <c r="BM250" s="180" t="s">
        <v>417</v>
      </c>
    </row>
    <row r="251" s="12" customFormat="1" ht="22.8" customHeight="1">
      <c r="A251" s="12"/>
      <c r="B251" s="154"/>
      <c r="C251" s="12"/>
      <c r="D251" s="155" t="s">
        <v>73</v>
      </c>
      <c r="E251" s="165" t="s">
        <v>418</v>
      </c>
      <c r="F251" s="165" t="s">
        <v>419</v>
      </c>
      <c r="G251" s="12"/>
      <c r="H251" s="12"/>
      <c r="I251" s="157"/>
      <c r="J251" s="166">
        <f>BK251</f>
        <v>0</v>
      </c>
      <c r="K251" s="12"/>
      <c r="L251" s="154"/>
      <c r="M251" s="159"/>
      <c r="N251" s="160"/>
      <c r="O251" s="160"/>
      <c r="P251" s="161">
        <f>SUM(P252:P259)</f>
        <v>0</v>
      </c>
      <c r="Q251" s="160"/>
      <c r="R251" s="161">
        <f>SUM(R252:R259)</f>
        <v>0.04814769</v>
      </c>
      <c r="S251" s="160"/>
      <c r="T251" s="162">
        <f>SUM(T252:T259)</f>
        <v>0</v>
      </c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R251" s="155" t="s">
        <v>84</v>
      </c>
      <c r="AT251" s="163" t="s">
        <v>73</v>
      </c>
      <c r="AU251" s="163" t="s">
        <v>82</v>
      </c>
      <c r="AY251" s="155" t="s">
        <v>127</v>
      </c>
      <c r="BK251" s="164">
        <f>SUM(BK252:BK259)</f>
        <v>0</v>
      </c>
    </row>
    <row r="252" s="2" customFormat="1" ht="24.15" customHeight="1">
      <c r="A252" s="37"/>
      <c r="B252" s="167"/>
      <c r="C252" s="168" t="s">
        <v>420</v>
      </c>
      <c r="D252" s="168" t="s">
        <v>129</v>
      </c>
      <c r="E252" s="169" t="s">
        <v>421</v>
      </c>
      <c r="F252" s="170" t="s">
        <v>422</v>
      </c>
      <c r="G252" s="171" t="s">
        <v>178</v>
      </c>
      <c r="H252" s="172">
        <v>0.54700000000000004</v>
      </c>
      <c r="I252" s="173"/>
      <c r="J252" s="174">
        <f>ROUND(I252*H252,2)</f>
        <v>0</v>
      </c>
      <c r="K252" s="175"/>
      <c r="L252" s="38"/>
      <c r="M252" s="176" t="s">
        <v>1</v>
      </c>
      <c r="N252" s="177" t="s">
        <v>39</v>
      </c>
      <c r="O252" s="76"/>
      <c r="P252" s="178">
        <f>O252*H252</f>
        <v>0</v>
      </c>
      <c r="Q252" s="178">
        <v>0.00027</v>
      </c>
      <c r="R252" s="178">
        <f>Q252*H252</f>
        <v>0.00014769000000000002</v>
      </c>
      <c r="S252" s="178">
        <v>0</v>
      </c>
      <c r="T252" s="179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180" t="s">
        <v>206</v>
      </c>
      <c r="AT252" s="180" t="s">
        <v>129</v>
      </c>
      <c r="AU252" s="180" t="s">
        <v>84</v>
      </c>
      <c r="AY252" s="18" t="s">
        <v>127</v>
      </c>
      <c r="BE252" s="181">
        <f>IF(N252="základní",J252,0)</f>
        <v>0</v>
      </c>
      <c r="BF252" s="181">
        <f>IF(N252="snížená",J252,0)</f>
        <v>0</v>
      </c>
      <c r="BG252" s="181">
        <f>IF(N252="zákl. přenesená",J252,0)</f>
        <v>0</v>
      </c>
      <c r="BH252" s="181">
        <f>IF(N252="sníž. přenesená",J252,0)</f>
        <v>0</v>
      </c>
      <c r="BI252" s="181">
        <f>IF(N252="nulová",J252,0)</f>
        <v>0</v>
      </c>
      <c r="BJ252" s="18" t="s">
        <v>82</v>
      </c>
      <c r="BK252" s="181">
        <f>ROUND(I252*H252,2)</f>
        <v>0</v>
      </c>
      <c r="BL252" s="18" t="s">
        <v>206</v>
      </c>
      <c r="BM252" s="180" t="s">
        <v>423</v>
      </c>
    </row>
    <row r="253" s="2" customFormat="1" ht="24.15" customHeight="1">
      <c r="A253" s="37"/>
      <c r="B253" s="167"/>
      <c r="C253" s="199" t="s">
        <v>424</v>
      </c>
      <c r="D253" s="199" t="s">
        <v>155</v>
      </c>
      <c r="E253" s="200" t="s">
        <v>425</v>
      </c>
      <c r="F253" s="201" t="s">
        <v>426</v>
      </c>
      <c r="G253" s="202" t="s">
        <v>247</v>
      </c>
      <c r="H253" s="203">
        <v>2</v>
      </c>
      <c r="I253" s="204"/>
      <c r="J253" s="205">
        <f>ROUND(I253*H253,2)</f>
        <v>0</v>
      </c>
      <c r="K253" s="206"/>
      <c r="L253" s="207"/>
      <c r="M253" s="208" t="s">
        <v>1</v>
      </c>
      <c r="N253" s="209" t="s">
        <v>39</v>
      </c>
      <c r="O253" s="76"/>
      <c r="P253" s="178">
        <f>O253*H253</f>
        <v>0</v>
      </c>
      <c r="Q253" s="178">
        <v>0.024</v>
      </c>
      <c r="R253" s="178">
        <f>Q253*H253</f>
        <v>0.048000000000000001</v>
      </c>
      <c r="S253" s="178">
        <v>0</v>
      </c>
      <c r="T253" s="179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180" t="s">
        <v>283</v>
      </c>
      <c r="AT253" s="180" t="s">
        <v>155</v>
      </c>
      <c r="AU253" s="180" t="s">
        <v>84</v>
      </c>
      <c r="AY253" s="18" t="s">
        <v>127</v>
      </c>
      <c r="BE253" s="181">
        <f>IF(N253="základní",J253,0)</f>
        <v>0</v>
      </c>
      <c r="BF253" s="181">
        <f>IF(N253="snížená",J253,0)</f>
        <v>0</v>
      </c>
      <c r="BG253" s="181">
        <f>IF(N253="zákl. přenesená",J253,0)</f>
        <v>0</v>
      </c>
      <c r="BH253" s="181">
        <f>IF(N253="sníž. přenesená",J253,0)</f>
        <v>0</v>
      </c>
      <c r="BI253" s="181">
        <f>IF(N253="nulová",J253,0)</f>
        <v>0</v>
      </c>
      <c r="BJ253" s="18" t="s">
        <v>82</v>
      </c>
      <c r="BK253" s="181">
        <f>ROUND(I253*H253,2)</f>
        <v>0</v>
      </c>
      <c r="BL253" s="18" t="s">
        <v>206</v>
      </c>
      <c r="BM253" s="180" t="s">
        <v>427</v>
      </c>
    </row>
    <row r="254" s="2" customFormat="1" ht="24.15" customHeight="1">
      <c r="A254" s="37"/>
      <c r="B254" s="167"/>
      <c r="C254" s="168" t="s">
        <v>428</v>
      </c>
      <c r="D254" s="168" t="s">
        <v>129</v>
      </c>
      <c r="E254" s="169" t="s">
        <v>429</v>
      </c>
      <c r="F254" s="170" t="s">
        <v>430</v>
      </c>
      <c r="G254" s="171" t="s">
        <v>247</v>
      </c>
      <c r="H254" s="172">
        <v>2</v>
      </c>
      <c r="I254" s="173"/>
      <c r="J254" s="174">
        <f>ROUND(I254*H254,2)</f>
        <v>0</v>
      </c>
      <c r="K254" s="175"/>
      <c r="L254" s="38"/>
      <c r="M254" s="176" t="s">
        <v>1</v>
      </c>
      <c r="N254" s="177" t="s">
        <v>39</v>
      </c>
      <c r="O254" s="76"/>
      <c r="P254" s="178">
        <f>O254*H254</f>
        <v>0</v>
      </c>
      <c r="Q254" s="178">
        <v>0</v>
      </c>
      <c r="R254" s="178">
        <f>Q254*H254</f>
        <v>0</v>
      </c>
      <c r="S254" s="178">
        <v>0</v>
      </c>
      <c r="T254" s="179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180" t="s">
        <v>206</v>
      </c>
      <c r="AT254" s="180" t="s">
        <v>129</v>
      </c>
      <c r="AU254" s="180" t="s">
        <v>84</v>
      </c>
      <c r="AY254" s="18" t="s">
        <v>127</v>
      </c>
      <c r="BE254" s="181">
        <f>IF(N254="základní",J254,0)</f>
        <v>0</v>
      </c>
      <c r="BF254" s="181">
        <f>IF(N254="snížená",J254,0)</f>
        <v>0</v>
      </c>
      <c r="BG254" s="181">
        <f>IF(N254="zákl. přenesená",J254,0)</f>
        <v>0</v>
      </c>
      <c r="BH254" s="181">
        <f>IF(N254="sníž. přenesená",J254,0)</f>
        <v>0</v>
      </c>
      <c r="BI254" s="181">
        <f>IF(N254="nulová",J254,0)</f>
        <v>0</v>
      </c>
      <c r="BJ254" s="18" t="s">
        <v>82</v>
      </c>
      <c r="BK254" s="181">
        <f>ROUND(I254*H254,2)</f>
        <v>0</v>
      </c>
      <c r="BL254" s="18" t="s">
        <v>206</v>
      </c>
      <c r="BM254" s="180" t="s">
        <v>431</v>
      </c>
    </row>
    <row r="255" s="2" customFormat="1" ht="16.5" customHeight="1">
      <c r="A255" s="37"/>
      <c r="B255" s="167"/>
      <c r="C255" s="168" t="s">
        <v>432</v>
      </c>
      <c r="D255" s="168" t="s">
        <v>129</v>
      </c>
      <c r="E255" s="169" t="s">
        <v>433</v>
      </c>
      <c r="F255" s="170" t="s">
        <v>434</v>
      </c>
      <c r="G255" s="171" t="s">
        <v>247</v>
      </c>
      <c r="H255" s="172">
        <v>1</v>
      </c>
      <c r="I255" s="173"/>
      <c r="J255" s="174">
        <f>ROUND(I255*H255,2)</f>
        <v>0</v>
      </c>
      <c r="K255" s="175"/>
      <c r="L255" s="38"/>
      <c r="M255" s="176" t="s">
        <v>1</v>
      </c>
      <c r="N255" s="177" t="s">
        <v>39</v>
      </c>
      <c r="O255" s="76"/>
      <c r="P255" s="178">
        <f>O255*H255</f>
        <v>0</v>
      </c>
      <c r="Q255" s="178">
        <v>0</v>
      </c>
      <c r="R255" s="178">
        <f>Q255*H255</f>
        <v>0</v>
      </c>
      <c r="S255" s="178">
        <v>0</v>
      </c>
      <c r="T255" s="179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180" t="s">
        <v>206</v>
      </c>
      <c r="AT255" s="180" t="s">
        <v>129</v>
      </c>
      <c r="AU255" s="180" t="s">
        <v>84</v>
      </c>
      <c r="AY255" s="18" t="s">
        <v>127</v>
      </c>
      <c r="BE255" s="181">
        <f>IF(N255="základní",J255,0)</f>
        <v>0</v>
      </c>
      <c r="BF255" s="181">
        <f>IF(N255="snížená",J255,0)</f>
        <v>0</v>
      </c>
      <c r="BG255" s="181">
        <f>IF(N255="zákl. přenesená",J255,0)</f>
        <v>0</v>
      </c>
      <c r="BH255" s="181">
        <f>IF(N255="sníž. přenesená",J255,0)</f>
        <v>0</v>
      </c>
      <c r="BI255" s="181">
        <f>IF(N255="nulová",J255,0)</f>
        <v>0</v>
      </c>
      <c r="BJ255" s="18" t="s">
        <v>82</v>
      </c>
      <c r="BK255" s="181">
        <f>ROUND(I255*H255,2)</f>
        <v>0</v>
      </c>
      <c r="BL255" s="18" t="s">
        <v>206</v>
      </c>
      <c r="BM255" s="180" t="s">
        <v>435</v>
      </c>
    </row>
    <row r="256" s="2" customFormat="1" ht="16.5" customHeight="1">
      <c r="A256" s="37"/>
      <c r="B256" s="167"/>
      <c r="C256" s="168" t="s">
        <v>436</v>
      </c>
      <c r="D256" s="168" t="s">
        <v>129</v>
      </c>
      <c r="E256" s="169" t="s">
        <v>437</v>
      </c>
      <c r="F256" s="170" t="s">
        <v>438</v>
      </c>
      <c r="G256" s="171" t="s">
        <v>247</v>
      </c>
      <c r="H256" s="172">
        <v>1</v>
      </c>
      <c r="I256" s="173"/>
      <c r="J256" s="174">
        <f>ROUND(I256*H256,2)</f>
        <v>0</v>
      </c>
      <c r="K256" s="175"/>
      <c r="L256" s="38"/>
      <c r="M256" s="176" t="s">
        <v>1</v>
      </c>
      <c r="N256" s="177" t="s">
        <v>39</v>
      </c>
      <c r="O256" s="76"/>
      <c r="P256" s="178">
        <f>O256*H256</f>
        <v>0</v>
      </c>
      <c r="Q256" s="178">
        <v>0</v>
      </c>
      <c r="R256" s="178">
        <f>Q256*H256</f>
        <v>0</v>
      </c>
      <c r="S256" s="178">
        <v>0</v>
      </c>
      <c r="T256" s="179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180" t="s">
        <v>206</v>
      </c>
      <c r="AT256" s="180" t="s">
        <v>129</v>
      </c>
      <c r="AU256" s="180" t="s">
        <v>84</v>
      </c>
      <c r="AY256" s="18" t="s">
        <v>127</v>
      </c>
      <c r="BE256" s="181">
        <f>IF(N256="základní",J256,0)</f>
        <v>0</v>
      </c>
      <c r="BF256" s="181">
        <f>IF(N256="snížená",J256,0)</f>
        <v>0</v>
      </c>
      <c r="BG256" s="181">
        <f>IF(N256="zákl. přenesená",J256,0)</f>
        <v>0</v>
      </c>
      <c r="BH256" s="181">
        <f>IF(N256="sníž. přenesená",J256,0)</f>
        <v>0</v>
      </c>
      <c r="BI256" s="181">
        <f>IF(N256="nulová",J256,0)</f>
        <v>0</v>
      </c>
      <c r="BJ256" s="18" t="s">
        <v>82</v>
      </c>
      <c r="BK256" s="181">
        <f>ROUND(I256*H256,2)</f>
        <v>0</v>
      </c>
      <c r="BL256" s="18" t="s">
        <v>206</v>
      </c>
      <c r="BM256" s="180" t="s">
        <v>439</v>
      </c>
    </row>
    <row r="257" s="2" customFormat="1" ht="16.5" customHeight="1">
      <c r="A257" s="37"/>
      <c r="B257" s="167"/>
      <c r="C257" s="168" t="s">
        <v>440</v>
      </c>
      <c r="D257" s="168" t="s">
        <v>129</v>
      </c>
      <c r="E257" s="169" t="s">
        <v>441</v>
      </c>
      <c r="F257" s="170" t="s">
        <v>442</v>
      </c>
      <c r="G257" s="171" t="s">
        <v>247</v>
      </c>
      <c r="H257" s="172">
        <v>1</v>
      </c>
      <c r="I257" s="173"/>
      <c r="J257" s="174">
        <f>ROUND(I257*H257,2)</f>
        <v>0</v>
      </c>
      <c r="K257" s="175"/>
      <c r="L257" s="38"/>
      <c r="M257" s="176" t="s">
        <v>1</v>
      </c>
      <c r="N257" s="177" t="s">
        <v>39</v>
      </c>
      <c r="O257" s="76"/>
      <c r="P257" s="178">
        <f>O257*H257</f>
        <v>0</v>
      </c>
      <c r="Q257" s="178">
        <v>0</v>
      </c>
      <c r="R257" s="178">
        <f>Q257*H257</f>
        <v>0</v>
      </c>
      <c r="S257" s="178">
        <v>0</v>
      </c>
      <c r="T257" s="179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180" t="s">
        <v>206</v>
      </c>
      <c r="AT257" s="180" t="s">
        <v>129</v>
      </c>
      <c r="AU257" s="180" t="s">
        <v>84</v>
      </c>
      <c r="AY257" s="18" t="s">
        <v>127</v>
      </c>
      <c r="BE257" s="181">
        <f>IF(N257="základní",J257,0)</f>
        <v>0</v>
      </c>
      <c r="BF257" s="181">
        <f>IF(N257="snížená",J257,0)</f>
        <v>0</v>
      </c>
      <c r="BG257" s="181">
        <f>IF(N257="zákl. přenesená",J257,0)</f>
        <v>0</v>
      </c>
      <c r="BH257" s="181">
        <f>IF(N257="sníž. přenesená",J257,0)</f>
        <v>0</v>
      </c>
      <c r="BI257" s="181">
        <f>IF(N257="nulová",J257,0)</f>
        <v>0</v>
      </c>
      <c r="BJ257" s="18" t="s">
        <v>82</v>
      </c>
      <c r="BK257" s="181">
        <f>ROUND(I257*H257,2)</f>
        <v>0</v>
      </c>
      <c r="BL257" s="18" t="s">
        <v>206</v>
      </c>
      <c r="BM257" s="180" t="s">
        <v>443</v>
      </c>
    </row>
    <row r="258" s="2" customFormat="1" ht="16.5" customHeight="1">
      <c r="A258" s="37"/>
      <c r="B258" s="167"/>
      <c r="C258" s="168" t="s">
        <v>444</v>
      </c>
      <c r="D258" s="168" t="s">
        <v>129</v>
      </c>
      <c r="E258" s="169" t="s">
        <v>445</v>
      </c>
      <c r="F258" s="170" t="s">
        <v>446</v>
      </c>
      <c r="G258" s="171" t="s">
        <v>247</v>
      </c>
      <c r="H258" s="172">
        <v>1</v>
      </c>
      <c r="I258" s="173"/>
      <c r="J258" s="174">
        <f>ROUND(I258*H258,2)</f>
        <v>0</v>
      </c>
      <c r="K258" s="175"/>
      <c r="L258" s="38"/>
      <c r="M258" s="176" t="s">
        <v>1</v>
      </c>
      <c r="N258" s="177" t="s">
        <v>39</v>
      </c>
      <c r="O258" s="76"/>
      <c r="P258" s="178">
        <f>O258*H258</f>
        <v>0</v>
      </c>
      <c r="Q258" s="178">
        <v>0</v>
      </c>
      <c r="R258" s="178">
        <f>Q258*H258</f>
        <v>0</v>
      </c>
      <c r="S258" s="178">
        <v>0</v>
      </c>
      <c r="T258" s="179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180" t="s">
        <v>206</v>
      </c>
      <c r="AT258" s="180" t="s">
        <v>129</v>
      </c>
      <c r="AU258" s="180" t="s">
        <v>84</v>
      </c>
      <c r="AY258" s="18" t="s">
        <v>127</v>
      </c>
      <c r="BE258" s="181">
        <f>IF(N258="základní",J258,0)</f>
        <v>0</v>
      </c>
      <c r="BF258" s="181">
        <f>IF(N258="snížená",J258,0)</f>
        <v>0</v>
      </c>
      <c r="BG258" s="181">
        <f>IF(N258="zákl. přenesená",J258,0)</f>
        <v>0</v>
      </c>
      <c r="BH258" s="181">
        <f>IF(N258="sníž. přenesená",J258,0)</f>
        <v>0</v>
      </c>
      <c r="BI258" s="181">
        <f>IF(N258="nulová",J258,0)</f>
        <v>0</v>
      </c>
      <c r="BJ258" s="18" t="s">
        <v>82</v>
      </c>
      <c r="BK258" s="181">
        <f>ROUND(I258*H258,2)</f>
        <v>0</v>
      </c>
      <c r="BL258" s="18" t="s">
        <v>206</v>
      </c>
      <c r="BM258" s="180" t="s">
        <v>447</v>
      </c>
    </row>
    <row r="259" s="2" customFormat="1" ht="24.15" customHeight="1">
      <c r="A259" s="37"/>
      <c r="B259" s="167"/>
      <c r="C259" s="168" t="s">
        <v>448</v>
      </c>
      <c r="D259" s="168" t="s">
        <v>129</v>
      </c>
      <c r="E259" s="169" t="s">
        <v>449</v>
      </c>
      <c r="F259" s="170" t="s">
        <v>450</v>
      </c>
      <c r="G259" s="171" t="s">
        <v>146</v>
      </c>
      <c r="H259" s="172">
        <v>0.5</v>
      </c>
      <c r="I259" s="173"/>
      <c r="J259" s="174">
        <f>ROUND(I259*H259,2)</f>
        <v>0</v>
      </c>
      <c r="K259" s="175"/>
      <c r="L259" s="38"/>
      <c r="M259" s="176" t="s">
        <v>1</v>
      </c>
      <c r="N259" s="177" t="s">
        <v>39</v>
      </c>
      <c r="O259" s="76"/>
      <c r="P259" s="178">
        <f>O259*H259</f>
        <v>0</v>
      </c>
      <c r="Q259" s="178">
        <v>0</v>
      </c>
      <c r="R259" s="178">
        <f>Q259*H259</f>
        <v>0</v>
      </c>
      <c r="S259" s="178">
        <v>0</v>
      </c>
      <c r="T259" s="179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180" t="s">
        <v>206</v>
      </c>
      <c r="AT259" s="180" t="s">
        <v>129</v>
      </c>
      <c r="AU259" s="180" t="s">
        <v>84</v>
      </c>
      <c r="AY259" s="18" t="s">
        <v>127</v>
      </c>
      <c r="BE259" s="181">
        <f>IF(N259="základní",J259,0)</f>
        <v>0</v>
      </c>
      <c r="BF259" s="181">
        <f>IF(N259="snížená",J259,0)</f>
        <v>0</v>
      </c>
      <c r="BG259" s="181">
        <f>IF(N259="zákl. přenesená",J259,0)</f>
        <v>0</v>
      </c>
      <c r="BH259" s="181">
        <f>IF(N259="sníž. přenesená",J259,0)</f>
        <v>0</v>
      </c>
      <c r="BI259" s="181">
        <f>IF(N259="nulová",J259,0)</f>
        <v>0</v>
      </c>
      <c r="BJ259" s="18" t="s">
        <v>82</v>
      </c>
      <c r="BK259" s="181">
        <f>ROUND(I259*H259,2)</f>
        <v>0</v>
      </c>
      <c r="BL259" s="18" t="s">
        <v>206</v>
      </c>
      <c r="BM259" s="180" t="s">
        <v>451</v>
      </c>
    </row>
    <row r="260" s="12" customFormat="1" ht="22.8" customHeight="1">
      <c r="A260" s="12"/>
      <c r="B260" s="154"/>
      <c r="C260" s="12"/>
      <c r="D260" s="155" t="s">
        <v>73</v>
      </c>
      <c r="E260" s="165" t="s">
        <v>452</v>
      </c>
      <c r="F260" s="165" t="s">
        <v>453</v>
      </c>
      <c r="G260" s="12"/>
      <c r="H260" s="12"/>
      <c r="I260" s="157"/>
      <c r="J260" s="166">
        <f>BK260</f>
        <v>0</v>
      </c>
      <c r="K260" s="12"/>
      <c r="L260" s="154"/>
      <c r="M260" s="159"/>
      <c r="N260" s="160"/>
      <c r="O260" s="160"/>
      <c r="P260" s="161">
        <f>SUM(P261:P263)</f>
        <v>0</v>
      </c>
      <c r="Q260" s="160"/>
      <c r="R260" s="161">
        <f>SUM(R261:R263)</f>
        <v>1.2</v>
      </c>
      <c r="S260" s="160"/>
      <c r="T260" s="162">
        <f>SUM(T261:T263)</f>
        <v>0.59999999999999998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155" t="s">
        <v>84</v>
      </c>
      <c r="AT260" s="163" t="s">
        <v>73</v>
      </c>
      <c r="AU260" s="163" t="s">
        <v>82</v>
      </c>
      <c r="AY260" s="155" t="s">
        <v>127</v>
      </c>
      <c r="BK260" s="164">
        <f>SUM(BK261:BK263)</f>
        <v>0</v>
      </c>
    </row>
    <row r="261" s="2" customFormat="1" ht="16.5" customHeight="1">
      <c r="A261" s="37"/>
      <c r="B261" s="167"/>
      <c r="C261" s="168" t="s">
        <v>454</v>
      </c>
      <c r="D261" s="168" t="s">
        <v>129</v>
      </c>
      <c r="E261" s="169" t="s">
        <v>455</v>
      </c>
      <c r="F261" s="170" t="s">
        <v>456</v>
      </c>
      <c r="G261" s="171" t="s">
        <v>172</v>
      </c>
      <c r="H261" s="172">
        <v>20</v>
      </c>
      <c r="I261" s="173"/>
      <c r="J261" s="174">
        <f>ROUND(I261*H261,2)</f>
        <v>0</v>
      </c>
      <c r="K261" s="175"/>
      <c r="L261" s="38"/>
      <c r="M261" s="176" t="s">
        <v>1</v>
      </c>
      <c r="N261" s="177" t="s">
        <v>39</v>
      </c>
      <c r="O261" s="76"/>
      <c r="P261" s="178">
        <f>O261*H261</f>
        <v>0</v>
      </c>
      <c r="Q261" s="178">
        <v>0</v>
      </c>
      <c r="R261" s="178">
        <f>Q261*H261</f>
        <v>0</v>
      </c>
      <c r="S261" s="178">
        <v>0.029999999999999999</v>
      </c>
      <c r="T261" s="179">
        <f>S261*H261</f>
        <v>0.59999999999999998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180" t="s">
        <v>206</v>
      </c>
      <c r="AT261" s="180" t="s">
        <v>129</v>
      </c>
      <c r="AU261" s="180" t="s">
        <v>84</v>
      </c>
      <c r="AY261" s="18" t="s">
        <v>127</v>
      </c>
      <c r="BE261" s="181">
        <f>IF(N261="základní",J261,0)</f>
        <v>0</v>
      </c>
      <c r="BF261" s="181">
        <f>IF(N261="snížená",J261,0)</f>
        <v>0</v>
      </c>
      <c r="BG261" s="181">
        <f>IF(N261="zákl. přenesená",J261,0)</f>
        <v>0</v>
      </c>
      <c r="BH261" s="181">
        <f>IF(N261="sníž. přenesená",J261,0)</f>
        <v>0</v>
      </c>
      <c r="BI261" s="181">
        <f>IF(N261="nulová",J261,0)</f>
        <v>0</v>
      </c>
      <c r="BJ261" s="18" t="s">
        <v>82</v>
      </c>
      <c r="BK261" s="181">
        <f>ROUND(I261*H261,2)</f>
        <v>0</v>
      </c>
      <c r="BL261" s="18" t="s">
        <v>206</v>
      </c>
      <c r="BM261" s="180" t="s">
        <v>457</v>
      </c>
    </row>
    <row r="262" s="2" customFormat="1" ht="24.15" customHeight="1">
      <c r="A262" s="37"/>
      <c r="B262" s="167"/>
      <c r="C262" s="168" t="s">
        <v>458</v>
      </c>
      <c r="D262" s="168" t="s">
        <v>129</v>
      </c>
      <c r="E262" s="169" t="s">
        <v>459</v>
      </c>
      <c r="F262" s="170" t="s">
        <v>460</v>
      </c>
      <c r="G262" s="171" t="s">
        <v>172</v>
      </c>
      <c r="H262" s="172">
        <v>20</v>
      </c>
      <c r="I262" s="173"/>
      <c r="J262" s="174">
        <f>ROUND(I262*H262,2)</f>
        <v>0</v>
      </c>
      <c r="K262" s="175"/>
      <c r="L262" s="38"/>
      <c r="M262" s="176" t="s">
        <v>1</v>
      </c>
      <c r="N262" s="177" t="s">
        <v>39</v>
      </c>
      <c r="O262" s="76"/>
      <c r="P262" s="178">
        <f>O262*H262</f>
        <v>0</v>
      </c>
      <c r="Q262" s="178">
        <v>0.059999999999999998</v>
      </c>
      <c r="R262" s="178">
        <f>Q262*H262</f>
        <v>1.2</v>
      </c>
      <c r="S262" s="178">
        <v>0</v>
      </c>
      <c r="T262" s="179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180" t="s">
        <v>206</v>
      </c>
      <c r="AT262" s="180" t="s">
        <v>129</v>
      </c>
      <c r="AU262" s="180" t="s">
        <v>84</v>
      </c>
      <c r="AY262" s="18" t="s">
        <v>127</v>
      </c>
      <c r="BE262" s="181">
        <f>IF(N262="základní",J262,0)</f>
        <v>0</v>
      </c>
      <c r="BF262" s="181">
        <f>IF(N262="snížená",J262,0)</f>
        <v>0</v>
      </c>
      <c r="BG262" s="181">
        <f>IF(N262="zákl. přenesená",J262,0)</f>
        <v>0</v>
      </c>
      <c r="BH262" s="181">
        <f>IF(N262="sníž. přenesená",J262,0)</f>
        <v>0</v>
      </c>
      <c r="BI262" s="181">
        <f>IF(N262="nulová",J262,0)</f>
        <v>0</v>
      </c>
      <c r="BJ262" s="18" t="s">
        <v>82</v>
      </c>
      <c r="BK262" s="181">
        <f>ROUND(I262*H262,2)</f>
        <v>0</v>
      </c>
      <c r="BL262" s="18" t="s">
        <v>206</v>
      </c>
      <c r="BM262" s="180" t="s">
        <v>461</v>
      </c>
    </row>
    <row r="263" s="2" customFormat="1" ht="24.15" customHeight="1">
      <c r="A263" s="37"/>
      <c r="B263" s="167"/>
      <c r="C263" s="168" t="s">
        <v>462</v>
      </c>
      <c r="D263" s="168" t="s">
        <v>129</v>
      </c>
      <c r="E263" s="169" t="s">
        <v>463</v>
      </c>
      <c r="F263" s="170" t="s">
        <v>464</v>
      </c>
      <c r="G263" s="171" t="s">
        <v>146</v>
      </c>
      <c r="H263" s="172">
        <v>1.5</v>
      </c>
      <c r="I263" s="173"/>
      <c r="J263" s="174">
        <f>ROUND(I263*H263,2)</f>
        <v>0</v>
      </c>
      <c r="K263" s="175"/>
      <c r="L263" s="38"/>
      <c r="M263" s="176" t="s">
        <v>1</v>
      </c>
      <c r="N263" s="177" t="s">
        <v>39</v>
      </c>
      <c r="O263" s="76"/>
      <c r="P263" s="178">
        <f>O263*H263</f>
        <v>0</v>
      </c>
      <c r="Q263" s="178">
        <v>0</v>
      </c>
      <c r="R263" s="178">
        <f>Q263*H263</f>
        <v>0</v>
      </c>
      <c r="S263" s="178">
        <v>0</v>
      </c>
      <c r="T263" s="179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180" t="s">
        <v>206</v>
      </c>
      <c r="AT263" s="180" t="s">
        <v>129</v>
      </c>
      <c r="AU263" s="180" t="s">
        <v>84</v>
      </c>
      <c r="AY263" s="18" t="s">
        <v>127</v>
      </c>
      <c r="BE263" s="181">
        <f>IF(N263="základní",J263,0)</f>
        <v>0</v>
      </c>
      <c r="BF263" s="181">
        <f>IF(N263="snížená",J263,0)</f>
        <v>0</v>
      </c>
      <c r="BG263" s="181">
        <f>IF(N263="zákl. přenesená",J263,0)</f>
        <v>0</v>
      </c>
      <c r="BH263" s="181">
        <f>IF(N263="sníž. přenesená",J263,0)</f>
        <v>0</v>
      </c>
      <c r="BI263" s="181">
        <f>IF(N263="nulová",J263,0)</f>
        <v>0</v>
      </c>
      <c r="BJ263" s="18" t="s">
        <v>82</v>
      </c>
      <c r="BK263" s="181">
        <f>ROUND(I263*H263,2)</f>
        <v>0</v>
      </c>
      <c r="BL263" s="18" t="s">
        <v>206</v>
      </c>
      <c r="BM263" s="180" t="s">
        <v>465</v>
      </c>
    </row>
    <row r="264" s="12" customFormat="1" ht="22.8" customHeight="1">
      <c r="A264" s="12"/>
      <c r="B264" s="154"/>
      <c r="C264" s="12"/>
      <c r="D264" s="155" t="s">
        <v>73</v>
      </c>
      <c r="E264" s="165" t="s">
        <v>466</v>
      </c>
      <c r="F264" s="165" t="s">
        <v>467</v>
      </c>
      <c r="G264" s="12"/>
      <c r="H264" s="12"/>
      <c r="I264" s="157"/>
      <c r="J264" s="166">
        <f>BK264</f>
        <v>0</v>
      </c>
      <c r="K264" s="12"/>
      <c r="L264" s="154"/>
      <c r="M264" s="159"/>
      <c r="N264" s="160"/>
      <c r="O264" s="160"/>
      <c r="P264" s="161">
        <f>SUM(P265:P291)</f>
        <v>0</v>
      </c>
      <c r="Q264" s="160"/>
      <c r="R264" s="161">
        <f>SUM(R265:R291)</f>
        <v>0.052896600000000002</v>
      </c>
      <c r="S264" s="160"/>
      <c r="T264" s="162">
        <f>SUM(T265:T291)</f>
        <v>0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155" t="s">
        <v>84</v>
      </c>
      <c r="AT264" s="163" t="s">
        <v>73</v>
      </c>
      <c r="AU264" s="163" t="s">
        <v>82</v>
      </c>
      <c r="AY264" s="155" t="s">
        <v>127</v>
      </c>
      <c r="BK264" s="164">
        <f>SUM(BK265:BK291)</f>
        <v>0</v>
      </c>
    </row>
    <row r="265" s="2" customFormat="1" ht="37.8" customHeight="1">
      <c r="A265" s="37"/>
      <c r="B265" s="167"/>
      <c r="C265" s="168" t="s">
        <v>468</v>
      </c>
      <c r="D265" s="168" t="s">
        <v>129</v>
      </c>
      <c r="E265" s="169" t="s">
        <v>469</v>
      </c>
      <c r="F265" s="170" t="s">
        <v>470</v>
      </c>
      <c r="G265" s="171" t="s">
        <v>178</v>
      </c>
      <c r="H265" s="172">
        <v>68.379999999999995</v>
      </c>
      <c r="I265" s="173"/>
      <c r="J265" s="174">
        <f>ROUND(I265*H265,2)</f>
        <v>0</v>
      </c>
      <c r="K265" s="175"/>
      <c r="L265" s="38"/>
      <c r="M265" s="176" t="s">
        <v>1</v>
      </c>
      <c r="N265" s="177" t="s">
        <v>39</v>
      </c>
      <c r="O265" s="76"/>
      <c r="P265" s="178">
        <f>O265*H265</f>
        <v>0</v>
      </c>
      <c r="Q265" s="178">
        <v>0.00044000000000000002</v>
      </c>
      <c r="R265" s="178">
        <f>Q265*H265</f>
        <v>0.030087199999999998</v>
      </c>
      <c r="S265" s="178">
        <v>0</v>
      </c>
      <c r="T265" s="179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180" t="s">
        <v>206</v>
      </c>
      <c r="AT265" s="180" t="s">
        <v>129</v>
      </c>
      <c r="AU265" s="180" t="s">
        <v>84</v>
      </c>
      <c r="AY265" s="18" t="s">
        <v>127</v>
      </c>
      <c r="BE265" s="181">
        <f>IF(N265="základní",J265,0)</f>
        <v>0</v>
      </c>
      <c r="BF265" s="181">
        <f>IF(N265="snížená",J265,0)</f>
        <v>0</v>
      </c>
      <c r="BG265" s="181">
        <f>IF(N265="zákl. přenesená",J265,0)</f>
        <v>0</v>
      </c>
      <c r="BH265" s="181">
        <f>IF(N265="sníž. přenesená",J265,0)</f>
        <v>0</v>
      </c>
      <c r="BI265" s="181">
        <f>IF(N265="nulová",J265,0)</f>
        <v>0</v>
      </c>
      <c r="BJ265" s="18" t="s">
        <v>82</v>
      </c>
      <c r="BK265" s="181">
        <f>ROUND(I265*H265,2)</f>
        <v>0</v>
      </c>
      <c r="BL265" s="18" t="s">
        <v>206</v>
      </c>
      <c r="BM265" s="180" t="s">
        <v>471</v>
      </c>
    </row>
    <row r="266" s="15" customFormat="1">
      <c r="A266" s="15"/>
      <c r="B266" s="210"/>
      <c r="C266" s="15"/>
      <c r="D266" s="183" t="s">
        <v>135</v>
      </c>
      <c r="E266" s="211" t="s">
        <v>1</v>
      </c>
      <c r="F266" s="212" t="s">
        <v>320</v>
      </c>
      <c r="G266" s="15"/>
      <c r="H266" s="211" t="s">
        <v>1</v>
      </c>
      <c r="I266" s="213"/>
      <c r="J266" s="15"/>
      <c r="K266" s="15"/>
      <c r="L266" s="210"/>
      <c r="M266" s="214"/>
      <c r="N266" s="215"/>
      <c r="O266" s="215"/>
      <c r="P266" s="215"/>
      <c r="Q266" s="215"/>
      <c r="R266" s="215"/>
      <c r="S266" s="215"/>
      <c r="T266" s="216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T266" s="211" t="s">
        <v>135</v>
      </c>
      <c r="AU266" s="211" t="s">
        <v>84</v>
      </c>
      <c r="AV266" s="15" t="s">
        <v>82</v>
      </c>
      <c r="AW266" s="15" t="s">
        <v>30</v>
      </c>
      <c r="AX266" s="15" t="s">
        <v>74</v>
      </c>
      <c r="AY266" s="211" t="s">
        <v>127</v>
      </c>
    </row>
    <row r="267" s="15" customFormat="1">
      <c r="A267" s="15"/>
      <c r="B267" s="210"/>
      <c r="C267" s="15"/>
      <c r="D267" s="183" t="s">
        <v>135</v>
      </c>
      <c r="E267" s="211" t="s">
        <v>1</v>
      </c>
      <c r="F267" s="212" t="s">
        <v>321</v>
      </c>
      <c r="G267" s="15"/>
      <c r="H267" s="211" t="s">
        <v>1</v>
      </c>
      <c r="I267" s="213"/>
      <c r="J267" s="15"/>
      <c r="K267" s="15"/>
      <c r="L267" s="210"/>
      <c r="M267" s="214"/>
      <c r="N267" s="215"/>
      <c r="O267" s="215"/>
      <c r="P267" s="215"/>
      <c r="Q267" s="215"/>
      <c r="R267" s="215"/>
      <c r="S267" s="215"/>
      <c r="T267" s="216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T267" s="211" t="s">
        <v>135</v>
      </c>
      <c r="AU267" s="211" t="s">
        <v>84</v>
      </c>
      <c r="AV267" s="15" t="s">
        <v>82</v>
      </c>
      <c r="AW267" s="15" t="s">
        <v>30</v>
      </c>
      <c r="AX267" s="15" t="s">
        <v>74</v>
      </c>
      <c r="AY267" s="211" t="s">
        <v>127</v>
      </c>
    </row>
    <row r="268" s="13" customFormat="1">
      <c r="A268" s="13"/>
      <c r="B268" s="182"/>
      <c r="C268" s="13"/>
      <c r="D268" s="183" t="s">
        <v>135</v>
      </c>
      <c r="E268" s="184" t="s">
        <v>1</v>
      </c>
      <c r="F268" s="185" t="s">
        <v>472</v>
      </c>
      <c r="G268" s="13"/>
      <c r="H268" s="186">
        <v>15.119999999999999</v>
      </c>
      <c r="I268" s="187"/>
      <c r="J268" s="13"/>
      <c r="K268" s="13"/>
      <c r="L268" s="182"/>
      <c r="M268" s="188"/>
      <c r="N268" s="189"/>
      <c r="O268" s="189"/>
      <c r="P268" s="189"/>
      <c r="Q268" s="189"/>
      <c r="R268" s="189"/>
      <c r="S268" s="189"/>
      <c r="T268" s="190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184" t="s">
        <v>135</v>
      </c>
      <c r="AU268" s="184" t="s">
        <v>84</v>
      </c>
      <c r="AV268" s="13" t="s">
        <v>84</v>
      </c>
      <c r="AW268" s="13" t="s">
        <v>30</v>
      </c>
      <c r="AX268" s="13" t="s">
        <v>74</v>
      </c>
      <c r="AY268" s="184" t="s">
        <v>127</v>
      </c>
    </row>
    <row r="269" s="15" customFormat="1">
      <c r="A269" s="15"/>
      <c r="B269" s="210"/>
      <c r="C269" s="15"/>
      <c r="D269" s="183" t="s">
        <v>135</v>
      </c>
      <c r="E269" s="211" t="s">
        <v>1</v>
      </c>
      <c r="F269" s="212" t="s">
        <v>323</v>
      </c>
      <c r="G269" s="15"/>
      <c r="H269" s="211" t="s">
        <v>1</v>
      </c>
      <c r="I269" s="213"/>
      <c r="J269" s="15"/>
      <c r="K269" s="15"/>
      <c r="L269" s="210"/>
      <c r="M269" s="214"/>
      <c r="N269" s="215"/>
      <c r="O269" s="215"/>
      <c r="P269" s="215"/>
      <c r="Q269" s="215"/>
      <c r="R269" s="215"/>
      <c r="S269" s="215"/>
      <c r="T269" s="216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11" t="s">
        <v>135</v>
      </c>
      <c r="AU269" s="211" t="s">
        <v>84</v>
      </c>
      <c r="AV269" s="15" t="s">
        <v>82</v>
      </c>
      <c r="AW269" s="15" t="s">
        <v>30</v>
      </c>
      <c r="AX269" s="15" t="s">
        <v>74</v>
      </c>
      <c r="AY269" s="211" t="s">
        <v>127</v>
      </c>
    </row>
    <row r="270" s="13" customFormat="1">
      <c r="A270" s="13"/>
      <c r="B270" s="182"/>
      <c r="C270" s="13"/>
      <c r="D270" s="183" t="s">
        <v>135</v>
      </c>
      <c r="E270" s="184" t="s">
        <v>1</v>
      </c>
      <c r="F270" s="185" t="s">
        <v>473</v>
      </c>
      <c r="G270" s="13"/>
      <c r="H270" s="186">
        <v>11.380000000000001</v>
      </c>
      <c r="I270" s="187"/>
      <c r="J270" s="13"/>
      <c r="K270" s="13"/>
      <c r="L270" s="182"/>
      <c r="M270" s="188"/>
      <c r="N270" s="189"/>
      <c r="O270" s="189"/>
      <c r="P270" s="189"/>
      <c r="Q270" s="189"/>
      <c r="R270" s="189"/>
      <c r="S270" s="189"/>
      <c r="T270" s="190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184" t="s">
        <v>135</v>
      </c>
      <c r="AU270" s="184" t="s">
        <v>84</v>
      </c>
      <c r="AV270" s="13" t="s">
        <v>84</v>
      </c>
      <c r="AW270" s="13" t="s">
        <v>30</v>
      </c>
      <c r="AX270" s="13" t="s">
        <v>74</v>
      </c>
      <c r="AY270" s="184" t="s">
        <v>127</v>
      </c>
    </row>
    <row r="271" s="15" customFormat="1">
      <c r="A271" s="15"/>
      <c r="B271" s="210"/>
      <c r="C271" s="15"/>
      <c r="D271" s="183" t="s">
        <v>135</v>
      </c>
      <c r="E271" s="211" t="s">
        <v>1</v>
      </c>
      <c r="F271" s="212" t="s">
        <v>325</v>
      </c>
      <c r="G271" s="15"/>
      <c r="H271" s="211" t="s">
        <v>1</v>
      </c>
      <c r="I271" s="213"/>
      <c r="J271" s="15"/>
      <c r="K271" s="15"/>
      <c r="L271" s="210"/>
      <c r="M271" s="214"/>
      <c r="N271" s="215"/>
      <c r="O271" s="215"/>
      <c r="P271" s="215"/>
      <c r="Q271" s="215"/>
      <c r="R271" s="215"/>
      <c r="S271" s="215"/>
      <c r="T271" s="216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T271" s="211" t="s">
        <v>135</v>
      </c>
      <c r="AU271" s="211" t="s">
        <v>84</v>
      </c>
      <c r="AV271" s="15" t="s">
        <v>82</v>
      </c>
      <c r="AW271" s="15" t="s">
        <v>30</v>
      </c>
      <c r="AX271" s="15" t="s">
        <v>74</v>
      </c>
      <c r="AY271" s="211" t="s">
        <v>127</v>
      </c>
    </row>
    <row r="272" s="13" customFormat="1">
      <c r="A272" s="13"/>
      <c r="B272" s="182"/>
      <c r="C272" s="13"/>
      <c r="D272" s="183" t="s">
        <v>135</v>
      </c>
      <c r="E272" s="184" t="s">
        <v>1</v>
      </c>
      <c r="F272" s="185" t="s">
        <v>474</v>
      </c>
      <c r="G272" s="13"/>
      <c r="H272" s="186">
        <v>3.96</v>
      </c>
      <c r="I272" s="187"/>
      <c r="J272" s="13"/>
      <c r="K272" s="13"/>
      <c r="L272" s="182"/>
      <c r="M272" s="188"/>
      <c r="N272" s="189"/>
      <c r="O272" s="189"/>
      <c r="P272" s="189"/>
      <c r="Q272" s="189"/>
      <c r="R272" s="189"/>
      <c r="S272" s="189"/>
      <c r="T272" s="190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184" t="s">
        <v>135</v>
      </c>
      <c r="AU272" s="184" t="s">
        <v>84</v>
      </c>
      <c r="AV272" s="13" t="s">
        <v>84</v>
      </c>
      <c r="AW272" s="13" t="s">
        <v>30</v>
      </c>
      <c r="AX272" s="13" t="s">
        <v>74</v>
      </c>
      <c r="AY272" s="184" t="s">
        <v>127</v>
      </c>
    </row>
    <row r="273" s="15" customFormat="1">
      <c r="A273" s="15"/>
      <c r="B273" s="210"/>
      <c r="C273" s="15"/>
      <c r="D273" s="183" t="s">
        <v>135</v>
      </c>
      <c r="E273" s="211" t="s">
        <v>1</v>
      </c>
      <c r="F273" s="212" t="s">
        <v>327</v>
      </c>
      <c r="G273" s="15"/>
      <c r="H273" s="211" t="s">
        <v>1</v>
      </c>
      <c r="I273" s="213"/>
      <c r="J273" s="15"/>
      <c r="K273" s="15"/>
      <c r="L273" s="210"/>
      <c r="M273" s="214"/>
      <c r="N273" s="215"/>
      <c r="O273" s="215"/>
      <c r="P273" s="215"/>
      <c r="Q273" s="215"/>
      <c r="R273" s="215"/>
      <c r="S273" s="215"/>
      <c r="T273" s="216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T273" s="211" t="s">
        <v>135</v>
      </c>
      <c r="AU273" s="211" t="s">
        <v>84</v>
      </c>
      <c r="AV273" s="15" t="s">
        <v>82</v>
      </c>
      <c r="AW273" s="15" t="s">
        <v>30</v>
      </c>
      <c r="AX273" s="15" t="s">
        <v>74</v>
      </c>
      <c r="AY273" s="211" t="s">
        <v>127</v>
      </c>
    </row>
    <row r="274" s="13" customFormat="1">
      <c r="A274" s="13"/>
      <c r="B274" s="182"/>
      <c r="C274" s="13"/>
      <c r="D274" s="183" t="s">
        <v>135</v>
      </c>
      <c r="E274" s="184" t="s">
        <v>1</v>
      </c>
      <c r="F274" s="185" t="s">
        <v>475</v>
      </c>
      <c r="G274" s="13"/>
      <c r="H274" s="186">
        <v>2.7999999999999998</v>
      </c>
      <c r="I274" s="187"/>
      <c r="J274" s="13"/>
      <c r="K274" s="13"/>
      <c r="L274" s="182"/>
      <c r="M274" s="188"/>
      <c r="N274" s="189"/>
      <c r="O274" s="189"/>
      <c r="P274" s="189"/>
      <c r="Q274" s="189"/>
      <c r="R274" s="189"/>
      <c r="S274" s="189"/>
      <c r="T274" s="190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184" t="s">
        <v>135</v>
      </c>
      <c r="AU274" s="184" t="s">
        <v>84</v>
      </c>
      <c r="AV274" s="13" t="s">
        <v>84</v>
      </c>
      <c r="AW274" s="13" t="s">
        <v>30</v>
      </c>
      <c r="AX274" s="13" t="s">
        <v>74</v>
      </c>
      <c r="AY274" s="184" t="s">
        <v>127</v>
      </c>
    </row>
    <row r="275" s="15" customFormat="1">
      <c r="A275" s="15"/>
      <c r="B275" s="210"/>
      <c r="C275" s="15"/>
      <c r="D275" s="183" t="s">
        <v>135</v>
      </c>
      <c r="E275" s="211" t="s">
        <v>1</v>
      </c>
      <c r="F275" s="212" t="s">
        <v>329</v>
      </c>
      <c r="G275" s="15"/>
      <c r="H275" s="211" t="s">
        <v>1</v>
      </c>
      <c r="I275" s="213"/>
      <c r="J275" s="15"/>
      <c r="K275" s="15"/>
      <c r="L275" s="210"/>
      <c r="M275" s="214"/>
      <c r="N275" s="215"/>
      <c r="O275" s="215"/>
      <c r="P275" s="215"/>
      <c r="Q275" s="215"/>
      <c r="R275" s="215"/>
      <c r="S275" s="215"/>
      <c r="T275" s="216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T275" s="211" t="s">
        <v>135</v>
      </c>
      <c r="AU275" s="211" t="s">
        <v>84</v>
      </c>
      <c r="AV275" s="15" t="s">
        <v>82</v>
      </c>
      <c r="AW275" s="15" t="s">
        <v>30</v>
      </c>
      <c r="AX275" s="15" t="s">
        <v>74</v>
      </c>
      <c r="AY275" s="211" t="s">
        <v>127</v>
      </c>
    </row>
    <row r="276" s="13" customFormat="1">
      <c r="A276" s="13"/>
      <c r="B276" s="182"/>
      <c r="C276" s="13"/>
      <c r="D276" s="183" t="s">
        <v>135</v>
      </c>
      <c r="E276" s="184" t="s">
        <v>1</v>
      </c>
      <c r="F276" s="185" t="s">
        <v>330</v>
      </c>
      <c r="G276" s="13"/>
      <c r="H276" s="186">
        <v>2.7200000000000002</v>
      </c>
      <c r="I276" s="187"/>
      <c r="J276" s="13"/>
      <c r="K276" s="13"/>
      <c r="L276" s="182"/>
      <c r="M276" s="188"/>
      <c r="N276" s="189"/>
      <c r="O276" s="189"/>
      <c r="P276" s="189"/>
      <c r="Q276" s="189"/>
      <c r="R276" s="189"/>
      <c r="S276" s="189"/>
      <c r="T276" s="190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184" t="s">
        <v>135</v>
      </c>
      <c r="AU276" s="184" t="s">
        <v>84</v>
      </c>
      <c r="AV276" s="13" t="s">
        <v>84</v>
      </c>
      <c r="AW276" s="13" t="s">
        <v>30</v>
      </c>
      <c r="AX276" s="13" t="s">
        <v>74</v>
      </c>
      <c r="AY276" s="184" t="s">
        <v>127</v>
      </c>
    </row>
    <row r="277" s="15" customFormat="1">
      <c r="A277" s="15"/>
      <c r="B277" s="210"/>
      <c r="C277" s="15"/>
      <c r="D277" s="183" t="s">
        <v>135</v>
      </c>
      <c r="E277" s="211" t="s">
        <v>1</v>
      </c>
      <c r="F277" s="212" t="s">
        <v>331</v>
      </c>
      <c r="G277" s="15"/>
      <c r="H277" s="211" t="s">
        <v>1</v>
      </c>
      <c r="I277" s="213"/>
      <c r="J277" s="15"/>
      <c r="K277" s="15"/>
      <c r="L277" s="210"/>
      <c r="M277" s="214"/>
      <c r="N277" s="215"/>
      <c r="O277" s="215"/>
      <c r="P277" s="215"/>
      <c r="Q277" s="215"/>
      <c r="R277" s="215"/>
      <c r="S277" s="215"/>
      <c r="T277" s="216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11" t="s">
        <v>135</v>
      </c>
      <c r="AU277" s="211" t="s">
        <v>84</v>
      </c>
      <c r="AV277" s="15" t="s">
        <v>82</v>
      </c>
      <c r="AW277" s="15" t="s">
        <v>30</v>
      </c>
      <c r="AX277" s="15" t="s">
        <v>74</v>
      </c>
      <c r="AY277" s="211" t="s">
        <v>127</v>
      </c>
    </row>
    <row r="278" s="13" customFormat="1">
      <c r="A278" s="13"/>
      <c r="B278" s="182"/>
      <c r="C278" s="13"/>
      <c r="D278" s="183" t="s">
        <v>135</v>
      </c>
      <c r="E278" s="184" t="s">
        <v>1</v>
      </c>
      <c r="F278" s="185" t="s">
        <v>476</v>
      </c>
      <c r="G278" s="13"/>
      <c r="H278" s="186">
        <v>32.399999999999999</v>
      </c>
      <c r="I278" s="187"/>
      <c r="J278" s="13"/>
      <c r="K278" s="13"/>
      <c r="L278" s="182"/>
      <c r="M278" s="188"/>
      <c r="N278" s="189"/>
      <c r="O278" s="189"/>
      <c r="P278" s="189"/>
      <c r="Q278" s="189"/>
      <c r="R278" s="189"/>
      <c r="S278" s="189"/>
      <c r="T278" s="190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184" t="s">
        <v>135</v>
      </c>
      <c r="AU278" s="184" t="s">
        <v>84</v>
      </c>
      <c r="AV278" s="13" t="s">
        <v>84</v>
      </c>
      <c r="AW278" s="13" t="s">
        <v>30</v>
      </c>
      <c r="AX278" s="13" t="s">
        <v>74</v>
      </c>
      <c r="AY278" s="184" t="s">
        <v>127</v>
      </c>
    </row>
    <row r="279" s="14" customFormat="1">
      <c r="A279" s="14"/>
      <c r="B279" s="191"/>
      <c r="C279" s="14"/>
      <c r="D279" s="183" t="s">
        <v>135</v>
      </c>
      <c r="E279" s="192" t="s">
        <v>1</v>
      </c>
      <c r="F279" s="193" t="s">
        <v>149</v>
      </c>
      <c r="G279" s="14"/>
      <c r="H279" s="194">
        <v>68.379999999999995</v>
      </c>
      <c r="I279" s="195"/>
      <c r="J279" s="14"/>
      <c r="K279" s="14"/>
      <c r="L279" s="191"/>
      <c r="M279" s="196"/>
      <c r="N279" s="197"/>
      <c r="O279" s="197"/>
      <c r="P279" s="197"/>
      <c r="Q279" s="197"/>
      <c r="R279" s="197"/>
      <c r="S279" s="197"/>
      <c r="T279" s="198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192" t="s">
        <v>135</v>
      </c>
      <c r="AU279" s="192" t="s">
        <v>84</v>
      </c>
      <c r="AV279" s="14" t="s">
        <v>133</v>
      </c>
      <c r="AW279" s="14" t="s">
        <v>30</v>
      </c>
      <c r="AX279" s="14" t="s">
        <v>82</v>
      </c>
      <c r="AY279" s="192" t="s">
        <v>127</v>
      </c>
    </row>
    <row r="280" s="2" customFormat="1" ht="24.15" customHeight="1">
      <c r="A280" s="37"/>
      <c r="B280" s="167"/>
      <c r="C280" s="168" t="s">
        <v>477</v>
      </c>
      <c r="D280" s="168" t="s">
        <v>129</v>
      </c>
      <c r="E280" s="169" t="s">
        <v>478</v>
      </c>
      <c r="F280" s="170" t="s">
        <v>479</v>
      </c>
      <c r="G280" s="171" t="s">
        <v>178</v>
      </c>
      <c r="H280" s="172">
        <v>13.24</v>
      </c>
      <c r="I280" s="173"/>
      <c r="J280" s="174">
        <f>ROUND(I280*H280,2)</f>
        <v>0</v>
      </c>
      <c r="K280" s="175"/>
      <c r="L280" s="38"/>
      <c r="M280" s="176" t="s">
        <v>1</v>
      </c>
      <c r="N280" s="177" t="s">
        <v>39</v>
      </c>
      <c r="O280" s="76"/>
      <c r="P280" s="178">
        <f>O280*H280</f>
        <v>0</v>
      </c>
      <c r="Q280" s="178">
        <v>2.0000000000000002E-05</v>
      </c>
      <c r="R280" s="178">
        <f>Q280*H280</f>
        <v>0.00026480000000000004</v>
      </c>
      <c r="S280" s="178">
        <v>0</v>
      </c>
      <c r="T280" s="179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180" t="s">
        <v>206</v>
      </c>
      <c r="AT280" s="180" t="s">
        <v>129</v>
      </c>
      <c r="AU280" s="180" t="s">
        <v>84</v>
      </c>
      <c r="AY280" s="18" t="s">
        <v>127</v>
      </c>
      <c r="BE280" s="181">
        <f>IF(N280="základní",J280,0)</f>
        <v>0</v>
      </c>
      <c r="BF280" s="181">
        <f>IF(N280="snížená",J280,0)</f>
        <v>0</v>
      </c>
      <c r="BG280" s="181">
        <f>IF(N280="zákl. přenesená",J280,0)</f>
        <v>0</v>
      </c>
      <c r="BH280" s="181">
        <f>IF(N280="sníž. přenesená",J280,0)</f>
        <v>0</v>
      </c>
      <c r="BI280" s="181">
        <f>IF(N280="nulová",J280,0)</f>
        <v>0</v>
      </c>
      <c r="BJ280" s="18" t="s">
        <v>82</v>
      </c>
      <c r="BK280" s="181">
        <f>ROUND(I280*H280,2)</f>
        <v>0</v>
      </c>
      <c r="BL280" s="18" t="s">
        <v>206</v>
      </c>
      <c r="BM280" s="180" t="s">
        <v>480</v>
      </c>
    </row>
    <row r="281" s="13" customFormat="1">
      <c r="A281" s="13"/>
      <c r="B281" s="182"/>
      <c r="C281" s="13"/>
      <c r="D281" s="183" t="s">
        <v>135</v>
      </c>
      <c r="E281" s="184" t="s">
        <v>1</v>
      </c>
      <c r="F281" s="185" t="s">
        <v>481</v>
      </c>
      <c r="G281" s="13"/>
      <c r="H281" s="186">
        <v>6.4800000000000004</v>
      </c>
      <c r="I281" s="187"/>
      <c r="J281" s="13"/>
      <c r="K281" s="13"/>
      <c r="L281" s="182"/>
      <c r="M281" s="188"/>
      <c r="N281" s="189"/>
      <c r="O281" s="189"/>
      <c r="P281" s="189"/>
      <c r="Q281" s="189"/>
      <c r="R281" s="189"/>
      <c r="S281" s="189"/>
      <c r="T281" s="190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184" t="s">
        <v>135</v>
      </c>
      <c r="AU281" s="184" t="s">
        <v>84</v>
      </c>
      <c r="AV281" s="13" t="s">
        <v>84</v>
      </c>
      <c r="AW281" s="13" t="s">
        <v>30</v>
      </c>
      <c r="AX281" s="13" t="s">
        <v>74</v>
      </c>
      <c r="AY281" s="184" t="s">
        <v>127</v>
      </c>
    </row>
    <row r="282" s="13" customFormat="1">
      <c r="A282" s="13"/>
      <c r="B282" s="182"/>
      <c r="C282" s="13"/>
      <c r="D282" s="183" t="s">
        <v>135</v>
      </c>
      <c r="E282" s="184" t="s">
        <v>1</v>
      </c>
      <c r="F282" s="185" t="s">
        <v>482</v>
      </c>
      <c r="G282" s="13"/>
      <c r="H282" s="186">
        <v>4.7999999999999998</v>
      </c>
      <c r="I282" s="187"/>
      <c r="J282" s="13"/>
      <c r="K282" s="13"/>
      <c r="L282" s="182"/>
      <c r="M282" s="188"/>
      <c r="N282" s="189"/>
      <c r="O282" s="189"/>
      <c r="P282" s="189"/>
      <c r="Q282" s="189"/>
      <c r="R282" s="189"/>
      <c r="S282" s="189"/>
      <c r="T282" s="190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184" t="s">
        <v>135</v>
      </c>
      <c r="AU282" s="184" t="s">
        <v>84</v>
      </c>
      <c r="AV282" s="13" t="s">
        <v>84</v>
      </c>
      <c r="AW282" s="13" t="s">
        <v>30</v>
      </c>
      <c r="AX282" s="13" t="s">
        <v>74</v>
      </c>
      <c r="AY282" s="184" t="s">
        <v>127</v>
      </c>
    </row>
    <row r="283" s="13" customFormat="1">
      <c r="A283" s="13"/>
      <c r="B283" s="182"/>
      <c r="C283" s="13"/>
      <c r="D283" s="183" t="s">
        <v>135</v>
      </c>
      <c r="E283" s="184" t="s">
        <v>1</v>
      </c>
      <c r="F283" s="185" t="s">
        <v>483</v>
      </c>
      <c r="G283" s="13"/>
      <c r="H283" s="186">
        <v>1.96</v>
      </c>
      <c r="I283" s="187"/>
      <c r="J283" s="13"/>
      <c r="K283" s="13"/>
      <c r="L283" s="182"/>
      <c r="M283" s="188"/>
      <c r="N283" s="189"/>
      <c r="O283" s="189"/>
      <c r="P283" s="189"/>
      <c r="Q283" s="189"/>
      <c r="R283" s="189"/>
      <c r="S283" s="189"/>
      <c r="T283" s="190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184" t="s">
        <v>135</v>
      </c>
      <c r="AU283" s="184" t="s">
        <v>84</v>
      </c>
      <c r="AV283" s="13" t="s">
        <v>84</v>
      </c>
      <c r="AW283" s="13" t="s">
        <v>30</v>
      </c>
      <c r="AX283" s="13" t="s">
        <v>74</v>
      </c>
      <c r="AY283" s="184" t="s">
        <v>127</v>
      </c>
    </row>
    <row r="284" s="14" customFormat="1">
      <c r="A284" s="14"/>
      <c r="B284" s="191"/>
      <c r="C284" s="14"/>
      <c r="D284" s="183" t="s">
        <v>135</v>
      </c>
      <c r="E284" s="192" t="s">
        <v>1</v>
      </c>
      <c r="F284" s="193" t="s">
        <v>149</v>
      </c>
      <c r="G284" s="14"/>
      <c r="H284" s="194">
        <v>13.24</v>
      </c>
      <c r="I284" s="195"/>
      <c r="J284" s="14"/>
      <c r="K284" s="14"/>
      <c r="L284" s="191"/>
      <c r="M284" s="196"/>
      <c r="N284" s="197"/>
      <c r="O284" s="197"/>
      <c r="P284" s="197"/>
      <c r="Q284" s="197"/>
      <c r="R284" s="197"/>
      <c r="S284" s="197"/>
      <c r="T284" s="198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192" t="s">
        <v>135</v>
      </c>
      <c r="AU284" s="192" t="s">
        <v>84</v>
      </c>
      <c r="AV284" s="14" t="s">
        <v>133</v>
      </c>
      <c r="AW284" s="14" t="s">
        <v>30</v>
      </c>
      <c r="AX284" s="14" t="s">
        <v>82</v>
      </c>
      <c r="AY284" s="192" t="s">
        <v>127</v>
      </c>
    </row>
    <row r="285" s="2" customFormat="1" ht="24.15" customHeight="1">
      <c r="A285" s="37"/>
      <c r="B285" s="167"/>
      <c r="C285" s="168" t="s">
        <v>484</v>
      </c>
      <c r="D285" s="168" t="s">
        <v>129</v>
      </c>
      <c r="E285" s="169" t="s">
        <v>485</v>
      </c>
      <c r="F285" s="170" t="s">
        <v>486</v>
      </c>
      <c r="G285" s="171" t="s">
        <v>178</v>
      </c>
      <c r="H285" s="172">
        <v>13.24</v>
      </c>
      <c r="I285" s="173"/>
      <c r="J285" s="174">
        <f>ROUND(I285*H285,2)</f>
        <v>0</v>
      </c>
      <c r="K285" s="175"/>
      <c r="L285" s="38"/>
      <c r="M285" s="176" t="s">
        <v>1</v>
      </c>
      <c r="N285" s="177" t="s">
        <v>39</v>
      </c>
      <c r="O285" s="76"/>
      <c r="P285" s="178">
        <f>O285*H285</f>
        <v>0</v>
      </c>
      <c r="Q285" s="178">
        <v>0.00014999999999999999</v>
      </c>
      <c r="R285" s="178">
        <f>Q285*H285</f>
        <v>0.0019859999999999999</v>
      </c>
      <c r="S285" s="178">
        <v>0</v>
      </c>
      <c r="T285" s="179">
        <f>S285*H285</f>
        <v>0</v>
      </c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180" t="s">
        <v>206</v>
      </c>
      <c r="AT285" s="180" t="s">
        <v>129</v>
      </c>
      <c r="AU285" s="180" t="s">
        <v>84</v>
      </c>
      <c r="AY285" s="18" t="s">
        <v>127</v>
      </c>
      <c r="BE285" s="181">
        <f>IF(N285="základní",J285,0)</f>
        <v>0</v>
      </c>
      <c r="BF285" s="181">
        <f>IF(N285="snížená",J285,0)</f>
        <v>0</v>
      </c>
      <c r="BG285" s="181">
        <f>IF(N285="zákl. přenesená",J285,0)</f>
        <v>0</v>
      </c>
      <c r="BH285" s="181">
        <f>IF(N285="sníž. přenesená",J285,0)</f>
        <v>0</v>
      </c>
      <c r="BI285" s="181">
        <f>IF(N285="nulová",J285,0)</f>
        <v>0</v>
      </c>
      <c r="BJ285" s="18" t="s">
        <v>82</v>
      </c>
      <c r="BK285" s="181">
        <f>ROUND(I285*H285,2)</f>
        <v>0</v>
      </c>
      <c r="BL285" s="18" t="s">
        <v>206</v>
      </c>
      <c r="BM285" s="180" t="s">
        <v>487</v>
      </c>
    </row>
    <row r="286" s="2" customFormat="1" ht="24.15" customHeight="1">
      <c r="A286" s="37"/>
      <c r="B286" s="167"/>
      <c r="C286" s="168" t="s">
        <v>488</v>
      </c>
      <c r="D286" s="168" t="s">
        <v>129</v>
      </c>
      <c r="E286" s="169" t="s">
        <v>489</v>
      </c>
      <c r="F286" s="170" t="s">
        <v>490</v>
      </c>
      <c r="G286" s="171" t="s">
        <v>178</v>
      </c>
      <c r="H286" s="172">
        <v>13.24</v>
      </c>
      <c r="I286" s="173"/>
      <c r="J286" s="174">
        <f>ROUND(I286*H286,2)</f>
        <v>0</v>
      </c>
      <c r="K286" s="175"/>
      <c r="L286" s="38"/>
      <c r="M286" s="176" t="s">
        <v>1</v>
      </c>
      <c r="N286" s="177" t="s">
        <v>39</v>
      </c>
      <c r="O286" s="76"/>
      <c r="P286" s="178">
        <f>O286*H286</f>
        <v>0</v>
      </c>
      <c r="Q286" s="178">
        <v>0.00036999999999999999</v>
      </c>
      <c r="R286" s="178">
        <f>Q286*H286</f>
        <v>0.0048988</v>
      </c>
      <c r="S286" s="178">
        <v>0</v>
      </c>
      <c r="T286" s="179">
        <f>S286*H286</f>
        <v>0</v>
      </c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R286" s="180" t="s">
        <v>206</v>
      </c>
      <c r="AT286" s="180" t="s">
        <v>129</v>
      </c>
      <c r="AU286" s="180" t="s">
        <v>84</v>
      </c>
      <c r="AY286" s="18" t="s">
        <v>127</v>
      </c>
      <c r="BE286" s="181">
        <f>IF(N286="základní",J286,0)</f>
        <v>0</v>
      </c>
      <c r="BF286" s="181">
        <f>IF(N286="snížená",J286,0)</f>
        <v>0</v>
      </c>
      <c r="BG286" s="181">
        <f>IF(N286="zákl. přenesená",J286,0)</f>
        <v>0</v>
      </c>
      <c r="BH286" s="181">
        <f>IF(N286="sníž. přenesená",J286,0)</f>
        <v>0</v>
      </c>
      <c r="BI286" s="181">
        <f>IF(N286="nulová",J286,0)</f>
        <v>0</v>
      </c>
      <c r="BJ286" s="18" t="s">
        <v>82</v>
      </c>
      <c r="BK286" s="181">
        <f>ROUND(I286*H286,2)</f>
        <v>0</v>
      </c>
      <c r="BL286" s="18" t="s">
        <v>206</v>
      </c>
      <c r="BM286" s="180" t="s">
        <v>491</v>
      </c>
    </row>
    <row r="287" s="2" customFormat="1" ht="16.5" customHeight="1">
      <c r="A287" s="37"/>
      <c r="B287" s="167"/>
      <c r="C287" s="168" t="s">
        <v>492</v>
      </c>
      <c r="D287" s="168" t="s">
        <v>129</v>
      </c>
      <c r="E287" s="169" t="s">
        <v>493</v>
      </c>
      <c r="F287" s="170" t="s">
        <v>494</v>
      </c>
      <c r="G287" s="171" t="s">
        <v>178</v>
      </c>
      <c r="H287" s="172">
        <v>4.7999999999999998</v>
      </c>
      <c r="I287" s="173"/>
      <c r="J287" s="174">
        <f>ROUND(I287*H287,2)</f>
        <v>0</v>
      </c>
      <c r="K287" s="175"/>
      <c r="L287" s="38"/>
      <c r="M287" s="176" t="s">
        <v>1</v>
      </c>
      <c r="N287" s="177" t="s">
        <v>39</v>
      </c>
      <c r="O287" s="76"/>
      <c r="P287" s="178">
        <f>O287*H287</f>
        <v>0</v>
      </c>
      <c r="Q287" s="178">
        <v>0.00036999999999999999</v>
      </c>
      <c r="R287" s="178">
        <f>Q287*H287</f>
        <v>0.0017759999999999998</v>
      </c>
      <c r="S287" s="178">
        <v>0</v>
      </c>
      <c r="T287" s="179">
        <f>S287*H287</f>
        <v>0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180" t="s">
        <v>206</v>
      </c>
      <c r="AT287" s="180" t="s">
        <v>129</v>
      </c>
      <c r="AU287" s="180" t="s">
        <v>84</v>
      </c>
      <c r="AY287" s="18" t="s">
        <v>127</v>
      </c>
      <c r="BE287" s="181">
        <f>IF(N287="základní",J287,0)</f>
        <v>0</v>
      </c>
      <c r="BF287" s="181">
        <f>IF(N287="snížená",J287,0)</f>
        <v>0</v>
      </c>
      <c r="BG287" s="181">
        <f>IF(N287="zákl. přenesená",J287,0)</f>
        <v>0</v>
      </c>
      <c r="BH287" s="181">
        <f>IF(N287="sníž. přenesená",J287,0)</f>
        <v>0</v>
      </c>
      <c r="BI287" s="181">
        <f>IF(N287="nulová",J287,0)</f>
        <v>0</v>
      </c>
      <c r="BJ287" s="18" t="s">
        <v>82</v>
      </c>
      <c r="BK287" s="181">
        <f>ROUND(I287*H287,2)</f>
        <v>0</v>
      </c>
      <c r="BL287" s="18" t="s">
        <v>206</v>
      </c>
      <c r="BM287" s="180" t="s">
        <v>495</v>
      </c>
    </row>
    <row r="288" s="13" customFormat="1">
      <c r="A288" s="13"/>
      <c r="B288" s="182"/>
      <c r="C288" s="13"/>
      <c r="D288" s="183" t="s">
        <v>135</v>
      </c>
      <c r="E288" s="184" t="s">
        <v>1</v>
      </c>
      <c r="F288" s="185" t="s">
        <v>496</v>
      </c>
      <c r="G288" s="13"/>
      <c r="H288" s="186">
        <v>4.7999999999999998</v>
      </c>
      <c r="I288" s="187"/>
      <c r="J288" s="13"/>
      <c r="K288" s="13"/>
      <c r="L288" s="182"/>
      <c r="M288" s="188"/>
      <c r="N288" s="189"/>
      <c r="O288" s="189"/>
      <c r="P288" s="189"/>
      <c r="Q288" s="189"/>
      <c r="R288" s="189"/>
      <c r="S288" s="189"/>
      <c r="T288" s="190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184" t="s">
        <v>135</v>
      </c>
      <c r="AU288" s="184" t="s">
        <v>84</v>
      </c>
      <c r="AV288" s="13" t="s">
        <v>84</v>
      </c>
      <c r="AW288" s="13" t="s">
        <v>30</v>
      </c>
      <c r="AX288" s="13" t="s">
        <v>74</v>
      </c>
      <c r="AY288" s="184" t="s">
        <v>127</v>
      </c>
    </row>
    <row r="289" s="14" customFormat="1">
      <c r="A289" s="14"/>
      <c r="B289" s="191"/>
      <c r="C289" s="14"/>
      <c r="D289" s="183" t="s">
        <v>135</v>
      </c>
      <c r="E289" s="192" t="s">
        <v>1</v>
      </c>
      <c r="F289" s="193" t="s">
        <v>149</v>
      </c>
      <c r="G289" s="14"/>
      <c r="H289" s="194">
        <v>4.7999999999999998</v>
      </c>
      <c r="I289" s="195"/>
      <c r="J289" s="14"/>
      <c r="K289" s="14"/>
      <c r="L289" s="191"/>
      <c r="M289" s="196"/>
      <c r="N289" s="197"/>
      <c r="O289" s="197"/>
      <c r="P289" s="197"/>
      <c r="Q289" s="197"/>
      <c r="R289" s="197"/>
      <c r="S289" s="197"/>
      <c r="T289" s="198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192" t="s">
        <v>135</v>
      </c>
      <c r="AU289" s="192" t="s">
        <v>84</v>
      </c>
      <c r="AV289" s="14" t="s">
        <v>133</v>
      </c>
      <c r="AW289" s="14" t="s">
        <v>30</v>
      </c>
      <c r="AX289" s="14" t="s">
        <v>82</v>
      </c>
      <c r="AY289" s="192" t="s">
        <v>127</v>
      </c>
    </row>
    <row r="290" s="2" customFormat="1" ht="16.5" customHeight="1">
      <c r="A290" s="37"/>
      <c r="B290" s="167"/>
      <c r="C290" s="168" t="s">
        <v>497</v>
      </c>
      <c r="D290" s="168" t="s">
        <v>129</v>
      </c>
      <c r="E290" s="169" t="s">
        <v>498</v>
      </c>
      <c r="F290" s="170" t="s">
        <v>499</v>
      </c>
      <c r="G290" s="171" t="s">
        <v>178</v>
      </c>
      <c r="H290" s="172">
        <v>29.539999999999999</v>
      </c>
      <c r="I290" s="173"/>
      <c r="J290" s="174">
        <f>ROUND(I290*H290,2)</f>
        <v>0</v>
      </c>
      <c r="K290" s="175"/>
      <c r="L290" s="38"/>
      <c r="M290" s="176" t="s">
        <v>1</v>
      </c>
      <c r="N290" s="177" t="s">
        <v>39</v>
      </c>
      <c r="O290" s="76"/>
      <c r="P290" s="178">
        <f>O290*H290</f>
        <v>0</v>
      </c>
      <c r="Q290" s="178">
        <v>0.00014999999999999999</v>
      </c>
      <c r="R290" s="178">
        <f>Q290*H290</f>
        <v>0.0044309999999999992</v>
      </c>
      <c r="S290" s="178">
        <v>0</v>
      </c>
      <c r="T290" s="179">
        <f>S290*H290</f>
        <v>0</v>
      </c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R290" s="180" t="s">
        <v>206</v>
      </c>
      <c r="AT290" s="180" t="s">
        <v>129</v>
      </c>
      <c r="AU290" s="180" t="s">
        <v>84</v>
      </c>
      <c r="AY290" s="18" t="s">
        <v>127</v>
      </c>
      <c r="BE290" s="181">
        <f>IF(N290="základní",J290,0)</f>
        <v>0</v>
      </c>
      <c r="BF290" s="181">
        <f>IF(N290="snížená",J290,0)</f>
        <v>0</v>
      </c>
      <c r="BG290" s="181">
        <f>IF(N290="zákl. přenesená",J290,0)</f>
        <v>0</v>
      </c>
      <c r="BH290" s="181">
        <f>IF(N290="sníž. přenesená",J290,0)</f>
        <v>0</v>
      </c>
      <c r="BI290" s="181">
        <f>IF(N290="nulová",J290,0)</f>
        <v>0</v>
      </c>
      <c r="BJ290" s="18" t="s">
        <v>82</v>
      </c>
      <c r="BK290" s="181">
        <f>ROUND(I290*H290,2)</f>
        <v>0</v>
      </c>
      <c r="BL290" s="18" t="s">
        <v>206</v>
      </c>
      <c r="BM290" s="180" t="s">
        <v>500</v>
      </c>
    </row>
    <row r="291" s="2" customFormat="1" ht="24.15" customHeight="1">
      <c r="A291" s="37"/>
      <c r="B291" s="167"/>
      <c r="C291" s="168" t="s">
        <v>501</v>
      </c>
      <c r="D291" s="168" t="s">
        <v>129</v>
      </c>
      <c r="E291" s="169" t="s">
        <v>502</v>
      </c>
      <c r="F291" s="170" t="s">
        <v>503</v>
      </c>
      <c r="G291" s="171" t="s">
        <v>178</v>
      </c>
      <c r="H291" s="172">
        <v>29.539999999999999</v>
      </c>
      <c r="I291" s="173"/>
      <c r="J291" s="174">
        <f>ROUND(I291*H291,2)</f>
        <v>0</v>
      </c>
      <c r="K291" s="175"/>
      <c r="L291" s="38"/>
      <c r="M291" s="176" t="s">
        <v>1</v>
      </c>
      <c r="N291" s="177" t="s">
        <v>39</v>
      </c>
      <c r="O291" s="76"/>
      <c r="P291" s="178">
        <f>O291*H291</f>
        <v>0</v>
      </c>
      <c r="Q291" s="178">
        <v>0.00032000000000000003</v>
      </c>
      <c r="R291" s="178">
        <f>Q291*H291</f>
        <v>0.0094528000000000008</v>
      </c>
      <c r="S291" s="178">
        <v>0</v>
      </c>
      <c r="T291" s="179">
        <f>S291*H291</f>
        <v>0</v>
      </c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R291" s="180" t="s">
        <v>206</v>
      </c>
      <c r="AT291" s="180" t="s">
        <v>129</v>
      </c>
      <c r="AU291" s="180" t="s">
        <v>84</v>
      </c>
      <c r="AY291" s="18" t="s">
        <v>127</v>
      </c>
      <c r="BE291" s="181">
        <f>IF(N291="základní",J291,0)</f>
        <v>0</v>
      </c>
      <c r="BF291" s="181">
        <f>IF(N291="snížená",J291,0)</f>
        <v>0</v>
      </c>
      <c r="BG291" s="181">
        <f>IF(N291="zákl. přenesená",J291,0)</f>
        <v>0</v>
      </c>
      <c r="BH291" s="181">
        <f>IF(N291="sníž. přenesená",J291,0)</f>
        <v>0</v>
      </c>
      <c r="BI291" s="181">
        <f>IF(N291="nulová",J291,0)</f>
        <v>0</v>
      </c>
      <c r="BJ291" s="18" t="s">
        <v>82</v>
      </c>
      <c r="BK291" s="181">
        <f>ROUND(I291*H291,2)</f>
        <v>0</v>
      </c>
      <c r="BL291" s="18" t="s">
        <v>206</v>
      </c>
      <c r="BM291" s="180" t="s">
        <v>504</v>
      </c>
    </row>
    <row r="292" s="12" customFormat="1" ht="22.8" customHeight="1">
      <c r="A292" s="12"/>
      <c r="B292" s="154"/>
      <c r="C292" s="12"/>
      <c r="D292" s="155" t="s">
        <v>73</v>
      </c>
      <c r="E292" s="165" t="s">
        <v>505</v>
      </c>
      <c r="F292" s="165" t="s">
        <v>506</v>
      </c>
      <c r="G292" s="12"/>
      <c r="H292" s="12"/>
      <c r="I292" s="157"/>
      <c r="J292" s="166">
        <f>BK292</f>
        <v>0</v>
      </c>
      <c r="K292" s="12"/>
      <c r="L292" s="154"/>
      <c r="M292" s="159"/>
      <c r="N292" s="160"/>
      <c r="O292" s="160"/>
      <c r="P292" s="161">
        <f>SUM(P293:P295)</f>
        <v>0</v>
      </c>
      <c r="Q292" s="160"/>
      <c r="R292" s="161">
        <f>SUM(R293:R295)</f>
        <v>0.016364670000000001</v>
      </c>
      <c r="S292" s="160"/>
      <c r="T292" s="162">
        <f>SUM(T293:T295)</f>
        <v>0.0034047300000000003</v>
      </c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R292" s="155" t="s">
        <v>84</v>
      </c>
      <c r="AT292" s="163" t="s">
        <v>73</v>
      </c>
      <c r="AU292" s="163" t="s">
        <v>82</v>
      </c>
      <c r="AY292" s="155" t="s">
        <v>127</v>
      </c>
      <c r="BK292" s="164">
        <f>SUM(BK293:BK295)</f>
        <v>0</v>
      </c>
    </row>
    <row r="293" s="2" customFormat="1" ht="16.5" customHeight="1">
      <c r="A293" s="37"/>
      <c r="B293" s="167"/>
      <c r="C293" s="168" t="s">
        <v>507</v>
      </c>
      <c r="D293" s="168" t="s">
        <v>129</v>
      </c>
      <c r="E293" s="169" t="s">
        <v>508</v>
      </c>
      <c r="F293" s="170" t="s">
        <v>509</v>
      </c>
      <c r="G293" s="171" t="s">
        <v>178</v>
      </c>
      <c r="H293" s="172">
        <v>10.983000000000001</v>
      </c>
      <c r="I293" s="173"/>
      <c r="J293" s="174">
        <f>ROUND(I293*H293,2)</f>
        <v>0</v>
      </c>
      <c r="K293" s="175"/>
      <c r="L293" s="38"/>
      <c r="M293" s="176" t="s">
        <v>1</v>
      </c>
      <c r="N293" s="177" t="s">
        <v>39</v>
      </c>
      <c r="O293" s="76"/>
      <c r="P293" s="178">
        <f>O293*H293</f>
        <v>0</v>
      </c>
      <c r="Q293" s="178">
        <v>0.001</v>
      </c>
      <c r="R293" s="178">
        <f>Q293*H293</f>
        <v>0.010983000000000001</v>
      </c>
      <c r="S293" s="178">
        <v>0.00031</v>
      </c>
      <c r="T293" s="179">
        <f>S293*H293</f>
        <v>0.0034047300000000003</v>
      </c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R293" s="180" t="s">
        <v>206</v>
      </c>
      <c r="AT293" s="180" t="s">
        <v>129</v>
      </c>
      <c r="AU293" s="180" t="s">
        <v>84</v>
      </c>
      <c r="AY293" s="18" t="s">
        <v>127</v>
      </c>
      <c r="BE293" s="181">
        <f>IF(N293="základní",J293,0)</f>
        <v>0</v>
      </c>
      <c r="BF293" s="181">
        <f>IF(N293="snížená",J293,0)</f>
        <v>0</v>
      </c>
      <c r="BG293" s="181">
        <f>IF(N293="zákl. přenesená",J293,0)</f>
        <v>0</v>
      </c>
      <c r="BH293" s="181">
        <f>IF(N293="sníž. přenesená",J293,0)</f>
        <v>0</v>
      </c>
      <c r="BI293" s="181">
        <f>IF(N293="nulová",J293,0)</f>
        <v>0</v>
      </c>
      <c r="BJ293" s="18" t="s">
        <v>82</v>
      </c>
      <c r="BK293" s="181">
        <f>ROUND(I293*H293,2)</f>
        <v>0</v>
      </c>
      <c r="BL293" s="18" t="s">
        <v>206</v>
      </c>
      <c r="BM293" s="180" t="s">
        <v>510</v>
      </c>
    </row>
    <row r="294" s="2" customFormat="1" ht="24.15" customHeight="1">
      <c r="A294" s="37"/>
      <c r="B294" s="167"/>
      <c r="C294" s="168" t="s">
        <v>511</v>
      </c>
      <c r="D294" s="168" t="s">
        <v>129</v>
      </c>
      <c r="E294" s="169" t="s">
        <v>512</v>
      </c>
      <c r="F294" s="170" t="s">
        <v>513</v>
      </c>
      <c r="G294" s="171" t="s">
        <v>178</v>
      </c>
      <c r="H294" s="172">
        <v>10.983000000000001</v>
      </c>
      <c r="I294" s="173"/>
      <c r="J294" s="174">
        <f>ROUND(I294*H294,2)</f>
        <v>0</v>
      </c>
      <c r="K294" s="175"/>
      <c r="L294" s="38"/>
      <c r="M294" s="176" t="s">
        <v>1</v>
      </c>
      <c r="N294" s="177" t="s">
        <v>39</v>
      </c>
      <c r="O294" s="76"/>
      <c r="P294" s="178">
        <f>O294*H294</f>
        <v>0</v>
      </c>
      <c r="Q294" s="178">
        <v>0.00021000000000000001</v>
      </c>
      <c r="R294" s="178">
        <f>Q294*H294</f>
        <v>0.0023064300000000004</v>
      </c>
      <c r="S294" s="178">
        <v>0</v>
      </c>
      <c r="T294" s="179">
        <f>S294*H294</f>
        <v>0</v>
      </c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R294" s="180" t="s">
        <v>206</v>
      </c>
      <c r="AT294" s="180" t="s">
        <v>129</v>
      </c>
      <c r="AU294" s="180" t="s">
        <v>84</v>
      </c>
      <c r="AY294" s="18" t="s">
        <v>127</v>
      </c>
      <c r="BE294" s="181">
        <f>IF(N294="základní",J294,0)</f>
        <v>0</v>
      </c>
      <c r="BF294" s="181">
        <f>IF(N294="snížená",J294,0)</f>
        <v>0</v>
      </c>
      <c r="BG294" s="181">
        <f>IF(N294="zákl. přenesená",J294,0)</f>
        <v>0</v>
      </c>
      <c r="BH294" s="181">
        <f>IF(N294="sníž. přenesená",J294,0)</f>
        <v>0</v>
      </c>
      <c r="BI294" s="181">
        <f>IF(N294="nulová",J294,0)</f>
        <v>0</v>
      </c>
      <c r="BJ294" s="18" t="s">
        <v>82</v>
      </c>
      <c r="BK294" s="181">
        <f>ROUND(I294*H294,2)</f>
        <v>0</v>
      </c>
      <c r="BL294" s="18" t="s">
        <v>206</v>
      </c>
      <c r="BM294" s="180" t="s">
        <v>514</v>
      </c>
    </row>
    <row r="295" s="2" customFormat="1" ht="24.15" customHeight="1">
      <c r="A295" s="37"/>
      <c r="B295" s="167"/>
      <c r="C295" s="168" t="s">
        <v>515</v>
      </c>
      <c r="D295" s="168" t="s">
        <v>129</v>
      </c>
      <c r="E295" s="169" t="s">
        <v>516</v>
      </c>
      <c r="F295" s="170" t="s">
        <v>517</v>
      </c>
      <c r="G295" s="171" t="s">
        <v>178</v>
      </c>
      <c r="H295" s="172">
        <v>10.983000000000001</v>
      </c>
      <c r="I295" s="173"/>
      <c r="J295" s="174">
        <f>ROUND(I295*H295,2)</f>
        <v>0</v>
      </c>
      <c r="K295" s="175"/>
      <c r="L295" s="38"/>
      <c r="M295" s="176" t="s">
        <v>1</v>
      </c>
      <c r="N295" s="177" t="s">
        <v>39</v>
      </c>
      <c r="O295" s="76"/>
      <c r="P295" s="178">
        <f>O295*H295</f>
        <v>0</v>
      </c>
      <c r="Q295" s="178">
        <v>0.00027999999999999998</v>
      </c>
      <c r="R295" s="178">
        <f>Q295*H295</f>
        <v>0.0030752399999999999</v>
      </c>
      <c r="S295" s="178">
        <v>0</v>
      </c>
      <c r="T295" s="179">
        <f>S295*H295</f>
        <v>0</v>
      </c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R295" s="180" t="s">
        <v>206</v>
      </c>
      <c r="AT295" s="180" t="s">
        <v>129</v>
      </c>
      <c r="AU295" s="180" t="s">
        <v>84</v>
      </c>
      <c r="AY295" s="18" t="s">
        <v>127</v>
      </c>
      <c r="BE295" s="181">
        <f>IF(N295="základní",J295,0)</f>
        <v>0</v>
      </c>
      <c r="BF295" s="181">
        <f>IF(N295="snížená",J295,0)</f>
        <v>0</v>
      </c>
      <c r="BG295" s="181">
        <f>IF(N295="zákl. přenesená",J295,0)</f>
        <v>0</v>
      </c>
      <c r="BH295" s="181">
        <f>IF(N295="sníž. přenesená",J295,0)</f>
        <v>0</v>
      </c>
      <c r="BI295" s="181">
        <f>IF(N295="nulová",J295,0)</f>
        <v>0</v>
      </c>
      <c r="BJ295" s="18" t="s">
        <v>82</v>
      </c>
      <c r="BK295" s="181">
        <f>ROUND(I295*H295,2)</f>
        <v>0</v>
      </c>
      <c r="BL295" s="18" t="s">
        <v>206</v>
      </c>
      <c r="BM295" s="180" t="s">
        <v>518</v>
      </c>
    </row>
    <row r="296" s="12" customFormat="1" ht="25.92" customHeight="1">
      <c r="A296" s="12"/>
      <c r="B296" s="154"/>
      <c r="C296" s="12"/>
      <c r="D296" s="155" t="s">
        <v>73</v>
      </c>
      <c r="E296" s="156" t="s">
        <v>519</v>
      </c>
      <c r="F296" s="156" t="s">
        <v>520</v>
      </c>
      <c r="G296" s="12"/>
      <c r="H296" s="12"/>
      <c r="I296" s="157"/>
      <c r="J296" s="158">
        <f>BK296</f>
        <v>0</v>
      </c>
      <c r="K296" s="12"/>
      <c r="L296" s="154"/>
      <c r="M296" s="159"/>
      <c r="N296" s="160"/>
      <c r="O296" s="160"/>
      <c r="P296" s="161">
        <f>SUM(P297:P300)</f>
        <v>0</v>
      </c>
      <c r="Q296" s="160"/>
      <c r="R296" s="161">
        <f>SUM(R297:R300)</f>
        <v>0</v>
      </c>
      <c r="S296" s="160"/>
      <c r="T296" s="162">
        <f>SUM(T297:T300)</f>
        <v>0</v>
      </c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R296" s="155" t="s">
        <v>150</v>
      </c>
      <c r="AT296" s="163" t="s">
        <v>73</v>
      </c>
      <c r="AU296" s="163" t="s">
        <v>74</v>
      </c>
      <c r="AY296" s="155" t="s">
        <v>127</v>
      </c>
      <c r="BK296" s="164">
        <f>SUM(BK297:BK300)</f>
        <v>0</v>
      </c>
    </row>
    <row r="297" s="2" customFormat="1" ht="16.5" customHeight="1">
      <c r="A297" s="37"/>
      <c r="B297" s="167"/>
      <c r="C297" s="168" t="s">
        <v>521</v>
      </c>
      <c r="D297" s="168" t="s">
        <v>129</v>
      </c>
      <c r="E297" s="169" t="s">
        <v>522</v>
      </c>
      <c r="F297" s="170" t="s">
        <v>523</v>
      </c>
      <c r="G297" s="171" t="s">
        <v>524</v>
      </c>
      <c r="H297" s="172">
        <v>1</v>
      </c>
      <c r="I297" s="173"/>
      <c r="J297" s="174">
        <f>ROUND(I297*H297,2)</f>
        <v>0</v>
      </c>
      <c r="K297" s="175"/>
      <c r="L297" s="38"/>
      <c r="M297" s="176" t="s">
        <v>1</v>
      </c>
      <c r="N297" s="177" t="s">
        <v>39</v>
      </c>
      <c r="O297" s="76"/>
      <c r="P297" s="178">
        <f>O297*H297</f>
        <v>0</v>
      </c>
      <c r="Q297" s="178">
        <v>0</v>
      </c>
      <c r="R297" s="178">
        <f>Q297*H297</f>
        <v>0</v>
      </c>
      <c r="S297" s="178">
        <v>0</v>
      </c>
      <c r="T297" s="179">
        <f>S297*H297</f>
        <v>0</v>
      </c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R297" s="180" t="s">
        <v>525</v>
      </c>
      <c r="AT297" s="180" t="s">
        <v>129</v>
      </c>
      <c r="AU297" s="180" t="s">
        <v>82</v>
      </c>
      <c r="AY297" s="18" t="s">
        <v>127</v>
      </c>
      <c r="BE297" s="181">
        <f>IF(N297="základní",J297,0)</f>
        <v>0</v>
      </c>
      <c r="BF297" s="181">
        <f>IF(N297="snížená",J297,0)</f>
        <v>0</v>
      </c>
      <c r="BG297" s="181">
        <f>IF(N297="zákl. přenesená",J297,0)</f>
        <v>0</v>
      </c>
      <c r="BH297" s="181">
        <f>IF(N297="sníž. přenesená",J297,0)</f>
        <v>0</v>
      </c>
      <c r="BI297" s="181">
        <f>IF(N297="nulová",J297,0)</f>
        <v>0</v>
      </c>
      <c r="BJ297" s="18" t="s">
        <v>82</v>
      </c>
      <c r="BK297" s="181">
        <f>ROUND(I297*H297,2)</f>
        <v>0</v>
      </c>
      <c r="BL297" s="18" t="s">
        <v>525</v>
      </c>
      <c r="BM297" s="180" t="s">
        <v>526</v>
      </c>
    </row>
    <row r="298" s="2" customFormat="1" ht="16.5" customHeight="1">
      <c r="A298" s="37"/>
      <c r="B298" s="167"/>
      <c r="C298" s="168" t="s">
        <v>527</v>
      </c>
      <c r="D298" s="168" t="s">
        <v>129</v>
      </c>
      <c r="E298" s="169" t="s">
        <v>528</v>
      </c>
      <c r="F298" s="170" t="s">
        <v>529</v>
      </c>
      <c r="G298" s="171" t="s">
        <v>524</v>
      </c>
      <c r="H298" s="172">
        <v>1</v>
      </c>
      <c r="I298" s="173"/>
      <c r="J298" s="174">
        <f>ROUND(I298*H298,2)</f>
        <v>0</v>
      </c>
      <c r="K298" s="175"/>
      <c r="L298" s="38"/>
      <c r="M298" s="176" t="s">
        <v>1</v>
      </c>
      <c r="N298" s="177" t="s">
        <v>39</v>
      </c>
      <c r="O298" s="76"/>
      <c r="P298" s="178">
        <f>O298*H298</f>
        <v>0</v>
      </c>
      <c r="Q298" s="178">
        <v>0</v>
      </c>
      <c r="R298" s="178">
        <f>Q298*H298</f>
        <v>0</v>
      </c>
      <c r="S298" s="178">
        <v>0</v>
      </c>
      <c r="T298" s="179">
        <f>S298*H298</f>
        <v>0</v>
      </c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R298" s="180" t="s">
        <v>525</v>
      </c>
      <c r="AT298" s="180" t="s">
        <v>129</v>
      </c>
      <c r="AU298" s="180" t="s">
        <v>82</v>
      </c>
      <c r="AY298" s="18" t="s">
        <v>127</v>
      </c>
      <c r="BE298" s="181">
        <f>IF(N298="základní",J298,0)</f>
        <v>0</v>
      </c>
      <c r="BF298" s="181">
        <f>IF(N298="snížená",J298,0)</f>
        <v>0</v>
      </c>
      <c r="BG298" s="181">
        <f>IF(N298="zákl. přenesená",J298,0)</f>
        <v>0</v>
      </c>
      <c r="BH298" s="181">
        <f>IF(N298="sníž. přenesená",J298,0)</f>
        <v>0</v>
      </c>
      <c r="BI298" s="181">
        <f>IF(N298="nulová",J298,0)</f>
        <v>0</v>
      </c>
      <c r="BJ298" s="18" t="s">
        <v>82</v>
      </c>
      <c r="BK298" s="181">
        <f>ROUND(I298*H298,2)</f>
        <v>0</v>
      </c>
      <c r="BL298" s="18" t="s">
        <v>525</v>
      </c>
      <c r="BM298" s="180" t="s">
        <v>530</v>
      </c>
    </row>
    <row r="299" s="2" customFormat="1" ht="16.5" customHeight="1">
      <c r="A299" s="37"/>
      <c r="B299" s="167"/>
      <c r="C299" s="168" t="s">
        <v>531</v>
      </c>
      <c r="D299" s="168" t="s">
        <v>129</v>
      </c>
      <c r="E299" s="169" t="s">
        <v>532</v>
      </c>
      <c r="F299" s="170" t="s">
        <v>533</v>
      </c>
      <c r="G299" s="171" t="s">
        <v>524</v>
      </c>
      <c r="H299" s="172">
        <v>1</v>
      </c>
      <c r="I299" s="173"/>
      <c r="J299" s="174">
        <f>ROUND(I299*H299,2)</f>
        <v>0</v>
      </c>
      <c r="K299" s="175"/>
      <c r="L299" s="38"/>
      <c r="M299" s="176" t="s">
        <v>1</v>
      </c>
      <c r="N299" s="177" t="s">
        <v>39</v>
      </c>
      <c r="O299" s="76"/>
      <c r="P299" s="178">
        <f>O299*H299</f>
        <v>0</v>
      </c>
      <c r="Q299" s="178">
        <v>0</v>
      </c>
      <c r="R299" s="178">
        <f>Q299*H299</f>
        <v>0</v>
      </c>
      <c r="S299" s="178">
        <v>0</v>
      </c>
      <c r="T299" s="179">
        <f>S299*H299</f>
        <v>0</v>
      </c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R299" s="180" t="s">
        <v>525</v>
      </c>
      <c r="AT299" s="180" t="s">
        <v>129</v>
      </c>
      <c r="AU299" s="180" t="s">
        <v>82</v>
      </c>
      <c r="AY299" s="18" t="s">
        <v>127</v>
      </c>
      <c r="BE299" s="181">
        <f>IF(N299="základní",J299,0)</f>
        <v>0</v>
      </c>
      <c r="BF299" s="181">
        <f>IF(N299="snížená",J299,0)</f>
        <v>0</v>
      </c>
      <c r="BG299" s="181">
        <f>IF(N299="zákl. přenesená",J299,0)</f>
        <v>0</v>
      </c>
      <c r="BH299" s="181">
        <f>IF(N299="sníž. přenesená",J299,0)</f>
        <v>0</v>
      </c>
      <c r="BI299" s="181">
        <f>IF(N299="nulová",J299,0)</f>
        <v>0</v>
      </c>
      <c r="BJ299" s="18" t="s">
        <v>82</v>
      </c>
      <c r="BK299" s="181">
        <f>ROUND(I299*H299,2)</f>
        <v>0</v>
      </c>
      <c r="BL299" s="18" t="s">
        <v>525</v>
      </c>
      <c r="BM299" s="180" t="s">
        <v>534</v>
      </c>
    </row>
    <row r="300" s="2" customFormat="1" ht="16.5" customHeight="1">
      <c r="A300" s="37"/>
      <c r="B300" s="167"/>
      <c r="C300" s="168" t="s">
        <v>535</v>
      </c>
      <c r="D300" s="168" t="s">
        <v>129</v>
      </c>
      <c r="E300" s="169" t="s">
        <v>536</v>
      </c>
      <c r="F300" s="170" t="s">
        <v>537</v>
      </c>
      <c r="G300" s="171" t="s">
        <v>524</v>
      </c>
      <c r="H300" s="172">
        <v>2</v>
      </c>
      <c r="I300" s="173"/>
      <c r="J300" s="174">
        <f>ROUND(I300*H300,2)</f>
        <v>0</v>
      </c>
      <c r="K300" s="175"/>
      <c r="L300" s="38"/>
      <c r="M300" s="217" t="s">
        <v>1</v>
      </c>
      <c r="N300" s="218" t="s">
        <v>39</v>
      </c>
      <c r="O300" s="219"/>
      <c r="P300" s="220">
        <f>O300*H300</f>
        <v>0</v>
      </c>
      <c r="Q300" s="220">
        <v>0</v>
      </c>
      <c r="R300" s="220">
        <f>Q300*H300</f>
        <v>0</v>
      </c>
      <c r="S300" s="220">
        <v>0</v>
      </c>
      <c r="T300" s="221">
        <f>S300*H300</f>
        <v>0</v>
      </c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R300" s="180" t="s">
        <v>525</v>
      </c>
      <c r="AT300" s="180" t="s">
        <v>129</v>
      </c>
      <c r="AU300" s="180" t="s">
        <v>82</v>
      </c>
      <c r="AY300" s="18" t="s">
        <v>127</v>
      </c>
      <c r="BE300" s="181">
        <f>IF(N300="základní",J300,0)</f>
        <v>0</v>
      </c>
      <c r="BF300" s="181">
        <f>IF(N300="snížená",J300,0)</f>
        <v>0</v>
      </c>
      <c r="BG300" s="181">
        <f>IF(N300="zákl. přenesená",J300,0)</f>
        <v>0</v>
      </c>
      <c r="BH300" s="181">
        <f>IF(N300="sníž. přenesená",J300,0)</f>
        <v>0</v>
      </c>
      <c r="BI300" s="181">
        <f>IF(N300="nulová",J300,0)</f>
        <v>0</v>
      </c>
      <c r="BJ300" s="18" t="s">
        <v>82</v>
      </c>
      <c r="BK300" s="181">
        <f>ROUND(I300*H300,2)</f>
        <v>0</v>
      </c>
      <c r="BL300" s="18" t="s">
        <v>525</v>
      </c>
      <c r="BM300" s="180" t="s">
        <v>538</v>
      </c>
    </row>
    <row r="301" s="2" customFormat="1" ht="6.96" customHeight="1">
      <c r="A301" s="37"/>
      <c r="B301" s="59"/>
      <c r="C301" s="60"/>
      <c r="D301" s="60"/>
      <c r="E301" s="60"/>
      <c r="F301" s="60"/>
      <c r="G301" s="60"/>
      <c r="H301" s="60"/>
      <c r="I301" s="60"/>
      <c r="J301" s="60"/>
      <c r="K301" s="60"/>
      <c r="L301" s="38"/>
      <c r="M301" s="37"/>
      <c r="O301" s="37"/>
      <c r="P301" s="37"/>
      <c r="Q301" s="37"/>
      <c r="R301" s="37"/>
      <c r="S301" s="37"/>
      <c r="T301" s="37"/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</row>
  </sheetData>
  <autoFilter ref="C134:K300"/>
  <mergeCells count="9">
    <mergeCell ref="E7:H7"/>
    <mergeCell ref="E9:H9"/>
    <mergeCell ref="E18:H18"/>
    <mergeCell ref="E27:H27"/>
    <mergeCell ref="E85:H85"/>
    <mergeCell ref="E87:H87"/>
    <mergeCell ref="E125:H125"/>
    <mergeCell ref="E127:H12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Kejzar Marek, Ing.</dc:creator>
  <cp:lastModifiedBy>Kejzar Marek, Ing.</cp:lastModifiedBy>
  <dcterms:created xsi:type="dcterms:W3CDTF">2021-07-23T12:28:10Z</dcterms:created>
  <dcterms:modified xsi:type="dcterms:W3CDTF">2021-07-23T12:28:14Z</dcterms:modified>
</cp:coreProperties>
</file>