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Pražská 1. etapa,..." sheetId="2" r:id="rId2"/>
    <sheet name="SO-02 - Pražská 1. etapa,..." sheetId="3" r:id="rId3"/>
    <sheet name="SO-03 - Pražská 1. etapa,..." sheetId="4" r:id="rId4"/>
    <sheet name="SO-04 - Pražská 2. etapa,..." sheetId="5" r:id="rId5"/>
  </sheets>
  <definedNames>
    <definedName name="_xlnm.Print_Area" localSheetId="0">'Rekapitulace stavby'!$D$4:$AO$76,'Rekapitulace stavby'!$C$82:$AQ$99</definedName>
    <definedName name="_xlnm._FilterDatabase" localSheetId="1" hidden="1">'SO-01 - Pražská 1. etapa,...'!$C$128:$K$281</definedName>
    <definedName name="_xlnm.Print_Area" localSheetId="1">'SO-01 - Pražská 1. etapa,...'!$C$82:$J$110,'SO-01 - Pražská 1. etapa,...'!$C$116:$K$281</definedName>
    <definedName name="_xlnm._FilterDatabase" localSheetId="2" hidden="1">'SO-02 - Pražská 1. etapa,...'!$C$128:$K$243</definedName>
    <definedName name="_xlnm.Print_Area" localSheetId="2">'SO-02 - Pražská 1. etapa,...'!$C$82:$J$110,'SO-02 - Pražská 1. etapa,...'!$C$116:$K$243</definedName>
    <definedName name="_xlnm._FilterDatabase" localSheetId="3" hidden="1">'SO-03 - Pražská 1. etapa,...'!$C$128:$K$212</definedName>
    <definedName name="_xlnm.Print_Area" localSheetId="3">'SO-03 - Pražská 1. etapa,...'!$C$82:$J$110,'SO-03 - Pražská 1. etapa,...'!$C$116:$K$212</definedName>
    <definedName name="_xlnm._FilterDatabase" localSheetId="4" hidden="1">'SO-04 - Pražská 2. etapa,...'!$C$128:$K$275</definedName>
    <definedName name="_xlnm.Print_Area" localSheetId="4">'SO-04 - Pražská 2. etapa,...'!$C$82:$J$110,'SO-04 - Pražská 2. etapa,...'!$C$116:$K$275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<sst xmlns="http://schemas.openxmlformats.org/spreadsheetml/2006/main" count="6479" uniqueCount="841">
  <si>
    <t>Export Komplet</t>
  </si>
  <si>
    <t/>
  </si>
  <si>
    <t>2.0</t>
  </si>
  <si>
    <t>ZAMOK</t>
  </si>
  <si>
    <t>False</t>
  </si>
  <si>
    <t>{8d468921-3665-4973-886e-2d1f00169fbd}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</si>
  <si>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</si>
  <si>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</si>
  <si>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</si>
  <si>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</si>
  <si>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</si>
  <si>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</si>
  <si>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</si>
  <si>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</si>
  <si>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20220112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</si>
  <si>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</si>
  <si>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</si>
  <si>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Vrchlabí, oprava vodovodu v ulici Pražská</t>
  </si>
  <si>
    <t>KSO:</t>
  </si>
  <si>
    <t>CC-CZ:</t>
  </si>
  <si>
    <t>Místo:</t>
  </si>
  <si>
    <t xml:space="preserve"> </t>
  </si>
  <si>
    <t>Datum:</t>
  </si>
  <si>
    <t>12. 1. 2022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</si>
  <si>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</si>
  <si>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</si>
  <si>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</si>
  <si>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</si>
  <si>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</si>
  <si>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</si>
  <si>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</si>
  <si>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</si>
  <si>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</si>
  <si>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</si>
  <si>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</si>
  <si>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</si>
  <si>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</si>
  <si>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</si>
  <si>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</si>
  <si>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</si>
  <si>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</si>
  <si>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</si>
  <si>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</si>
  <si>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</si>
  <si>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</si>
  <si>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</si>
  <si>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</si>
  <si>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</si>
  <si>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</si>
  <si>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</si>
  <si>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</si>
  <si>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</si>
  <si>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</si>
  <si>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</si>
  <si>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</si>
  <si>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</si>
  <si>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</si>
  <si>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</si>
  <si>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</si>
  <si>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</si>
  <si>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</si>
  <si>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</si>
  <si>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</si>
  <si>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</si>
  <si>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</si>
  <si>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</si>
  <si>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</si>
  <si>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</si>
  <si>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</si>
  <si>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</si>
  <si>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</si>
  <si>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</si>
  <si>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</si>
  <si>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</si>
  <si>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</si>
  <si>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</si>
  <si>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</si>
  <si>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</si>
  <si>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</si>
  <si>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</si>
  <si>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Pražská 1. etapa, km 0-0,28810</t>
  </si>
  <si>
    <t>STA</t>
  </si>
  <si>
    <t>{b5f31c97-2699-4cb2-a979-be25795b76b7}</t>
  </si>
  <si>
    <t>2</t>
  </si>
  <si>
    <t>SO-02</t>
  </si>
  <si>
    <t>Pražská 1. etapa, Bělopotocká km 0-0,0102</t>
  </si>
  <si>
    <t>{591b31ce-d790-46f4-aa99-50d3213329af}</t>
  </si>
  <si>
    <t>SO-03</t>
  </si>
  <si>
    <t>Pražská 1. etapa, Bělopotocká km 0,0102-0,033</t>
  </si>
  <si>
    <t>{66b476c9-02b3-4411-8705-583d49893608}</t>
  </si>
  <si>
    <t>SO-04</t>
  </si>
  <si>
    <t>Pražská 2. etapa, km 0,2881-0,4548</t>
  </si>
  <si>
    <t>{1f6735d8-6a8f-4b62-9c73-3714ad2a9498}</t>
  </si>
  <si>
    <t>KRYCÍ LIST SOUPISU PRACÍ</t>
  </si>
  <si>
    <t>Objekt:</t>
  </si>
  <si>
    <t>SO-01 - Pražská 1. etapa, km 0-0,28810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</si>
  <si>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</si>
  <si>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</si>
  <si>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</si>
  <si>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</si>
  <si>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</si>
  <si>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</si>
  <si>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</si>
  <si>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</si>
  <si>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</si>
  <si>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</si>
  <si>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</si>
  <si>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</si>
  <si>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</si>
  <si>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</si>
  <si>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</si>
  <si>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</si>
  <si>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</si>
  <si>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</si>
  <si>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</si>
  <si>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</si>
  <si>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</si>
  <si>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</si>
  <si>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</si>
  <si>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</si>
  <si>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</si>
  <si>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</si>
  <si>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</si>
  <si>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</si>
  <si>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</si>
  <si>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</si>
  <si>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</si>
  <si>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</si>
  <si>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</si>
  <si>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</si>
  <si>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</si>
  <si>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</si>
  <si>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</si>
  <si>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</si>
  <si>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</si>
  <si>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CS ÚRS 2022 01</t>
  </si>
  <si>
    <t>4</t>
  </si>
  <si>
    <t>1150358719</t>
  </si>
  <si>
    <t>VV</t>
  </si>
  <si>
    <t>8*2*2</t>
  </si>
  <si>
    <t>113107043</t>
  </si>
  <si>
    <t>Odstranění podkladu živičných tl přes 100 do 150 mm při překopech ručně</t>
  </si>
  <si>
    <t>-1817046673</t>
  </si>
  <si>
    <t>"vodovod" 290*0,8</t>
  </si>
  <si>
    <t>"přípojky" 8*0,8+7*1,5*0,8</t>
  </si>
  <si>
    <t>Součet</t>
  </si>
  <si>
    <t>3</t>
  </si>
  <si>
    <t>113154123</t>
  </si>
  <si>
    <t>Frézování živičného krytu tl 50 mm pruh š přes 0,5 do 1 m pl do 500 m2 bez překážek v trase</t>
  </si>
  <si>
    <t>-55110471</t>
  </si>
  <si>
    <t>"zazubení pod novým povrchem" 74*2</t>
  </si>
  <si>
    <t>"zazubení v místě opravy rýhy" (214)*2+214*2,5+8*2+8*2,5</t>
  </si>
  <si>
    <t>"nový kryt" 74*9</t>
  </si>
  <si>
    <t>129001101</t>
  </si>
  <si>
    <t>Příplatek za ztížení odkopávky nebo prokopávky v blízkosti inženýrských sítí</t>
  </si>
  <si>
    <t>m3</t>
  </si>
  <si>
    <t>-376853658</t>
  </si>
  <si>
    <t>5</t>
  </si>
  <si>
    <t>132354104</t>
  </si>
  <si>
    <t>Hloubení rýh zapažených š do 800 mm v hornině třídy těžitelnosti II skupiny 4 objem přes 100 m3 strojně</t>
  </si>
  <si>
    <t>923877709</t>
  </si>
  <si>
    <t xml:space="preserve">"průměrná hloubka výkopu 1,7 m, přípojky 1,6" </t>
  </si>
  <si>
    <t>"vodovod" 290*0,8*1,7</t>
  </si>
  <si>
    <t>"přípojky" (21,2+1,3+11+8,4)*0,8*1,6</t>
  </si>
  <si>
    <t>6</t>
  </si>
  <si>
    <t>151811131</t>
  </si>
  <si>
    <t>Osazení pažicího boxu hl výkopu do 4 m š do 1,2 m</t>
  </si>
  <si>
    <t>-979328424</t>
  </si>
  <si>
    <t>"vodovod" 290*2*1,7</t>
  </si>
  <si>
    <t>"přípojky" 8*2*1,6+7*1,5*2*1,6</t>
  </si>
  <si>
    <t>7</t>
  </si>
  <si>
    <t>151811231</t>
  </si>
  <si>
    <t>Odstranění pažicího boxu hl výkopu do 4 m š do 1,2 m</t>
  </si>
  <si>
    <t>-1841861719</t>
  </si>
  <si>
    <t>8</t>
  </si>
  <si>
    <t>162751137</t>
  </si>
  <si>
    <t>Vodorovné přemístění přes 9 000 do 10000 m výkopku/sypaniny z horniny třídy těžitelnosti II skupiny 4 a 5</t>
  </si>
  <si>
    <t>1111506125</t>
  </si>
  <si>
    <t>"kompletní výměna zeminy" 448,03</t>
  </si>
  <si>
    <t>9</t>
  </si>
  <si>
    <t>171201221</t>
  </si>
  <si>
    <t>Poplatek za uložení na skládce (skládkovné) zeminy a kamení kód odpadu 17 05 04</t>
  </si>
  <si>
    <t>t</t>
  </si>
  <si>
    <t>-1078141241</t>
  </si>
  <si>
    <t>448,03*1,7</t>
  </si>
  <si>
    <t>10</t>
  </si>
  <si>
    <t>171251201</t>
  </si>
  <si>
    <t>Uložení sypaniny na skládky nebo meziskládky</t>
  </si>
  <si>
    <t>-390155006</t>
  </si>
  <si>
    <t>11</t>
  </si>
  <si>
    <t>174111101</t>
  </si>
  <si>
    <t>Zásyp jam, šachet rýh nebo kolem objektů sypaninou se zhutněním ručně</t>
  </si>
  <si>
    <t>-1335279236</t>
  </si>
  <si>
    <t>448,03-26,55-117,81</t>
  </si>
  <si>
    <t>12</t>
  </si>
  <si>
    <t>M</t>
  </si>
  <si>
    <t>58344171</t>
  </si>
  <si>
    <t>štěrkodrť frakce 0/32</t>
  </si>
  <si>
    <t>603759647</t>
  </si>
  <si>
    <t>303,67*1,9</t>
  </si>
  <si>
    <t>13</t>
  </si>
  <si>
    <t>175151101</t>
  </si>
  <si>
    <t>Obsypání potrubí strojně sypaninou bez prohození, uloženou do 3 m</t>
  </si>
  <si>
    <t>-640770174</t>
  </si>
  <si>
    <t>"vodovod" 290*0,8*0,45</t>
  </si>
  <si>
    <t>"přípojky" (21,2+1,3+11+8,4)*0,8*0,4</t>
  </si>
  <si>
    <t>14</t>
  </si>
  <si>
    <t>58331200</t>
  </si>
  <si>
    <t>štěrkopísek netříděný</t>
  </si>
  <si>
    <t>-1711863041</t>
  </si>
  <si>
    <t>117,81*1,8</t>
  </si>
  <si>
    <t>Vodorovné konstrukce</t>
  </si>
  <si>
    <t>451573111</t>
  </si>
  <si>
    <t>Lože pod potrubí otevřený výkop ze štěrkopísku</t>
  </si>
  <si>
    <t>-1693572528</t>
  </si>
  <si>
    <t>"vodovod" 290*0,8*0,1</t>
  </si>
  <si>
    <t>"přípojky" (21,2+1,3+11+8,4)*0,8*0,1</t>
  </si>
  <si>
    <t>16</t>
  </si>
  <si>
    <t>452313141</t>
  </si>
  <si>
    <t>Podkladní bloky z betonu prostého tř. C 16/20 otevřený výkop</t>
  </si>
  <si>
    <t>-1966711079</t>
  </si>
  <si>
    <t>"dle výkazu bloků" 5*0,09</t>
  </si>
  <si>
    <t>17</t>
  </si>
  <si>
    <t>452353101</t>
  </si>
  <si>
    <t>Bednění podkladních bloků otevřený výkop</t>
  </si>
  <si>
    <t>-1508477903</t>
  </si>
  <si>
    <t>"dle výkazu bloků" 3</t>
  </si>
  <si>
    <t>Komunikace pozemní</t>
  </si>
  <si>
    <t>18</t>
  </si>
  <si>
    <t>566901162</t>
  </si>
  <si>
    <t>Vyspravení podkladu po překopech inženýrských sítí plochy do 15 m2 obalovaným kamenivem ACP (OK) tl. 150 mm</t>
  </si>
  <si>
    <t>392929058</t>
  </si>
  <si>
    <t>"pod novým povrchem" 74*2</t>
  </si>
  <si>
    <t>"v místě opravy rýhy" 214*2+8*2</t>
  </si>
  <si>
    <t>19</t>
  </si>
  <si>
    <t>566901172</t>
  </si>
  <si>
    <t>Vyspravení podkladu po překopech inženýrských sítí plochy do 15 m2 směsí stmelenou cementem SC 20/25 tl 150 mm</t>
  </si>
  <si>
    <t>1007744898</t>
  </si>
  <si>
    <t>"pod novým povrchem" 74*1</t>
  </si>
  <si>
    <t>"v místě opravy rýhy" 214*1+8*1</t>
  </si>
  <si>
    <t>20</t>
  </si>
  <si>
    <t>572340111</t>
  </si>
  <si>
    <t>Vyspravení krytu komunikací po překopech pl do 15 m2 asfaltovým betonem ACO (AB) tl přes 30 do 50 mm</t>
  </si>
  <si>
    <t>63619479</t>
  </si>
  <si>
    <t>"v místě opravy rýhy" 214*2,5+8*2,5</t>
  </si>
  <si>
    <t>572370111</t>
  </si>
  <si>
    <t>Vyspravení krytu komunikací po překopech pl do 15 m2 dlažbou velkou do lože z kameniva</t>
  </si>
  <si>
    <t>-764973167</t>
  </si>
  <si>
    <t>22</t>
  </si>
  <si>
    <t>573231106</t>
  </si>
  <si>
    <t>Postřik živičný spojovací ze silniční emulze v množství 0,30 kg/m2</t>
  </si>
  <si>
    <t>-204379842</t>
  </si>
  <si>
    <t>"pod obnoveným krytem" 74*9</t>
  </si>
  <si>
    <t>23</t>
  </si>
  <si>
    <t>577144211</t>
  </si>
  <si>
    <t>Asfaltový beton vrstva obrusná ACO 11 (ABS) tř. II tl 50 mm š do 3 m z nemodifikovaného asfaltu</t>
  </si>
  <si>
    <t>723851872</t>
  </si>
  <si>
    <t>Trubní vedení</t>
  </si>
  <si>
    <t>24</t>
  </si>
  <si>
    <t>851261131</t>
  </si>
  <si>
    <t>Montáž potrubí z trub litinových hrdlových s integrovaným těsněním otevřený výkop DN 100</t>
  </si>
  <si>
    <t>m</t>
  </si>
  <si>
    <t>474486398</t>
  </si>
  <si>
    <t>275</t>
  </si>
  <si>
    <t>25</t>
  </si>
  <si>
    <t>55251400</t>
  </si>
  <si>
    <t>trouba vodovodní litinová hrdlová s PUR výstelkou DN 100</t>
  </si>
  <si>
    <t>-1149604335</t>
  </si>
  <si>
    <t>285</t>
  </si>
  <si>
    <t>26</t>
  </si>
  <si>
    <t>851311131</t>
  </si>
  <si>
    <t>Montáž potrubí z trub litinových hrdlových s integrovaným těsněním otevřený výkop DN 150</t>
  </si>
  <si>
    <t>1327273165</t>
  </si>
  <si>
    <t>27</t>
  </si>
  <si>
    <t>55251401</t>
  </si>
  <si>
    <t>trouba vodovodní litinová hrdlová s pur výstelkou DN 150</t>
  </si>
  <si>
    <t>2017070780</t>
  </si>
  <si>
    <t>28</t>
  </si>
  <si>
    <t>857261131</t>
  </si>
  <si>
    <t>Montáž litinových tvarovek jednoosých hrdlových otevřený výkop s integrovaným těsněním DN 100</t>
  </si>
  <si>
    <t>kus</t>
  </si>
  <si>
    <t>1507849518</t>
  </si>
  <si>
    <t>29</t>
  </si>
  <si>
    <t>319510041</t>
  </si>
  <si>
    <t>potrubní spojka waga hrdlo hrdlo  DN 100</t>
  </si>
  <si>
    <t>2077795662</t>
  </si>
  <si>
    <t>30</t>
  </si>
  <si>
    <t>55253929</t>
  </si>
  <si>
    <t>koleno hrdlové z tvárné litiny,práškový epoxid tl 250µm MMK-kus DN 100-30°</t>
  </si>
  <si>
    <t>1459878223</t>
  </si>
  <si>
    <t>31</t>
  </si>
  <si>
    <t>55253905</t>
  </si>
  <si>
    <t>koleno hrdlové z tvárné litiny,práškový epoxid tl 250µm MMK-kus DN 100-11,25°</t>
  </si>
  <si>
    <t>1769497638</t>
  </si>
  <si>
    <t>32</t>
  </si>
  <si>
    <t>55253893</t>
  </si>
  <si>
    <t>tvarovka přírubová s hrdlem z tvárné litiny,práškový epoxid tl 250µm EU-kus dl 130mm DN 100</t>
  </si>
  <si>
    <t>-1037276536</t>
  </si>
  <si>
    <t>33</t>
  </si>
  <si>
    <t>55253490</t>
  </si>
  <si>
    <t>tvarovka přírubová litinová s hladkým koncem,práškový epoxid tl 250µm F-kus DN 100</t>
  </si>
  <si>
    <t>1549398354</t>
  </si>
  <si>
    <t>34</t>
  </si>
  <si>
    <t>857311131</t>
  </si>
  <si>
    <t>Montáž litinových tvarovek jednoosých hrdlových otevřený výkop s integrovaným těsněním DN 150</t>
  </si>
  <si>
    <t>284975393</t>
  </si>
  <si>
    <t>35</t>
  </si>
  <si>
    <t>319510061</t>
  </si>
  <si>
    <t>potrubní spojka waga hrdlo hrdlo  DN 150</t>
  </si>
  <si>
    <t>239892286</t>
  </si>
  <si>
    <t>36</t>
  </si>
  <si>
    <t>55253919</t>
  </si>
  <si>
    <t>koleno hrdlové z tvárné litiny,práškový epoxid tl 250µm MMK-kus DN 150-22,5°</t>
  </si>
  <si>
    <t>-664616172</t>
  </si>
  <si>
    <t>37</t>
  </si>
  <si>
    <t>55253492</t>
  </si>
  <si>
    <t>tvarovka přírubová litinová s hladkým koncem,práškový epoxid tl 250µm F-kus DN 150</t>
  </si>
  <si>
    <t>-64939700</t>
  </si>
  <si>
    <t>38</t>
  </si>
  <si>
    <t>55253617</t>
  </si>
  <si>
    <t>přechod přírubový litinový PN10/16 FFR-kus dl 200mm DN 150/100</t>
  </si>
  <si>
    <t>-958238697</t>
  </si>
  <si>
    <t>39</t>
  </si>
  <si>
    <t>857313131</t>
  </si>
  <si>
    <t>Montáž litinových tvarovek odbočných hrdlových otevřený výkop s integrovaným těsněním DN 150</t>
  </si>
  <si>
    <t>-1685003290</t>
  </si>
  <si>
    <t>40</t>
  </si>
  <si>
    <t>55253528</t>
  </si>
  <si>
    <t>tvarovka přírubová litinová s přírubovou odbočkou,práškový epoxid tl 250µm T-kus DN 150/100</t>
  </si>
  <si>
    <t>1701475050</t>
  </si>
  <si>
    <t>41</t>
  </si>
  <si>
    <t>871161141</t>
  </si>
  <si>
    <t>Montáž potrubí z PE100 SDR 11 otevřený výkop svařovaných na tupo D 32 x 3,0 mm</t>
  </si>
  <si>
    <t>-2006844282</t>
  </si>
  <si>
    <t>42</t>
  </si>
  <si>
    <t>28613170</t>
  </si>
  <si>
    <t>trubka vodovodní PE100 SDR11 se signalizační vrstvou 32x3,0mm</t>
  </si>
  <si>
    <t>635889047</t>
  </si>
  <si>
    <t>21,6748768472906*1,015 'Přepočtené koeficientem množství</t>
  </si>
  <si>
    <t>43</t>
  </si>
  <si>
    <t>871171141</t>
  </si>
  <si>
    <t>Montáž potrubí z PE100 SDR 11 otevřený výkop svařovaných na tupo D 40 x 3,7 mm</t>
  </si>
  <si>
    <t>554892341</t>
  </si>
  <si>
    <t>44</t>
  </si>
  <si>
    <t>28613171</t>
  </si>
  <si>
    <t>trubka vodovodní PE100 SDR11 se signalizační vrstvou 40x3,7mm</t>
  </si>
  <si>
    <t>1179389720</t>
  </si>
  <si>
    <t>1,97044334975369*1,015 'Přepočtené koeficientem množství</t>
  </si>
  <si>
    <t>45</t>
  </si>
  <si>
    <t>871181141</t>
  </si>
  <si>
    <t>Montáž potrubí z PE100 SDR 11 otevřený výkop svařovaných na tupo D 50 x 4,6 mm</t>
  </si>
  <si>
    <t>2086729203</t>
  </si>
  <si>
    <t>46</t>
  </si>
  <si>
    <t>28613172</t>
  </si>
  <si>
    <t>trubka vodovodní PE100 SDR11 se signalizační vrstvou 50x4,6mm</t>
  </si>
  <si>
    <t>-2018605933</t>
  </si>
  <si>
    <t>47</t>
  </si>
  <si>
    <t>871211141</t>
  </si>
  <si>
    <t>Montáž potrubí z PE100 SDR 11 otevřený výkop svařovaných na tupo D 63 x 5,8 mm</t>
  </si>
  <si>
    <t>-1521739569</t>
  </si>
  <si>
    <t>48</t>
  </si>
  <si>
    <t>28613173</t>
  </si>
  <si>
    <t>trubka vodovodní PE100 SDR11 se signalizační vrstvou 63x5,8mm</t>
  </si>
  <si>
    <t>-1198683057</t>
  </si>
  <si>
    <t>8,86699507389163*1,015 'Přepočtené koeficientem množství</t>
  </si>
  <si>
    <t>49</t>
  </si>
  <si>
    <t>891181112</t>
  </si>
  <si>
    <t>Montáž vodovodních šoupátek otevřený výkop do DN 40</t>
  </si>
  <si>
    <t>-2129518745</t>
  </si>
  <si>
    <t>8+1+2</t>
  </si>
  <si>
    <t>50</t>
  </si>
  <si>
    <t>42221300</t>
  </si>
  <si>
    <t>šoupátko pitná voda litina GGG 50 krátká stavební dl PN10/16 DN do 40x140mm</t>
  </si>
  <si>
    <t>584690298</t>
  </si>
  <si>
    <t>75</t>
  </si>
  <si>
    <t>891211112</t>
  </si>
  <si>
    <t>Montáž vodovodních šoupátek otevřený výkop DN 50</t>
  </si>
  <si>
    <t>309424106</t>
  </si>
  <si>
    <t>76</t>
  </si>
  <si>
    <t>42221301</t>
  </si>
  <si>
    <t>šoupátko pitná voda litina GGG 50 krátká stavební dl PN10/16 DN 50x150mm</t>
  </si>
  <si>
    <t>490199518</t>
  </si>
  <si>
    <t>51</t>
  </si>
  <si>
    <t>42291352</t>
  </si>
  <si>
    <t>poklop litinový šoupátkový pro zemní soupravy osazení do terénu a do vozovky</t>
  </si>
  <si>
    <t>2136703456</t>
  </si>
  <si>
    <t>77</t>
  </si>
  <si>
    <t>891261112</t>
  </si>
  <si>
    <t>Montáž vodovodních šoupátek otevřený výkop DN 100</t>
  </si>
  <si>
    <t>1199741507</t>
  </si>
  <si>
    <t>78</t>
  </si>
  <si>
    <t>42221304</t>
  </si>
  <si>
    <t>šoupátko pitná voda litina GGG 50 krátká stavební dl PN10/16 DN 100x190mm</t>
  </si>
  <si>
    <t>1075489352</t>
  </si>
  <si>
    <t>52</t>
  </si>
  <si>
    <t>891269111</t>
  </si>
  <si>
    <t>Montáž navrtávacích pasů na potrubí z jakýchkoli trub DN 100</t>
  </si>
  <si>
    <t>-625076129</t>
  </si>
  <si>
    <t>53</t>
  </si>
  <si>
    <t>42271414</t>
  </si>
  <si>
    <t>pás navrtávací z tvárné litiny DN 100, pro litinové a ocelové potrubí, se závitovým výstupem 1",5/4",6/4",2"</t>
  </si>
  <si>
    <t>-495799138</t>
  </si>
  <si>
    <t>79</t>
  </si>
  <si>
    <t>891311112</t>
  </si>
  <si>
    <t>Montáž vodovodních šoupátek otevřený výkop DN 150</t>
  </si>
  <si>
    <t>1692782336</t>
  </si>
  <si>
    <t>80</t>
  </si>
  <si>
    <t>42221306</t>
  </si>
  <si>
    <t>šoupátko pitná voda litina GGG 50 krátká stavební dl PN10/16 DN 150x210mm</t>
  </si>
  <si>
    <t>2015439401</t>
  </si>
  <si>
    <t>54</t>
  </si>
  <si>
    <t>892271111</t>
  </si>
  <si>
    <t>Tlaková zkouška vodou potrubí DN 100 nebo 125</t>
  </si>
  <si>
    <t>2126278197</t>
  </si>
  <si>
    <t>55</t>
  </si>
  <si>
    <t>892273122</t>
  </si>
  <si>
    <t>Proplach a dezinfekce vodovodního potrubí DN od 80 do 125</t>
  </si>
  <si>
    <t>1892378139</t>
  </si>
  <si>
    <t>56</t>
  </si>
  <si>
    <t>892351111</t>
  </si>
  <si>
    <t>Tlaková zkouška vodou potrubí DN 150 nebo 200</t>
  </si>
  <si>
    <t>-373422424</t>
  </si>
  <si>
    <t>57</t>
  </si>
  <si>
    <t>892353122</t>
  </si>
  <si>
    <t>Proplach a dezinfekce vodovodního potrubí DN 150 nebo 200</t>
  </si>
  <si>
    <t>2094243556</t>
  </si>
  <si>
    <t>58</t>
  </si>
  <si>
    <t>892372111</t>
  </si>
  <si>
    <t>Zabezpečení konců potrubí DN do 300 při tlakových zkouškách vodou</t>
  </si>
  <si>
    <t>-883858712</t>
  </si>
  <si>
    <t>59</t>
  </si>
  <si>
    <t>899721111</t>
  </si>
  <si>
    <t>Signalizační vodič DN do 150 mm na potrubí</t>
  </si>
  <si>
    <t>811737999</t>
  </si>
  <si>
    <t>275+14+22</t>
  </si>
  <si>
    <t>60</t>
  </si>
  <si>
    <t>899722112</t>
  </si>
  <si>
    <t>Krytí potrubí z plastů výstražnou fólií z PVC 25 cm</t>
  </si>
  <si>
    <t>-1688624218</t>
  </si>
  <si>
    <t>61</t>
  </si>
  <si>
    <t>899990001</t>
  </si>
  <si>
    <t>Provizorní vodovod po dobu výstavby DN 50</t>
  </si>
  <si>
    <t>66328618</t>
  </si>
  <si>
    <t>62</t>
  </si>
  <si>
    <t>899990002</t>
  </si>
  <si>
    <t>Provizorní přípojka délky 20 m DN 25 po dobu výstavby včetně připojení</t>
  </si>
  <si>
    <t>1630295835</t>
  </si>
  <si>
    <t>Ostatní konstrukce a práce, bourání</t>
  </si>
  <si>
    <t>63</t>
  </si>
  <si>
    <t>919732211</t>
  </si>
  <si>
    <t>Styčná spára napojení nového živičného povrchu na stávající za tepla š 15 mm hl 25 mm s prořezáním</t>
  </si>
  <si>
    <t>-868415012</t>
  </si>
  <si>
    <t>"napojení stávajících asfaltů" 9*2</t>
  </si>
  <si>
    <t>"napojení v místě opravy rýhy" 214*2+82+5</t>
  </si>
  <si>
    <t>64</t>
  </si>
  <si>
    <t>919735112</t>
  </si>
  <si>
    <t>Řezání stávajícího živičného krytu hl přes 50 do 100 mm</t>
  </si>
  <si>
    <t>-853108636</t>
  </si>
  <si>
    <t>"vodovod" 290*2+2</t>
  </si>
  <si>
    <t>"přípojky" 8*2+7*1,5*2</t>
  </si>
  <si>
    <t>"stávající kryt pro napojení nového povrchu" 9*2</t>
  </si>
  <si>
    <t>997</t>
  </si>
  <si>
    <t>Přesun sutě</t>
  </si>
  <si>
    <t>65</t>
  </si>
  <si>
    <t>997221551</t>
  </si>
  <si>
    <t>Vodorovná doprava suti ze sypkých materiálů do 1 km - uložení frézovaného asfaltu na skládce investora</t>
  </si>
  <si>
    <t>-1107256618</t>
  </si>
  <si>
    <t>66</t>
  </si>
  <si>
    <t>997221559</t>
  </si>
  <si>
    <t>Příplatek ZKD 1 km u vodorovné dopravy suti ze sypkých materiálů</t>
  </si>
  <si>
    <t>2137917341</t>
  </si>
  <si>
    <t>294,99*4 'Přepočtené koeficientem množství</t>
  </si>
  <si>
    <t>998</t>
  </si>
  <si>
    <t>Přesun hmot</t>
  </si>
  <si>
    <t>67</t>
  </si>
  <si>
    <t>998273102</t>
  </si>
  <si>
    <t>Přesun hmot pro trubní vedení z trub litinových otevřený výkop</t>
  </si>
  <si>
    <t>-307720484</t>
  </si>
  <si>
    <t>VRN</t>
  </si>
  <si>
    <t>Vedlejší rozpočtové náklady</t>
  </si>
  <si>
    <t>VRN1</t>
  </si>
  <si>
    <t>Průzkumné, geodetické a projektové práce</t>
  </si>
  <si>
    <t>68</t>
  </si>
  <si>
    <t>012103000</t>
  </si>
  <si>
    <t>Geodetické práce před výstavbou</t>
  </si>
  <si>
    <t>…</t>
  </si>
  <si>
    <t>CS ÚRS 2021 01</t>
  </si>
  <si>
    <t>1024</t>
  </si>
  <si>
    <t>815744042</t>
  </si>
  <si>
    <t>69</t>
  </si>
  <si>
    <t>012203000</t>
  </si>
  <si>
    <t>Geodetické práce při provádění stavby</t>
  </si>
  <si>
    <t>1643181056</t>
  </si>
  <si>
    <t>70</t>
  </si>
  <si>
    <t>012303000</t>
  </si>
  <si>
    <t>Geodetické práce po výstavbě</t>
  </si>
  <si>
    <t>250302427</t>
  </si>
  <si>
    <t>71</t>
  </si>
  <si>
    <t>013254000</t>
  </si>
  <si>
    <t>Dokumentace skutečného provedení stavby</t>
  </si>
  <si>
    <t>392757645</t>
  </si>
  <si>
    <t>VRN3</t>
  </si>
  <si>
    <t>Zařízení staveniště</t>
  </si>
  <si>
    <t>72</t>
  </si>
  <si>
    <t>034103000</t>
  </si>
  <si>
    <t>Oplocení staveniště</t>
  </si>
  <si>
    <t>-938333561</t>
  </si>
  <si>
    <t>VRN4</t>
  </si>
  <si>
    <t>Inženýrská činnost</t>
  </si>
  <si>
    <t>73</t>
  </si>
  <si>
    <t>043154000</t>
  </si>
  <si>
    <t>Zkoušky hutnicí</t>
  </si>
  <si>
    <t>1608722864</t>
  </si>
  <si>
    <t>VRN7</t>
  </si>
  <si>
    <t>Provozní vlivy</t>
  </si>
  <si>
    <t>74</t>
  </si>
  <si>
    <t>076103001</t>
  </si>
  <si>
    <t>Křížení se sítěmi ostatních správců (elektro, plyn) - projednání omezení</t>
  </si>
  <si>
    <t>1922046353</t>
  </si>
  <si>
    <t>SO-02 - Pražská 1. etapa, Bělopotocká km 0-0,0102</t>
  </si>
  <si>
    <t>-407456938</t>
  </si>
  <si>
    <t>2,5*2</t>
  </si>
  <si>
    <t>-126516048</t>
  </si>
  <si>
    <t>"vodovod" 10,2*0,8</t>
  </si>
  <si>
    <t>"přípojky" 3,2*0,8</t>
  </si>
  <si>
    <t>-1556910525</t>
  </si>
  <si>
    <t>"zazubení v místě opravy rýhy" 11*2+11*2,5+3,2*2+3,2*2,5</t>
  </si>
  <si>
    <t>-490716494</t>
  </si>
  <si>
    <t>935261185</t>
  </si>
  <si>
    <t>"vodovod" 11*0,8*1,7</t>
  </si>
  <si>
    <t>"přípojky" 6*0,8*1,6</t>
  </si>
  <si>
    <t>-2051445706</t>
  </si>
  <si>
    <t>"vodovod" 11*2*1,7</t>
  </si>
  <si>
    <t>"přípojky" 6*2*1,6</t>
  </si>
  <si>
    <t>-1811254125</t>
  </si>
  <si>
    <t>100779950</t>
  </si>
  <si>
    <t>"kompletní výměna zeminy" 22,64</t>
  </si>
  <si>
    <t>-1081422988</t>
  </si>
  <si>
    <t>22,64*1,7</t>
  </si>
  <si>
    <t>1600839509</t>
  </si>
  <si>
    <t>-204121268</t>
  </si>
  <si>
    <t>22,64-1,36-5,44</t>
  </si>
  <si>
    <t>1795767667</t>
  </si>
  <si>
    <t>15,84*1,9</t>
  </si>
  <si>
    <t>1028067517</t>
  </si>
  <si>
    <t>"vodovod" 11*0,8*0,4</t>
  </si>
  <si>
    <t>"přípojky" 6*0,8*0,4</t>
  </si>
  <si>
    <t>-2060327718</t>
  </si>
  <si>
    <t>5,44*1,8</t>
  </si>
  <si>
    <t>-1399379481</t>
  </si>
  <si>
    <t>"vodovod" 11*0,8*0,1</t>
  </si>
  <si>
    <t>"přípojky" 6*0,8*0,1</t>
  </si>
  <si>
    <t>-1644515052</t>
  </si>
  <si>
    <t>"dle výkazu bloků" 1*0,09</t>
  </si>
  <si>
    <t>-1989256912</t>
  </si>
  <si>
    <t>"dle výkazu bloků" 0,5</t>
  </si>
  <si>
    <t>-1798007107</t>
  </si>
  <si>
    <t>"v místě opravy rýhy" 11*2+3,5*2</t>
  </si>
  <si>
    <t>132964869</t>
  </si>
  <si>
    <t>"v místě opravy rýhy" 11*1+3,5*1</t>
  </si>
  <si>
    <t>1232297524</t>
  </si>
  <si>
    <t>"v místě opravy rýhy" 11*2,5+3,5*2,5</t>
  </si>
  <si>
    <t>-813786619</t>
  </si>
  <si>
    <t>-10950427</t>
  </si>
  <si>
    <t>"v místě opravy rýhy" 11*2,5+3*2,5</t>
  </si>
  <si>
    <t>851241131</t>
  </si>
  <si>
    <t>Montáž potrubí z trub litinových hrdlových s integrovaným těsněním otevřený výkop DN 80</t>
  </si>
  <si>
    <t>802998366</t>
  </si>
  <si>
    <t>55253000</t>
  </si>
  <si>
    <t>trouba vodovodní litinová hrdlová s výstelkou PUR dl 6m DN 80</t>
  </si>
  <si>
    <t>-1340757703</t>
  </si>
  <si>
    <t>10,8910891089109*1,01 'Přepočtené koeficientem množství</t>
  </si>
  <si>
    <t>857241131</t>
  </si>
  <si>
    <t>Montáž litinových tvarovek jednoosých hrdlových otevřený výkop s integrovaným těsněním DN 80</t>
  </si>
  <si>
    <t>-1930762096</t>
  </si>
  <si>
    <t>31951003</t>
  </si>
  <si>
    <t>potrubní spojka jištěná proti posuvu waga  DN 80</t>
  </si>
  <si>
    <t>-361427002</t>
  </si>
  <si>
    <t>55253892</t>
  </si>
  <si>
    <t>tvarovka přírubová s hrdlem z tvárné litiny,práškový epoxid tl 250µm EU-kus dl 130mm DN 80</t>
  </si>
  <si>
    <t>-1573146697</t>
  </si>
  <si>
    <t>857263131</t>
  </si>
  <si>
    <t>Montáž litinových tvarovek odbočných hrdlových otevřený výkop s integrovaným těsněním DN 100</t>
  </si>
  <si>
    <t>-1739227525</t>
  </si>
  <si>
    <t>55253816</t>
  </si>
  <si>
    <t>tvarovka hrdlová s hrdlovou odbočkou z tvárné litiny,práškový epoxid tl 250µm MMB-kus DN 150/100</t>
  </si>
  <si>
    <t>-1763638556</t>
  </si>
  <si>
    <t>-1130421194</t>
  </si>
  <si>
    <t>715878490</t>
  </si>
  <si>
    <t>5,91133004926108*1,015 'Přepočtené koeficientem množství</t>
  </si>
  <si>
    <t>-579172681</t>
  </si>
  <si>
    <t>šoupátko pitná voda litina GGG 50 krátká stavební dl PN10/16 do DN 40x140mm</t>
  </si>
  <si>
    <t>521958485</t>
  </si>
  <si>
    <t>-1974613218</t>
  </si>
  <si>
    <t>891241112</t>
  </si>
  <si>
    <t>Montáž vodovodních šoupátek otevřený výkop DN 80</t>
  </si>
  <si>
    <t>-1534361204</t>
  </si>
  <si>
    <t>42221303</t>
  </si>
  <si>
    <t>šoupátko pitná voda litina GGG 50 krátká stavební dl PN10/16 DN 80x180mm</t>
  </si>
  <si>
    <t>-91693424</t>
  </si>
  <si>
    <t>891249111</t>
  </si>
  <si>
    <t>Montáž navrtávacích pasů na potrubí z jakýchkoli trub do DN 80</t>
  </si>
  <si>
    <t>1174104377</t>
  </si>
  <si>
    <t>42271412</t>
  </si>
  <si>
    <t>pás navrtávací z tvárné litiny DN 80, pro litinové a ocelové potrubí, se závitovým výstupem 1",5/4",6/4",2"</t>
  </si>
  <si>
    <t>-1506690460</t>
  </si>
  <si>
    <t>892241111</t>
  </si>
  <si>
    <t>Tlaková zkouška vodou potrubí DN do 80</t>
  </si>
  <si>
    <t>-1470193206</t>
  </si>
  <si>
    <t>844636621</t>
  </si>
  <si>
    <t>-1873325859</t>
  </si>
  <si>
    <t>2019506853</t>
  </si>
  <si>
    <t>11+6</t>
  </si>
  <si>
    <t>-1217715751</t>
  </si>
  <si>
    <t>1843869754</t>
  </si>
  <si>
    <t>"vodovod" 11*2+2</t>
  </si>
  <si>
    <t>"přípojky" 3,5*1,5*2</t>
  </si>
  <si>
    <t>315806327</t>
  </si>
  <si>
    <t>-1978933355</t>
  </si>
  <si>
    <t>1180987977</t>
  </si>
  <si>
    <t>12,07*4 'Přepočtené koeficientem množství</t>
  </si>
  <si>
    <t>-609649671</t>
  </si>
  <si>
    <t>-2137127512</t>
  </si>
  <si>
    <t>2016904814</t>
  </si>
  <si>
    <t>-51286742</t>
  </si>
  <si>
    <t>-1105888785</t>
  </si>
  <si>
    <t>1742918495</t>
  </si>
  <si>
    <t>998222321</t>
  </si>
  <si>
    <t>-1820690150</t>
  </si>
  <si>
    <t>SO-03 - Pražská 1. etapa, Bělopotocká km 0,0102-0,033</t>
  </si>
  <si>
    <t>-1640393861</t>
  </si>
  <si>
    <t>"vodovod" 23*0,8</t>
  </si>
  <si>
    <t>-1534035854</t>
  </si>
  <si>
    <t>"zazubení pod novým povrchem" 23*2</t>
  </si>
  <si>
    <t>"nový kryt" 23*7</t>
  </si>
  <si>
    <t>-1160385952</t>
  </si>
  <si>
    <t>-37388121</t>
  </si>
  <si>
    <t>"vodovod" 23*0,8*1,7</t>
  </si>
  <si>
    <t>1548324840</t>
  </si>
  <si>
    <t>"vodovod" 23*2*1,7</t>
  </si>
  <si>
    <t>2006545943</t>
  </si>
  <si>
    <t>-1236584424</t>
  </si>
  <si>
    <t>"kompletní výměna zeminy" 31,28</t>
  </si>
  <si>
    <t>358983076</t>
  </si>
  <si>
    <t>31,28*1,7</t>
  </si>
  <si>
    <t>1178305891</t>
  </si>
  <si>
    <t>2046203522</t>
  </si>
  <si>
    <t>31,28-1,84-7,36</t>
  </si>
  <si>
    <t>1708793264</t>
  </si>
  <si>
    <t>22,08*1,9</t>
  </si>
  <si>
    <t>1957398815</t>
  </si>
  <si>
    <t>"vodovod" 23*0,8*0,4</t>
  </si>
  <si>
    <t>-778296575</t>
  </si>
  <si>
    <t>1913471056</t>
  </si>
  <si>
    <t>"vodovod" 23*0,8*0,1</t>
  </si>
  <si>
    <t>1411477423</t>
  </si>
  <si>
    <t>1930372401</t>
  </si>
  <si>
    <t>-1608721942</t>
  </si>
  <si>
    <t>"pod novým povrchem" 23*2</t>
  </si>
  <si>
    <t>-1175607996</t>
  </si>
  <si>
    <t>"pod novým povrchem" 23*1</t>
  </si>
  <si>
    <t>-276696249</t>
  </si>
  <si>
    <t>"v místě opravy rýhy" 23*2</t>
  </si>
  <si>
    <t>"pod obnoveným krytem" 23*7</t>
  </si>
  <si>
    <t>1321904164</t>
  </si>
  <si>
    <t>2125145225</t>
  </si>
  <si>
    <t>trouba vodovodní litinová hrdlová s PUR výstelkou dl 6m DN 80</t>
  </si>
  <si>
    <t>-80442354</t>
  </si>
  <si>
    <t>22,7722772277228*1,01 'Přepočtené koeficientem množství</t>
  </si>
  <si>
    <t>-327861643</t>
  </si>
  <si>
    <t>-1385925260</t>
  </si>
  <si>
    <t>55253928</t>
  </si>
  <si>
    <t>koleno hrdlové z tvárné litiny,práškový epoxid tl 250µm MMK-kus DN 80-30°</t>
  </si>
  <si>
    <t>-53879095</t>
  </si>
  <si>
    <t>52855938</t>
  </si>
  <si>
    <t>1732853533</t>
  </si>
  <si>
    <t>-806068635</t>
  </si>
  <si>
    <t>-1506332313</t>
  </si>
  <si>
    <t>546816587</t>
  </si>
  <si>
    <t>2016942706</t>
  </si>
  <si>
    <t>7*2</t>
  </si>
  <si>
    <t>-385304721</t>
  </si>
  <si>
    <t>"vodovod" 23*2+2</t>
  </si>
  <si>
    <t>-1583779808</t>
  </si>
  <si>
    <t>-797118290</t>
  </si>
  <si>
    <t>29,64*4 'Přepočtené koeficientem množství</t>
  </si>
  <si>
    <t>262128833</t>
  </si>
  <si>
    <t>-1274940102</t>
  </si>
  <si>
    <t>1161268928</t>
  </si>
  <si>
    <t>-557639252</t>
  </si>
  <si>
    <t>577103022</t>
  </si>
  <si>
    <t>1231263144</t>
  </si>
  <si>
    <t>-1491625774</t>
  </si>
  <si>
    <t>-1523105047</t>
  </si>
  <si>
    <t>SO-04 - Pražská 2. etapa, km 0,2881-0,4548</t>
  </si>
  <si>
    <t>2135582622</t>
  </si>
  <si>
    <t>67*2*0,2</t>
  </si>
  <si>
    <t>611647367</t>
  </si>
  <si>
    <t>"vodovod" (109+38+21+5,3)*0,8</t>
  </si>
  <si>
    <t>"přípojky" 67*0,8*0,8</t>
  </si>
  <si>
    <t>1520032291</t>
  </si>
  <si>
    <t>"zazubení v místě opravy rýhy" (109+38+21+5,3)*2+(109+38+21)*2,5+67*0,8*2+67*0,8*2,5</t>
  </si>
  <si>
    <t>487955696</t>
  </si>
  <si>
    <t>824928250</t>
  </si>
  <si>
    <t>"vodovod" (109+38+21+5,3)*0,8*1,7</t>
  </si>
  <si>
    <t>"přípojky" (67)*0,8*1,6</t>
  </si>
  <si>
    <t>2115640510</t>
  </si>
  <si>
    <t>"vodovod" (109+38+21+5,3)*2*1,7</t>
  </si>
  <si>
    <t>"přípojky" (67)*2*1,6</t>
  </si>
  <si>
    <t>-447730158</t>
  </si>
  <si>
    <t>-1357204654</t>
  </si>
  <si>
    <t>"kompletní výměna zeminy" 321,45</t>
  </si>
  <si>
    <t>-1912333064</t>
  </si>
  <si>
    <t>321,45*1,7</t>
  </si>
  <si>
    <t>703382916</t>
  </si>
  <si>
    <t>-2019123872</t>
  </si>
  <si>
    <t>321,45-19,22-76,9</t>
  </si>
  <si>
    <t>-7577609</t>
  </si>
  <si>
    <t>208,27*1,9</t>
  </si>
  <si>
    <t>1614508778</t>
  </si>
  <si>
    <t>"vodovod" (109+38+21+5,3)*0,8*0,4</t>
  </si>
  <si>
    <t>"přípojky" (67)*0,8*0,4</t>
  </si>
  <si>
    <t>-2025949933</t>
  </si>
  <si>
    <t>76,9*1,8</t>
  </si>
  <si>
    <t>1238292598</t>
  </si>
  <si>
    <t>"vodovod" (109+38+21+5,3)*0,8*0,1</t>
  </si>
  <si>
    <t>"přípojky" (67)*0,8*0,1</t>
  </si>
  <si>
    <t>1874306164</t>
  </si>
  <si>
    <t>"dle výkazu bloků" 3*0,09</t>
  </si>
  <si>
    <t>134382499</t>
  </si>
  <si>
    <t>"dle výkazu bloků" 1,5</t>
  </si>
  <si>
    <t>1772259573</t>
  </si>
  <si>
    <t>"v místě opravy rýhy" 174*2+67*0,8*2</t>
  </si>
  <si>
    <t>-228297543</t>
  </si>
  <si>
    <t>"v místě opravy rýhy" 174*1+67*0,8*1</t>
  </si>
  <si>
    <t>1308704194</t>
  </si>
  <si>
    <t>"v místě opravy rýhy" 174*2,5+67*0,8*2,5</t>
  </si>
  <si>
    <t>-1078940646</t>
  </si>
  <si>
    <t>67*0,2*2</t>
  </si>
  <si>
    <t>-1898945858</t>
  </si>
  <si>
    <t>"v místě opravy rýhy" 174*2,5+67*0,8*2,5+174*2+67*0,8*2</t>
  </si>
  <si>
    <t>-586008007</t>
  </si>
  <si>
    <t>trouba vodovodní litinová hrdlová Pz dl 6m s výstelkou PUR DN 80</t>
  </si>
  <si>
    <t>1584698878</t>
  </si>
  <si>
    <t>37,6237623762376*1,01 'Přepočtené koeficientem množství</t>
  </si>
  <si>
    <t>1111765471</t>
  </si>
  <si>
    <t>109+5,3</t>
  </si>
  <si>
    <t>trouba vodovodní litinová hrdlová s výstelkou PUR DN 100</t>
  </si>
  <si>
    <t>131448947</t>
  </si>
  <si>
    <t>115</t>
  </si>
  <si>
    <t>-858214577</t>
  </si>
  <si>
    <t>55253489</t>
  </si>
  <si>
    <t>tvarovka přírubová litinová s hladkým koncem,práškový epoxid tl 250µm F-kus DN 80</t>
  </si>
  <si>
    <t>-1397889834</t>
  </si>
  <si>
    <t>60815086</t>
  </si>
  <si>
    <t>55253247</t>
  </si>
  <si>
    <t>trouba přírubová litinová vodovodní  PN10/16 DN 80 dl 1000mm</t>
  </si>
  <si>
    <t>-558288298</t>
  </si>
  <si>
    <t>55254047</t>
  </si>
  <si>
    <t>koleno 90° s patkou přírubové litinové vodovodní N-kus PN10/40 DN 80</t>
  </si>
  <si>
    <t>1914173356</t>
  </si>
  <si>
    <t>63126202</t>
  </si>
  <si>
    <t>spojka svěrná kompozitní přímá pro PE potrubí d32</t>
  </si>
  <si>
    <t>1029647371</t>
  </si>
  <si>
    <t>55251901</t>
  </si>
  <si>
    <t>t-kus 90° svěrný litinový pro PE potrubí d32-32</t>
  </si>
  <si>
    <t>-771915767</t>
  </si>
  <si>
    <t>857251151</t>
  </si>
  <si>
    <t>Montáž litinových tvarovek jednoosých hrdlo/příruba otevřený výkop s těsnícím spojem DN/OD 90</t>
  </si>
  <si>
    <t>-1427071989</t>
  </si>
  <si>
    <t>55253612</t>
  </si>
  <si>
    <t>přechod přírubový,práškový epoxid tl 250µm FFR-kus litinový dl 200mm DN 100/80</t>
  </si>
  <si>
    <t>-359780665</t>
  </si>
  <si>
    <t>857253151</t>
  </si>
  <si>
    <t>Montáž litinových tvarovek odbočných hrdlo/příruba otevřený výkop s těsnícím spojem DN/OD 90</t>
  </si>
  <si>
    <t>622897369</t>
  </si>
  <si>
    <t>55250714</t>
  </si>
  <si>
    <t>tvarovka přírubová s přírubovou odbočkou T-DN 100x100 PN10-16 natural</t>
  </si>
  <si>
    <t>-904821037</t>
  </si>
  <si>
    <t>55250713</t>
  </si>
  <si>
    <t>tvarovka přírubová s přírubovou odbočkou T-DN 80x80 PN10-16-25-40 natural</t>
  </si>
  <si>
    <t>304078497</t>
  </si>
  <si>
    <t>-1836642685</t>
  </si>
  <si>
    <t>-2013982098</t>
  </si>
  <si>
    <t>55253485</t>
  </si>
  <si>
    <t>zaslepovací příruba  DN 80 s vrtáním DN 32</t>
  </si>
  <si>
    <t>793959574</t>
  </si>
  <si>
    <t>-1088649355</t>
  </si>
  <si>
    <t>-1854942125</t>
  </si>
  <si>
    <t>-1402911422</t>
  </si>
  <si>
    <t>54,1871921182266*1,015 'Přepočtené koeficientem množství</t>
  </si>
  <si>
    <t>-889817869</t>
  </si>
  <si>
    <t>11+12</t>
  </si>
  <si>
    <t>-652905594</t>
  </si>
  <si>
    <t>23,6453201970443*1,015 'Přepočtené koeficientem množství</t>
  </si>
  <si>
    <t>138459878</t>
  </si>
  <si>
    <t>801128981</t>
  </si>
  <si>
    <t>-1680250903</t>
  </si>
  <si>
    <t>6+3+1</t>
  </si>
  <si>
    <t>226376383</t>
  </si>
  <si>
    <t>1890276678</t>
  </si>
  <si>
    <t>10+1+2</t>
  </si>
  <si>
    <t>379221225</t>
  </si>
  <si>
    <t>-315291599</t>
  </si>
  <si>
    <t>891247212</t>
  </si>
  <si>
    <t>Montáž hydrantů nadzemních DN 80</t>
  </si>
  <si>
    <t>1734119838</t>
  </si>
  <si>
    <t>42273680</t>
  </si>
  <si>
    <t>hydrant nadzemní litinový tuhý DN 80 PN 16 dvojitý uzávěr s koulí krycí v 1000mm</t>
  </si>
  <si>
    <t>1469455598</t>
  </si>
  <si>
    <t>-851790317</t>
  </si>
  <si>
    <t>202636691</t>
  </si>
  <si>
    <t>-827141600</t>
  </si>
  <si>
    <t>4+3+1</t>
  </si>
  <si>
    <t>887603523</t>
  </si>
  <si>
    <t>-1822387610</t>
  </si>
  <si>
    <t>38+20,3</t>
  </si>
  <si>
    <t>1046356294</t>
  </si>
  <si>
    <t>109+6</t>
  </si>
  <si>
    <t>1710876756</t>
  </si>
  <si>
    <t>58,3+115</t>
  </si>
  <si>
    <t>548709729</t>
  </si>
  <si>
    <t>-1853837379</t>
  </si>
  <si>
    <t>"vodovod" (109+38+21+5,3)</t>
  </si>
  <si>
    <t>"přípojky" (67)</t>
  </si>
  <si>
    <t>-1631428726</t>
  </si>
  <si>
    <t>1664855461</t>
  </si>
  <si>
    <t>"vodovod" (109+38+21+5,3)*2+4</t>
  </si>
  <si>
    <t>"přípojky" (67)*0,8*2+8</t>
  </si>
  <si>
    <t>-413187405</t>
  </si>
  <si>
    <t>-759563388</t>
  </si>
  <si>
    <t>-272662547</t>
  </si>
  <si>
    <t>180,38*4 'Přepočtené koeficientem množství</t>
  </si>
  <si>
    <t>-1055389624</t>
  </si>
  <si>
    <t>-377004701</t>
  </si>
  <si>
    <t>-1313184347</t>
  </si>
  <si>
    <t>-458795403</t>
  </si>
  <si>
    <t>-456094403</t>
  </si>
  <si>
    <t>1119001604</t>
  </si>
  <si>
    <t>-1588195203</t>
  </si>
  <si>
    <t>1329705177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</si>
</sst>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26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26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26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26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26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20220112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Vrchlabí, oprava vodovodu v ulici Pražská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pans="1:91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'SO-01 - Pražská 1. etapa,...'!J30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'SO-01 - Pražská 1. etapa,...'!P129</f>
        <v>0</v>
      </c>
      <c r="AV95" s="128">
        <f>'SO-01 - Pražská 1. etapa,...'!J33</f>
        <v>0</v>
      </c>
      <c r="AW95" s="128">
        <f>'SO-01 - Pražská 1. etapa,...'!J34</f>
        <v>0</v>
      </c>
      <c r="AX95" s="128">
        <f>'SO-01 - Pražská 1. etapa,...'!J35</f>
        <v>0</v>
      </c>
      <c r="AY95" s="128">
        <f>'SO-01 - Pražská 1. etapa,...'!J36</f>
        <v>0</v>
      </c>
      <c r="AZ95" s="128">
        <f>'SO-01 - Pražská 1. etapa,...'!F33</f>
        <v>0</v>
      </c>
      <c r="BA95" s="128">
        <f>'SO-01 - Pražská 1. etapa,...'!F34</f>
        <v>0</v>
      </c>
      <c r="BB95" s="128">
        <f>'SO-01 - Pražská 1. etapa,...'!F35</f>
        <v>0</v>
      </c>
      <c r="BC95" s="128">
        <f>'SO-01 - Pražská 1. etapa,...'!F36</f>
        <v>0</v>
      </c>
      <c r="BD95" s="130">
        <f>'SO-01 - Pražská 1. etapa,...'!F37</f>
        <v>0</v>
      </c>
      <c r="BE95" s="7"/>
      <c r="BT95" s="131" t="s">
        <v>8</v>
      </c>
      <c r="BV95" s="131" t="s">
        <v>76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24.75" customHeight="1">
      <c r="A96" s="119" t="s">
        <v>78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'SO-02 - Pražská 1. etapa,...'!J30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81</v>
      </c>
      <c r="AR96" s="126"/>
      <c r="AS96" s="127">
        <v>0</v>
      </c>
      <c r="AT96" s="128">
        <f>ROUND(SUM(AV96:AW96),2)</f>
        <v>0</v>
      </c>
      <c r="AU96" s="129">
        <f>'SO-02 - Pražská 1. etapa,...'!P129</f>
        <v>0</v>
      </c>
      <c r="AV96" s="128">
        <f>'SO-02 - Pražská 1. etapa,...'!J33</f>
        <v>0</v>
      </c>
      <c r="AW96" s="128">
        <f>'SO-02 - Pražská 1. etapa,...'!J34</f>
        <v>0</v>
      </c>
      <c r="AX96" s="128">
        <f>'SO-02 - Pražská 1. etapa,...'!J35</f>
        <v>0</v>
      </c>
      <c r="AY96" s="128">
        <f>'SO-02 - Pražská 1. etapa,...'!J36</f>
        <v>0</v>
      </c>
      <c r="AZ96" s="128">
        <f>'SO-02 - Pražská 1. etapa,...'!F33</f>
        <v>0</v>
      </c>
      <c r="BA96" s="128">
        <f>'SO-02 - Pražská 1. etapa,...'!F34</f>
        <v>0</v>
      </c>
      <c r="BB96" s="128">
        <f>'SO-02 - Pražská 1. etapa,...'!F35</f>
        <v>0</v>
      </c>
      <c r="BC96" s="128">
        <f>'SO-02 - Pražská 1. etapa,...'!F36</f>
        <v>0</v>
      </c>
      <c r="BD96" s="130">
        <f>'SO-02 - Pražská 1. etapa,...'!F37</f>
        <v>0</v>
      </c>
      <c r="BE96" s="7"/>
      <c r="BT96" s="131" t="s">
        <v>8</v>
      </c>
      <c r="BV96" s="131" t="s">
        <v>76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24.75" customHeight="1">
      <c r="A97" s="119" t="s">
        <v>78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'SO-03 - Pražská 1. etapa,...'!J30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81</v>
      </c>
      <c r="AR97" s="126"/>
      <c r="AS97" s="127">
        <v>0</v>
      </c>
      <c r="AT97" s="128">
        <f>ROUND(SUM(AV97:AW97),2)</f>
        <v>0</v>
      </c>
      <c r="AU97" s="129">
        <f>'SO-03 - Pražská 1. etapa,...'!P129</f>
        <v>0</v>
      </c>
      <c r="AV97" s="128">
        <f>'SO-03 - Pražská 1. etapa,...'!J33</f>
        <v>0</v>
      </c>
      <c r="AW97" s="128">
        <f>'SO-03 - Pražská 1. etapa,...'!J34</f>
        <v>0</v>
      </c>
      <c r="AX97" s="128">
        <f>'SO-03 - Pražská 1. etapa,...'!J35</f>
        <v>0</v>
      </c>
      <c r="AY97" s="128">
        <f>'SO-03 - Pražská 1. etapa,...'!J36</f>
        <v>0</v>
      </c>
      <c r="AZ97" s="128">
        <f>'SO-03 - Pražská 1. etapa,...'!F33</f>
        <v>0</v>
      </c>
      <c r="BA97" s="128">
        <f>'SO-03 - Pražská 1. etapa,...'!F34</f>
        <v>0</v>
      </c>
      <c r="BB97" s="128">
        <f>'SO-03 - Pražská 1. etapa,...'!F35</f>
        <v>0</v>
      </c>
      <c r="BC97" s="128">
        <f>'SO-03 - Pražská 1. etapa,...'!F36</f>
        <v>0</v>
      </c>
      <c r="BD97" s="130">
        <f>'SO-03 - Pražská 1. etapa,...'!F37</f>
        <v>0</v>
      </c>
      <c r="BE97" s="7"/>
      <c r="BT97" s="131" t="s">
        <v>8</v>
      </c>
      <c r="BV97" s="131" t="s">
        <v>76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78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'SO-04 - Pražská 2. etapa,...'!J30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81</v>
      </c>
      <c r="AR98" s="126"/>
      <c r="AS98" s="132">
        <v>0</v>
      </c>
      <c r="AT98" s="133">
        <f>ROUND(SUM(AV98:AW98),2)</f>
        <v>0</v>
      </c>
      <c r="AU98" s="134">
        <f>'SO-04 - Pražská 2. etapa,...'!P129</f>
        <v>0</v>
      </c>
      <c r="AV98" s="133">
        <f>'SO-04 - Pražská 2. etapa,...'!J33</f>
        <v>0</v>
      </c>
      <c r="AW98" s="133">
        <f>'SO-04 - Pražská 2. etapa,...'!J34</f>
        <v>0</v>
      </c>
      <c r="AX98" s="133">
        <f>'SO-04 - Pražská 2. etapa,...'!J35</f>
        <v>0</v>
      </c>
      <c r="AY98" s="133">
        <f>'SO-04 - Pražská 2. etapa,...'!J36</f>
        <v>0</v>
      </c>
      <c r="AZ98" s="133">
        <f>'SO-04 - Pražská 2. etapa,...'!F33</f>
        <v>0</v>
      </c>
      <c r="BA98" s="133">
        <f>'SO-04 - Pražská 2. etapa,...'!F34</f>
        <v>0</v>
      </c>
      <c r="BB98" s="133">
        <f>'SO-04 - Pražská 2. etapa,...'!F35</f>
        <v>0</v>
      </c>
      <c r="BC98" s="133">
        <f>'SO-04 - Pražská 2. etapa,...'!F36</f>
        <v>0</v>
      </c>
      <c r="BD98" s="135">
        <f>'SO-04 - Pražská 2. etapa,...'!F37</f>
        <v>0</v>
      </c>
      <c r="BE98" s="7"/>
      <c r="BT98" s="131" t="s">
        <v>8</v>
      </c>
      <c r="BV98" s="131" t="s">
        <v>76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1 - Pražská 1. etapa,...'!C2" display="/"/>
    <hyperlink ref="A96" location="'SO-02 - Pražská 1. etapa,...'!C2" display="/"/>
    <hyperlink ref="A97" location="'SO-03 - Pražská 1. etapa,...'!C2" display="/"/>
    <hyperlink ref="A98" location="'SO-04 - Pražská 2. etapa,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93</v>
      </c>
      <c r="L4" s="20"/>
      <c r="M4" s="139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Vrchlabí, oprava vodovodu v ulici Pražská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38</v>
      </c>
      <c r="E33" s="140" t="s">
        <v>39</v>
      </c>
      <c r="F33" s="154">
        <f>ROUND((SUM(BE129:BE281)),2)</f>
        <v>0</v>
      </c>
      <c r="G33" s="38"/>
      <c r="H33" s="38"/>
      <c r="I33" s="155">
        <v>0.21</v>
      </c>
      <c r="J33" s="154">
        <f>ROUND(((SUM(BE129:BE281))*I33),2)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40</v>
      </c>
      <c r="F34" s="154">
        <f>ROUND((SUM(BF129:BF281)),2)</f>
        <v>0</v>
      </c>
      <c r="G34" s="38"/>
      <c r="H34" s="38"/>
      <c r="I34" s="155">
        <v>0.15</v>
      </c>
      <c r="J34" s="154">
        <f>ROUND(((SUM(BF129:BF281))*I34),2)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ROUND((SUM(BG129:BG281)),2)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ROUND((SUM(BH129:BH281)),2)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ROUND((SUM(BI129:BI281)),2)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Vrchlabí, oprava vodovodu v ulici Pražská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SO-01 - Pražská 1. etapa, km 0-0,28810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J179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J200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J254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J264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J268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J270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J271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J276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J278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J280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Vrchlabí, oprava vodovodu v ulici Pražská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SO-01 - Pražská 1. etapa, km 0-0,28810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12. 1. 2022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115</v>
      </c>
      <c r="D128" s="194" t="s">
        <v>59</v>
      </c>
      <c r="E128" s="194" t="s">
        <v>55</v>
      </c>
      <c r="F128" s="194" t="s">
        <v>56</v>
      </c>
      <c r="G128" s="194" t="s">
        <v>116</v>
      </c>
      <c r="H128" s="194" t="s">
        <v>117</v>
      </c>
      <c r="I128" s="194" t="s">
        <v>118</v>
      </c>
      <c r="J128" s="194" t="s">
        <v>98</v>
      </c>
      <c r="K128" s="195" t="s">
        <v>119</v>
      </c>
      <c r="L128" s="196"/>
      <c r="M128" s="100" t="s">
        <v>1</v>
      </c>
      <c r="N128" s="101" t="s">
        <v>38</v>
      </c>
      <c r="O128" s="101" t="s">
        <v>120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2" t="s">
        <v>125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126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P130+P270</f>
        <v>0</v>
      </c>
      <c r="Q129" s="104"/>
      <c r="R129" s="199">
        <f>R130+R270</f>
        <v>28.410228297</v>
      </c>
      <c r="S129" s="104"/>
      <c r="T129" s="200">
        <f>T130+T270</f>
        <v>294.9886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100</v>
      </c>
      <c r="BK129" s="201">
        <f>BK130+BK270</f>
        <v>0</v>
      </c>
    </row>
    <row r="130" spans="1:63" s="12" customFormat="1" ht="25.9" customHeight="1">
      <c r="A130" s="12"/>
      <c r="B130" s="202"/>
      <c r="C130" s="203"/>
      <c r="D130" s="204" t="s">
        <v>73</v>
      </c>
      <c r="E130" s="205" t="s">
        <v>127</v>
      </c>
      <c r="F130" s="205" t="s">
        <v>128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P131+P170+P179+P200+P254+P264+P268</f>
        <v>0</v>
      </c>
      <c r="Q130" s="210"/>
      <c r="R130" s="211">
        <f>R131+R170+R179+R200+R254+R264+R268</f>
        <v>28.410228297</v>
      </c>
      <c r="S130" s="210"/>
      <c r="T130" s="212">
        <f>T131+T170+T179+T200+T254+T264+T268</f>
        <v>294.9886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</v>
      </c>
      <c r="AT130" s="214" t="s">
        <v>73</v>
      </c>
      <c r="AU130" s="214" t="s">
        <v>74</v>
      </c>
      <c r="AY130" s="213" t="s">
        <v>129</v>
      </c>
      <c r="BK130" s="215">
        <f>BK131+BK170+BK179+BK200+BK254+BK264+BK268</f>
        <v>0</v>
      </c>
    </row>
    <row r="131" spans="1:63" s="12" customFormat="1" ht="22.8" customHeight="1">
      <c r="A131" s="12"/>
      <c r="B131" s="202"/>
      <c r="C131" s="203"/>
      <c r="D131" s="204" t="s">
        <v>73</v>
      </c>
      <c r="E131" s="216" t="s">
        <v>8</v>
      </c>
      <c r="F131" s="216" t="s">
        <v>130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SUM(P132:P169)</f>
        <v>0</v>
      </c>
      <c r="Q131" s="210"/>
      <c r="R131" s="211">
        <f>SUM(R132:R169)</f>
        <v>0.698287472</v>
      </c>
      <c r="S131" s="210"/>
      <c r="T131" s="212">
        <f>SUM(T132:T169)</f>
        <v>294.8038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</v>
      </c>
      <c r="AT131" s="214" t="s">
        <v>73</v>
      </c>
      <c r="AU131" s="214" t="s">
        <v>8</v>
      </c>
      <c r="AY131" s="213" t="s">
        <v>129</v>
      </c>
      <c r="BK131" s="215">
        <f>SUM(BK132:BK169)</f>
        <v>0</v>
      </c>
    </row>
    <row r="132" spans="1:65" s="2" customFormat="1" ht="24.15" customHeight="1">
      <c r="A132" s="38"/>
      <c r="B132" s="39"/>
      <c r="C132" s="218" t="s">
        <v>8</v>
      </c>
      <c r="D132" s="218" t="s">
        <v>131</v>
      </c>
      <c r="E132" s="219" t="s">
        <v>132</v>
      </c>
      <c r="F132" s="220" t="s">
        <v>133</v>
      </c>
      <c r="G132" s="221" t="s">
        <v>134</v>
      </c>
      <c r="H132" s="222">
        <v>32</v>
      </c>
      <c r="I132" s="223"/>
      <c r="J132" s="222">
        <f>ROUND(I132*H132,0)</f>
        <v>0</v>
      </c>
      <c r="K132" s="220" t="s">
        <v>135</v>
      </c>
      <c r="L132" s="44"/>
      <c r="M132" s="224" t="s">
        <v>1</v>
      </c>
      <c r="N132" s="225" t="s">
        <v>39</v>
      </c>
      <c r="O132" s="91"/>
      <c r="P132" s="226">
        <f>O132*H132</f>
        <v>0</v>
      </c>
      <c r="Q132" s="226">
        <v>0</v>
      </c>
      <c r="R132" s="226">
        <f>Q132*H132</f>
        <v>0</v>
      </c>
      <c r="S132" s="226">
        <v>0.26</v>
      </c>
      <c r="T132" s="227">
        <f>S132*H132</f>
        <v>8.32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136</v>
      </c>
      <c r="AT132" s="228" t="s">
        <v>131</v>
      </c>
      <c r="AU132" s="228" t="s">
        <v>83</v>
      </c>
      <c r="AY132" s="17" t="s">
        <v>129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</v>
      </c>
      <c r="BK132" s="229">
        <f>ROUND(I132*H132,0)</f>
        <v>0</v>
      </c>
      <c r="BL132" s="17" t="s">
        <v>136</v>
      </c>
      <c r="BM132" s="228" t="s">
        <v>137</v>
      </c>
    </row>
    <row r="133" spans="1:51" s="13" customFormat="1" ht="12">
      <c r="A133" s="13"/>
      <c r="B133" s="230"/>
      <c r="C133" s="231"/>
      <c r="D133" s="232" t="s">
        <v>138</v>
      </c>
      <c r="E133" s="233" t="s">
        <v>1</v>
      </c>
      <c r="F133" s="234" t="s">
        <v>139</v>
      </c>
      <c r="G133" s="231"/>
      <c r="H133" s="235">
        <v>32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138</v>
      </c>
      <c r="AU133" s="241" t="s">
        <v>83</v>
      </c>
      <c r="AV133" s="13" t="s">
        <v>83</v>
      </c>
      <c r="AW133" s="13" t="s">
        <v>31</v>
      </c>
      <c r="AX133" s="13" t="s">
        <v>8</v>
      </c>
      <c r="AY133" s="241" t="s">
        <v>129</v>
      </c>
    </row>
    <row r="134" spans="1:65" s="2" customFormat="1" ht="24.15" customHeight="1">
      <c r="A134" s="38"/>
      <c r="B134" s="39"/>
      <c r="C134" s="218" t="s">
        <v>83</v>
      </c>
      <c r="D134" s="218" t="s">
        <v>131</v>
      </c>
      <c r="E134" s="219" t="s">
        <v>140</v>
      </c>
      <c r="F134" s="220" t="s">
        <v>141</v>
      </c>
      <c r="G134" s="221" t="s">
        <v>134</v>
      </c>
      <c r="H134" s="222">
        <v>246.8</v>
      </c>
      <c r="I134" s="223"/>
      <c r="J134" s="222">
        <f>ROUND(I134*H134,0)</f>
        <v>0</v>
      </c>
      <c r="K134" s="220" t="s">
        <v>135</v>
      </c>
      <c r="L134" s="44"/>
      <c r="M134" s="224" t="s">
        <v>1</v>
      </c>
      <c r="N134" s="225" t="s">
        <v>39</v>
      </c>
      <c r="O134" s="91"/>
      <c r="P134" s="226">
        <f>O134*H134</f>
        <v>0</v>
      </c>
      <c r="Q134" s="226">
        <v>0</v>
      </c>
      <c r="R134" s="226">
        <f>Q134*H134</f>
        <v>0</v>
      </c>
      <c r="S134" s="226">
        <v>0.316</v>
      </c>
      <c r="T134" s="227">
        <f>S134*H134</f>
        <v>77.9888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136</v>
      </c>
      <c r="AT134" s="228" t="s">
        <v>131</v>
      </c>
      <c r="AU134" s="228" t="s">
        <v>83</v>
      </c>
      <c r="AY134" s="17" t="s">
        <v>129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</v>
      </c>
      <c r="BK134" s="229">
        <f>ROUND(I134*H134,0)</f>
        <v>0</v>
      </c>
      <c r="BL134" s="17" t="s">
        <v>136</v>
      </c>
      <c r="BM134" s="228" t="s">
        <v>142</v>
      </c>
    </row>
    <row r="135" spans="1:51" s="13" customFormat="1" ht="12">
      <c r="A135" s="13"/>
      <c r="B135" s="230"/>
      <c r="C135" s="231"/>
      <c r="D135" s="232" t="s">
        <v>138</v>
      </c>
      <c r="E135" s="233" t="s">
        <v>1</v>
      </c>
      <c r="F135" s="234" t="s">
        <v>143</v>
      </c>
      <c r="G135" s="231"/>
      <c r="H135" s="235">
        <v>232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138</v>
      </c>
      <c r="AU135" s="241" t="s">
        <v>83</v>
      </c>
      <c r="AV135" s="13" t="s">
        <v>83</v>
      </c>
      <c r="AW135" s="13" t="s">
        <v>31</v>
      </c>
      <c r="AX135" s="13" t="s">
        <v>74</v>
      </c>
      <c r="AY135" s="241" t="s">
        <v>129</v>
      </c>
    </row>
    <row r="136" spans="1:51" s="13" customFormat="1" ht="12">
      <c r="A136" s="13"/>
      <c r="B136" s="230"/>
      <c r="C136" s="231"/>
      <c r="D136" s="232" t="s">
        <v>138</v>
      </c>
      <c r="E136" s="233" t="s">
        <v>1</v>
      </c>
      <c r="F136" s="234" t="s">
        <v>144</v>
      </c>
      <c r="G136" s="231"/>
      <c r="H136" s="235">
        <v>14.8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138</v>
      </c>
      <c r="AU136" s="241" t="s">
        <v>83</v>
      </c>
      <c r="AV136" s="13" t="s">
        <v>83</v>
      </c>
      <c r="AW136" s="13" t="s">
        <v>31</v>
      </c>
      <c r="AX136" s="13" t="s">
        <v>74</v>
      </c>
      <c r="AY136" s="241" t="s">
        <v>129</v>
      </c>
    </row>
    <row r="137" spans="1:51" s="14" customFormat="1" ht="12">
      <c r="A137" s="14"/>
      <c r="B137" s="242"/>
      <c r="C137" s="243"/>
      <c r="D137" s="232" t="s">
        <v>138</v>
      </c>
      <c r="E137" s="244" t="s">
        <v>1</v>
      </c>
      <c r="F137" s="245" t="s">
        <v>145</v>
      </c>
      <c r="G137" s="243"/>
      <c r="H137" s="246">
        <v>246.8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138</v>
      </c>
      <c r="AU137" s="252" t="s">
        <v>83</v>
      </c>
      <c r="AV137" s="14" t="s">
        <v>136</v>
      </c>
      <c r="AW137" s="14" t="s">
        <v>31</v>
      </c>
      <c r="AX137" s="14" t="s">
        <v>8</v>
      </c>
      <c r="AY137" s="252" t="s">
        <v>129</v>
      </c>
    </row>
    <row r="138" spans="1:65" s="2" customFormat="1" ht="33" customHeight="1">
      <c r="A138" s="38"/>
      <c r="B138" s="39"/>
      <c r="C138" s="218" t="s">
        <v>146</v>
      </c>
      <c r="D138" s="218" t="s">
        <v>131</v>
      </c>
      <c r="E138" s="219" t="s">
        <v>147</v>
      </c>
      <c r="F138" s="220" t="s">
        <v>148</v>
      </c>
      <c r="G138" s="221" t="s">
        <v>134</v>
      </c>
      <c r="H138" s="222">
        <v>1813</v>
      </c>
      <c r="I138" s="223"/>
      <c r="J138" s="222">
        <f>ROUND(I138*H138,0)</f>
        <v>0</v>
      </c>
      <c r="K138" s="220" t="s">
        <v>135</v>
      </c>
      <c r="L138" s="44"/>
      <c r="M138" s="224" t="s">
        <v>1</v>
      </c>
      <c r="N138" s="225" t="s">
        <v>39</v>
      </c>
      <c r="O138" s="91"/>
      <c r="P138" s="226">
        <f>O138*H138</f>
        <v>0</v>
      </c>
      <c r="Q138" s="226">
        <v>5E-05</v>
      </c>
      <c r="R138" s="226">
        <f>Q138*H138</f>
        <v>0.09065000000000001</v>
      </c>
      <c r="S138" s="226">
        <v>0.115</v>
      </c>
      <c r="T138" s="227">
        <f>S138*H138</f>
        <v>208.495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136</v>
      </c>
      <c r="AT138" s="228" t="s">
        <v>131</v>
      </c>
      <c r="AU138" s="228" t="s">
        <v>83</v>
      </c>
      <c r="AY138" s="17" t="s">
        <v>129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</v>
      </c>
      <c r="BK138" s="229">
        <f>ROUND(I138*H138,0)</f>
        <v>0</v>
      </c>
      <c r="BL138" s="17" t="s">
        <v>136</v>
      </c>
      <c r="BM138" s="228" t="s">
        <v>149</v>
      </c>
    </row>
    <row r="139" spans="1:51" s="13" customFormat="1" ht="12">
      <c r="A139" s="13"/>
      <c r="B139" s="230"/>
      <c r="C139" s="231"/>
      <c r="D139" s="232" t="s">
        <v>138</v>
      </c>
      <c r="E139" s="233" t="s">
        <v>1</v>
      </c>
      <c r="F139" s="234" t="s">
        <v>150</v>
      </c>
      <c r="G139" s="231"/>
      <c r="H139" s="235">
        <v>148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138</v>
      </c>
      <c r="AU139" s="241" t="s">
        <v>83</v>
      </c>
      <c r="AV139" s="13" t="s">
        <v>83</v>
      </c>
      <c r="AW139" s="13" t="s">
        <v>31</v>
      </c>
      <c r="AX139" s="13" t="s">
        <v>74</v>
      </c>
      <c r="AY139" s="241" t="s">
        <v>129</v>
      </c>
    </row>
    <row r="140" spans="1:51" s="13" customFormat="1" ht="12">
      <c r="A140" s="13"/>
      <c r="B140" s="230"/>
      <c r="C140" s="231"/>
      <c r="D140" s="232" t="s">
        <v>138</v>
      </c>
      <c r="E140" s="233" t="s">
        <v>1</v>
      </c>
      <c r="F140" s="234" t="s">
        <v>151</v>
      </c>
      <c r="G140" s="231"/>
      <c r="H140" s="235">
        <v>999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138</v>
      </c>
      <c r="AU140" s="241" t="s">
        <v>83</v>
      </c>
      <c r="AV140" s="13" t="s">
        <v>83</v>
      </c>
      <c r="AW140" s="13" t="s">
        <v>31</v>
      </c>
      <c r="AX140" s="13" t="s">
        <v>74</v>
      </c>
      <c r="AY140" s="241" t="s">
        <v>129</v>
      </c>
    </row>
    <row r="141" spans="1:51" s="13" customFormat="1" ht="12">
      <c r="A141" s="13"/>
      <c r="B141" s="230"/>
      <c r="C141" s="231"/>
      <c r="D141" s="232" t="s">
        <v>138</v>
      </c>
      <c r="E141" s="233" t="s">
        <v>1</v>
      </c>
      <c r="F141" s="234" t="s">
        <v>152</v>
      </c>
      <c r="G141" s="231"/>
      <c r="H141" s="235">
        <v>666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138</v>
      </c>
      <c r="AU141" s="241" t="s">
        <v>83</v>
      </c>
      <c r="AV141" s="13" t="s">
        <v>83</v>
      </c>
      <c r="AW141" s="13" t="s">
        <v>31</v>
      </c>
      <c r="AX141" s="13" t="s">
        <v>74</v>
      </c>
      <c r="AY141" s="241" t="s">
        <v>129</v>
      </c>
    </row>
    <row r="142" spans="1:51" s="14" customFormat="1" ht="12">
      <c r="A142" s="14"/>
      <c r="B142" s="242"/>
      <c r="C142" s="243"/>
      <c r="D142" s="232" t="s">
        <v>138</v>
      </c>
      <c r="E142" s="244" t="s">
        <v>1</v>
      </c>
      <c r="F142" s="245" t="s">
        <v>145</v>
      </c>
      <c r="G142" s="243"/>
      <c r="H142" s="246">
        <v>1813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138</v>
      </c>
      <c r="AU142" s="252" t="s">
        <v>83</v>
      </c>
      <c r="AV142" s="14" t="s">
        <v>136</v>
      </c>
      <c r="AW142" s="14" t="s">
        <v>31</v>
      </c>
      <c r="AX142" s="14" t="s">
        <v>8</v>
      </c>
      <c r="AY142" s="252" t="s">
        <v>129</v>
      </c>
    </row>
    <row r="143" spans="1:65" s="2" customFormat="1" ht="24.15" customHeight="1">
      <c r="A143" s="38"/>
      <c r="B143" s="39"/>
      <c r="C143" s="218" t="s">
        <v>136</v>
      </c>
      <c r="D143" s="218" t="s">
        <v>131</v>
      </c>
      <c r="E143" s="219" t="s">
        <v>153</v>
      </c>
      <c r="F143" s="220" t="s">
        <v>154</v>
      </c>
      <c r="G143" s="221" t="s">
        <v>155</v>
      </c>
      <c r="H143" s="222">
        <v>448.03</v>
      </c>
      <c r="I143" s="223"/>
      <c r="J143" s="222">
        <f>ROUND(I143*H143,0)</f>
        <v>0</v>
      </c>
      <c r="K143" s="220" t="s">
        <v>135</v>
      </c>
      <c r="L143" s="44"/>
      <c r="M143" s="224" t="s">
        <v>1</v>
      </c>
      <c r="N143" s="225" t="s">
        <v>39</v>
      </c>
      <c r="O143" s="91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8" t="s">
        <v>136</v>
      </c>
      <c r="AT143" s="228" t="s">
        <v>131</v>
      </c>
      <c r="AU143" s="228" t="s">
        <v>83</v>
      </c>
      <c r="AY143" s="17" t="s">
        <v>129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7" t="s">
        <v>8</v>
      </c>
      <c r="BK143" s="229">
        <f>ROUND(I143*H143,0)</f>
        <v>0</v>
      </c>
      <c r="BL143" s="17" t="s">
        <v>136</v>
      </c>
      <c r="BM143" s="228" t="s">
        <v>156</v>
      </c>
    </row>
    <row r="144" spans="1:65" s="2" customFormat="1" ht="33" customHeight="1">
      <c r="A144" s="38"/>
      <c r="B144" s="39"/>
      <c r="C144" s="218" t="s">
        <v>157</v>
      </c>
      <c r="D144" s="218" t="s">
        <v>131</v>
      </c>
      <c r="E144" s="219" t="s">
        <v>158</v>
      </c>
      <c r="F144" s="220" t="s">
        <v>159</v>
      </c>
      <c r="G144" s="221" t="s">
        <v>155</v>
      </c>
      <c r="H144" s="222">
        <v>448.03</v>
      </c>
      <c r="I144" s="223"/>
      <c r="J144" s="222">
        <f>ROUND(I144*H144,0)</f>
        <v>0</v>
      </c>
      <c r="K144" s="220" t="s">
        <v>135</v>
      </c>
      <c r="L144" s="44"/>
      <c r="M144" s="224" t="s">
        <v>1</v>
      </c>
      <c r="N144" s="225" t="s">
        <v>39</v>
      </c>
      <c r="O144" s="91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8" t="s">
        <v>136</v>
      </c>
      <c r="AT144" s="228" t="s">
        <v>131</v>
      </c>
      <c r="AU144" s="228" t="s">
        <v>83</v>
      </c>
      <c r="AY144" s="17" t="s">
        <v>129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</v>
      </c>
      <c r="BK144" s="229">
        <f>ROUND(I144*H144,0)</f>
        <v>0</v>
      </c>
      <c r="BL144" s="17" t="s">
        <v>136</v>
      </c>
      <c r="BM144" s="228" t="s">
        <v>160</v>
      </c>
    </row>
    <row r="145" spans="1:51" s="15" customFormat="1" ht="12">
      <c r="A145" s="15"/>
      <c r="B145" s="253"/>
      <c r="C145" s="254"/>
      <c r="D145" s="232" t="s">
        <v>138</v>
      </c>
      <c r="E145" s="255" t="s">
        <v>1</v>
      </c>
      <c r="F145" s="256" t="s">
        <v>161</v>
      </c>
      <c r="G145" s="254"/>
      <c r="H145" s="255" t="s">
        <v>1</v>
      </c>
      <c r="I145" s="257"/>
      <c r="J145" s="254"/>
      <c r="K145" s="254"/>
      <c r="L145" s="258"/>
      <c r="M145" s="259"/>
      <c r="N145" s="260"/>
      <c r="O145" s="260"/>
      <c r="P145" s="260"/>
      <c r="Q145" s="260"/>
      <c r="R145" s="260"/>
      <c r="S145" s="260"/>
      <c r="T145" s="26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2" t="s">
        <v>138</v>
      </c>
      <c r="AU145" s="262" t="s">
        <v>83</v>
      </c>
      <c r="AV145" s="15" t="s">
        <v>8</v>
      </c>
      <c r="AW145" s="15" t="s">
        <v>31</v>
      </c>
      <c r="AX145" s="15" t="s">
        <v>74</v>
      </c>
      <c r="AY145" s="262" t="s">
        <v>129</v>
      </c>
    </row>
    <row r="146" spans="1:51" s="13" customFormat="1" ht="12">
      <c r="A146" s="13"/>
      <c r="B146" s="230"/>
      <c r="C146" s="231"/>
      <c r="D146" s="232" t="s">
        <v>138</v>
      </c>
      <c r="E146" s="233" t="s">
        <v>1</v>
      </c>
      <c r="F146" s="234" t="s">
        <v>162</v>
      </c>
      <c r="G146" s="231"/>
      <c r="H146" s="235">
        <v>394.4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138</v>
      </c>
      <c r="AU146" s="241" t="s">
        <v>83</v>
      </c>
      <c r="AV146" s="13" t="s">
        <v>83</v>
      </c>
      <c r="AW146" s="13" t="s">
        <v>31</v>
      </c>
      <c r="AX146" s="13" t="s">
        <v>74</v>
      </c>
      <c r="AY146" s="241" t="s">
        <v>129</v>
      </c>
    </row>
    <row r="147" spans="1:51" s="13" customFormat="1" ht="12">
      <c r="A147" s="13"/>
      <c r="B147" s="230"/>
      <c r="C147" s="231"/>
      <c r="D147" s="232" t="s">
        <v>138</v>
      </c>
      <c r="E147" s="233" t="s">
        <v>1</v>
      </c>
      <c r="F147" s="234" t="s">
        <v>163</v>
      </c>
      <c r="G147" s="231"/>
      <c r="H147" s="235">
        <v>53.63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138</v>
      </c>
      <c r="AU147" s="241" t="s">
        <v>83</v>
      </c>
      <c r="AV147" s="13" t="s">
        <v>83</v>
      </c>
      <c r="AW147" s="13" t="s">
        <v>31</v>
      </c>
      <c r="AX147" s="13" t="s">
        <v>74</v>
      </c>
      <c r="AY147" s="241" t="s">
        <v>129</v>
      </c>
    </row>
    <row r="148" spans="1:51" s="14" customFormat="1" ht="12">
      <c r="A148" s="14"/>
      <c r="B148" s="242"/>
      <c r="C148" s="243"/>
      <c r="D148" s="232" t="s">
        <v>138</v>
      </c>
      <c r="E148" s="244" t="s">
        <v>1</v>
      </c>
      <c r="F148" s="245" t="s">
        <v>145</v>
      </c>
      <c r="G148" s="243"/>
      <c r="H148" s="246">
        <v>448.03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138</v>
      </c>
      <c r="AU148" s="252" t="s">
        <v>83</v>
      </c>
      <c r="AV148" s="14" t="s">
        <v>136</v>
      </c>
      <c r="AW148" s="14" t="s">
        <v>31</v>
      </c>
      <c r="AX148" s="14" t="s">
        <v>8</v>
      </c>
      <c r="AY148" s="252" t="s">
        <v>129</v>
      </c>
    </row>
    <row r="149" spans="1:65" s="2" customFormat="1" ht="21.75" customHeight="1">
      <c r="A149" s="38"/>
      <c r="B149" s="39"/>
      <c r="C149" s="218" t="s">
        <v>164</v>
      </c>
      <c r="D149" s="218" t="s">
        <v>131</v>
      </c>
      <c r="E149" s="219" t="s">
        <v>165</v>
      </c>
      <c r="F149" s="220" t="s">
        <v>166</v>
      </c>
      <c r="G149" s="221" t="s">
        <v>134</v>
      </c>
      <c r="H149" s="222">
        <v>1045.2</v>
      </c>
      <c r="I149" s="223"/>
      <c r="J149" s="222">
        <f>ROUND(I149*H149,0)</f>
        <v>0</v>
      </c>
      <c r="K149" s="220" t="s">
        <v>135</v>
      </c>
      <c r="L149" s="44"/>
      <c r="M149" s="224" t="s">
        <v>1</v>
      </c>
      <c r="N149" s="225" t="s">
        <v>39</v>
      </c>
      <c r="O149" s="91"/>
      <c r="P149" s="226">
        <f>O149*H149</f>
        <v>0</v>
      </c>
      <c r="Q149" s="226">
        <v>0.00058136</v>
      </c>
      <c r="R149" s="226">
        <f>Q149*H149</f>
        <v>0.607637472</v>
      </c>
      <c r="S149" s="226">
        <v>0</v>
      </c>
      <c r="T149" s="22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8" t="s">
        <v>136</v>
      </c>
      <c r="AT149" s="228" t="s">
        <v>131</v>
      </c>
      <c r="AU149" s="228" t="s">
        <v>83</v>
      </c>
      <c r="AY149" s="17" t="s">
        <v>129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7" t="s">
        <v>8</v>
      </c>
      <c r="BK149" s="229">
        <f>ROUND(I149*H149,0)</f>
        <v>0</v>
      </c>
      <c r="BL149" s="17" t="s">
        <v>136</v>
      </c>
      <c r="BM149" s="228" t="s">
        <v>167</v>
      </c>
    </row>
    <row r="150" spans="1:51" s="15" customFormat="1" ht="12">
      <c r="A150" s="15"/>
      <c r="B150" s="253"/>
      <c r="C150" s="254"/>
      <c r="D150" s="232" t="s">
        <v>138</v>
      </c>
      <c r="E150" s="255" t="s">
        <v>1</v>
      </c>
      <c r="F150" s="256" t="s">
        <v>161</v>
      </c>
      <c r="G150" s="254"/>
      <c r="H150" s="255" t="s">
        <v>1</v>
      </c>
      <c r="I150" s="257"/>
      <c r="J150" s="254"/>
      <c r="K150" s="254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138</v>
      </c>
      <c r="AU150" s="262" t="s">
        <v>83</v>
      </c>
      <c r="AV150" s="15" t="s">
        <v>8</v>
      </c>
      <c r="AW150" s="15" t="s">
        <v>31</v>
      </c>
      <c r="AX150" s="15" t="s">
        <v>74</v>
      </c>
      <c r="AY150" s="262" t="s">
        <v>129</v>
      </c>
    </row>
    <row r="151" spans="1:51" s="13" customFormat="1" ht="12">
      <c r="A151" s="13"/>
      <c r="B151" s="230"/>
      <c r="C151" s="231"/>
      <c r="D151" s="232" t="s">
        <v>138</v>
      </c>
      <c r="E151" s="233" t="s">
        <v>1</v>
      </c>
      <c r="F151" s="234" t="s">
        <v>168</v>
      </c>
      <c r="G151" s="231"/>
      <c r="H151" s="235">
        <v>986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138</v>
      </c>
      <c r="AU151" s="241" t="s">
        <v>83</v>
      </c>
      <c r="AV151" s="13" t="s">
        <v>83</v>
      </c>
      <c r="AW151" s="13" t="s">
        <v>31</v>
      </c>
      <c r="AX151" s="13" t="s">
        <v>74</v>
      </c>
      <c r="AY151" s="241" t="s">
        <v>129</v>
      </c>
    </row>
    <row r="152" spans="1:51" s="13" customFormat="1" ht="12">
      <c r="A152" s="13"/>
      <c r="B152" s="230"/>
      <c r="C152" s="231"/>
      <c r="D152" s="232" t="s">
        <v>138</v>
      </c>
      <c r="E152" s="233" t="s">
        <v>1</v>
      </c>
      <c r="F152" s="234" t="s">
        <v>169</v>
      </c>
      <c r="G152" s="231"/>
      <c r="H152" s="235">
        <v>59.2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138</v>
      </c>
      <c r="AU152" s="241" t="s">
        <v>83</v>
      </c>
      <c r="AV152" s="13" t="s">
        <v>83</v>
      </c>
      <c r="AW152" s="13" t="s">
        <v>31</v>
      </c>
      <c r="AX152" s="13" t="s">
        <v>74</v>
      </c>
      <c r="AY152" s="241" t="s">
        <v>129</v>
      </c>
    </row>
    <row r="153" spans="1:51" s="14" customFormat="1" ht="12">
      <c r="A153" s="14"/>
      <c r="B153" s="242"/>
      <c r="C153" s="243"/>
      <c r="D153" s="232" t="s">
        <v>138</v>
      </c>
      <c r="E153" s="244" t="s">
        <v>1</v>
      </c>
      <c r="F153" s="245" t="s">
        <v>145</v>
      </c>
      <c r="G153" s="243"/>
      <c r="H153" s="246">
        <v>1045.2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138</v>
      </c>
      <c r="AU153" s="252" t="s">
        <v>83</v>
      </c>
      <c r="AV153" s="14" t="s">
        <v>136</v>
      </c>
      <c r="AW153" s="14" t="s">
        <v>31</v>
      </c>
      <c r="AX153" s="14" t="s">
        <v>8</v>
      </c>
      <c r="AY153" s="252" t="s">
        <v>129</v>
      </c>
    </row>
    <row r="154" spans="1:65" s="2" customFormat="1" ht="21.75" customHeight="1">
      <c r="A154" s="38"/>
      <c r="B154" s="39"/>
      <c r="C154" s="218" t="s">
        <v>170</v>
      </c>
      <c r="D154" s="218" t="s">
        <v>131</v>
      </c>
      <c r="E154" s="219" t="s">
        <v>171</v>
      </c>
      <c r="F154" s="220" t="s">
        <v>172</v>
      </c>
      <c r="G154" s="221" t="s">
        <v>134</v>
      </c>
      <c r="H154" s="222">
        <v>1045.2</v>
      </c>
      <c r="I154" s="223"/>
      <c r="J154" s="222">
        <f>ROUND(I154*H154,0)</f>
        <v>0</v>
      </c>
      <c r="K154" s="220" t="s">
        <v>135</v>
      </c>
      <c r="L154" s="44"/>
      <c r="M154" s="224" t="s">
        <v>1</v>
      </c>
      <c r="N154" s="225" t="s">
        <v>39</v>
      </c>
      <c r="O154" s="91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8" t="s">
        <v>136</v>
      </c>
      <c r="AT154" s="228" t="s">
        <v>131</v>
      </c>
      <c r="AU154" s="228" t="s">
        <v>83</v>
      </c>
      <c r="AY154" s="17" t="s">
        <v>129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</v>
      </c>
      <c r="BK154" s="229">
        <f>ROUND(I154*H154,0)</f>
        <v>0</v>
      </c>
      <c r="BL154" s="17" t="s">
        <v>136</v>
      </c>
      <c r="BM154" s="228" t="s">
        <v>173</v>
      </c>
    </row>
    <row r="155" spans="1:65" s="2" customFormat="1" ht="37.8" customHeight="1">
      <c r="A155" s="38"/>
      <c r="B155" s="39"/>
      <c r="C155" s="218" t="s">
        <v>174</v>
      </c>
      <c r="D155" s="218" t="s">
        <v>131</v>
      </c>
      <c r="E155" s="219" t="s">
        <v>175</v>
      </c>
      <c r="F155" s="220" t="s">
        <v>176</v>
      </c>
      <c r="G155" s="221" t="s">
        <v>155</v>
      </c>
      <c r="H155" s="222">
        <v>448.03</v>
      </c>
      <c r="I155" s="223"/>
      <c r="J155" s="222">
        <f>ROUND(I155*H155,0)</f>
        <v>0</v>
      </c>
      <c r="K155" s="220" t="s">
        <v>135</v>
      </c>
      <c r="L155" s="44"/>
      <c r="M155" s="224" t="s">
        <v>1</v>
      </c>
      <c r="N155" s="225" t="s">
        <v>39</v>
      </c>
      <c r="O155" s="91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8" t="s">
        <v>136</v>
      </c>
      <c r="AT155" s="228" t="s">
        <v>131</v>
      </c>
      <c r="AU155" s="228" t="s">
        <v>83</v>
      </c>
      <c r="AY155" s="17" t="s">
        <v>129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</v>
      </c>
      <c r="BK155" s="229">
        <f>ROUND(I155*H155,0)</f>
        <v>0</v>
      </c>
      <c r="BL155" s="17" t="s">
        <v>136</v>
      </c>
      <c r="BM155" s="228" t="s">
        <v>177</v>
      </c>
    </row>
    <row r="156" spans="1:51" s="13" customFormat="1" ht="12">
      <c r="A156" s="13"/>
      <c r="B156" s="230"/>
      <c r="C156" s="231"/>
      <c r="D156" s="232" t="s">
        <v>138</v>
      </c>
      <c r="E156" s="233" t="s">
        <v>1</v>
      </c>
      <c r="F156" s="234" t="s">
        <v>178</v>
      </c>
      <c r="G156" s="231"/>
      <c r="H156" s="235">
        <v>448.03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138</v>
      </c>
      <c r="AU156" s="241" t="s">
        <v>83</v>
      </c>
      <c r="AV156" s="13" t="s">
        <v>83</v>
      </c>
      <c r="AW156" s="13" t="s">
        <v>31</v>
      </c>
      <c r="AX156" s="13" t="s">
        <v>8</v>
      </c>
      <c r="AY156" s="241" t="s">
        <v>129</v>
      </c>
    </row>
    <row r="157" spans="1:65" s="2" customFormat="1" ht="24.15" customHeight="1">
      <c r="A157" s="38"/>
      <c r="B157" s="39"/>
      <c r="C157" s="218" t="s">
        <v>179</v>
      </c>
      <c r="D157" s="218" t="s">
        <v>131</v>
      </c>
      <c r="E157" s="219" t="s">
        <v>180</v>
      </c>
      <c r="F157" s="220" t="s">
        <v>181</v>
      </c>
      <c r="G157" s="221" t="s">
        <v>182</v>
      </c>
      <c r="H157" s="222">
        <v>761.65</v>
      </c>
      <c r="I157" s="223"/>
      <c r="J157" s="222">
        <f>ROUND(I157*H157,0)</f>
        <v>0</v>
      </c>
      <c r="K157" s="220" t="s">
        <v>135</v>
      </c>
      <c r="L157" s="44"/>
      <c r="M157" s="224" t="s">
        <v>1</v>
      </c>
      <c r="N157" s="225" t="s">
        <v>39</v>
      </c>
      <c r="O157" s="91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8" t="s">
        <v>136</v>
      </c>
      <c r="AT157" s="228" t="s">
        <v>131</v>
      </c>
      <c r="AU157" s="228" t="s">
        <v>83</v>
      </c>
      <c r="AY157" s="17" t="s">
        <v>129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7" t="s">
        <v>8</v>
      </c>
      <c r="BK157" s="229">
        <f>ROUND(I157*H157,0)</f>
        <v>0</v>
      </c>
      <c r="BL157" s="17" t="s">
        <v>136</v>
      </c>
      <c r="BM157" s="228" t="s">
        <v>183</v>
      </c>
    </row>
    <row r="158" spans="1:51" s="13" customFormat="1" ht="12">
      <c r="A158" s="13"/>
      <c r="B158" s="230"/>
      <c r="C158" s="231"/>
      <c r="D158" s="232" t="s">
        <v>138</v>
      </c>
      <c r="E158" s="233" t="s">
        <v>1</v>
      </c>
      <c r="F158" s="234" t="s">
        <v>184</v>
      </c>
      <c r="G158" s="231"/>
      <c r="H158" s="235">
        <v>761.65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138</v>
      </c>
      <c r="AU158" s="241" t="s">
        <v>83</v>
      </c>
      <c r="AV158" s="13" t="s">
        <v>83</v>
      </c>
      <c r="AW158" s="13" t="s">
        <v>31</v>
      </c>
      <c r="AX158" s="13" t="s">
        <v>8</v>
      </c>
      <c r="AY158" s="241" t="s">
        <v>129</v>
      </c>
    </row>
    <row r="159" spans="1:65" s="2" customFormat="1" ht="16.5" customHeight="1">
      <c r="A159" s="38"/>
      <c r="B159" s="39"/>
      <c r="C159" s="218" t="s">
        <v>185</v>
      </c>
      <c r="D159" s="218" t="s">
        <v>131</v>
      </c>
      <c r="E159" s="219" t="s">
        <v>186</v>
      </c>
      <c r="F159" s="220" t="s">
        <v>187</v>
      </c>
      <c r="G159" s="221" t="s">
        <v>155</v>
      </c>
      <c r="H159" s="222">
        <v>448.03</v>
      </c>
      <c r="I159" s="223"/>
      <c r="J159" s="222">
        <f>ROUND(I159*H159,0)</f>
        <v>0</v>
      </c>
      <c r="K159" s="220" t="s">
        <v>135</v>
      </c>
      <c r="L159" s="44"/>
      <c r="M159" s="224" t="s">
        <v>1</v>
      </c>
      <c r="N159" s="225" t="s">
        <v>39</v>
      </c>
      <c r="O159" s="91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8" t="s">
        <v>136</v>
      </c>
      <c r="AT159" s="228" t="s">
        <v>131</v>
      </c>
      <c r="AU159" s="228" t="s">
        <v>83</v>
      </c>
      <c r="AY159" s="17" t="s">
        <v>129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</v>
      </c>
      <c r="BK159" s="229">
        <f>ROUND(I159*H159,0)</f>
        <v>0</v>
      </c>
      <c r="BL159" s="17" t="s">
        <v>136</v>
      </c>
      <c r="BM159" s="228" t="s">
        <v>188</v>
      </c>
    </row>
    <row r="160" spans="1:65" s="2" customFormat="1" ht="24.15" customHeight="1">
      <c r="A160" s="38"/>
      <c r="B160" s="39"/>
      <c r="C160" s="218" t="s">
        <v>189</v>
      </c>
      <c r="D160" s="218" t="s">
        <v>131</v>
      </c>
      <c r="E160" s="219" t="s">
        <v>190</v>
      </c>
      <c r="F160" s="220" t="s">
        <v>191</v>
      </c>
      <c r="G160" s="221" t="s">
        <v>155</v>
      </c>
      <c r="H160" s="222">
        <v>303.67</v>
      </c>
      <c r="I160" s="223"/>
      <c r="J160" s="222">
        <f>ROUND(I160*H160,0)</f>
        <v>0</v>
      </c>
      <c r="K160" s="220" t="s">
        <v>135</v>
      </c>
      <c r="L160" s="44"/>
      <c r="M160" s="224" t="s">
        <v>1</v>
      </c>
      <c r="N160" s="225" t="s">
        <v>39</v>
      </c>
      <c r="O160" s="91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8" t="s">
        <v>136</v>
      </c>
      <c r="AT160" s="228" t="s">
        <v>131</v>
      </c>
      <c r="AU160" s="228" t="s">
        <v>83</v>
      </c>
      <c r="AY160" s="17" t="s">
        <v>129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8</v>
      </c>
      <c r="BK160" s="229">
        <f>ROUND(I160*H160,0)</f>
        <v>0</v>
      </c>
      <c r="BL160" s="17" t="s">
        <v>136</v>
      </c>
      <c r="BM160" s="228" t="s">
        <v>192</v>
      </c>
    </row>
    <row r="161" spans="1:51" s="13" customFormat="1" ht="12">
      <c r="A161" s="13"/>
      <c r="B161" s="230"/>
      <c r="C161" s="231"/>
      <c r="D161" s="232" t="s">
        <v>138</v>
      </c>
      <c r="E161" s="233" t="s">
        <v>1</v>
      </c>
      <c r="F161" s="234" t="s">
        <v>193</v>
      </c>
      <c r="G161" s="231"/>
      <c r="H161" s="235">
        <v>303.67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138</v>
      </c>
      <c r="AU161" s="241" t="s">
        <v>83</v>
      </c>
      <c r="AV161" s="13" t="s">
        <v>83</v>
      </c>
      <c r="AW161" s="13" t="s">
        <v>31</v>
      </c>
      <c r="AX161" s="13" t="s">
        <v>8</v>
      </c>
      <c r="AY161" s="241" t="s">
        <v>129</v>
      </c>
    </row>
    <row r="162" spans="1:65" s="2" customFormat="1" ht="16.5" customHeight="1">
      <c r="A162" s="38"/>
      <c r="B162" s="39"/>
      <c r="C162" s="263" t="s">
        <v>194</v>
      </c>
      <c r="D162" s="263" t="s">
        <v>195</v>
      </c>
      <c r="E162" s="264" t="s">
        <v>196</v>
      </c>
      <c r="F162" s="265" t="s">
        <v>197</v>
      </c>
      <c r="G162" s="266" t="s">
        <v>182</v>
      </c>
      <c r="H162" s="267">
        <v>576.97</v>
      </c>
      <c r="I162" s="268"/>
      <c r="J162" s="267">
        <f>ROUND(I162*H162,0)</f>
        <v>0</v>
      </c>
      <c r="K162" s="265" t="s">
        <v>135</v>
      </c>
      <c r="L162" s="269"/>
      <c r="M162" s="270" t="s">
        <v>1</v>
      </c>
      <c r="N162" s="271" t="s">
        <v>39</v>
      </c>
      <c r="O162" s="91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8" t="s">
        <v>174</v>
      </c>
      <c r="AT162" s="228" t="s">
        <v>195</v>
      </c>
      <c r="AU162" s="228" t="s">
        <v>83</v>
      </c>
      <c r="AY162" s="17" t="s">
        <v>129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</v>
      </c>
      <c r="BK162" s="229">
        <f>ROUND(I162*H162,0)</f>
        <v>0</v>
      </c>
      <c r="BL162" s="17" t="s">
        <v>136</v>
      </c>
      <c r="BM162" s="228" t="s">
        <v>198</v>
      </c>
    </row>
    <row r="163" spans="1:51" s="13" customFormat="1" ht="12">
      <c r="A163" s="13"/>
      <c r="B163" s="230"/>
      <c r="C163" s="231"/>
      <c r="D163" s="232" t="s">
        <v>138</v>
      </c>
      <c r="E163" s="233" t="s">
        <v>1</v>
      </c>
      <c r="F163" s="234" t="s">
        <v>199</v>
      </c>
      <c r="G163" s="231"/>
      <c r="H163" s="235">
        <v>576.97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138</v>
      </c>
      <c r="AU163" s="241" t="s">
        <v>83</v>
      </c>
      <c r="AV163" s="13" t="s">
        <v>83</v>
      </c>
      <c r="AW163" s="13" t="s">
        <v>31</v>
      </c>
      <c r="AX163" s="13" t="s">
        <v>8</v>
      </c>
      <c r="AY163" s="241" t="s">
        <v>129</v>
      </c>
    </row>
    <row r="164" spans="1:65" s="2" customFormat="1" ht="24.15" customHeight="1">
      <c r="A164" s="38"/>
      <c r="B164" s="39"/>
      <c r="C164" s="218" t="s">
        <v>200</v>
      </c>
      <c r="D164" s="218" t="s">
        <v>131</v>
      </c>
      <c r="E164" s="219" t="s">
        <v>201</v>
      </c>
      <c r="F164" s="220" t="s">
        <v>202</v>
      </c>
      <c r="G164" s="221" t="s">
        <v>155</v>
      </c>
      <c r="H164" s="222">
        <v>117.81</v>
      </c>
      <c r="I164" s="223"/>
      <c r="J164" s="222">
        <f>ROUND(I164*H164,0)</f>
        <v>0</v>
      </c>
      <c r="K164" s="220" t="s">
        <v>135</v>
      </c>
      <c r="L164" s="44"/>
      <c r="M164" s="224" t="s">
        <v>1</v>
      </c>
      <c r="N164" s="225" t="s">
        <v>39</v>
      </c>
      <c r="O164" s="91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8" t="s">
        <v>136</v>
      </c>
      <c r="AT164" s="228" t="s">
        <v>131</v>
      </c>
      <c r="AU164" s="228" t="s">
        <v>83</v>
      </c>
      <c r="AY164" s="17" t="s">
        <v>129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8</v>
      </c>
      <c r="BK164" s="229">
        <f>ROUND(I164*H164,0)</f>
        <v>0</v>
      </c>
      <c r="BL164" s="17" t="s">
        <v>136</v>
      </c>
      <c r="BM164" s="228" t="s">
        <v>203</v>
      </c>
    </row>
    <row r="165" spans="1:51" s="13" customFormat="1" ht="12">
      <c r="A165" s="13"/>
      <c r="B165" s="230"/>
      <c r="C165" s="231"/>
      <c r="D165" s="232" t="s">
        <v>138</v>
      </c>
      <c r="E165" s="233" t="s">
        <v>1</v>
      </c>
      <c r="F165" s="234" t="s">
        <v>204</v>
      </c>
      <c r="G165" s="231"/>
      <c r="H165" s="235">
        <v>104.4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138</v>
      </c>
      <c r="AU165" s="241" t="s">
        <v>83</v>
      </c>
      <c r="AV165" s="13" t="s">
        <v>83</v>
      </c>
      <c r="AW165" s="13" t="s">
        <v>31</v>
      </c>
      <c r="AX165" s="13" t="s">
        <v>74</v>
      </c>
      <c r="AY165" s="241" t="s">
        <v>129</v>
      </c>
    </row>
    <row r="166" spans="1:51" s="13" customFormat="1" ht="12">
      <c r="A166" s="13"/>
      <c r="B166" s="230"/>
      <c r="C166" s="231"/>
      <c r="D166" s="232" t="s">
        <v>138</v>
      </c>
      <c r="E166" s="233" t="s">
        <v>1</v>
      </c>
      <c r="F166" s="234" t="s">
        <v>205</v>
      </c>
      <c r="G166" s="231"/>
      <c r="H166" s="235">
        <v>13.41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138</v>
      </c>
      <c r="AU166" s="241" t="s">
        <v>83</v>
      </c>
      <c r="AV166" s="13" t="s">
        <v>83</v>
      </c>
      <c r="AW166" s="13" t="s">
        <v>31</v>
      </c>
      <c r="AX166" s="13" t="s">
        <v>74</v>
      </c>
      <c r="AY166" s="241" t="s">
        <v>129</v>
      </c>
    </row>
    <row r="167" spans="1:51" s="14" customFormat="1" ht="12">
      <c r="A167" s="14"/>
      <c r="B167" s="242"/>
      <c r="C167" s="243"/>
      <c r="D167" s="232" t="s">
        <v>138</v>
      </c>
      <c r="E167" s="244" t="s">
        <v>1</v>
      </c>
      <c r="F167" s="245" t="s">
        <v>145</v>
      </c>
      <c r="G167" s="243"/>
      <c r="H167" s="246">
        <v>117.81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138</v>
      </c>
      <c r="AU167" s="252" t="s">
        <v>83</v>
      </c>
      <c r="AV167" s="14" t="s">
        <v>136</v>
      </c>
      <c r="AW167" s="14" t="s">
        <v>31</v>
      </c>
      <c r="AX167" s="14" t="s">
        <v>8</v>
      </c>
      <c r="AY167" s="252" t="s">
        <v>129</v>
      </c>
    </row>
    <row r="168" spans="1:65" s="2" customFormat="1" ht="16.5" customHeight="1">
      <c r="A168" s="38"/>
      <c r="B168" s="39"/>
      <c r="C168" s="263" t="s">
        <v>206</v>
      </c>
      <c r="D168" s="263" t="s">
        <v>195</v>
      </c>
      <c r="E168" s="264" t="s">
        <v>207</v>
      </c>
      <c r="F168" s="265" t="s">
        <v>208</v>
      </c>
      <c r="G168" s="266" t="s">
        <v>182</v>
      </c>
      <c r="H168" s="267">
        <v>212.06</v>
      </c>
      <c r="I168" s="268"/>
      <c r="J168" s="267">
        <f>ROUND(I168*H168,0)</f>
        <v>0</v>
      </c>
      <c r="K168" s="265" t="s">
        <v>135</v>
      </c>
      <c r="L168" s="269"/>
      <c r="M168" s="270" t="s">
        <v>1</v>
      </c>
      <c r="N168" s="271" t="s">
        <v>39</v>
      </c>
      <c r="O168" s="91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8" t="s">
        <v>174</v>
      </c>
      <c r="AT168" s="228" t="s">
        <v>195</v>
      </c>
      <c r="AU168" s="228" t="s">
        <v>83</v>
      </c>
      <c r="AY168" s="17" t="s">
        <v>129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</v>
      </c>
      <c r="BK168" s="229">
        <f>ROUND(I168*H168,0)</f>
        <v>0</v>
      </c>
      <c r="BL168" s="17" t="s">
        <v>136</v>
      </c>
      <c r="BM168" s="228" t="s">
        <v>209</v>
      </c>
    </row>
    <row r="169" spans="1:51" s="13" customFormat="1" ht="12">
      <c r="A169" s="13"/>
      <c r="B169" s="230"/>
      <c r="C169" s="231"/>
      <c r="D169" s="232" t="s">
        <v>138</v>
      </c>
      <c r="E169" s="233" t="s">
        <v>1</v>
      </c>
      <c r="F169" s="234" t="s">
        <v>210</v>
      </c>
      <c r="G169" s="231"/>
      <c r="H169" s="235">
        <v>212.06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138</v>
      </c>
      <c r="AU169" s="241" t="s">
        <v>83</v>
      </c>
      <c r="AV169" s="13" t="s">
        <v>83</v>
      </c>
      <c r="AW169" s="13" t="s">
        <v>31</v>
      </c>
      <c r="AX169" s="13" t="s">
        <v>8</v>
      </c>
      <c r="AY169" s="241" t="s">
        <v>129</v>
      </c>
    </row>
    <row r="170" spans="1:63" s="12" customFormat="1" ht="22.8" customHeight="1">
      <c r="A170" s="12"/>
      <c r="B170" s="202"/>
      <c r="C170" s="203"/>
      <c r="D170" s="204" t="s">
        <v>73</v>
      </c>
      <c r="E170" s="216" t="s">
        <v>136</v>
      </c>
      <c r="F170" s="216" t="s">
        <v>211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SUM(P171:P178)</f>
        <v>0</v>
      </c>
      <c r="Q170" s="210"/>
      <c r="R170" s="211">
        <f>SUM(R171:R178)</f>
        <v>0.01917792</v>
      </c>
      <c r="S170" s="210"/>
      <c r="T170" s="212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</v>
      </c>
      <c r="AT170" s="214" t="s">
        <v>73</v>
      </c>
      <c r="AU170" s="214" t="s">
        <v>8</v>
      </c>
      <c r="AY170" s="213" t="s">
        <v>129</v>
      </c>
      <c r="BK170" s="215">
        <f>SUM(BK171:BK178)</f>
        <v>0</v>
      </c>
    </row>
    <row r="171" spans="1:65" s="2" customFormat="1" ht="16.5" customHeight="1">
      <c r="A171" s="38"/>
      <c r="B171" s="39"/>
      <c r="C171" s="218" t="s">
        <v>9</v>
      </c>
      <c r="D171" s="218" t="s">
        <v>131</v>
      </c>
      <c r="E171" s="219" t="s">
        <v>212</v>
      </c>
      <c r="F171" s="220" t="s">
        <v>213</v>
      </c>
      <c r="G171" s="221" t="s">
        <v>155</v>
      </c>
      <c r="H171" s="222">
        <v>26.55</v>
      </c>
      <c r="I171" s="223"/>
      <c r="J171" s="222">
        <f>ROUND(I171*H171,0)</f>
        <v>0</v>
      </c>
      <c r="K171" s="220" t="s">
        <v>135</v>
      </c>
      <c r="L171" s="44"/>
      <c r="M171" s="224" t="s">
        <v>1</v>
      </c>
      <c r="N171" s="225" t="s">
        <v>39</v>
      </c>
      <c r="O171" s="91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8" t="s">
        <v>136</v>
      </c>
      <c r="AT171" s="228" t="s">
        <v>131</v>
      </c>
      <c r="AU171" s="228" t="s">
        <v>83</v>
      </c>
      <c r="AY171" s="17" t="s">
        <v>129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</v>
      </c>
      <c r="BK171" s="229">
        <f>ROUND(I171*H171,0)</f>
        <v>0</v>
      </c>
      <c r="BL171" s="17" t="s">
        <v>136</v>
      </c>
      <c r="BM171" s="228" t="s">
        <v>214</v>
      </c>
    </row>
    <row r="172" spans="1:51" s="13" customFormat="1" ht="12">
      <c r="A172" s="13"/>
      <c r="B172" s="230"/>
      <c r="C172" s="231"/>
      <c r="D172" s="232" t="s">
        <v>138</v>
      </c>
      <c r="E172" s="233" t="s">
        <v>1</v>
      </c>
      <c r="F172" s="234" t="s">
        <v>215</v>
      </c>
      <c r="G172" s="231"/>
      <c r="H172" s="235">
        <v>23.2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138</v>
      </c>
      <c r="AU172" s="241" t="s">
        <v>83</v>
      </c>
      <c r="AV172" s="13" t="s">
        <v>83</v>
      </c>
      <c r="AW172" s="13" t="s">
        <v>31</v>
      </c>
      <c r="AX172" s="13" t="s">
        <v>74</v>
      </c>
      <c r="AY172" s="241" t="s">
        <v>129</v>
      </c>
    </row>
    <row r="173" spans="1:51" s="13" customFormat="1" ht="12">
      <c r="A173" s="13"/>
      <c r="B173" s="230"/>
      <c r="C173" s="231"/>
      <c r="D173" s="232" t="s">
        <v>138</v>
      </c>
      <c r="E173" s="233" t="s">
        <v>1</v>
      </c>
      <c r="F173" s="234" t="s">
        <v>216</v>
      </c>
      <c r="G173" s="231"/>
      <c r="H173" s="235">
        <v>3.35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138</v>
      </c>
      <c r="AU173" s="241" t="s">
        <v>83</v>
      </c>
      <c r="AV173" s="13" t="s">
        <v>83</v>
      </c>
      <c r="AW173" s="13" t="s">
        <v>31</v>
      </c>
      <c r="AX173" s="13" t="s">
        <v>74</v>
      </c>
      <c r="AY173" s="241" t="s">
        <v>129</v>
      </c>
    </row>
    <row r="174" spans="1:51" s="14" customFormat="1" ht="12">
      <c r="A174" s="14"/>
      <c r="B174" s="242"/>
      <c r="C174" s="243"/>
      <c r="D174" s="232" t="s">
        <v>138</v>
      </c>
      <c r="E174" s="244" t="s">
        <v>1</v>
      </c>
      <c r="F174" s="245" t="s">
        <v>145</v>
      </c>
      <c r="G174" s="243"/>
      <c r="H174" s="246">
        <v>26.55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138</v>
      </c>
      <c r="AU174" s="252" t="s">
        <v>83</v>
      </c>
      <c r="AV174" s="14" t="s">
        <v>136</v>
      </c>
      <c r="AW174" s="14" t="s">
        <v>31</v>
      </c>
      <c r="AX174" s="14" t="s">
        <v>8</v>
      </c>
      <c r="AY174" s="252" t="s">
        <v>129</v>
      </c>
    </row>
    <row r="175" spans="1:65" s="2" customFormat="1" ht="24.15" customHeight="1">
      <c r="A175" s="38"/>
      <c r="B175" s="39"/>
      <c r="C175" s="218" t="s">
        <v>217</v>
      </c>
      <c r="D175" s="218" t="s">
        <v>131</v>
      </c>
      <c r="E175" s="219" t="s">
        <v>218</v>
      </c>
      <c r="F175" s="220" t="s">
        <v>219</v>
      </c>
      <c r="G175" s="221" t="s">
        <v>155</v>
      </c>
      <c r="H175" s="222">
        <v>0.45</v>
      </c>
      <c r="I175" s="223"/>
      <c r="J175" s="222">
        <f>ROUND(I175*H175,0)</f>
        <v>0</v>
      </c>
      <c r="K175" s="220" t="s">
        <v>135</v>
      </c>
      <c r="L175" s="44"/>
      <c r="M175" s="224" t="s">
        <v>1</v>
      </c>
      <c r="N175" s="225" t="s">
        <v>39</v>
      </c>
      <c r="O175" s="91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8" t="s">
        <v>136</v>
      </c>
      <c r="AT175" s="228" t="s">
        <v>131</v>
      </c>
      <c r="AU175" s="228" t="s">
        <v>83</v>
      </c>
      <c r="AY175" s="17" t="s">
        <v>129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</v>
      </c>
      <c r="BK175" s="229">
        <f>ROUND(I175*H175,0)</f>
        <v>0</v>
      </c>
      <c r="BL175" s="17" t="s">
        <v>136</v>
      </c>
      <c r="BM175" s="228" t="s">
        <v>220</v>
      </c>
    </row>
    <row r="176" spans="1:51" s="13" customFormat="1" ht="12">
      <c r="A176" s="13"/>
      <c r="B176" s="230"/>
      <c r="C176" s="231"/>
      <c r="D176" s="232" t="s">
        <v>138</v>
      </c>
      <c r="E176" s="233" t="s">
        <v>1</v>
      </c>
      <c r="F176" s="234" t="s">
        <v>221</v>
      </c>
      <c r="G176" s="231"/>
      <c r="H176" s="235">
        <v>0.45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138</v>
      </c>
      <c r="AU176" s="241" t="s">
        <v>83</v>
      </c>
      <c r="AV176" s="13" t="s">
        <v>83</v>
      </c>
      <c r="AW176" s="13" t="s">
        <v>31</v>
      </c>
      <c r="AX176" s="13" t="s">
        <v>8</v>
      </c>
      <c r="AY176" s="241" t="s">
        <v>129</v>
      </c>
    </row>
    <row r="177" spans="1:65" s="2" customFormat="1" ht="16.5" customHeight="1">
      <c r="A177" s="38"/>
      <c r="B177" s="39"/>
      <c r="C177" s="218" t="s">
        <v>222</v>
      </c>
      <c r="D177" s="218" t="s">
        <v>131</v>
      </c>
      <c r="E177" s="219" t="s">
        <v>223</v>
      </c>
      <c r="F177" s="220" t="s">
        <v>224</v>
      </c>
      <c r="G177" s="221" t="s">
        <v>134</v>
      </c>
      <c r="H177" s="222">
        <v>3</v>
      </c>
      <c r="I177" s="223"/>
      <c r="J177" s="222">
        <f>ROUND(I177*H177,0)</f>
        <v>0</v>
      </c>
      <c r="K177" s="220" t="s">
        <v>135</v>
      </c>
      <c r="L177" s="44"/>
      <c r="M177" s="224" t="s">
        <v>1</v>
      </c>
      <c r="N177" s="225" t="s">
        <v>39</v>
      </c>
      <c r="O177" s="91"/>
      <c r="P177" s="226">
        <f>O177*H177</f>
        <v>0</v>
      </c>
      <c r="Q177" s="226">
        <v>0.00639264</v>
      </c>
      <c r="R177" s="226">
        <f>Q177*H177</f>
        <v>0.01917792</v>
      </c>
      <c r="S177" s="226">
        <v>0</v>
      </c>
      <c r="T177" s="22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8" t="s">
        <v>136</v>
      </c>
      <c r="AT177" s="228" t="s">
        <v>131</v>
      </c>
      <c r="AU177" s="228" t="s">
        <v>83</v>
      </c>
      <c r="AY177" s="17" t="s">
        <v>129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</v>
      </c>
      <c r="BK177" s="229">
        <f>ROUND(I177*H177,0)</f>
        <v>0</v>
      </c>
      <c r="BL177" s="17" t="s">
        <v>136</v>
      </c>
      <c r="BM177" s="228" t="s">
        <v>225</v>
      </c>
    </row>
    <row r="178" spans="1:51" s="13" customFormat="1" ht="12">
      <c r="A178" s="13"/>
      <c r="B178" s="230"/>
      <c r="C178" s="231"/>
      <c r="D178" s="232" t="s">
        <v>138</v>
      </c>
      <c r="E178" s="233" t="s">
        <v>1</v>
      </c>
      <c r="F178" s="234" t="s">
        <v>226</v>
      </c>
      <c r="G178" s="231"/>
      <c r="H178" s="235">
        <v>3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138</v>
      </c>
      <c r="AU178" s="241" t="s">
        <v>83</v>
      </c>
      <c r="AV178" s="13" t="s">
        <v>83</v>
      </c>
      <c r="AW178" s="13" t="s">
        <v>31</v>
      </c>
      <c r="AX178" s="13" t="s">
        <v>8</v>
      </c>
      <c r="AY178" s="241" t="s">
        <v>129</v>
      </c>
    </row>
    <row r="179" spans="1:63" s="12" customFormat="1" ht="22.8" customHeight="1">
      <c r="A179" s="12"/>
      <c r="B179" s="202"/>
      <c r="C179" s="203"/>
      <c r="D179" s="204" t="s">
        <v>73</v>
      </c>
      <c r="E179" s="216" t="s">
        <v>157</v>
      </c>
      <c r="F179" s="216" t="s">
        <v>227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SUM(P180:P199)</f>
        <v>0</v>
      </c>
      <c r="Q179" s="210"/>
      <c r="R179" s="211">
        <f>SUM(R180:R199)</f>
        <v>19.48928</v>
      </c>
      <c r="S179" s="210"/>
      <c r="T179" s="212">
        <f>SUM(T180:T199)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</v>
      </c>
      <c r="AT179" s="214" t="s">
        <v>73</v>
      </c>
      <c r="AU179" s="214" t="s">
        <v>8</v>
      </c>
      <c r="AY179" s="213" t="s">
        <v>129</v>
      </c>
      <c r="BK179" s="215">
        <f>SUM(BK180:BK199)</f>
        <v>0</v>
      </c>
    </row>
    <row r="180" spans="1:65" s="2" customFormat="1" ht="37.8" customHeight="1">
      <c r="A180" s="38"/>
      <c r="B180" s="39"/>
      <c r="C180" s="218" t="s">
        <v>228</v>
      </c>
      <c r="D180" s="218" t="s">
        <v>131</v>
      </c>
      <c r="E180" s="219" t="s">
        <v>229</v>
      </c>
      <c r="F180" s="220" t="s">
        <v>230</v>
      </c>
      <c r="G180" s="221" t="s">
        <v>134</v>
      </c>
      <c r="H180" s="222">
        <v>592</v>
      </c>
      <c r="I180" s="223"/>
      <c r="J180" s="222">
        <f>ROUND(I180*H180,0)</f>
        <v>0</v>
      </c>
      <c r="K180" s="220" t="s">
        <v>135</v>
      </c>
      <c r="L180" s="44"/>
      <c r="M180" s="224" t="s">
        <v>1</v>
      </c>
      <c r="N180" s="225" t="s">
        <v>39</v>
      </c>
      <c r="O180" s="91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8" t="s">
        <v>136</v>
      </c>
      <c r="AT180" s="228" t="s">
        <v>131</v>
      </c>
      <c r="AU180" s="228" t="s">
        <v>83</v>
      </c>
      <c r="AY180" s="17" t="s">
        <v>129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</v>
      </c>
      <c r="BK180" s="229">
        <f>ROUND(I180*H180,0)</f>
        <v>0</v>
      </c>
      <c r="BL180" s="17" t="s">
        <v>136</v>
      </c>
      <c r="BM180" s="228" t="s">
        <v>231</v>
      </c>
    </row>
    <row r="181" spans="1:51" s="13" customFormat="1" ht="12">
      <c r="A181" s="13"/>
      <c r="B181" s="230"/>
      <c r="C181" s="231"/>
      <c r="D181" s="232" t="s">
        <v>138</v>
      </c>
      <c r="E181" s="233" t="s">
        <v>1</v>
      </c>
      <c r="F181" s="234" t="s">
        <v>232</v>
      </c>
      <c r="G181" s="231"/>
      <c r="H181" s="235">
        <v>148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138</v>
      </c>
      <c r="AU181" s="241" t="s">
        <v>83</v>
      </c>
      <c r="AV181" s="13" t="s">
        <v>83</v>
      </c>
      <c r="AW181" s="13" t="s">
        <v>31</v>
      </c>
      <c r="AX181" s="13" t="s">
        <v>74</v>
      </c>
      <c r="AY181" s="241" t="s">
        <v>129</v>
      </c>
    </row>
    <row r="182" spans="1:51" s="13" customFormat="1" ht="12">
      <c r="A182" s="13"/>
      <c r="B182" s="230"/>
      <c r="C182" s="231"/>
      <c r="D182" s="232" t="s">
        <v>138</v>
      </c>
      <c r="E182" s="233" t="s">
        <v>1</v>
      </c>
      <c r="F182" s="234" t="s">
        <v>233</v>
      </c>
      <c r="G182" s="231"/>
      <c r="H182" s="235">
        <v>444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138</v>
      </c>
      <c r="AU182" s="241" t="s">
        <v>83</v>
      </c>
      <c r="AV182" s="13" t="s">
        <v>83</v>
      </c>
      <c r="AW182" s="13" t="s">
        <v>31</v>
      </c>
      <c r="AX182" s="13" t="s">
        <v>74</v>
      </c>
      <c r="AY182" s="241" t="s">
        <v>129</v>
      </c>
    </row>
    <row r="183" spans="1:51" s="14" customFormat="1" ht="12">
      <c r="A183" s="14"/>
      <c r="B183" s="242"/>
      <c r="C183" s="243"/>
      <c r="D183" s="232" t="s">
        <v>138</v>
      </c>
      <c r="E183" s="244" t="s">
        <v>1</v>
      </c>
      <c r="F183" s="245" t="s">
        <v>145</v>
      </c>
      <c r="G183" s="243"/>
      <c r="H183" s="246">
        <v>592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138</v>
      </c>
      <c r="AU183" s="252" t="s">
        <v>83</v>
      </c>
      <c r="AV183" s="14" t="s">
        <v>136</v>
      </c>
      <c r="AW183" s="14" t="s">
        <v>31</v>
      </c>
      <c r="AX183" s="14" t="s">
        <v>8</v>
      </c>
      <c r="AY183" s="252" t="s">
        <v>129</v>
      </c>
    </row>
    <row r="184" spans="1:65" s="2" customFormat="1" ht="37.8" customHeight="1">
      <c r="A184" s="38"/>
      <c r="B184" s="39"/>
      <c r="C184" s="218" t="s">
        <v>234</v>
      </c>
      <c r="D184" s="218" t="s">
        <v>131</v>
      </c>
      <c r="E184" s="219" t="s">
        <v>235</v>
      </c>
      <c r="F184" s="220" t="s">
        <v>236</v>
      </c>
      <c r="G184" s="221" t="s">
        <v>134</v>
      </c>
      <c r="H184" s="222">
        <v>296</v>
      </c>
      <c r="I184" s="223"/>
      <c r="J184" s="222">
        <f>ROUND(I184*H184,0)</f>
        <v>0</v>
      </c>
      <c r="K184" s="220" t="s">
        <v>135</v>
      </c>
      <c r="L184" s="44"/>
      <c r="M184" s="224" t="s">
        <v>1</v>
      </c>
      <c r="N184" s="225" t="s">
        <v>39</v>
      </c>
      <c r="O184" s="91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8" t="s">
        <v>136</v>
      </c>
      <c r="AT184" s="228" t="s">
        <v>131</v>
      </c>
      <c r="AU184" s="228" t="s">
        <v>83</v>
      </c>
      <c r="AY184" s="17" t="s">
        <v>129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</v>
      </c>
      <c r="BK184" s="229">
        <f>ROUND(I184*H184,0)</f>
        <v>0</v>
      </c>
      <c r="BL184" s="17" t="s">
        <v>136</v>
      </c>
      <c r="BM184" s="228" t="s">
        <v>237</v>
      </c>
    </row>
    <row r="185" spans="1:51" s="13" customFormat="1" ht="12">
      <c r="A185" s="13"/>
      <c r="B185" s="230"/>
      <c r="C185" s="231"/>
      <c r="D185" s="232" t="s">
        <v>138</v>
      </c>
      <c r="E185" s="233" t="s">
        <v>1</v>
      </c>
      <c r="F185" s="234" t="s">
        <v>238</v>
      </c>
      <c r="G185" s="231"/>
      <c r="H185" s="235">
        <v>74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138</v>
      </c>
      <c r="AU185" s="241" t="s">
        <v>83</v>
      </c>
      <c r="AV185" s="13" t="s">
        <v>83</v>
      </c>
      <c r="AW185" s="13" t="s">
        <v>31</v>
      </c>
      <c r="AX185" s="13" t="s">
        <v>74</v>
      </c>
      <c r="AY185" s="241" t="s">
        <v>129</v>
      </c>
    </row>
    <row r="186" spans="1:51" s="13" customFormat="1" ht="12">
      <c r="A186" s="13"/>
      <c r="B186" s="230"/>
      <c r="C186" s="231"/>
      <c r="D186" s="232" t="s">
        <v>138</v>
      </c>
      <c r="E186" s="233" t="s">
        <v>1</v>
      </c>
      <c r="F186" s="234" t="s">
        <v>239</v>
      </c>
      <c r="G186" s="231"/>
      <c r="H186" s="235">
        <v>222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138</v>
      </c>
      <c r="AU186" s="241" t="s">
        <v>83</v>
      </c>
      <c r="AV186" s="13" t="s">
        <v>83</v>
      </c>
      <c r="AW186" s="13" t="s">
        <v>31</v>
      </c>
      <c r="AX186" s="13" t="s">
        <v>74</v>
      </c>
      <c r="AY186" s="241" t="s">
        <v>129</v>
      </c>
    </row>
    <row r="187" spans="1:51" s="14" customFormat="1" ht="12">
      <c r="A187" s="14"/>
      <c r="B187" s="242"/>
      <c r="C187" s="243"/>
      <c r="D187" s="232" t="s">
        <v>138</v>
      </c>
      <c r="E187" s="244" t="s">
        <v>1</v>
      </c>
      <c r="F187" s="245" t="s">
        <v>145</v>
      </c>
      <c r="G187" s="243"/>
      <c r="H187" s="246">
        <v>296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138</v>
      </c>
      <c r="AU187" s="252" t="s">
        <v>83</v>
      </c>
      <c r="AV187" s="14" t="s">
        <v>136</v>
      </c>
      <c r="AW187" s="14" t="s">
        <v>31</v>
      </c>
      <c r="AX187" s="14" t="s">
        <v>8</v>
      </c>
      <c r="AY187" s="252" t="s">
        <v>129</v>
      </c>
    </row>
    <row r="188" spans="1:65" s="2" customFormat="1" ht="33" customHeight="1">
      <c r="A188" s="38"/>
      <c r="B188" s="39"/>
      <c r="C188" s="218" t="s">
        <v>240</v>
      </c>
      <c r="D188" s="218" t="s">
        <v>131</v>
      </c>
      <c r="E188" s="219" t="s">
        <v>241</v>
      </c>
      <c r="F188" s="220" t="s">
        <v>242</v>
      </c>
      <c r="G188" s="221" t="s">
        <v>134</v>
      </c>
      <c r="H188" s="222">
        <v>555</v>
      </c>
      <c r="I188" s="223"/>
      <c r="J188" s="222">
        <f>ROUND(I188*H188,0)</f>
        <v>0</v>
      </c>
      <c r="K188" s="220" t="s">
        <v>135</v>
      </c>
      <c r="L188" s="44"/>
      <c r="M188" s="224" t="s">
        <v>1</v>
      </c>
      <c r="N188" s="225" t="s">
        <v>39</v>
      </c>
      <c r="O188" s="91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8" t="s">
        <v>136</v>
      </c>
      <c r="AT188" s="228" t="s">
        <v>131</v>
      </c>
      <c r="AU188" s="228" t="s">
        <v>83</v>
      </c>
      <c r="AY188" s="17" t="s">
        <v>129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7" t="s">
        <v>8</v>
      </c>
      <c r="BK188" s="229">
        <f>ROUND(I188*H188,0)</f>
        <v>0</v>
      </c>
      <c r="BL188" s="17" t="s">
        <v>136</v>
      </c>
      <c r="BM188" s="228" t="s">
        <v>243</v>
      </c>
    </row>
    <row r="189" spans="1:51" s="13" customFormat="1" ht="12">
      <c r="A189" s="13"/>
      <c r="B189" s="230"/>
      <c r="C189" s="231"/>
      <c r="D189" s="232" t="s">
        <v>138</v>
      </c>
      <c r="E189" s="233" t="s">
        <v>1</v>
      </c>
      <c r="F189" s="234" t="s">
        <v>244</v>
      </c>
      <c r="G189" s="231"/>
      <c r="H189" s="235">
        <v>555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138</v>
      </c>
      <c r="AU189" s="241" t="s">
        <v>83</v>
      </c>
      <c r="AV189" s="13" t="s">
        <v>83</v>
      </c>
      <c r="AW189" s="13" t="s">
        <v>31</v>
      </c>
      <c r="AX189" s="13" t="s">
        <v>8</v>
      </c>
      <c r="AY189" s="241" t="s">
        <v>129</v>
      </c>
    </row>
    <row r="190" spans="1:65" s="2" customFormat="1" ht="24.15" customHeight="1">
      <c r="A190" s="38"/>
      <c r="B190" s="39"/>
      <c r="C190" s="218" t="s">
        <v>7</v>
      </c>
      <c r="D190" s="218" t="s">
        <v>131</v>
      </c>
      <c r="E190" s="219" t="s">
        <v>245</v>
      </c>
      <c r="F190" s="220" t="s">
        <v>246</v>
      </c>
      <c r="G190" s="221" t="s">
        <v>134</v>
      </c>
      <c r="H190" s="222">
        <v>32</v>
      </c>
      <c r="I190" s="223"/>
      <c r="J190" s="222">
        <f>ROUND(I190*H190,0)</f>
        <v>0</v>
      </c>
      <c r="K190" s="220" t="s">
        <v>135</v>
      </c>
      <c r="L190" s="44"/>
      <c r="M190" s="224" t="s">
        <v>1</v>
      </c>
      <c r="N190" s="225" t="s">
        <v>39</v>
      </c>
      <c r="O190" s="91"/>
      <c r="P190" s="226">
        <f>O190*H190</f>
        <v>0</v>
      </c>
      <c r="Q190" s="226">
        <v>0.60904</v>
      </c>
      <c r="R190" s="226">
        <f>Q190*H190</f>
        <v>19.48928</v>
      </c>
      <c r="S190" s="226">
        <v>0</v>
      </c>
      <c r="T190" s="22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8" t="s">
        <v>136</v>
      </c>
      <c r="AT190" s="228" t="s">
        <v>131</v>
      </c>
      <c r="AU190" s="228" t="s">
        <v>83</v>
      </c>
      <c r="AY190" s="17" t="s">
        <v>129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7" t="s">
        <v>8</v>
      </c>
      <c r="BK190" s="229">
        <f>ROUND(I190*H190,0)</f>
        <v>0</v>
      </c>
      <c r="BL190" s="17" t="s">
        <v>136</v>
      </c>
      <c r="BM190" s="228" t="s">
        <v>247</v>
      </c>
    </row>
    <row r="191" spans="1:51" s="13" customFormat="1" ht="12">
      <c r="A191" s="13"/>
      <c r="B191" s="230"/>
      <c r="C191" s="231"/>
      <c r="D191" s="232" t="s">
        <v>138</v>
      </c>
      <c r="E191" s="233" t="s">
        <v>1</v>
      </c>
      <c r="F191" s="234" t="s">
        <v>139</v>
      </c>
      <c r="G191" s="231"/>
      <c r="H191" s="235">
        <v>32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138</v>
      </c>
      <c r="AU191" s="241" t="s">
        <v>83</v>
      </c>
      <c r="AV191" s="13" t="s">
        <v>83</v>
      </c>
      <c r="AW191" s="13" t="s">
        <v>31</v>
      </c>
      <c r="AX191" s="13" t="s">
        <v>8</v>
      </c>
      <c r="AY191" s="241" t="s">
        <v>129</v>
      </c>
    </row>
    <row r="192" spans="1:65" s="2" customFormat="1" ht="24.15" customHeight="1">
      <c r="A192" s="38"/>
      <c r="B192" s="39"/>
      <c r="C192" s="218" t="s">
        <v>248</v>
      </c>
      <c r="D192" s="218" t="s">
        <v>131</v>
      </c>
      <c r="E192" s="219" t="s">
        <v>249</v>
      </c>
      <c r="F192" s="220" t="s">
        <v>250</v>
      </c>
      <c r="G192" s="221" t="s">
        <v>134</v>
      </c>
      <c r="H192" s="222">
        <v>1813</v>
      </c>
      <c r="I192" s="223"/>
      <c r="J192" s="222">
        <f>ROUND(I192*H192,0)</f>
        <v>0</v>
      </c>
      <c r="K192" s="220" t="s">
        <v>135</v>
      </c>
      <c r="L192" s="44"/>
      <c r="M192" s="224" t="s">
        <v>1</v>
      </c>
      <c r="N192" s="225" t="s">
        <v>39</v>
      </c>
      <c r="O192" s="91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8" t="s">
        <v>136</v>
      </c>
      <c r="AT192" s="228" t="s">
        <v>131</v>
      </c>
      <c r="AU192" s="228" t="s">
        <v>83</v>
      </c>
      <c r="AY192" s="17" t="s">
        <v>129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7" t="s">
        <v>8</v>
      </c>
      <c r="BK192" s="229">
        <f>ROUND(I192*H192,0)</f>
        <v>0</v>
      </c>
      <c r="BL192" s="17" t="s">
        <v>136</v>
      </c>
      <c r="BM192" s="228" t="s">
        <v>251</v>
      </c>
    </row>
    <row r="193" spans="1:51" s="13" customFormat="1" ht="12">
      <c r="A193" s="13"/>
      <c r="B193" s="230"/>
      <c r="C193" s="231"/>
      <c r="D193" s="232" t="s">
        <v>138</v>
      </c>
      <c r="E193" s="233" t="s">
        <v>1</v>
      </c>
      <c r="F193" s="234" t="s">
        <v>244</v>
      </c>
      <c r="G193" s="231"/>
      <c r="H193" s="235">
        <v>555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138</v>
      </c>
      <c r="AU193" s="241" t="s">
        <v>83</v>
      </c>
      <c r="AV193" s="13" t="s">
        <v>83</v>
      </c>
      <c r="AW193" s="13" t="s">
        <v>31</v>
      </c>
      <c r="AX193" s="13" t="s">
        <v>74</v>
      </c>
      <c r="AY193" s="241" t="s">
        <v>129</v>
      </c>
    </row>
    <row r="194" spans="1:51" s="13" customFormat="1" ht="12">
      <c r="A194" s="13"/>
      <c r="B194" s="230"/>
      <c r="C194" s="231"/>
      <c r="D194" s="232" t="s">
        <v>138</v>
      </c>
      <c r="E194" s="233" t="s">
        <v>1</v>
      </c>
      <c r="F194" s="234" t="s">
        <v>232</v>
      </c>
      <c r="G194" s="231"/>
      <c r="H194" s="235">
        <v>148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138</v>
      </c>
      <c r="AU194" s="241" t="s">
        <v>83</v>
      </c>
      <c r="AV194" s="13" t="s">
        <v>83</v>
      </c>
      <c r="AW194" s="13" t="s">
        <v>31</v>
      </c>
      <c r="AX194" s="13" t="s">
        <v>74</v>
      </c>
      <c r="AY194" s="241" t="s">
        <v>129</v>
      </c>
    </row>
    <row r="195" spans="1:51" s="13" customFormat="1" ht="12">
      <c r="A195" s="13"/>
      <c r="B195" s="230"/>
      <c r="C195" s="231"/>
      <c r="D195" s="232" t="s">
        <v>138</v>
      </c>
      <c r="E195" s="233" t="s">
        <v>1</v>
      </c>
      <c r="F195" s="234" t="s">
        <v>233</v>
      </c>
      <c r="G195" s="231"/>
      <c r="H195" s="235">
        <v>444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138</v>
      </c>
      <c r="AU195" s="241" t="s">
        <v>83</v>
      </c>
      <c r="AV195" s="13" t="s">
        <v>83</v>
      </c>
      <c r="AW195" s="13" t="s">
        <v>31</v>
      </c>
      <c r="AX195" s="13" t="s">
        <v>74</v>
      </c>
      <c r="AY195" s="241" t="s">
        <v>129</v>
      </c>
    </row>
    <row r="196" spans="1:51" s="13" customFormat="1" ht="12">
      <c r="A196" s="13"/>
      <c r="B196" s="230"/>
      <c r="C196" s="231"/>
      <c r="D196" s="232" t="s">
        <v>138</v>
      </c>
      <c r="E196" s="233" t="s">
        <v>1</v>
      </c>
      <c r="F196" s="234" t="s">
        <v>252</v>
      </c>
      <c r="G196" s="231"/>
      <c r="H196" s="235">
        <v>666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138</v>
      </c>
      <c r="AU196" s="241" t="s">
        <v>83</v>
      </c>
      <c r="AV196" s="13" t="s">
        <v>83</v>
      </c>
      <c r="AW196" s="13" t="s">
        <v>31</v>
      </c>
      <c r="AX196" s="13" t="s">
        <v>74</v>
      </c>
      <c r="AY196" s="241" t="s">
        <v>129</v>
      </c>
    </row>
    <row r="197" spans="1:51" s="14" customFormat="1" ht="12">
      <c r="A197" s="14"/>
      <c r="B197" s="242"/>
      <c r="C197" s="243"/>
      <c r="D197" s="232" t="s">
        <v>138</v>
      </c>
      <c r="E197" s="244" t="s">
        <v>1</v>
      </c>
      <c r="F197" s="245" t="s">
        <v>145</v>
      </c>
      <c r="G197" s="243"/>
      <c r="H197" s="246">
        <v>1813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138</v>
      </c>
      <c r="AU197" s="252" t="s">
        <v>83</v>
      </c>
      <c r="AV197" s="14" t="s">
        <v>136</v>
      </c>
      <c r="AW197" s="14" t="s">
        <v>31</v>
      </c>
      <c r="AX197" s="14" t="s">
        <v>8</v>
      </c>
      <c r="AY197" s="252" t="s">
        <v>129</v>
      </c>
    </row>
    <row r="198" spans="1:65" s="2" customFormat="1" ht="33" customHeight="1">
      <c r="A198" s="38"/>
      <c r="B198" s="39"/>
      <c r="C198" s="218" t="s">
        <v>253</v>
      </c>
      <c r="D198" s="218" t="s">
        <v>131</v>
      </c>
      <c r="E198" s="219" t="s">
        <v>254</v>
      </c>
      <c r="F198" s="220" t="s">
        <v>255</v>
      </c>
      <c r="G198" s="221" t="s">
        <v>134</v>
      </c>
      <c r="H198" s="222">
        <v>666</v>
      </c>
      <c r="I198" s="223"/>
      <c r="J198" s="222">
        <f>ROUND(I198*H198,0)</f>
        <v>0</v>
      </c>
      <c r="K198" s="220" t="s">
        <v>135</v>
      </c>
      <c r="L198" s="44"/>
      <c r="M198" s="224" t="s">
        <v>1</v>
      </c>
      <c r="N198" s="225" t="s">
        <v>39</v>
      </c>
      <c r="O198" s="91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8" t="s">
        <v>136</v>
      </c>
      <c r="AT198" s="228" t="s">
        <v>131</v>
      </c>
      <c r="AU198" s="228" t="s">
        <v>83</v>
      </c>
      <c r="AY198" s="17" t="s">
        <v>129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</v>
      </c>
      <c r="BK198" s="229">
        <f>ROUND(I198*H198,0)</f>
        <v>0</v>
      </c>
      <c r="BL198" s="17" t="s">
        <v>136</v>
      </c>
      <c r="BM198" s="228" t="s">
        <v>256</v>
      </c>
    </row>
    <row r="199" spans="1:51" s="13" customFormat="1" ht="12">
      <c r="A199" s="13"/>
      <c r="B199" s="230"/>
      <c r="C199" s="231"/>
      <c r="D199" s="232" t="s">
        <v>138</v>
      </c>
      <c r="E199" s="233" t="s">
        <v>1</v>
      </c>
      <c r="F199" s="234" t="s">
        <v>152</v>
      </c>
      <c r="G199" s="231"/>
      <c r="H199" s="235">
        <v>666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1" t="s">
        <v>138</v>
      </c>
      <c r="AU199" s="241" t="s">
        <v>83</v>
      </c>
      <c r="AV199" s="13" t="s">
        <v>83</v>
      </c>
      <c r="AW199" s="13" t="s">
        <v>31</v>
      </c>
      <c r="AX199" s="13" t="s">
        <v>8</v>
      </c>
      <c r="AY199" s="241" t="s">
        <v>129</v>
      </c>
    </row>
    <row r="200" spans="1:63" s="12" customFormat="1" ht="22.8" customHeight="1">
      <c r="A200" s="12"/>
      <c r="B200" s="202"/>
      <c r="C200" s="203"/>
      <c r="D200" s="204" t="s">
        <v>73</v>
      </c>
      <c r="E200" s="216" t="s">
        <v>174</v>
      </c>
      <c r="F200" s="216" t="s">
        <v>257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SUM(P201:P253)</f>
        <v>0</v>
      </c>
      <c r="Q200" s="210"/>
      <c r="R200" s="211">
        <f>SUM(R201:R253)</f>
        <v>7.8773050399999995</v>
      </c>
      <c r="S200" s="210"/>
      <c r="T200" s="212">
        <f>SUM(T201:T253)</f>
        <v>0.1848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</v>
      </c>
      <c r="AT200" s="214" t="s">
        <v>73</v>
      </c>
      <c r="AU200" s="214" t="s">
        <v>8</v>
      </c>
      <c r="AY200" s="213" t="s">
        <v>129</v>
      </c>
      <c r="BK200" s="215">
        <f>SUM(BK201:BK253)</f>
        <v>0</v>
      </c>
    </row>
    <row r="201" spans="1:65" s="2" customFormat="1" ht="24.15" customHeight="1">
      <c r="A201" s="38"/>
      <c r="B201" s="39"/>
      <c r="C201" s="218" t="s">
        <v>258</v>
      </c>
      <c r="D201" s="218" t="s">
        <v>131</v>
      </c>
      <c r="E201" s="219" t="s">
        <v>259</v>
      </c>
      <c r="F201" s="220" t="s">
        <v>260</v>
      </c>
      <c r="G201" s="221" t="s">
        <v>261</v>
      </c>
      <c r="H201" s="222">
        <v>275</v>
      </c>
      <c r="I201" s="223"/>
      <c r="J201" s="222">
        <f>ROUND(I201*H201,0)</f>
        <v>0</v>
      </c>
      <c r="K201" s="220" t="s">
        <v>135</v>
      </c>
      <c r="L201" s="44"/>
      <c r="M201" s="224" t="s">
        <v>1</v>
      </c>
      <c r="N201" s="225" t="s">
        <v>39</v>
      </c>
      <c r="O201" s="91"/>
      <c r="P201" s="226">
        <f>O201*H201</f>
        <v>0</v>
      </c>
      <c r="Q201" s="226">
        <v>4.8E-07</v>
      </c>
      <c r="R201" s="226">
        <f>Q201*H201</f>
        <v>0.00013199999999999998</v>
      </c>
      <c r="S201" s="226">
        <v>0</v>
      </c>
      <c r="T201" s="22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8" t="s">
        <v>136</v>
      </c>
      <c r="AT201" s="228" t="s">
        <v>131</v>
      </c>
      <c r="AU201" s="228" t="s">
        <v>83</v>
      </c>
      <c r="AY201" s="17" t="s">
        <v>129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</v>
      </c>
      <c r="BK201" s="229">
        <f>ROUND(I201*H201,0)</f>
        <v>0</v>
      </c>
      <c r="BL201" s="17" t="s">
        <v>136</v>
      </c>
      <c r="BM201" s="228" t="s">
        <v>262</v>
      </c>
    </row>
    <row r="202" spans="1:51" s="13" customFormat="1" ht="12">
      <c r="A202" s="13"/>
      <c r="B202" s="230"/>
      <c r="C202" s="231"/>
      <c r="D202" s="232" t="s">
        <v>138</v>
      </c>
      <c r="E202" s="233" t="s">
        <v>1</v>
      </c>
      <c r="F202" s="234" t="s">
        <v>263</v>
      </c>
      <c r="G202" s="231"/>
      <c r="H202" s="235">
        <v>275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138</v>
      </c>
      <c r="AU202" s="241" t="s">
        <v>83</v>
      </c>
      <c r="AV202" s="13" t="s">
        <v>83</v>
      </c>
      <c r="AW202" s="13" t="s">
        <v>31</v>
      </c>
      <c r="AX202" s="13" t="s">
        <v>8</v>
      </c>
      <c r="AY202" s="241" t="s">
        <v>129</v>
      </c>
    </row>
    <row r="203" spans="1:65" s="2" customFormat="1" ht="24.15" customHeight="1">
      <c r="A203" s="38"/>
      <c r="B203" s="39"/>
      <c r="C203" s="263" t="s">
        <v>264</v>
      </c>
      <c r="D203" s="263" t="s">
        <v>195</v>
      </c>
      <c r="E203" s="264" t="s">
        <v>265</v>
      </c>
      <c r="F203" s="265" t="s">
        <v>266</v>
      </c>
      <c r="G203" s="266" t="s">
        <v>261</v>
      </c>
      <c r="H203" s="267">
        <v>285</v>
      </c>
      <c r="I203" s="268"/>
      <c r="J203" s="267">
        <f>ROUND(I203*H203,0)</f>
        <v>0</v>
      </c>
      <c r="K203" s="265" t="s">
        <v>135</v>
      </c>
      <c r="L203" s="269"/>
      <c r="M203" s="270" t="s">
        <v>1</v>
      </c>
      <c r="N203" s="271" t="s">
        <v>39</v>
      </c>
      <c r="O203" s="91"/>
      <c r="P203" s="226">
        <f>O203*H203</f>
        <v>0</v>
      </c>
      <c r="Q203" s="226">
        <v>0.0199</v>
      </c>
      <c r="R203" s="226">
        <f>Q203*H203</f>
        <v>5.6715</v>
      </c>
      <c r="S203" s="226">
        <v>0</v>
      </c>
      <c r="T203" s="22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8" t="s">
        <v>174</v>
      </c>
      <c r="AT203" s="228" t="s">
        <v>195</v>
      </c>
      <c r="AU203" s="228" t="s">
        <v>83</v>
      </c>
      <c r="AY203" s="17" t="s">
        <v>129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</v>
      </c>
      <c r="BK203" s="229">
        <f>ROUND(I203*H203,0)</f>
        <v>0</v>
      </c>
      <c r="BL203" s="17" t="s">
        <v>136</v>
      </c>
      <c r="BM203" s="228" t="s">
        <v>267</v>
      </c>
    </row>
    <row r="204" spans="1:51" s="13" customFormat="1" ht="12">
      <c r="A204" s="13"/>
      <c r="B204" s="230"/>
      <c r="C204" s="231"/>
      <c r="D204" s="232" t="s">
        <v>138</v>
      </c>
      <c r="E204" s="233" t="s">
        <v>1</v>
      </c>
      <c r="F204" s="234" t="s">
        <v>268</v>
      </c>
      <c r="G204" s="231"/>
      <c r="H204" s="235">
        <v>285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138</v>
      </c>
      <c r="AU204" s="241" t="s">
        <v>83</v>
      </c>
      <c r="AV204" s="13" t="s">
        <v>83</v>
      </c>
      <c r="AW204" s="13" t="s">
        <v>31</v>
      </c>
      <c r="AX204" s="13" t="s">
        <v>8</v>
      </c>
      <c r="AY204" s="241" t="s">
        <v>129</v>
      </c>
    </row>
    <row r="205" spans="1:65" s="2" customFormat="1" ht="24.15" customHeight="1">
      <c r="A205" s="38"/>
      <c r="B205" s="39"/>
      <c r="C205" s="218" t="s">
        <v>269</v>
      </c>
      <c r="D205" s="218" t="s">
        <v>131</v>
      </c>
      <c r="E205" s="219" t="s">
        <v>270</v>
      </c>
      <c r="F205" s="220" t="s">
        <v>271</v>
      </c>
      <c r="G205" s="221" t="s">
        <v>261</v>
      </c>
      <c r="H205" s="222">
        <v>13.1</v>
      </c>
      <c r="I205" s="223"/>
      <c r="J205" s="222">
        <f>ROUND(I205*H205,0)</f>
        <v>0</v>
      </c>
      <c r="K205" s="220" t="s">
        <v>135</v>
      </c>
      <c r="L205" s="44"/>
      <c r="M205" s="224" t="s">
        <v>1</v>
      </c>
      <c r="N205" s="225" t="s">
        <v>39</v>
      </c>
      <c r="O205" s="91"/>
      <c r="P205" s="226">
        <f>O205*H205</f>
        <v>0</v>
      </c>
      <c r="Q205" s="226">
        <v>5.8E-07</v>
      </c>
      <c r="R205" s="226">
        <f>Q205*H205</f>
        <v>7.597999999999999E-06</v>
      </c>
      <c r="S205" s="226">
        <v>0</v>
      </c>
      <c r="T205" s="22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8" t="s">
        <v>136</v>
      </c>
      <c r="AT205" s="228" t="s">
        <v>131</v>
      </c>
      <c r="AU205" s="228" t="s">
        <v>83</v>
      </c>
      <c r="AY205" s="17" t="s">
        <v>129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</v>
      </c>
      <c r="BK205" s="229">
        <f>ROUND(I205*H205,0)</f>
        <v>0</v>
      </c>
      <c r="BL205" s="17" t="s">
        <v>136</v>
      </c>
      <c r="BM205" s="228" t="s">
        <v>272</v>
      </c>
    </row>
    <row r="206" spans="1:65" s="2" customFormat="1" ht="24.15" customHeight="1">
      <c r="A206" s="38"/>
      <c r="B206" s="39"/>
      <c r="C206" s="263" t="s">
        <v>273</v>
      </c>
      <c r="D206" s="263" t="s">
        <v>195</v>
      </c>
      <c r="E206" s="264" t="s">
        <v>274</v>
      </c>
      <c r="F206" s="265" t="s">
        <v>275</v>
      </c>
      <c r="G206" s="266" t="s">
        <v>261</v>
      </c>
      <c r="H206" s="267">
        <v>15</v>
      </c>
      <c r="I206" s="268"/>
      <c r="J206" s="267">
        <f>ROUND(I206*H206,0)</f>
        <v>0</v>
      </c>
      <c r="K206" s="265" t="s">
        <v>135</v>
      </c>
      <c r="L206" s="269"/>
      <c r="M206" s="270" t="s">
        <v>1</v>
      </c>
      <c r="N206" s="271" t="s">
        <v>39</v>
      </c>
      <c r="O206" s="91"/>
      <c r="P206" s="226">
        <f>O206*H206</f>
        <v>0</v>
      </c>
      <c r="Q206" s="226">
        <v>0.0292</v>
      </c>
      <c r="R206" s="226">
        <f>Q206*H206</f>
        <v>0.438</v>
      </c>
      <c r="S206" s="226">
        <v>0</v>
      </c>
      <c r="T206" s="22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8" t="s">
        <v>174</v>
      </c>
      <c r="AT206" s="228" t="s">
        <v>195</v>
      </c>
      <c r="AU206" s="228" t="s">
        <v>83</v>
      </c>
      <c r="AY206" s="17" t="s">
        <v>129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</v>
      </c>
      <c r="BK206" s="229">
        <f>ROUND(I206*H206,0)</f>
        <v>0</v>
      </c>
      <c r="BL206" s="17" t="s">
        <v>136</v>
      </c>
      <c r="BM206" s="228" t="s">
        <v>276</v>
      </c>
    </row>
    <row r="207" spans="1:65" s="2" customFormat="1" ht="24.15" customHeight="1">
      <c r="A207" s="38"/>
      <c r="B207" s="39"/>
      <c r="C207" s="218" t="s">
        <v>277</v>
      </c>
      <c r="D207" s="218" t="s">
        <v>131</v>
      </c>
      <c r="E207" s="219" t="s">
        <v>278</v>
      </c>
      <c r="F207" s="220" t="s">
        <v>279</v>
      </c>
      <c r="G207" s="221" t="s">
        <v>280</v>
      </c>
      <c r="H207" s="222">
        <v>6</v>
      </c>
      <c r="I207" s="223"/>
      <c r="J207" s="222">
        <f>ROUND(I207*H207,0)</f>
        <v>0</v>
      </c>
      <c r="K207" s="220" t="s">
        <v>135</v>
      </c>
      <c r="L207" s="44"/>
      <c r="M207" s="224" t="s">
        <v>1</v>
      </c>
      <c r="N207" s="225" t="s">
        <v>39</v>
      </c>
      <c r="O207" s="91"/>
      <c r="P207" s="226">
        <f>O207*H207</f>
        <v>0</v>
      </c>
      <c r="Q207" s="226">
        <v>0</v>
      </c>
      <c r="R207" s="226">
        <f>Q207*H207</f>
        <v>0</v>
      </c>
      <c r="S207" s="226">
        <v>0.0116</v>
      </c>
      <c r="T207" s="227">
        <f>S207*H207</f>
        <v>0.0696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8" t="s">
        <v>136</v>
      </c>
      <c r="AT207" s="228" t="s">
        <v>131</v>
      </c>
      <c r="AU207" s="228" t="s">
        <v>83</v>
      </c>
      <c r="AY207" s="17" t="s">
        <v>129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</v>
      </c>
      <c r="BK207" s="229">
        <f>ROUND(I207*H207,0)</f>
        <v>0</v>
      </c>
      <c r="BL207" s="17" t="s">
        <v>136</v>
      </c>
      <c r="BM207" s="228" t="s">
        <v>281</v>
      </c>
    </row>
    <row r="208" spans="1:65" s="2" customFormat="1" ht="16.5" customHeight="1">
      <c r="A208" s="38"/>
      <c r="B208" s="39"/>
      <c r="C208" s="263" t="s">
        <v>282</v>
      </c>
      <c r="D208" s="263" t="s">
        <v>195</v>
      </c>
      <c r="E208" s="264" t="s">
        <v>283</v>
      </c>
      <c r="F208" s="265" t="s">
        <v>284</v>
      </c>
      <c r="G208" s="266" t="s">
        <v>280</v>
      </c>
      <c r="H208" s="267">
        <v>1</v>
      </c>
      <c r="I208" s="268"/>
      <c r="J208" s="267">
        <f>ROUND(I208*H208,0)</f>
        <v>0</v>
      </c>
      <c r="K208" s="265" t="s">
        <v>1</v>
      </c>
      <c r="L208" s="269"/>
      <c r="M208" s="270" t="s">
        <v>1</v>
      </c>
      <c r="N208" s="271" t="s">
        <v>39</v>
      </c>
      <c r="O208" s="91"/>
      <c r="P208" s="226">
        <f>O208*H208</f>
        <v>0</v>
      </c>
      <c r="Q208" s="226">
        <v>0.01</v>
      </c>
      <c r="R208" s="226">
        <f>Q208*H208</f>
        <v>0.01</v>
      </c>
      <c r="S208" s="226">
        <v>0</v>
      </c>
      <c r="T208" s="22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8" t="s">
        <v>174</v>
      </c>
      <c r="AT208" s="228" t="s">
        <v>195</v>
      </c>
      <c r="AU208" s="228" t="s">
        <v>83</v>
      </c>
      <c r="AY208" s="17" t="s">
        <v>129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</v>
      </c>
      <c r="BK208" s="229">
        <f>ROUND(I208*H208,0)</f>
        <v>0</v>
      </c>
      <c r="BL208" s="17" t="s">
        <v>136</v>
      </c>
      <c r="BM208" s="228" t="s">
        <v>285</v>
      </c>
    </row>
    <row r="209" spans="1:65" s="2" customFormat="1" ht="24.15" customHeight="1">
      <c r="A209" s="38"/>
      <c r="B209" s="39"/>
      <c r="C209" s="263" t="s">
        <v>286</v>
      </c>
      <c r="D209" s="263" t="s">
        <v>195</v>
      </c>
      <c r="E209" s="264" t="s">
        <v>287</v>
      </c>
      <c r="F209" s="265" t="s">
        <v>288</v>
      </c>
      <c r="G209" s="266" t="s">
        <v>280</v>
      </c>
      <c r="H209" s="267">
        <v>1</v>
      </c>
      <c r="I209" s="268"/>
      <c r="J209" s="267">
        <f>ROUND(I209*H209,0)</f>
        <v>0</v>
      </c>
      <c r="K209" s="265" t="s">
        <v>135</v>
      </c>
      <c r="L209" s="269"/>
      <c r="M209" s="270" t="s">
        <v>1</v>
      </c>
      <c r="N209" s="271" t="s">
        <v>39</v>
      </c>
      <c r="O209" s="91"/>
      <c r="P209" s="226">
        <f>O209*H209</f>
        <v>0</v>
      </c>
      <c r="Q209" s="226">
        <v>0.0104</v>
      </c>
      <c r="R209" s="226">
        <f>Q209*H209</f>
        <v>0.0104</v>
      </c>
      <c r="S209" s="226">
        <v>0</v>
      </c>
      <c r="T209" s="22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8" t="s">
        <v>174</v>
      </c>
      <c r="AT209" s="228" t="s">
        <v>195</v>
      </c>
      <c r="AU209" s="228" t="s">
        <v>83</v>
      </c>
      <c r="AY209" s="17" t="s">
        <v>129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</v>
      </c>
      <c r="BK209" s="229">
        <f>ROUND(I209*H209,0)</f>
        <v>0</v>
      </c>
      <c r="BL209" s="17" t="s">
        <v>136</v>
      </c>
      <c r="BM209" s="228" t="s">
        <v>289</v>
      </c>
    </row>
    <row r="210" spans="1:65" s="2" customFormat="1" ht="24.15" customHeight="1">
      <c r="A210" s="38"/>
      <c r="B210" s="39"/>
      <c r="C210" s="263" t="s">
        <v>290</v>
      </c>
      <c r="D210" s="263" t="s">
        <v>195</v>
      </c>
      <c r="E210" s="264" t="s">
        <v>291</v>
      </c>
      <c r="F210" s="265" t="s">
        <v>292</v>
      </c>
      <c r="G210" s="266" t="s">
        <v>280</v>
      </c>
      <c r="H210" s="267">
        <v>1</v>
      </c>
      <c r="I210" s="268"/>
      <c r="J210" s="267">
        <f>ROUND(I210*H210,0)</f>
        <v>0</v>
      </c>
      <c r="K210" s="265" t="s">
        <v>135</v>
      </c>
      <c r="L210" s="269"/>
      <c r="M210" s="270" t="s">
        <v>1</v>
      </c>
      <c r="N210" s="271" t="s">
        <v>39</v>
      </c>
      <c r="O210" s="91"/>
      <c r="P210" s="226">
        <f>O210*H210</f>
        <v>0</v>
      </c>
      <c r="Q210" s="226">
        <v>0.0088</v>
      </c>
      <c r="R210" s="226">
        <f>Q210*H210</f>
        <v>0.0088</v>
      </c>
      <c r="S210" s="226">
        <v>0</v>
      </c>
      <c r="T210" s="22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8" t="s">
        <v>174</v>
      </c>
      <c r="AT210" s="228" t="s">
        <v>195</v>
      </c>
      <c r="AU210" s="228" t="s">
        <v>83</v>
      </c>
      <c r="AY210" s="17" t="s">
        <v>129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7" t="s">
        <v>8</v>
      </c>
      <c r="BK210" s="229">
        <f>ROUND(I210*H210,0)</f>
        <v>0</v>
      </c>
      <c r="BL210" s="17" t="s">
        <v>136</v>
      </c>
      <c r="BM210" s="228" t="s">
        <v>293</v>
      </c>
    </row>
    <row r="211" spans="1:65" s="2" customFormat="1" ht="33" customHeight="1">
      <c r="A211" s="38"/>
      <c r="B211" s="39"/>
      <c r="C211" s="263" t="s">
        <v>294</v>
      </c>
      <c r="D211" s="263" t="s">
        <v>195</v>
      </c>
      <c r="E211" s="264" t="s">
        <v>295</v>
      </c>
      <c r="F211" s="265" t="s">
        <v>296</v>
      </c>
      <c r="G211" s="266" t="s">
        <v>280</v>
      </c>
      <c r="H211" s="267">
        <v>2</v>
      </c>
      <c r="I211" s="268"/>
      <c r="J211" s="267">
        <f>ROUND(I211*H211,0)</f>
        <v>0</v>
      </c>
      <c r="K211" s="265" t="s">
        <v>135</v>
      </c>
      <c r="L211" s="269"/>
      <c r="M211" s="270" t="s">
        <v>1</v>
      </c>
      <c r="N211" s="271" t="s">
        <v>39</v>
      </c>
      <c r="O211" s="91"/>
      <c r="P211" s="226">
        <f>O211*H211</f>
        <v>0</v>
      </c>
      <c r="Q211" s="226">
        <v>0.0088</v>
      </c>
      <c r="R211" s="226">
        <f>Q211*H211</f>
        <v>0.0176</v>
      </c>
      <c r="S211" s="226">
        <v>0</v>
      </c>
      <c r="T211" s="22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8" t="s">
        <v>174</v>
      </c>
      <c r="AT211" s="228" t="s">
        <v>195</v>
      </c>
      <c r="AU211" s="228" t="s">
        <v>83</v>
      </c>
      <c r="AY211" s="17" t="s">
        <v>129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</v>
      </c>
      <c r="BK211" s="229">
        <f>ROUND(I211*H211,0)</f>
        <v>0</v>
      </c>
      <c r="BL211" s="17" t="s">
        <v>136</v>
      </c>
      <c r="BM211" s="228" t="s">
        <v>297</v>
      </c>
    </row>
    <row r="212" spans="1:65" s="2" customFormat="1" ht="24.15" customHeight="1">
      <c r="A212" s="38"/>
      <c r="B212" s="39"/>
      <c r="C212" s="263" t="s">
        <v>298</v>
      </c>
      <c r="D212" s="263" t="s">
        <v>195</v>
      </c>
      <c r="E212" s="264" t="s">
        <v>299</v>
      </c>
      <c r="F212" s="265" t="s">
        <v>300</v>
      </c>
      <c r="G212" s="266" t="s">
        <v>280</v>
      </c>
      <c r="H212" s="267">
        <v>1</v>
      </c>
      <c r="I212" s="268"/>
      <c r="J212" s="267">
        <f>ROUND(I212*H212,0)</f>
        <v>0</v>
      </c>
      <c r="K212" s="265" t="s">
        <v>135</v>
      </c>
      <c r="L212" s="269"/>
      <c r="M212" s="270" t="s">
        <v>1</v>
      </c>
      <c r="N212" s="271" t="s">
        <v>39</v>
      </c>
      <c r="O212" s="91"/>
      <c r="P212" s="226">
        <f>O212*H212</f>
        <v>0</v>
      </c>
      <c r="Q212" s="226">
        <v>0.0135</v>
      </c>
      <c r="R212" s="226">
        <f>Q212*H212</f>
        <v>0.0135</v>
      </c>
      <c r="S212" s="226">
        <v>0</v>
      </c>
      <c r="T212" s="22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174</v>
      </c>
      <c r="AT212" s="228" t="s">
        <v>195</v>
      </c>
      <c r="AU212" s="228" t="s">
        <v>83</v>
      </c>
      <c r="AY212" s="17" t="s">
        <v>129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</v>
      </c>
      <c r="BK212" s="229">
        <f>ROUND(I212*H212,0)</f>
        <v>0</v>
      </c>
      <c r="BL212" s="17" t="s">
        <v>136</v>
      </c>
      <c r="BM212" s="228" t="s">
        <v>301</v>
      </c>
    </row>
    <row r="213" spans="1:65" s="2" customFormat="1" ht="24.15" customHeight="1">
      <c r="A213" s="38"/>
      <c r="B213" s="39"/>
      <c r="C213" s="218" t="s">
        <v>302</v>
      </c>
      <c r="D213" s="218" t="s">
        <v>131</v>
      </c>
      <c r="E213" s="219" t="s">
        <v>303</v>
      </c>
      <c r="F213" s="220" t="s">
        <v>304</v>
      </c>
      <c r="G213" s="221" t="s">
        <v>280</v>
      </c>
      <c r="H213" s="222">
        <v>5</v>
      </c>
      <c r="I213" s="223"/>
      <c r="J213" s="222">
        <f>ROUND(I213*H213,0)</f>
        <v>0</v>
      </c>
      <c r="K213" s="220" t="s">
        <v>135</v>
      </c>
      <c r="L213" s="44"/>
      <c r="M213" s="224" t="s">
        <v>1</v>
      </c>
      <c r="N213" s="225" t="s">
        <v>39</v>
      </c>
      <c r="O213" s="91"/>
      <c r="P213" s="226">
        <f>O213*H213</f>
        <v>0</v>
      </c>
      <c r="Q213" s="226">
        <v>0</v>
      </c>
      <c r="R213" s="226">
        <f>Q213*H213</f>
        <v>0</v>
      </c>
      <c r="S213" s="226">
        <v>0.0186</v>
      </c>
      <c r="T213" s="227">
        <f>S213*H213</f>
        <v>0.093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8" t="s">
        <v>136</v>
      </c>
      <c r="AT213" s="228" t="s">
        <v>131</v>
      </c>
      <c r="AU213" s="228" t="s">
        <v>83</v>
      </c>
      <c r="AY213" s="17" t="s">
        <v>129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7" t="s">
        <v>8</v>
      </c>
      <c r="BK213" s="229">
        <f>ROUND(I213*H213,0)</f>
        <v>0</v>
      </c>
      <c r="BL213" s="17" t="s">
        <v>136</v>
      </c>
      <c r="BM213" s="228" t="s">
        <v>305</v>
      </c>
    </row>
    <row r="214" spans="1:65" s="2" customFormat="1" ht="16.5" customHeight="1">
      <c r="A214" s="38"/>
      <c r="B214" s="39"/>
      <c r="C214" s="263" t="s">
        <v>306</v>
      </c>
      <c r="D214" s="263" t="s">
        <v>195</v>
      </c>
      <c r="E214" s="264" t="s">
        <v>307</v>
      </c>
      <c r="F214" s="265" t="s">
        <v>308</v>
      </c>
      <c r="G214" s="266" t="s">
        <v>280</v>
      </c>
      <c r="H214" s="267">
        <v>1</v>
      </c>
      <c r="I214" s="268"/>
      <c r="J214" s="267">
        <f>ROUND(I214*H214,0)</f>
        <v>0</v>
      </c>
      <c r="K214" s="265" t="s">
        <v>1</v>
      </c>
      <c r="L214" s="269"/>
      <c r="M214" s="270" t="s">
        <v>1</v>
      </c>
      <c r="N214" s="271" t="s">
        <v>39</v>
      </c>
      <c r="O214" s="91"/>
      <c r="P214" s="226">
        <f>O214*H214</f>
        <v>0</v>
      </c>
      <c r="Q214" s="226">
        <v>0.014</v>
      </c>
      <c r="R214" s="226">
        <f>Q214*H214</f>
        <v>0.014</v>
      </c>
      <c r="S214" s="226">
        <v>0</v>
      </c>
      <c r="T214" s="22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8" t="s">
        <v>174</v>
      </c>
      <c r="AT214" s="228" t="s">
        <v>195</v>
      </c>
      <c r="AU214" s="228" t="s">
        <v>83</v>
      </c>
      <c r="AY214" s="17" t="s">
        <v>129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7" t="s">
        <v>8</v>
      </c>
      <c r="BK214" s="229">
        <f>ROUND(I214*H214,0)</f>
        <v>0</v>
      </c>
      <c r="BL214" s="17" t="s">
        <v>136</v>
      </c>
      <c r="BM214" s="228" t="s">
        <v>309</v>
      </c>
    </row>
    <row r="215" spans="1:65" s="2" customFormat="1" ht="24.15" customHeight="1">
      <c r="A215" s="38"/>
      <c r="B215" s="39"/>
      <c r="C215" s="263" t="s">
        <v>310</v>
      </c>
      <c r="D215" s="263" t="s">
        <v>195</v>
      </c>
      <c r="E215" s="264" t="s">
        <v>311</v>
      </c>
      <c r="F215" s="265" t="s">
        <v>312</v>
      </c>
      <c r="G215" s="266" t="s">
        <v>280</v>
      </c>
      <c r="H215" s="267">
        <v>2</v>
      </c>
      <c r="I215" s="268"/>
      <c r="J215" s="267">
        <f>ROUND(I215*H215,0)</f>
        <v>0</v>
      </c>
      <c r="K215" s="265" t="s">
        <v>135</v>
      </c>
      <c r="L215" s="269"/>
      <c r="M215" s="270" t="s">
        <v>1</v>
      </c>
      <c r="N215" s="271" t="s">
        <v>39</v>
      </c>
      <c r="O215" s="91"/>
      <c r="P215" s="226">
        <f>O215*H215</f>
        <v>0</v>
      </c>
      <c r="Q215" s="226">
        <v>0.0137</v>
      </c>
      <c r="R215" s="226">
        <f>Q215*H215</f>
        <v>0.0274</v>
      </c>
      <c r="S215" s="226">
        <v>0</v>
      </c>
      <c r="T215" s="22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8" t="s">
        <v>174</v>
      </c>
      <c r="AT215" s="228" t="s">
        <v>195</v>
      </c>
      <c r="AU215" s="228" t="s">
        <v>83</v>
      </c>
      <c r="AY215" s="17" t="s">
        <v>129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7" t="s">
        <v>8</v>
      </c>
      <c r="BK215" s="229">
        <f>ROUND(I215*H215,0)</f>
        <v>0</v>
      </c>
      <c r="BL215" s="17" t="s">
        <v>136</v>
      </c>
      <c r="BM215" s="228" t="s">
        <v>313</v>
      </c>
    </row>
    <row r="216" spans="1:65" s="2" customFormat="1" ht="24.15" customHeight="1">
      <c r="A216" s="38"/>
      <c r="B216" s="39"/>
      <c r="C216" s="263" t="s">
        <v>314</v>
      </c>
      <c r="D216" s="263" t="s">
        <v>195</v>
      </c>
      <c r="E216" s="264" t="s">
        <v>315</v>
      </c>
      <c r="F216" s="265" t="s">
        <v>316</v>
      </c>
      <c r="G216" s="266" t="s">
        <v>280</v>
      </c>
      <c r="H216" s="267">
        <v>1</v>
      </c>
      <c r="I216" s="268"/>
      <c r="J216" s="267">
        <f>ROUND(I216*H216,0)</f>
        <v>0</v>
      </c>
      <c r="K216" s="265" t="s">
        <v>135</v>
      </c>
      <c r="L216" s="269"/>
      <c r="M216" s="270" t="s">
        <v>1</v>
      </c>
      <c r="N216" s="271" t="s">
        <v>39</v>
      </c>
      <c r="O216" s="91"/>
      <c r="P216" s="226">
        <f>O216*H216</f>
        <v>0</v>
      </c>
      <c r="Q216" s="226">
        <v>0.0156</v>
      </c>
      <c r="R216" s="226">
        <f>Q216*H216</f>
        <v>0.0156</v>
      </c>
      <c r="S216" s="226">
        <v>0</v>
      </c>
      <c r="T216" s="22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8" t="s">
        <v>174</v>
      </c>
      <c r="AT216" s="228" t="s">
        <v>195</v>
      </c>
      <c r="AU216" s="228" t="s">
        <v>83</v>
      </c>
      <c r="AY216" s="17" t="s">
        <v>129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7" t="s">
        <v>8</v>
      </c>
      <c r="BK216" s="229">
        <f>ROUND(I216*H216,0)</f>
        <v>0</v>
      </c>
      <c r="BL216" s="17" t="s">
        <v>136</v>
      </c>
      <c r="BM216" s="228" t="s">
        <v>317</v>
      </c>
    </row>
    <row r="217" spans="1:65" s="2" customFormat="1" ht="24.15" customHeight="1">
      <c r="A217" s="38"/>
      <c r="B217" s="39"/>
      <c r="C217" s="263" t="s">
        <v>318</v>
      </c>
      <c r="D217" s="263" t="s">
        <v>195</v>
      </c>
      <c r="E217" s="264" t="s">
        <v>319</v>
      </c>
      <c r="F217" s="265" t="s">
        <v>320</v>
      </c>
      <c r="G217" s="266" t="s">
        <v>280</v>
      </c>
      <c r="H217" s="267">
        <v>1</v>
      </c>
      <c r="I217" s="268"/>
      <c r="J217" s="267">
        <f>ROUND(I217*H217,0)</f>
        <v>0</v>
      </c>
      <c r="K217" s="265" t="s">
        <v>135</v>
      </c>
      <c r="L217" s="269"/>
      <c r="M217" s="270" t="s">
        <v>1</v>
      </c>
      <c r="N217" s="271" t="s">
        <v>39</v>
      </c>
      <c r="O217" s="91"/>
      <c r="P217" s="226">
        <f>O217*H217</f>
        <v>0</v>
      </c>
      <c r="Q217" s="226">
        <v>0.0139</v>
      </c>
      <c r="R217" s="226">
        <f>Q217*H217</f>
        <v>0.0139</v>
      </c>
      <c r="S217" s="226">
        <v>0</v>
      </c>
      <c r="T217" s="22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8" t="s">
        <v>174</v>
      </c>
      <c r="AT217" s="228" t="s">
        <v>195</v>
      </c>
      <c r="AU217" s="228" t="s">
        <v>83</v>
      </c>
      <c r="AY217" s="17" t="s">
        <v>129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7" t="s">
        <v>8</v>
      </c>
      <c r="BK217" s="229">
        <f>ROUND(I217*H217,0)</f>
        <v>0</v>
      </c>
      <c r="BL217" s="17" t="s">
        <v>136</v>
      </c>
      <c r="BM217" s="228" t="s">
        <v>321</v>
      </c>
    </row>
    <row r="218" spans="1:65" s="2" customFormat="1" ht="24.15" customHeight="1">
      <c r="A218" s="38"/>
      <c r="B218" s="39"/>
      <c r="C218" s="218" t="s">
        <v>322</v>
      </c>
      <c r="D218" s="218" t="s">
        <v>131</v>
      </c>
      <c r="E218" s="219" t="s">
        <v>323</v>
      </c>
      <c r="F218" s="220" t="s">
        <v>324</v>
      </c>
      <c r="G218" s="221" t="s">
        <v>280</v>
      </c>
      <c r="H218" s="222">
        <v>1</v>
      </c>
      <c r="I218" s="223"/>
      <c r="J218" s="222">
        <f>ROUND(I218*H218,0)</f>
        <v>0</v>
      </c>
      <c r="K218" s="220" t="s">
        <v>135</v>
      </c>
      <c r="L218" s="44"/>
      <c r="M218" s="224" t="s">
        <v>1</v>
      </c>
      <c r="N218" s="225" t="s">
        <v>39</v>
      </c>
      <c r="O218" s="91"/>
      <c r="P218" s="226">
        <f>O218*H218</f>
        <v>0</v>
      </c>
      <c r="Q218" s="226">
        <v>0</v>
      </c>
      <c r="R218" s="226">
        <f>Q218*H218</f>
        <v>0</v>
      </c>
      <c r="S218" s="226">
        <v>0.0222</v>
      </c>
      <c r="T218" s="227">
        <f>S218*H218</f>
        <v>0.0222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8" t="s">
        <v>136</v>
      </c>
      <c r="AT218" s="228" t="s">
        <v>131</v>
      </c>
      <c r="AU218" s="228" t="s">
        <v>83</v>
      </c>
      <c r="AY218" s="17" t="s">
        <v>129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7" t="s">
        <v>8</v>
      </c>
      <c r="BK218" s="229">
        <f>ROUND(I218*H218,0)</f>
        <v>0</v>
      </c>
      <c r="BL218" s="17" t="s">
        <v>136</v>
      </c>
      <c r="BM218" s="228" t="s">
        <v>325</v>
      </c>
    </row>
    <row r="219" spans="1:65" s="2" customFormat="1" ht="33" customHeight="1">
      <c r="A219" s="38"/>
      <c r="B219" s="39"/>
      <c r="C219" s="263" t="s">
        <v>326</v>
      </c>
      <c r="D219" s="263" t="s">
        <v>195</v>
      </c>
      <c r="E219" s="264" t="s">
        <v>327</v>
      </c>
      <c r="F219" s="265" t="s">
        <v>328</v>
      </c>
      <c r="G219" s="266" t="s">
        <v>280</v>
      </c>
      <c r="H219" s="267">
        <v>1</v>
      </c>
      <c r="I219" s="268"/>
      <c r="J219" s="267">
        <f>ROUND(I219*H219,0)</f>
        <v>0</v>
      </c>
      <c r="K219" s="265" t="s">
        <v>135</v>
      </c>
      <c r="L219" s="269"/>
      <c r="M219" s="270" t="s">
        <v>1</v>
      </c>
      <c r="N219" s="271" t="s">
        <v>39</v>
      </c>
      <c r="O219" s="91"/>
      <c r="P219" s="226">
        <f>O219*H219</f>
        <v>0</v>
      </c>
      <c r="Q219" s="226">
        <v>0.0284</v>
      </c>
      <c r="R219" s="226">
        <f>Q219*H219</f>
        <v>0.0284</v>
      </c>
      <c r="S219" s="226">
        <v>0</v>
      </c>
      <c r="T219" s="22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8" t="s">
        <v>174</v>
      </c>
      <c r="AT219" s="228" t="s">
        <v>195</v>
      </c>
      <c r="AU219" s="228" t="s">
        <v>83</v>
      </c>
      <c r="AY219" s="17" t="s">
        <v>129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7" t="s">
        <v>8</v>
      </c>
      <c r="BK219" s="229">
        <f>ROUND(I219*H219,0)</f>
        <v>0</v>
      </c>
      <c r="BL219" s="17" t="s">
        <v>136</v>
      </c>
      <c r="BM219" s="228" t="s">
        <v>329</v>
      </c>
    </row>
    <row r="220" spans="1:65" s="2" customFormat="1" ht="24.15" customHeight="1">
      <c r="A220" s="38"/>
      <c r="B220" s="39"/>
      <c r="C220" s="218" t="s">
        <v>330</v>
      </c>
      <c r="D220" s="218" t="s">
        <v>131</v>
      </c>
      <c r="E220" s="219" t="s">
        <v>331</v>
      </c>
      <c r="F220" s="220" t="s">
        <v>332</v>
      </c>
      <c r="G220" s="221" t="s">
        <v>261</v>
      </c>
      <c r="H220" s="222">
        <v>21.2</v>
      </c>
      <c r="I220" s="223"/>
      <c r="J220" s="222">
        <f>ROUND(I220*H220,0)</f>
        <v>0</v>
      </c>
      <c r="K220" s="220" t="s">
        <v>135</v>
      </c>
      <c r="L220" s="44"/>
      <c r="M220" s="224" t="s">
        <v>1</v>
      </c>
      <c r="N220" s="225" t="s">
        <v>39</v>
      </c>
      <c r="O220" s="91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8" t="s">
        <v>136</v>
      </c>
      <c r="AT220" s="228" t="s">
        <v>131</v>
      </c>
      <c r="AU220" s="228" t="s">
        <v>83</v>
      </c>
      <c r="AY220" s="17" t="s">
        <v>129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7" t="s">
        <v>8</v>
      </c>
      <c r="BK220" s="229">
        <f>ROUND(I220*H220,0)</f>
        <v>0</v>
      </c>
      <c r="BL220" s="17" t="s">
        <v>136</v>
      </c>
      <c r="BM220" s="228" t="s">
        <v>333</v>
      </c>
    </row>
    <row r="221" spans="1:65" s="2" customFormat="1" ht="24.15" customHeight="1">
      <c r="A221" s="38"/>
      <c r="B221" s="39"/>
      <c r="C221" s="263" t="s">
        <v>334</v>
      </c>
      <c r="D221" s="263" t="s">
        <v>195</v>
      </c>
      <c r="E221" s="264" t="s">
        <v>335</v>
      </c>
      <c r="F221" s="265" t="s">
        <v>336</v>
      </c>
      <c r="G221" s="266" t="s">
        <v>261</v>
      </c>
      <c r="H221" s="267">
        <v>22</v>
      </c>
      <c r="I221" s="268"/>
      <c r="J221" s="267">
        <f>ROUND(I221*H221,0)</f>
        <v>0</v>
      </c>
      <c r="K221" s="265" t="s">
        <v>135</v>
      </c>
      <c r="L221" s="269"/>
      <c r="M221" s="270" t="s">
        <v>1</v>
      </c>
      <c r="N221" s="271" t="s">
        <v>39</v>
      </c>
      <c r="O221" s="91"/>
      <c r="P221" s="226">
        <f>O221*H221</f>
        <v>0</v>
      </c>
      <c r="Q221" s="226">
        <v>0.00028</v>
      </c>
      <c r="R221" s="226">
        <f>Q221*H221</f>
        <v>0.00616</v>
      </c>
      <c r="S221" s="226">
        <v>0</v>
      </c>
      <c r="T221" s="22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8" t="s">
        <v>174</v>
      </c>
      <c r="AT221" s="228" t="s">
        <v>195</v>
      </c>
      <c r="AU221" s="228" t="s">
        <v>83</v>
      </c>
      <c r="AY221" s="17" t="s">
        <v>129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7" t="s">
        <v>8</v>
      </c>
      <c r="BK221" s="229">
        <f>ROUND(I221*H221,0)</f>
        <v>0</v>
      </c>
      <c r="BL221" s="17" t="s">
        <v>136</v>
      </c>
      <c r="BM221" s="228" t="s">
        <v>337</v>
      </c>
    </row>
    <row r="222" spans="1:51" s="13" customFormat="1" ht="12">
      <c r="A222" s="13"/>
      <c r="B222" s="230"/>
      <c r="C222" s="231"/>
      <c r="D222" s="232" t="s">
        <v>138</v>
      </c>
      <c r="E222" s="231"/>
      <c r="F222" s="234" t="s">
        <v>338</v>
      </c>
      <c r="G222" s="231"/>
      <c r="H222" s="235">
        <v>22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138</v>
      </c>
      <c r="AU222" s="241" t="s">
        <v>83</v>
      </c>
      <c r="AV222" s="13" t="s">
        <v>83</v>
      </c>
      <c r="AW222" s="13" t="s">
        <v>4</v>
      </c>
      <c r="AX222" s="13" t="s">
        <v>8</v>
      </c>
      <c r="AY222" s="241" t="s">
        <v>129</v>
      </c>
    </row>
    <row r="223" spans="1:65" s="2" customFormat="1" ht="24.15" customHeight="1">
      <c r="A223" s="38"/>
      <c r="B223" s="39"/>
      <c r="C223" s="218" t="s">
        <v>339</v>
      </c>
      <c r="D223" s="218" t="s">
        <v>131</v>
      </c>
      <c r="E223" s="219" t="s">
        <v>340</v>
      </c>
      <c r="F223" s="220" t="s">
        <v>341</v>
      </c>
      <c r="G223" s="221" t="s">
        <v>261</v>
      </c>
      <c r="H223" s="222">
        <v>1.3</v>
      </c>
      <c r="I223" s="223"/>
      <c r="J223" s="222">
        <f>ROUND(I223*H223,0)</f>
        <v>0</v>
      </c>
      <c r="K223" s="220" t="s">
        <v>135</v>
      </c>
      <c r="L223" s="44"/>
      <c r="M223" s="224" t="s">
        <v>1</v>
      </c>
      <c r="N223" s="225" t="s">
        <v>39</v>
      </c>
      <c r="O223" s="91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8" t="s">
        <v>136</v>
      </c>
      <c r="AT223" s="228" t="s">
        <v>131</v>
      </c>
      <c r="AU223" s="228" t="s">
        <v>83</v>
      </c>
      <c r="AY223" s="17" t="s">
        <v>129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7" t="s">
        <v>8</v>
      </c>
      <c r="BK223" s="229">
        <f>ROUND(I223*H223,0)</f>
        <v>0</v>
      </c>
      <c r="BL223" s="17" t="s">
        <v>136</v>
      </c>
      <c r="BM223" s="228" t="s">
        <v>342</v>
      </c>
    </row>
    <row r="224" spans="1:65" s="2" customFormat="1" ht="24.15" customHeight="1">
      <c r="A224" s="38"/>
      <c r="B224" s="39"/>
      <c r="C224" s="263" t="s">
        <v>343</v>
      </c>
      <c r="D224" s="263" t="s">
        <v>195</v>
      </c>
      <c r="E224" s="264" t="s">
        <v>344</v>
      </c>
      <c r="F224" s="265" t="s">
        <v>345</v>
      </c>
      <c r="G224" s="266" t="s">
        <v>261</v>
      </c>
      <c r="H224" s="267">
        <v>2</v>
      </c>
      <c r="I224" s="268"/>
      <c r="J224" s="267">
        <f>ROUND(I224*H224,0)</f>
        <v>0</v>
      </c>
      <c r="K224" s="265" t="s">
        <v>135</v>
      </c>
      <c r="L224" s="269"/>
      <c r="M224" s="270" t="s">
        <v>1</v>
      </c>
      <c r="N224" s="271" t="s">
        <v>39</v>
      </c>
      <c r="O224" s="91"/>
      <c r="P224" s="226">
        <f>O224*H224</f>
        <v>0</v>
      </c>
      <c r="Q224" s="226">
        <v>0.00043</v>
      </c>
      <c r="R224" s="226">
        <f>Q224*H224</f>
        <v>0.00086</v>
      </c>
      <c r="S224" s="226">
        <v>0</v>
      </c>
      <c r="T224" s="22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8" t="s">
        <v>174</v>
      </c>
      <c r="AT224" s="228" t="s">
        <v>195</v>
      </c>
      <c r="AU224" s="228" t="s">
        <v>83</v>
      </c>
      <c r="AY224" s="17" t="s">
        <v>129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7" t="s">
        <v>8</v>
      </c>
      <c r="BK224" s="229">
        <f>ROUND(I224*H224,0)</f>
        <v>0</v>
      </c>
      <c r="BL224" s="17" t="s">
        <v>136</v>
      </c>
      <c r="BM224" s="228" t="s">
        <v>346</v>
      </c>
    </row>
    <row r="225" spans="1:51" s="13" customFormat="1" ht="12">
      <c r="A225" s="13"/>
      <c r="B225" s="230"/>
      <c r="C225" s="231"/>
      <c r="D225" s="232" t="s">
        <v>138</v>
      </c>
      <c r="E225" s="231"/>
      <c r="F225" s="234" t="s">
        <v>347</v>
      </c>
      <c r="G225" s="231"/>
      <c r="H225" s="235">
        <v>2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138</v>
      </c>
      <c r="AU225" s="241" t="s">
        <v>83</v>
      </c>
      <c r="AV225" s="13" t="s">
        <v>83</v>
      </c>
      <c r="AW225" s="13" t="s">
        <v>4</v>
      </c>
      <c r="AX225" s="13" t="s">
        <v>8</v>
      </c>
      <c r="AY225" s="241" t="s">
        <v>129</v>
      </c>
    </row>
    <row r="226" spans="1:65" s="2" customFormat="1" ht="24.15" customHeight="1">
      <c r="A226" s="38"/>
      <c r="B226" s="39"/>
      <c r="C226" s="218" t="s">
        <v>348</v>
      </c>
      <c r="D226" s="218" t="s">
        <v>131</v>
      </c>
      <c r="E226" s="219" t="s">
        <v>349</v>
      </c>
      <c r="F226" s="220" t="s">
        <v>350</v>
      </c>
      <c r="G226" s="221" t="s">
        <v>261</v>
      </c>
      <c r="H226" s="222">
        <v>11</v>
      </c>
      <c r="I226" s="223"/>
      <c r="J226" s="222">
        <f>ROUND(I226*H226,0)</f>
        <v>0</v>
      </c>
      <c r="K226" s="220" t="s">
        <v>135</v>
      </c>
      <c r="L226" s="44"/>
      <c r="M226" s="224" t="s">
        <v>1</v>
      </c>
      <c r="N226" s="225" t="s">
        <v>39</v>
      </c>
      <c r="O226" s="91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8" t="s">
        <v>136</v>
      </c>
      <c r="AT226" s="228" t="s">
        <v>131</v>
      </c>
      <c r="AU226" s="228" t="s">
        <v>83</v>
      </c>
      <c r="AY226" s="17" t="s">
        <v>129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7" t="s">
        <v>8</v>
      </c>
      <c r="BK226" s="229">
        <f>ROUND(I226*H226,0)</f>
        <v>0</v>
      </c>
      <c r="BL226" s="17" t="s">
        <v>136</v>
      </c>
      <c r="BM226" s="228" t="s">
        <v>351</v>
      </c>
    </row>
    <row r="227" spans="1:65" s="2" customFormat="1" ht="24.15" customHeight="1">
      <c r="A227" s="38"/>
      <c r="B227" s="39"/>
      <c r="C227" s="263" t="s">
        <v>352</v>
      </c>
      <c r="D227" s="263" t="s">
        <v>195</v>
      </c>
      <c r="E227" s="264" t="s">
        <v>353</v>
      </c>
      <c r="F227" s="265" t="s">
        <v>354</v>
      </c>
      <c r="G227" s="266" t="s">
        <v>261</v>
      </c>
      <c r="H227" s="267">
        <v>9</v>
      </c>
      <c r="I227" s="268"/>
      <c r="J227" s="267">
        <f>ROUND(I227*H227,0)</f>
        <v>0</v>
      </c>
      <c r="K227" s="265" t="s">
        <v>135</v>
      </c>
      <c r="L227" s="269"/>
      <c r="M227" s="270" t="s">
        <v>1</v>
      </c>
      <c r="N227" s="271" t="s">
        <v>39</v>
      </c>
      <c r="O227" s="91"/>
      <c r="P227" s="226">
        <f>O227*H227</f>
        <v>0</v>
      </c>
      <c r="Q227" s="226">
        <v>0.00067</v>
      </c>
      <c r="R227" s="226">
        <f>Q227*H227</f>
        <v>0.006030000000000001</v>
      </c>
      <c r="S227" s="226">
        <v>0</v>
      </c>
      <c r="T227" s="22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8" t="s">
        <v>174</v>
      </c>
      <c r="AT227" s="228" t="s">
        <v>195</v>
      </c>
      <c r="AU227" s="228" t="s">
        <v>83</v>
      </c>
      <c r="AY227" s="17" t="s">
        <v>129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7" t="s">
        <v>8</v>
      </c>
      <c r="BK227" s="229">
        <f>ROUND(I227*H227,0)</f>
        <v>0</v>
      </c>
      <c r="BL227" s="17" t="s">
        <v>136</v>
      </c>
      <c r="BM227" s="228" t="s">
        <v>355</v>
      </c>
    </row>
    <row r="228" spans="1:65" s="2" customFormat="1" ht="24.15" customHeight="1">
      <c r="A228" s="38"/>
      <c r="B228" s="39"/>
      <c r="C228" s="218" t="s">
        <v>356</v>
      </c>
      <c r="D228" s="218" t="s">
        <v>131</v>
      </c>
      <c r="E228" s="219" t="s">
        <v>357</v>
      </c>
      <c r="F228" s="220" t="s">
        <v>358</v>
      </c>
      <c r="G228" s="221" t="s">
        <v>261</v>
      </c>
      <c r="H228" s="222">
        <v>8.4</v>
      </c>
      <c r="I228" s="223"/>
      <c r="J228" s="222">
        <f>ROUND(I228*H228,0)</f>
        <v>0</v>
      </c>
      <c r="K228" s="220" t="s">
        <v>135</v>
      </c>
      <c r="L228" s="44"/>
      <c r="M228" s="224" t="s">
        <v>1</v>
      </c>
      <c r="N228" s="225" t="s">
        <v>39</v>
      </c>
      <c r="O228" s="91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8" t="s">
        <v>136</v>
      </c>
      <c r="AT228" s="228" t="s">
        <v>131</v>
      </c>
      <c r="AU228" s="228" t="s">
        <v>83</v>
      </c>
      <c r="AY228" s="17" t="s">
        <v>129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7" t="s">
        <v>8</v>
      </c>
      <c r="BK228" s="229">
        <f>ROUND(I228*H228,0)</f>
        <v>0</v>
      </c>
      <c r="BL228" s="17" t="s">
        <v>136</v>
      </c>
      <c r="BM228" s="228" t="s">
        <v>359</v>
      </c>
    </row>
    <row r="229" spans="1:65" s="2" customFormat="1" ht="24.15" customHeight="1">
      <c r="A229" s="38"/>
      <c r="B229" s="39"/>
      <c r="C229" s="263" t="s">
        <v>360</v>
      </c>
      <c r="D229" s="263" t="s">
        <v>195</v>
      </c>
      <c r="E229" s="264" t="s">
        <v>361</v>
      </c>
      <c r="F229" s="265" t="s">
        <v>362</v>
      </c>
      <c r="G229" s="266" t="s">
        <v>261</v>
      </c>
      <c r="H229" s="267">
        <v>9</v>
      </c>
      <c r="I229" s="268"/>
      <c r="J229" s="267">
        <f>ROUND(I229*H229,0)</f>
        <v>0</v>
      </c>
      <c r="K229" s="265" t="s">
        <v>135</v>
      </c>
      <c r="L229" s="269"/>
      <c r="M229" s="270" t="s">
        <v>1</v>
      </c>
      <c r="N229" s="271" t="s">
        <v>39</v>
      </c>
      <c r="O229" s="91"/>
      <c r="P229" s="226">
        <f>O229*H229</f>
        <v>0</v>
      </c>
      <c r="Q229" s="226">
        <v>0.00106</v>
      </c>
      <c r="R229" s="226">
        <f>Q229*H229</f>
        <v>0.00954</v>
      </c>
      <c r="S229" s="226">
        <v>0</v>
      </c>
      <c r="T229" s="22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8" t="s">
        <v>174</v>
      </c>
      <c r="AT229" s="228" t="s">
        <v>195</v>
      </c>
      <c r="AU229" s="228" t="s">
        <v>83</v>
      </c>
      <c r="AY229" s="17" t="s">
        <v>129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7" t="s">
        <v>8</v>
      </c>
      <c r="BK229" s="229">
        <f>ROUND(I229*H229,0)</f>
        <v>0</v>
      </c>
      <c r="BL229" s="17" t="s">
        <v>136</v>
      </c>
      <c r="BM229" s="228" t="s">
        <v>363</v>
      </c>
    </row>
    <row r="230" spans="1:51" s="13" customFormat="1" ht="12">
      <c r="A230" s="13"/>
      <c r="B230" s="230"/>
      <c r="C230" s="231"/>
      <c r="D230" s="232" t="s">
        <v>138</v>
      </c>
      <c r="E230" s="231"/>
      <c r="F230" s="234" t="s">
        <v>364</v>
      </c>
      <c r="G230" s="231"/>
      <c r="H230" s="235">
        <v>9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138</v>
      </c>
      <c r="AU230" s="241" t="s">
        <v>83</v>
      </c>
      <c r="AV230" s="13" t="s">
        <v>83</v>
      </c>
      <c r="AW230" s="13" t="s">
        <v>4</v>
      </c>
      <c r="AX230" s="13" t="s">
        <v>8</v>
      </c>
      <c r="AY230" s="241" t="s">
        <v>129</v>
      </c>
    </row>
    <row r="231" spans="1:65" s="2" customFormat="1" ht="21.75" customHeight="1">
      <c r="A231" s="38"/>
      <c r="B231" s="39"/>
      <c r="C231" s="218" t="s">
        <v>365</v>
      </c>
      <c r="D231" s="218" t="s">
        <v>131</v>
      </c>
      <c r="E231" s="219" t="s">
        <v>366</v>
      </c>
      <c r="F231" s="220" t="s">
        <v>367</v>
      </c>
      <c r="G231" s="221" t="s">
        <v>280</v>
      </c>
      <c r="H231" s="222">
        <v>11</v>
      </c>
      <c r="I231" s="223"/>
      <c r="J231" s="222">
        <f>ROUND(I231*H231,0)</f>
        <v>0</v>
      </c>
      <c r="K231" s="220" t="s">
        <v>135</v>
      </c>
      <c r="L231" s="44"/>
      <c r="M231" s="224" t="s">
        <v>1</v>
      </c>
      <c r="N231" s="225" t="s">
        <v>39</v>
      </c>
      <c r="O231" s="91"/>
      <c r="P231" s="226">
        <f>O231*H231</f>
        <v>0</v>
      </c>
      <c r="Q231" s="226">
        <v>0.00071872</v>
      </c>
      <c r="R231" s="226">
        <f>Q231*H231</f>
        <v>0.00790592</v>
      </c>
      <c r="S231" s="226">
        <v>0</v>
      </c>
      <c r="T231" s="22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8" t="s">
        <v>136</v>
      </c>
      <c r="AT231" s="228" t="s">
        <v>131</v>
      </c>
      <c r="AU231" s="228" t="s">
        <v>83</v>
      </c>
      <c r="AY231" s="17" t="s">
        <v>129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7" t="s">
        <v>8</v>
      </c>
      <c r="BK231" s="229">
        <f>ROUND(I231*H231,0)</f>
        <v>0</v>
      </c>
      <c r="BL231" s="17" t="s">
        <v>136</v>
      </c>
      <c r="BM231" s="228" t="s">
        <v>368</v>
      </c>
    </row>
    <row r="232" spans="1:51" s="13" customFormat="1" ht="12">
      <c r="A232" s="13"/>
      <c r="B232" s="230"/>
      <c r="C232" s="231"/>
      <c r="D232" s="232" t="s">
        <v>138</v>
      </c>
      <c r="E232" s="233" t="s">
        <v>1</v>
      </c>
      <c r="F232" s="234" t="s">
        <v>369</v>
      </c>
      <c r="G232" s="231"/>
      <c r="H232" s="235">
        <v>11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138</v>
      </c>
      <c r="AU232" s="241" t="s">
        <v>83</v>
      </c>
      <c r="AV232" s="13" t="s">
        <v>83</v>
      </c>
      <c r="AW232" s="13" t="s">
        <v>31</v>
      </c>
      <c r="AX232" s="13" t="s">
        <v>8</v>
      </c>
      <c r="AY232" s="241" t="s">
        <v>129</v>
      </c>
    </row>
    <row r="233" spans="1:65" s="2" customFormat="1" ht="24.15" customHeight="1">
      <c r="A233" s="38"/>
      <c r="B233" s="39"/>
      <c r="C233" s="263" t="s">
        <v>370</v>
      </c>
      <c r="D233" s="263" t="s">
        <v>195</v>
      </c>
      <c r="E233" s="264" t="s">
        <v>371</v>
      </c>
      <c r="F233" s="265" t="s">
        <v>372</v>
      </c>
      <c r="G233" s="266" t="s">
        <v>280</v>
      </c>
      <c r="H233" s="267">
        <v>11</v>
      </c>
      <c r="I233" s="268"/>
      <c r="J233" s="267">
        <f>ROUND(I233*H233,0)</f>
        <v>0</v>
      </c>
      <c r="K233" s="265" t="s">
        <v>135</v>
      </c>
      <c r="L233" s="269"/>
      <c r="M233" s="270" t="s">
        <v>1</v>
      </c>
      <c r="N233" s="271" t="s">
        <v>39</v>
      </c>
      <c r="O233" s="91"/>
      <c r="P233" s="226">
        <f>O233*H233</f>
        <v>0</v>
      </c>
      <c r="Q233" s="226">
        <v>0.011</v>
      </c>
      <c r="R233" s="226">
        <f>Q233*H233</f>
        <v>0.121</v>
      </c>
      <c r="S233" s="226">
        <v>0</v>
      </c>
      <c r="T233" s="22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8" t="s">
        <v>174</v>
      </c>
      <c r="AT233" s="228" t="s">
        <v>195</v>
      </c>
      <c r="AU233" s="228" t="s">
        <v>83</v>
      </c>
      <c r="AY233" s="17" t="s">
        <v>129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</v>
      </c>
      <c r="BK233" s="229">
        <f>ROUND(I233*H233,0)</f>
        <v>0</v>
      </c>
      <c r="BL233" s="17" t="s">
        <v>136</v>
      </c>
      <c r="BM233" s="228" t="s">
        <v>373</v>
      </c>
    </row>
    <row r="234" spans="1:65" s="2" customFormat="1" ht="21.75" customHeight="1">
      <c r="A234" s="38"/>
      <c r="B234" s="39"/>
      <c r="C234" s="218" t="s">
        <v>374</v>
      </c>
      <c r="D234" s="218" t="s">
        <v>131</v>
      </c>
      <c r="E234" s="219" t="s">
        <v>375</v>
      </c>
      <c r="F234" s="220" t="s">
        <v>376</v>
      </c>
      <c r="G234" s="221" t="s">
        <v>280</v>
      </c>
      <c r="H234" s="222">
        <v>4</v>
      </c>
      <c r="I234" s="223"/>
      <c r="J234" s="222">
        <f>ROUND(I234*H234,0)</f>
        <v>0</v>
      </c>
      <c r="K234" s="220" t="s">
        <v>135</v>
      </c>
      <c r="L234" s="44"/>
      <c r="M234" s="224" t="s">
        <v>1</v>
      </c>
      <c r="N234" s="225" t="s">
        <v>39</v>
      </c>
      <c r="O234" s="91"/>
      <c r="P234" s="226">
        <f>O234*H234</f>
        <v>0</v>
      </c>
      <c r="Q234" s="226">
        <v>0.00072</v>
      </c>
      <c r="R234" s="226">
        <f>Q234*H234</f>
        <v>0.00288</v>
      </c>
      <c r="S234" s="226">
        <v>0</v>
      </c>
      <c r="T234" s="22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8" t="s">
        <v>136</v>
      </c>
      <c r="AT234" s="228" t="s">
        <v>131</v>
      </c>
      <c r="AU234" s="228" t="s">
        <v>83</v>
      </c>
      <c r="AY234" s="17" t="s">
        <v>129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7" t="s">
        <v>8</v>
      </c>
      <c r="BK234" s="229">
        <f>ROUND(I234*H234,0)</f>
        <v>0</v>
      </c>
      <c r="BL234" s="17" t="s">
        <v>136</v>
      </c>
      <c r="BM234" s="228" t="s">
        <v>377</v>
      </c>
    </row>
    <row r="235" spans="1:65" s="2" customFormat="1" ht="24.15" customHeight="1">
      <c r="A235" s="38"/>
      <c r="B235" s="39"/>
      <c r="C235" s="263" t="s">
        <v>378</v>
      </c>
      <c r="D235" s="263" t="s">
        <v>195</v>
      </c>
      <c r="E235" s="264" t="s">
        <v>379</v>
      </c>
      <c r="F235" s="265" t="s">
        <v>380</v>
      </c>
      <c r="G235" s="266" t="s">
        <v>280</v>
      </c>
      <c r="H235" s="267">
        <v>4</v>
      </c>
      <c r="I235" s="268"/>
      <c r="J235" s="267">
        <f>ROUND(I235*H235,0)</f>
        <v>0</v>
      </c>
      <c r="K235" s="265" t="s">
        <v>135</v>
      </c>
      <c r="L235" s="269"/>
      <c r="M235" s="270" t="s">
        <v>1</v>
      </c>
      <c r="N235" s="271" t="s">
        <v>39</v>
      </c>
      <c r="O235" s="91"/>
      <c r="P235" s="226">
        <f>O235*H235</f>
        <v>0</v>
      </c>
      <c r="Q235" s="226">
        <v>0.012</v>
      </c>
      <c r="R235" s="226">
        <f>Q235*H235</f>
        <v>0.048</v>
      </c>
      <c r="S235" s="226">
        <v>0</v>
      </c>
      <c r="T235" s="22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8" t="s">
        <v>174</v>
      </c>
      <c r="AT235" s="228" t="s">
        <v>195</v>
      </c>
      <c r="AU235" s="228" t="s">
        <v>83</v>
      </c>
      <c r="AY235" s="17" t="s">
        <v>129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7" t="s">
        <v>8</v>
      </c>
      <c r="BK235" s="229">
        <f>ROUND(I235*H235,0)</f>
        <v>0</v>
      </c>
      <c r="BL235" s="17" t="s">
        <v>136</v>
      </c>
      <c r="BM235" s="228" t="s">
        <v>381</v>
      </c>
    </row>
    <row r="236" spans="1:65" s="2" customFormat="1" ht="24.15" customHeight="1">
      <c r="A236" s="38"/>
      <c r="B236" s="39"/>
      <c r="C236" s="263" t="s">
        <v>382</v>
      </c>
      <c r="D236" s="263" t="s">
        <v>195</v>
      </c>
      <c r="E236" s="264" t="s">
        <v>383</v>
      </c>
      <c r="F236" s="265" t="s">
        <v>384</v>
      </c>
      <c r="G236" s="266" t="s">
        <v>280</v>
      </c>
      <c r="H236" s="267">
        <v>19</v>
      </c>
      <c r="I236" s="268"/>
      <c r="J236" s="267">
        <f>ROUND(I236*H236,0)</f>
        <v>0</v>
      </c>
      <c r="K236" s="265" t="s">
        <v>135</v>
      </c>
      <c r="L236" s="269"/>
      <c r="M236" s="270" t="s">
        <v>1</v>
      </c>
      <c r="N236" s="271" t="s">
        <v>39</v>
      </c>
      <c r="O236" s="91"/>
      <c r="P236" s="226">
        <f>O236*H236</f>
        <v>0</v>
      </c>
      <c r="Q236" s="226">
        <v>0.0133</v>
      </c>
      <c r="R236" s="226">
        <f>Q236*H236</f>
        <v>0.2527</v>
      </c>
      <c r="S236" s="226">
        <v>0</v>
      </c>
      <c r="T236" s="22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8" t="s">
        <v>174</v>
      </c>
      <c r="AT236" s="228" t="s">
        <v>195</v>
      </c>
      <c r="AU236" s="228" t="s">
        <v>83</v>
      </c>
      <c r="AY236" s="17" t="s">
        <v>129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7" t="s">
        <v>8</v>
      </c>
      <c r="BK236" s="229">
        <f>ROUND(I236*H236,0)</f>
        <v>0</v>
      </c>
      <c r="BL236" s="17" t="s">
        <v>136</v>
      </c>
      <c r="BM236" s="228" t="s">
        <v>385</v>
      </c>
    </row>
    <row r="237" spans="1:65" s="2" customFormat="1" ht="21.75" customHeight="1">
      <c r="A237" s="38"/>
      <c r="B237" s="39"/>
      <c r="C237" s="218" t="s">
        <v>386</v>
      </c>
      <c r="D237" s="218" t="s">
        <v>131</v>
      </c>
      <c r="E237" s="219" t="s">
        <v>387</v>
      </c>
      <c r="F237" s="220" t="s">
        <v>388</v>
      </c>
      <c r="G237" s="221" t="s">
        <v>280</v>
      </c>
      <c r="H237" s="222">
        <v>3</v>
      </c>
      <c r="I237" s="223"/>
      <c r="J237" s="222">
        <f>ROUND(I237*H237,0)</f>
        <v>0</v>
      </c>
      <c r="K237" s="220" t="s">
        <v>135</v>
      </c>
      <c r="L237" s="44"/>
      <c r="M237" s="224" t="s">
        <v>1</v>
      </c>
      <c r="N237" s="225" t="s">
        <v>39</v>
      </c>
      <c r="O237" s="91"/>
      <c r="P237" s="226">
        <f>O237*H237</f>
        <v>0</v>
      </c>
      <c r="Q237" s="226">
        <v>0.00165</v>
      </c>
      <c r="R237" s="226">
        <f>Q237*H237</f>
        <v>0.0049499999999999995</v>
      </c>
      <c r="S237" s="226">
        <v>0</v>
      </c>
      <c r="T237" s="22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8" t="s">
        <v>136</v>
      </c>
      <c r="AT237" s="228" t="s">
        <v>131</v>
      </c>
      <c r="AU237" s="228" t="s">
        <v>83</v>
      </c>
      <c r="AY237" s="17" t="s">
        <v>129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7" t="s">
        <v>8</v>
      </c>
      <c r="BK237" s="229">
        <f>ROUND(I237*H237,0)</f>
        <v>0</v>
      </c>
      <c r="BL237" s="17" t="s">
        <v>136</v>
      </c>
      <c r="BM237" s="228" t="s">
        <v>389</v>
      </c>
    </row>
    <row r="238" spans="1:65" s="2" customFormat="1" ht="24.15" customHeight="1">
      <c r="A238" s="38"/>
      <c r="B238" s="39"/>
      <c r="C238" s="263" t="s">
        <v>390</v>
      </c>
      <c r="D238" s="263" t="s">
        <v>195</v>
      </c>
      <c r="E238" s="264" t="s">
        <v>391</v>
      </c>
      <c r="F238" s="265" t="s">
        <v>392</v>
      </c>
      <c r="G238" s="266" t="s">
        <v>280</v>
      </c>
      <c r="H238" s="267">
        <v>3</v>
      </c>
      <c r="I238" s="268"/>
      <c r="J238" s="267">
        <f>ROUND(I238*H238,0)</f>
        <v>0</v>
      </c>
      <c r="K238" s="265" t="s">
        <v>135</v>
      </c>
      <c r="L238" s="269"/>
      <c r="M238" s="270" t="s">
        <v>1</v>
      </c>
      <c r="N238" s="271" t="s">
        <v>39</v>
      </c>
      <c r="O238" s="91"/>
      <c r="P238" s="226">
        <f>O238*H238</f>
        <v>0</v>
      </c>
      <c r="Q238" s="226">
        <v>0.023</v>
      </c>
      <c r="R238" s="226">
        <f>Q238*H238</f>
        <v>0.069</v>
      </c>
      <c r="S238" s="226">
        <v>0</v>
      </c>
      <c r="T238" s="22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8" t="s">
        <v>174</v>
      </c>
      <c r="AT238" s="228" t="s">
        <v>195</v>
      </c>
      <c r="AU238" s="228" t="s">
        <v>83</v>
      </c>
      <c r="AY238" s="17" t="s">
        <v>129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7" t="s">
        <v>8</v>
      </c>
      <c r="BK238" s="229">
        <f>ROUND(I238*H238,0)</f>
        <v>0</v>
      </c>
      <c r="BL238" s="17" t="s">
        <v>136</v>
      </c>
      <c r="BM238" s="228" t="s">
        <v>393</v>
      </c>
    </row>
    <row r="239" spans="1:65" s="2" customFormat="1" ht="24.15" customHeight="1">
      <c r="A239" s="38"/>
      <c r="B239" s="39"/>
      <c r="C239" s="218" t="s">
        <v>394</v>
      </c>
      <c r="D239" s="218" t="s">
        <v>131</v>
      </c>
      <c r="E239" s="219" t="s">
        <v>395</v>
      </c>
      <c r="F239" s="220" t="s">
        <v>396</v>
      </c>
      <c r="G239" s="221" t="s">
        <v>280</v>
      </c>
      <c r="H239" s="222">
        <v>15</v>
      </c>
      <c r="I239" s="223"/>
      <c r="J239" s="222">
        <f>ROUND(I239*H239,0)</f>
        <v>0</v>
      </c>
      <c r="K239" s="220" t="s">
        <v>135</v>
      </c>
      <c r="L239" s="44"/>
      <c r="M239" s="224" t="s">
        <v>1</v>
      </c>
      <c r="N239" s="225" t="s">
        <v>39</v>
      </c>
      <c r="O239" s="91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8" t="s">
        <v>136</v>
      </c>
      <c r="AT239" s="228" t="s">
        <v>131</v>
      </c>
      <c r="AU239" s="228" t="s">
        <v>83</v>
      </c>
      <c r="AY239" s="17" t="s">
        <v>129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</v>
      </c>
      <c r="BK239" s="229">
        <f>ROUND(I239*H239,0)</f>
        <v>0</v>
      </c>
      <c r="BL239" s="17" t="s">
        <v>136</v>
      </c>
      <c r="BM239" s="228" t="s">
        <v>397</v>
      </c>
    </row>
    <row r="240" spans="1:65" s="2" customFormat="1" ht="33" customHeight="1">
      <c r="A240" s="38"/>
      <c r="B240" s="39"/>
      <c r="C240" s="263" t="s">
        <v>398</v>
      </c>
      <c r="D240" s="263" t="s">
        <v>195</v>
      </c>
      <c r="E240" s="264" t="s">
        <v>399</v>
      </c>
      <c r="F240" s="265" t="s">
        <v>400</v>
      </c>
      <c r="G240" s="266" t="s">
        <v>280</v>
      </c>
      <c r="H240" s="267">
        <v>15</v>
      </c>
      <c r="I240" s="268"/>
      <c r="J240" s="267">
        <f>ROUND(I240*H240,0)</f>
        <v>0</v>
      </c>
      <c r="K240" s="265" t="s">
        <v>135</v>
      </c>
      <c r="L240" s="269"/>
      <c r="M240" s="270" t="s">
        <v>1</v>
      </c>
      <c r="N240" s="271" t="s">
        <v>39</v>
      </c>
      <c r="O240" s="91"/>
      <c r="P240" s="226">
        <f>O240*H240</f>
        <v>0</v>
      </c>
      <c r="Q240" s="226">
        <v>0.0019</v>
      </c>
      <c r="R240" s="226">
        <f>Q240*H240</f>
        <v>0.0285</v>
      </c>
      <c r="S240" s="226">
        <v>0</v>
      </c>
      <c r="T240" s="22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8" t="s">
        <v>174</v>
      </c>
      <c r="AT240" s="228" t="s">
        <v>195</v>
      </c>
      <c r="AU240" s="228" t="s">
        <v>83</v>
      </c>
      <c r="AY240" s="17" t="s">
        <v>129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7" t="s">
        <v>8</v>
      </c>
      <c r="BK240" s="229">
        <f>ROUND(I240*H240,0)</f>
        <v>0</v>
      </c>
      <c r="BL240" s="17" t="s">
        <v>136</v>
      </c>
      <c r="BM240" s="228" t="s">
        <v>401</v>
      </c>
    </row>
    <row r="241" spans="1:65" s="2" customFormat="1" ht="21.75" customHeight="1">
      <c r="A241" s="38"/>
      <c r="B241" s="39"/>
      <c r="C241" s="218" t="s">
        <v>402</v>
      </c>
      <c r="D241" s="218" t="s">
        <v>131</v>
      </c>
      <c r="E241" s="219" t="s">
        <v>403</v>
      </c>
      <c r="F241" s="220" t="s">
        <v>404</v>
      </c>
      <c r="G241" s="221" t="s">
        <v>280</v>
      </c>
      <c r="H241" s="222">
        <v>1</v>
      </c>
      <c r="I241" s="223"/>
      <c r="J241" s="222">
        <f>ROUND(I241*H241,0)</f>
        <v>0</v>
      </c>
      <c r="K241" s="220" t="s">
        <v>135</v>
      </c>
      <c r="L241" s="44"/>
      <c r="M241" s="224" t="s">
        <v>1</v>
      </c>
      <c r="N241" s="225" t="s">
        <v>39</v>
      </c>
      <c r="O241" s="91"/>
      <c r="P241" s="226">
        <f>O241*H241</f>
        <v>0</v>
      </c>
      <c r="Q241" s="226">
        <v>0.00296</v>
      </c>
      <c r="R241" s="226">
        <f>Q241*H241</f>
        <v>0.00296</v>
      </c>
      <c r="S241" s="226">
        <v>0</v>
      </c>
      <c r="T241" s="22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8" t="s">
        <v>136</v>
      </c>
      <c r="AT241" s="228" t="s">
        <v>131</v>
      </c>
      <c r="AU241" s="228" t="s">
        <v>83</v>
      </c>
      <c r="AY241" s="17" t="s">
        <v>129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7" t="s">
        <v>8</v>
      </c>
      <c r="BK241" s="229">
        <f>ROUND(I241*H241,0)</f>
        <v>0</v>
      </c>
      <c r="BL241" s="17" t="s">
        <v>136</v>
      </c>
      <c r="BM241" s="228" t="s">
        <v>405</v>
      </c>
    </row>
    <row r="242" spans="1:65" s="2" customFormat="1" ht="24.15" customHeight="1">
      <c r="A242" s="38"/>
      <c r="B242" s="39"/>
      <c r="C242" s="263" t="s">
        <v>406</v>
      </c>
      <c r="D242" s="263" t="s">
        <v>195</v>
      </c>
      <c r="E242" s="264" t="s">
        <v>407</v>
      </c>
      <c r="F242" s="265" t="s">
        <v>408</v>
      </c>
      <c r="G242" s="266" t="s">
        <v>280</v>
      </c>
      <c r="H242" s="267">
        <v>1</v>
      </c>
      <c r="I242" s="268"/>
      <c r="J242" s="267">
        <f>ROUND(I242*H242,0)</f>
        <v>0</v>
      </c>
      <c r="K242" s="265" t="s">
        <v>135</v>
      </c>
      <c r="L242" s="269"/>
      <c r="M242" s="270" t="s">
        <v>1</v>
      </c>
      <c r="N242" s="271" t="s">
        <v>39</v>
      </c>
      <c r="O242" s="91"/>
      <c r="P242" s="226">
        <f>O242*H242</f>
        <v>0</v>
      </c>
      <c r="Q242" s="226">
        <v>0.046</v>
      </c>
      <c r="R242" s="226">
        <f>Q242*H242</f>
        <v>0.046</v>
      </c>
      <c r="S242" s="226">
        <v>0</v>
      </c>
      <c r="T242" s="22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8" t="s">
        <v>174</v>
      </c>
      <c r="AT242" s="228" t="s">
        <v>195</v>
      </c>
      <c r="AU242" s="228" t="s">
        <v>83</v>
      </c>
      <c r="AY242" s="17" t="s">
        <v>129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7" t="s">
        <v>8</v>
      </c>
      <c r="BK242" s="229">
        <f>ROUND(I242*H242,0)</f>
        <v>0</v>
      </c>
      <c r="BL242" s="17" t="s">
        <v>136</v>
      </c>
      <c r="BM242" s="228" t="s">
        <v>409</v>
      </c>
    </row>
    <row r="243" spans="1:65" s="2" customFormat="1" ht="21.75" customHeight="1">
      <c r="A243" s="38"/>
      <c r="B243" s="39"/>
      <c r="C243" s="218" t="s">
        <v>410</v>
      </c>
      <c r="D243" s="218" t="s">
        <v>131</v>
      </c>
      <c r="E243" s="219" t="s">
        <v>411</v>
      </c>
      <c r="F243" s="220" t="s">
        <v>412</v>
      </c>
      <c r="G243" s="221" t="s">
        <v>261</v>
      </c>
      <c r="H243" s="222">
        <v>275</v>
      </c>
      <c r="I243" s="223"/>
      <c r="J243" s="222">
        <f>ROUND(I243*H243,0)</f>
        <v>0</v>
      </c>
      <c r="K243" s="220" t="s">
        <v>135</v>
      </c>
      <c r="L243" s="44"/>
      <c r="M243" s="224" t="s">
        <v>1</v>
      </c>
      <c r="N243" s="225" t="s">
        <v>39</v>
      </c>
      <c r="O243" s="91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8" t="s">
        <v>136</v>
      </c>
      <c r="AT243" s="228" t="s">
        <v>131</v>
      </c>
      <c r="AU243" s="228" t="s">
        <v>83</v>
      </c>
      <c r="AY243" s="17" t="s">
        <v>129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7" t="s">
        <v>8</v>
      </c>
      <c r="BK243" s="229">
        <f>ROUND(I243*H243,0)</f>
        <v>0</v>
      </c>
      <c r="BL243" s="17" t="s">
        <v>136</v>
      </c>
      <c r="BM243" s="228" t="s">
        <v>413</v>
      </c>
    </row>
    <row r="244" spans="1:65" s="2" customFormat="1" ht="24.15" customHeight="1">
      <c r="A244" s="38"/>
      <c r="B244" s="39"/>
      <c r="C244" s="218" t="s">
        <v>414</v>
      </c>
      <c r="D244" s="218" t="s">
        <v>131</v>
      </c>
      <c r="E244" s="219" t="s">
        <v>415</v>
      </c>
      <c r="F244" s="220" t="s">
        <v>416</v>
      </c>
      <c r="G244" s="221" t="s">
        <v>261</v>
      </c>
      <c r="H244" s="222">
        <v>275</v>
      </c>
      <c r="I244" s="223"/>
      <c r="J244" s="222">
        <f>ROUND(I244*H244,0)</f>
        <v>0</v>
      </c>
      <c r="K244" s="220" t="s">
        <v>135</v>
      </c>
      <c r="L244" s="44"/>
      <c r="M244" s="224" t="s">
        <v>1</v>
      </c>
      <c r="N244" s="225" t="s">
        <v>39</v>
      </c>
      <c r="O244" s="91"/>
      <c r="P244" s="226">
        <f>O244*H244</f>
        <v>0</v>
      </c>
      <c r="Q244" s="226">
        <v>5.5E-07</v>
      </c>
      <c r="R244" s="226">
        <f>Q244*H244</f>
        <v>0.00015125000000000002</v>
      </c>
      <c r="S244" s="226">
        <v>0</v>
      </c>
      <c r="T244" s="22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8" t="s">
        <v>136</v>
      </c>
      <c r="AT244" s="228" t="s">
        <v>131</v>
      </c>
      <c r="AU244" s="228" t="s">
        <v>83</v>
      </c>
      <c r="AY244" s="17" t="s">
        <v>129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7" t="s">
        <v>8</v>
      </c>
      <c r="BK244" s="229">
        <f>ROUND(I244*H244,0)</f>
        <v>0</v>
      </c>
      <c r="BL244" s="17" t="s">
        <v>136</v>
      </c>
      <c r="BM244" s="228" t="s">
        <v>417</v>
      </c>
    </row>
    <row r="245" spans="1:65" s="2" customFormat="1" ht="21.75" customHeight="1">
      <c r="A245" s="38"/>
      <c r="B245" s="39"/>
      <c r="C245" s="218" t="s">
        <v>418</v>
      </c>
      <c r="D245" s="218" t="s">
        <v>131</v>
      </c>
      <c r="E245" s="219" t="s">
        <v>419</v>
      </c>
      <c r="F245" s="220" t="s">
        <v>420</v>
      </c>
      <c r="G245" s="221" t="s">
        <v>261</v>
      </c>
      <c r="H245" s="222">
        <v>14</v>
      </c>
      <c r="I245" s="223"/>
      <c r="J245" s="222">
        <f>ROUND(I245*H245,0)</f>
        <v>0</v>
      </c>
      <c r="K245" s="220" t="s">
        <v>135</v>
      </c>
      <c r="L245" s="44"/>
      <c r="M245" s="224" t="s">
        <v>1</v>
      </c>
      <c r="N245" s="225" t="s">
        <v>39</v>
      </c>
      <c r="O245" s="91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8" t="s">
        <v>136</v>
      </c>
      <c r="AT245" s="228" t="s">
        <v>131</v>
      </c>
      <c r="AU245" s="228" t="s">
        <v>83</v>
      </c>
      <c r="AY245" s="17" t="s">
        <v>129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7" t="s">
        <v>8</v>
      </c>
      <c r="BK245" s="229">
        <f>ROUND(I245*H245,0)</f>
        <v>0</v>
      </c>
      <c r="BL245" s="17" t="s">
        <v>136</v>
      </c>
      <c r="BM245" s="228" t="s">
        <v>421</v>
      </c>
    </row>
    <row r="246" spans="1:65" s="2" customFormat="1" ht="24.15" customHeight="1">
      <c r="A246" s="38"/>
      <c r="B246" s="39"/>
      <c r="C246" s="218" t="s">
        <v>422</v>
      </c>
      <c r="D246" s="218" t="s">
        <v>131</v>
      </c>
      <c r="E246" s="219" t="s">
        <v>423</v>
      </c>
      <c r="F246" s="220" t="s">
        <v>424</v>
      </c>
      <c r="G246" s="221" t="s">
        <v>261</v>
      </c>
      <c r="H246" s="222">
        <v>14</v>
      </c>
      <c r="I246" s="223"/>
      <c r="J246" s="222">
        <f>ROUND(I246*H246,0)</f>
        <v>0</v>
      </c>
      <c r="K246" s="220" t="s">
        <v>135</v>
      </c>
      <c r="L246" s="44"/>
      <c r="M246" s="224" t="s">
        <v>1</v>
      </c>
      <c r="N246" s="225" t="s">
        <v>39</v>
      </c>
      <c r="O246" s="91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8" t="s">
        <v>136</v>
      </c>
      <c r="AT246" s="228" t="s">
        <v>131</v>
      </c>
      <c r="AU246" s="228" t="s">
        <v>83</v>
      </c>
      <c r="AY246" s="17" t="s">
        <v>129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7" t="s">
        <v>8</v>
      </c>
      <c r="BK246" s="229">
        <f>ROUND(I246*H246,0)</f>
        <v>0</v>
      </c>
      <c r="BL246" s="17" t="s">
        <v>136</v>
      </c>
      <c r="BM246" s="228" t="s">
        <v>425</v>
      </c>
    </row>
    <row r="247" spans="1:65" s="2" customFormat="1" ht="24.15" customHeight="1">
      <c r="A247" s="38"/>
      <c r="B247" s="39"/>
      <c r="C247" s="218" t="s">
        <v>426</v>
      </c>
      <c r="D247" s="218" t="s">
        <v>131</v>
      </c>
      <c r="E247" s="219" t="s">
        <v>427</v>
      </c>
      <c r="F247" s="220" t="s">
        <v>428</v>
      </c>
      <c r="G247" s="221" t="s">
        <v>280</v>
      </c>
      <c r="H247" s="222">
        <v>2</v>
      </c>
      <c r="I247" s="223"/>
      <c r="J247" s="222">
        <f>ROUND(I247*H247,0)</f>
        <v>0</v>
      </c>
      <c r="K247" s="220" t="s">
        <v>135</v>
      </c>
      <c r="L247" s="44"/>
      <c r="M247" s="224" t="s">
        <v>1</v>
      </c>
      <c r="N247" s="225" t="s">
        <v>39</v>
      </c>
      <c r="O247" s="91"/>
      <c r="P247" s="226">
        <f>O247*H247</f>
        <v>0</v>
      </c>
      <c r="Q247" s="226">
        <v>0.459372906</v>
      </c>
      <c r="R247" s="226">
        <f>Q247*H247</f>
        <v>0.918745812</v>
      </c>
      <c r="S247" s="226">
        <v>0</v>
      </c>
      <c r="T247" s="22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8" t="s">
        <v>136</v>
      </c>
      <c r="AT247" s="228" t="s">
        <v>131</v>
      </c>
      <c r="AU247" s="228" t="s">
        <v>83</v>
      </c>
      <c r="AY247" s="17" t="s">
        <v>129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7" t="s">
        <v>8</v>
      </c>
      <c r="BK247" s="229">
        <f>ROUND(I247*H247,0)</f>
        <v>0</v>
      </c>
      <c r="BL247" s="17" t="s">
        <v>136</v>
      </c>
      <c r="BM247" s="228" t="s">
        <v>429</v>
      </c>
    </row>
    <row r="248" spans="1:65" s="2" customFormat="1" ht="16.5" customHeight="1">
      <c r="A248" s="38"/>
      <c r="B248" s="39"/>
      <c r="C248" s="218" t="s">
        <v>430</v>
      </c>
      <c r="D248" s="218" t="s">
        <v>131</v>
      </c>
      <c r="E248" s="219" t="s">
        <v>431</v>
      </c>
      <c r="F248" s="220" t="s">
        <v>432</v>
      </c>
      <c r="G248" s="221" t="s">
        <v>261</v>
      </c>
      <c r="H248" s="222">
        <v>311</v>
      </c>
      <c r="I248" s="223"/>
      <c r="J248" s="222">
        <f>ROUND(I248*H248,0)</f>
        <v>0</v>
      </c>
      <c r="K248" s="220" t="s">
        <v>135</v>
      </c>
      <c r="L248" s="44"/>
      <c r="M248" s="224" t="s">
        <v>1</v>
      </c>
      <c r="N248" s="225" t="s">
        <v>39</v>
      </c>
      <c r="O248" s="91"/>
      <c r="P248" s="226">
        <f>O248*H248</f>
        <v>0</v>
      </c>
      <c r="Q248" s="226">
        <v>0.00019236</v>
      </c>
      <c r="R248" s="226">
        <f>Q248*H248</f>
        <v>0.05982396</v>
      </c>
      <c r="S248" s="226">
        <v>0</v>
      </c>
      <c r="T248" s="22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8" t="s">
        <v>136</v>
      </c>
      <c r="AT248" s="228" t="s">
        <v>131</v>
      </c>
      <c r="AU248" s="228" t="s">
        <v>83</v>
      </c>
      <c r="AY248" s="17" t="s">
        <v>129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</v>
      </c>
      <c r="BK248" s="229">
        <f>ROUND(I248*H248,0)</f>
        <v>0</v>
      </c>
      <c r="BL248" s="17" t="s">
        <v>136</v>
      </c>
      <c r="BM248" s="228" t="s">
        <v>433</v>
      </c>
    </row>
    <row r="249" spans="1:51" s="13" customFormat="1" ht="12">
      <c r="A249" s="13"/>
      <c r="B249" s="230"/>
      <c r="C249" s="231"/>
      <c r="D249" s="232" t="s">
        <v>138</v>
      </c>
      <c r="E249" s="233" t="s">
        <v>1</v>
      </c>
      <c r="F249" s="234" t="s">
        <v>434</v>
      </c>
      <c r="G249" s="231"/>
      <c r="H249" s="235">
        <v>311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138</v>
      </c>
      <c r="AU249" s="241" t="s">
        <v>83</v>
      </c>
      <c r="AV249" s="13" t="s">
        <v>83</v>
      </c>
      <c r="AW249" s="13" t="s">
        <v>31</v>
      </c>
      <c r="AX249" s="13" t="s">
        <v>8</v>
      </c>
      <c r="AY249" s="241" t="s">
        <v>129</v>
      </c>
    </row>
    <row r="250" spans="1:65" s="2" customFormat="1" ht="21.75" customHeight="1">
      <c r="A250" s="38"/>
      <c r="B250" s="39"/>
      <c r="C250" s="218" t="s">
        <v>435</v>
      </c>
      <c r="D250" s="218" t="s">
        <v>131</v>
      </c>
      <c r="E250" s="219" t="s">
        <v>436</v>
      </c>
      <c r="F250" s="220" t="s">
        <v>437</v>
      </c>
      <c r="G250" s="221" t="s">
        <v>261</v>
      </c>
      <c r="H250" s="222">
        <v>311</v>
      </c>
      <c r="I250" s="223"/>
      <c r="J250" s="222">
        <f>ROUND(I250*H250,0)</f>
        <v>0</v>
      </c>
      <c r="K250" s="220" t="s">
        <v>135</v>
      </c>
      <c r="L250" s="44"/>
      <c r="M250" s="224" t="s">
        <v>1</v>
      </c>
      <c r="N250" s="225" t="s">
        <v>39</v>
      </c>
      <c r="O250" s="91"/>
      <c r="P250" s="226">
        <f>O250*H250</f>
        <v>0</v>
      </c>
      <c r="Q250" s="226">
        <v>7.35E-05</v>
      </c>
      <c r="R250" s="226">
        <f>Q250*H250</f>
        <v>0.0228585</v>
      </c>
      <c r="S250" s="226">
        <v>0</v>
      </c>
      <c r="T250" s="22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8" t="s">
        <v>136</v>
      </c>
      <c r="AT250" s="228" t="s">
        <v>131</v>
      </c>
      <c r="AU250" s="228" t="s">
        <v>83</v>
      </c>
      <c r="AY250" s="17" t="s">
        <v>129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7" t="s">
        <v>8</v>
      </c>
      <c r="BK250" s="229">
        <f>ROUND(I250*H250,0)</f>
        <v>0</v>
      </c>
      <c r="BL250" s="17" t="s">
        <v>136</v>
      </c>
      <c r="BM250" s="228" t="s">
        <v>438</v>
      </c>
    </row>
    <row r="251" spans="1:51" s="13" customFormat="1" ht="12">
      <c r="A251" s="13"/>
      <c r="B251" s="230"/>
      <c r="C251" s="231"/>
      <c r="D251" s="232" t="s">
        <v>138</v>
      </c>
      <c r="E251" s="233" t="s">
        <v>1</v>
      </c>
      <c r="F251" s="234" t="s">
        <v>434</v>
      </c>
      <c r="G251" s="231"/>
      <c r="H251" s="235">
        <v>311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138</v>
      </c>
      <c r="AU251" s="241" t="s">
        <v>83</v>
      </c>
      <c r="AV251" s="13" t="s">
        <v>83</v>
      </c>
      <c r="AW251" s="13" t="s">
        <v>31</v>
      </c>
      <c r="AX251" s="13" t="s">
        <v>8</v>
      </c>
      <c r="AY251" s="241" t="s">
        <v>129</v>
      </c>
    </row>
    <row r="252" spans="1:65" s="2" customFormat="1" ht="16.5" customHeight="1">
      <c r="A252" s="38"/>
      <c r="B252" s="39"/>
      <c r="C252" s="218" t="s">
        <v>439</v>
      </c>
      <c r="D252" s="218" t="s">
        <v>131</v>
      </c>
      <c r="E252" s="219" t="s">
        <v>440</v>
      </c>
      <c r="F252" s="220" t="s">
        <v>441</v>
      </c>
      <c r="G252" s="221" t="s">
        <v>261</v>
      </c>
      <c r="H252" s="222">
        <v>290</v>
      </c>
      <c r="I252" s="223"/>
      <c r="J252" s="222">
        <f>ROUND(I252*H252,0)</f>
        <v>0</v>
      </c>
      <c r="K252" s="220" t="s">
        <v>1</v>
      </c>
      <c r="L252" s="44"/>
      <c r="M252" s="224" t="s">
        <v>1</v>
      </c>
      <c r="N252" s="225" t="s">
        <v>39</v>
      </c>
      <c r="O252" s="91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8" t="s">
        <v>136</v>
      </c>
      <c r="AT252" s="228" t="s">
        <v>131</v>
      </c>
      <c r="AU252" s="228" t="s">
        <v>83</v>
      </c>
      <c r="AY252" s="17" t="s">
        <v>129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7" t="s">
        <v>8</v>
      </c>
      <c r="BK252" s="229">
        <f>ROUND(I252*H252,0)</f>
        <v>0</v>
      </c>
      <c r="BL252" s="17" t="s">
        <v>136</v>
      </c>
      <c r="BM252" s="228" t="s">
        <v>442</v>
      </c>
    </row>
    <row r="253" spans="1:65" s="2" customFormat="1" ht="24.15" customHeight="1">
      <c r="A253" s="38"/>
      <c r="B253" s="39"/>
      <c r="C253" s="218" t="s">
        <v>443</v>
      </c>
      <c r="D253" s="218" t="s">
        <v>131</v>
      </c>
      <c r="E253" s="219" t="s">
        <v>444</v>
      </c>
      <c r="F253" s="220" t="s">
        <v>445</v>
      </c>
      <c r="G253" s="221" t="s">
        <v>280</v>
      </c>
      <c r="H253" s="222">
        <v>11</v>
      </c>
      <c r="I253" s="223"/>
      <c r="J253" s="222">
        <f>ROUND(I253*H253,0)</f>
        <v>0</v>
      </c>
      <c r="K253" s="220" t="s">
        <v>1</v>
      </c>
      <c r="L253" s="44"/>
      <c r="M253" s="224" t="s">
        <v>1</v>
      </c>
      <c r="N253" s="225" t="s">
        <v>39</v>
      </c>
      <c r="O253" s="91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8" t="s">
        <v>136</v>
      </c>
      <c r="AT253" s="228" t="s">
        <v>131</v>
      </c>
      <c r="AU253" s="228" t="s">
        <v>83</v>
      </c>
      <c r="AY253" s="17" t="s">
        <v>129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7" t="s">
        <v>8</v>
      </c>
      <c r="BK253" s="229">
        <f>ROUND(I253*H253,0)</f>
        <v>0</v>
      </c>
      <c r="BL253" s="17" t="s">
        <v>136</v>
      </c>
      <c r="BM253" s="228" t="s">
        <v>446</v>
      </c>
    </row>
    <row r="254" spans="1:63" s="12" customFormat="1" ht="22.8" customHeight="1">
      <c r="A254" s="12"/>
      <c r="B254" s="202"/>
      <c r="C254" s="203"/>
      <c r="D254" s="204" t="s">
        <v>73</v>
      </c>
      <c r="E254" s="216" t="s">
        <v>179</v>
      </c>
      <c r="F254" s="216" t="s">
        <v>447</v>
      </c>
      <c r="G254" s="203"/>
      <c r="H254" s="203"/>
      <c r="I254" s="206"/>
      <c r="J254" s="217">
        <f>BK254</f>
        <v>0</v>
      </c>
      <c r="K254" s="203"/>
      <c r="L254" s="208"/>
      <c r="M254" s="209"/>
      <c r="N254" s="210"/>
      <c r="O254" s="210"/>
      <c r="P254" s="211">
        <f>SUM(P255:P263)</f>
        <v>0</v>
      </c>
      <c r="Q254" s="210"/>
      <c r="R254" s="211">
        <f>SUM(R255:R263)</f>
        <v>0.32617786499999996</v>
      </c>
      <c r="S254" s="210"/>
      <c r="T254" s="212">
        <f>SUM(T255:T263)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3" t="s">
        <v>8</v>
      </c>
      <c r="AT254" s="214" t="s">
        <v>73</v>
      </c>
      <c r="AU254" s="214" t="s">
        <v>8</v>
      </c>
      <c r="AY254" s="213" t="s">
        <v>129</v>
      </c>
      <c r="BK254" s="215">
        <f>SUM(BK255:BK263)</f>
        <v>0</v>
      </c>
    </row>
    <row r="255" spans="1:65" s="2" customFormat="1" ht="33" customHeight="1">
      <c r="A255" s="38"/>
      <c r="B255" s="39"/>
      <c r="C255" s="218" t="s">
        <v>448</v>
      </c>
      <c r="D255" s="218" t="s">
        <v>131</v>
      </c>
      <c r="E255" s="219" t="s">
        <v>449</v>
      </c>
      <c r="F255" s="220" t="s">
        <v>450</v>
      </c>
      <c r="G255" s="221" t="s">
        <v>261</v>
      </c>
      <c r="H255" s="222">
        <v>533</v>
      </c>
      <c r="I255" s="223"/>
      <c r="J255" s="222">
        <f>ROUND(I255*H255,0)</f>
        <v>0</v>
      </c>
      <c r="K255" s="220" t="s">
        <v>135</v>
      </c>
      <c r="L255" s="44"/>
      <c r="M255" s="224" t="s">
        <v>1</v>
      </c>
      <c r="N255" s="225" t="s">
        <v>39</v>
      </c>
      <c r="O255" s="91"/>
      <c r="P255" s="226">
        <f>O255*H255</f>
        <v>0</v>
      </c>
      <c r="Q255" s="226">
        <v>0.00061</v>
      </c>
      <c r="R255" s="226">
        <f>Q255*H255</f>
        <v>0.32513</v>
      </c>
      <c r="S255" s="226">
        <v>0</v>
      </c>
      <c r="T255" s="22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8" t="s">
        <v>136</v>
      </c>
      <c r="AT255" s="228" t="s">
        <v>131</v>
      </c>
      <c r="AU255" s="228" t="s">
        <v>83</v>
      </c>
      <c r="AY255" s="17" t="s">
        <v>129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7" t="s">
        <v>8</v>
      </c>
      <c r="BK255" s="229">
        <f>ROUND(I255*H255,0)</f>
        <v>0</v>
      </c>
      <c r="BL255" s="17" t="s">
        <v>136</v>
      </c>
      <c r="BM255" s="228" t="s">
        <v>451</v>
      </c>
    </row>
    <row r="256" spans="1:51" s="13" customFormat="1" ht="12">
      <c r="A256" s="13"/>
      <c r="B256" s="230"/>
      <c r="C256" s="231"/>
      <c r="D256" s="232" t="s">
        <v>138</v>
      </c>
      <c r="E256" s="233" t="s">
        <v>1</v>
      </c>
      <c r="F256" s="234" t="s">
        <v>452</v>
      </c>
      <c r="G256" s="231"/>
      <c r="H256" s="235">
        <v>18</v>
      </c>
      <c r="I256" s="236"/>
      <c r="J256" s="231"/>
      <c r="K256" s="231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138</v>
      </c>
      <c r="AU256" s="241" t="s">
        <v>83</v>
      </c>
      <c r="AV256" s="13" t="s">
        <v>83</v>
      </c>
      <c r="AW256" s="13" t="s">
        <v>31</v>
      </c>
      <c r="AX256" s="13" t="s">
        <v>74</v>
      </c>
      <c r="AY256" s="241" t="s">
        <v>129</v>
      </c>
    </row>
    <row r="257" spans="1:51" s="13" customFormat="1" ht="12">
      <c r="A257" s="13"/>
      <c r="B257" s="230"/>
      <c r="C257" s="231"/>
      <c r="D257" s="232" t="s">
        <v>138</v>
      </c>
      <c r="E257" s="233" t="s">
        <v>1</v>
      </c>
      <c r="F257" s="234" t="s">
        <v>453</v>
      </c>
      <c r="G257" s="231"/>
      <c r="H257" s="235">
        <v>515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138</v>
      </c>
      <c r="AU257" s="241" t="s">
        <v>83</v>
      </c>
      <c r="AV257" s="13" t="s">
        <v>83</v>
      </c>
      <c r="AW257" s="13" t="s">
        <v>31</v>
      </c>
      <c r="AX257" s="13" t="s">
        <v>74</v>
      </c>
      <c r="AY257" s="241" t="s">
        <v>129</v>
      </c>
    </row>
    <row r="258" spans="1:51" s="14" customFormat="1" ht="12">
      <c r="A258" s="14"/>
      <c r="B258" s="242"/>
      <c r="C258" s="243"/>
      <c r="D258" s="232" t="s">
        <v>138</v>
      </c>
      <c r="E258" s="244" t="s">
        <v>1</v>
      </c>
      <c r="F258" s="245" t="s">
        <v>145</v>
      </c>
      <c r="G258" s="243"/>
      <c r="H258" s="246">
        <v>533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138</v>
      </c>
      <c r="AU258" s="252" t="s">
        <v>83</v>
      </c>
      <c r="AV258" s="14" t="s">
        <v>136</v>
      </c>
      <c r="AW258" s="14" t="s">
        <v>31</v>
      </c>
      <c r="AX258" s="14" t="s">
        <v>8</v>
      </c>
      <c r="AY258" s="252" t="s">
        <v>129</v>
      </c>
    </row>
    <row r="259" spans="1:65" s="2" customFormat="1" ht="24.15" customHeight="1">
      <c r="A259" s="38"/>
      <c r="B259" s="39"/>
      <c r="C259" s="218" t="s">
        <v>454</v>
      </c>
      <c r="D259" s="218" t="s">
        <v>131</v>
      </c>
      <c r="E259" s="219" t="s">
        <v>455</v>
      </c>
      <c r="F259" s="220" t="s">
        <v>456</v>
      </c>
      <c r="G259" s="221" t="s">
        <v>261</v>
      </c>
      <c r="H259" s="222">
        <v>637</v>
      </c>
      <c r="I259" s="223"/>
      <c r="J259" s="222">
        <f>ROUND(I259*H259,0)</f>
        <v>0</v>
      </c>
      <c r="K259" s="220" t="s">
        <v>135</v>
      </c>
      <c r="L259" s="44"/>
      <c r="M259" s="224" t="s">
        <v>1</v>
      </c>
      <c r="N259" s="225" t="s">
        <v>39</v>
      </c>
      <c r="O259" s="91"/>
      <c r="P259" s="226">
        <f>O259*H259</f>
        <v>0</v>
      </c>
      <c r="Q259" s="226">
        <v>1.645E-06</v>
      </c>
      <c r="R259" s="226">
        <f>Q259*H259</f>
        <v>0.001047865</v>
      </c>
      <c r="S259" s="226">
        <v>0</v>
      </c>
      <c r="T259" s="22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8" t="s">
        <v>136</v>
      </c>
      <c r="AT259" s="228" t="s">
        <v>131</v>
      </c>
      <c r="AU259" s="228" t="s">
        <v>83</v>
      </c>
      <c r="AY259" s="17" t="s">
        <v>129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7" t="s">
        <v>8</v>
      </c>
      <c r="BK259" s="229">
        <f>ROUND(I259*H259,0)</f>
        <v>0</v>
      </c>
      <c r="BL259" s="17" t="s">
        <v>136</v>
      </c>
      <c r="BM259" s="228" t="s">
        <v>457</v>
      </c>
    </row>
    <row r="260" spans="1:51" s="13" customFormat="1" ht="12">
      <c r="A260" s="13"/>
      <c r="B260" s="230"/>
      <c r="C260" s="231"/>
      <c r="D260" s="232" t="s">
        <v>138</v>
      </c>
      <c r="E260" s="233" t="s">
        <v>1</v>
      </c>
      <c r="F260" s="234" t="s">
        <v>458</v>
      </c>
      <c r="G260" s="231"/>
      <c r="H260" s="235">
        <v>582</v>
      </c>
      <c r="I260" s="236"/>
      <c r="J260" s="231"/>
      <c r="K260" s="231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138</v>
      </c>
      <c r="AU260" s="241" t="s">
        <v>83</v>
      </c>
      <c r="AV260" s="13" t="s">
        <v>83</v>
      </c>
      <c r="AW260" s="13" t="s">
        <v>31</v>
      </c>
      <c r="AX260" s="13" t="s">
        <v>74</v>
      </c>
      <c r="AY260" s="241" t="s">
        <v>129</v>
      </c>
    </row>
    <row r="261" spans="1:51" s="13" customFormat="1" ht="12">
      <c r="A261" s="13"/>
      <c r="B261" s="230"/>
      <c r="C261" s="231"/>
      <c r="D261" s="232" t="s">
        <v>138</v>
      </c>
      <c r="E261" s="233" t="s">
        <v>1</v>
      </c>
      <c r="F261" s="234" t="s">
        <v>459</v>
      </c>
      <c r="G261" s="231"/>
      <c r="H261" s="235">
        <v>37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138</v>
      </c>
      <c r="AU261" s="241" t="s">
        <v>83</v>
      </c>
      <c r="AV261" s="13" t="s">
        <v>83</v>
      </c>
      <c r="AW261" s="13" t="s">
        <v>31</v>
      </c>
      <c r="AX261" s="13" t="s">
        <v>74</v>
      </c>
      <c r="AY261" s="241" t="s">
        <v>129</v>
      </c>
    </row>
    <row r="262" spans="1:51" s="13" customFormat="1" ht="12">
      <c r="A262" s="13"/>
      <c r="B262" s="230"/>
      <c r="C262" s="231"/>
      <c r="D262" s="232" t="s">
        <v>138</v>
      </c>
      <c r="E262" s="233" t="s">
        <v>1</v>
      </c>
      <c r="F262" s="234" t="s">
        <v>460</v>
      </c>
      <c r="G262" s="231"/>
      <c r="H262" s="235">
        <v>18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138</v>
      </c>
      <c r="AU262" s="241" t="s">
        <v>83</v>
      </c>
      <c r="AV262" s="13" t="s">
        <v>83</v>
      </c>
      <c r="AW262" s="13" t="s">
        <v>31</v>
      </c>
      <c r="AX262" s="13" t="s">
        <v>74</v>
      </c>
      <c r="AY262" s="241" t="s">
        <v>129</v>
      </c>
    </row>
    <row r="263" spans="1:51" s="14" customFormat="1" ht="12">
      <c r="A263" s="14"/>
      <c r="B263" s="242"/>
      <c r="C263" s="243"/>
      <c r="D263" s="232" t="s">
        <v>138</v>
      </c>
      <c r="E263" s="244" t="s">
        <v>1</v>
      </c>
      <c r="F263" s="245" t="s">
        <v>145</v>
      </c>
      <c r="G263" s="243"/>
      <c r="H263" s="246">
        <v>637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138</v>
      </c>
      <c r="AU263" s="252" t="s">
        <v>83</v>
      </c>
      <c r="AV263" s="14" t="s">
        <v>136</v>
      </c>
      <c r="AW263" s="14" t="s">
        <v>31</v>
      </c>
      <c r="AX263" s="14" t="s">
        <v>8</v>
      </c>
      <c r="AY263" s="252" t="s">
        <v>129</v>
      </c>
    </row>
    <row r="264" spans="1:63" s="12" customFormat="1" ht="22.8" customHeight="1">
      <c r="A264" s="12"/>
      <c r="B264" s="202"/>
      <c r="C264" s="203"/>
      <c r="D264" s="204" t="s">
        <v>73</v>
      </c>
      <c r="E264" s="216" t="s">
        <v>461</v>
      </c>
      <c r="F264" s="216" t="s">
        <v>462</v>
      </c>
      <c r="G264" s="203"/>
      <c r="H264" s="203"/>
      <c r="I264" s="206"/>
      <c r="J264" s="217">
        <f>BK264</f>
        <v>0</v>
      </c>
      <c r="K264" s="203"/>
      <c r="L264" s="208"/>
      <c r="M264" s="209"/>
      <c r="N264" s="210"/>
      <c r="O264" s="210"/>
      <c r="P264" s="211">
        <f>SUM(P265:P267)</f>
        <v>0</v>
      </c>
      <c r="Q264" s="210"/>
      <c r="R264" s="211">
        <f>SUM(R265:R267)</f>
        <v>0</v>
      </c>
      <c r="S264" s="210"/>
      <c r="T264" s="212">
        <f>SUM(T265:T267)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8</v>
      </c>
      <c r="AT264" s="214" t="s">
        <v>73</v>
      </c>
      <c r="AU264" s="214" t="s">
        <v>8</v>
      </c>
      <c r="AY264" s="213" t="s">
        <v>129</v>
      </c>
      <c r="BK264" s="215">
        <f>SUM(BK265:BK267)</f>
        <v>0</v>
      </c>
    </row>
    <row r="265" spans="1:65" s="2" customFormat="1" ht="33" customHeight="1">
      <c r="A265" s="38"/>
      <c r="B265" s="39"/>
      <c r="C265" s="218" t="s">
        <v>463</v>
      </c>
      <c r="D265" s="218" t="s">
        <v>131</v>
      </c>
      <c r="E265" s="219" t="s">
        <v>464</v>
      </c>
      <c r="F265" s="220" t="s">
        <v>465</v>
      </c>
      <c r="G265" s="221" t="s">
        <v>182</v>
      </c>
      <c r="H265" s="222">
        <v>294.99</v>
      </c>
      <c r="I265" s="223"/>
      <c r="J265" s="222">
        <f>ROUND(I265*H265,0)</f>
        <v>0</v>
      </c>
      <c r="K265" s="220" t="s">
        <v>135</v>
      </c>
      <c r="L265" s="44"/>
      <c r="M265" s="224" t="s">
        <v>1</v>
      </c>
      <c r="N265" s="225" t="s">
        <v>39</v>
      </c>
      <c r="O265" s="91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8" t="s">
        <v>136</v>
      </c>
      <c r="AT265" s="228" t="s">
        <v>131</v>
      </c>
      <c r="AU265" s="228" t="s">
        <v>83</v>
      </c>
      <c r="AY265" s="17" t="s">
        <v>129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7" t="s">
        <v>8</v>
      </c>
      <c r="BK265" s="229">
        <f>ROUND(I265*H265,0)</f>
        <v>0</v>
      </c>
      <c r="BL265" s="17" t="s">
        <v>136</v>
      </c>
      <c r="BM265" s="228" t="s">
        <v>466</v>
      </c>
    </row>
    <row r="266" spans="1:65" s="2" customFormat="1" ht="24.15" customHeight="1">
      <c r="A266" s="38"/>
      <c r="B266" s="39"/>
      <c r="C266" s="218" t="s">
        <v>467</v>
      </c>
      <c r="D266" s="218" t="s">
        <v>131</v>
      </c>
      <c r="E266" s="219" t="s">
        <v>468</v>
      </c>
      <c r="F266" s="220" t="s">
        <v>469</v>
      </c>
      <c r="G266" s="221" t="s">
        <v>182</v>
      </c>
      <c r="H266" s="222">
        <v>1179.96</v>
      </c>
      <c r="I266" s="223"/>
      <c r="J266" s="222">
        <f>ROUND(I266*H266,0)</f>
        <v>0</v>
      </c>
      <c r="K266" s="220" t="s">
        <v>135</v>
      </c>
      <c r="L266" s="44"/>
      <c r="M266" s="224" t="s">
        <v>1</v>
      </c>
      <c r="N266" s="225" t="s">
        <v>39</v>
      </c>
      <c r="O266" s="91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8" t="s">
        <v>136</v>
      </c>
      <c r="AT266" s="228" t="s">
        <v>131</v>
      </c>
      <c r="AU266" s="228" t="s">
        <v>83</v>
      </c>
      <c r="AY266" s="17" t="s">
        <v>129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7" t="s">
        <v>8</v>
      </c>
      <c r="BK266" s="229">
        <f>ROUND(I266*H266,0)</f>
        <v>0</v>
      </c>
      <c r="BL266" s="17" t="s">
        <v>136</v>
      </c>
      <c r="BM266" s="228" t="s">
        <v>470</v>
      </c>
    </row>
    <row r="267" spans="1:51" s="13" customFormat="1" ht="12">
      <c r="A267" s="13"/>
      <c r="B267" s="230"/>
      <c r="C267" s="231"/>
      <c r="D267" s="232" t="s">
        <v>138</v>
      </c>
      <c r="E267" s="231"/>
      <c r="F267" s="234" t="s">
        <v>471</v>
      </c>
      <c r="G267" s="231"/>
      <c r="H267" s="235">
        <v>1179.96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138</v>
      </c>
      <c r="AU267" s="241" t="s">
        <v>83</v>
      </c>
      <c r="AV267" s="13" t="s">
        <v>83</v>
      </c>
      <c r="AW267" s="13" t="s">
        <v>4</v>
      </c>
      <c r="AX267" s="13" t="s">
        <v>8</v>
      </c>
      <c r="AY267" s="241" t="s">
        <v>129</v>
      </c>
    </row>
    <row r="268" spans="1:63" s="12" customFormat="1" ht="22.8" customHeight="1">
      <c r="A268" s="12"/>
      <c r="B268" s="202"/>
      <c r="C268" s="203"/>
      <c r="D268" s="204" t="s">
        <v>73</v>
      </c>
      <c r="E268" s="216" t="s">
        <v>472</v>
      </c>
      <c r="F268" s="216" t="s">
        <v>473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P269</f>
        <v>0</v>
      </c>
      <c r="Q268" s="210"/>
      <c r="R268" s="211">
        <f>R269</f>
        <v>0</v>
      </c>
      <c r="S268" s="210"/>
      <c r="T268" s="212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8</v>
      </c>
      <c r="AT268" s="214" t="s">
        <v>73</v>
      </c>
      <c r="AU268" s="214" t="s">
        <v>8</v>
      </c>
      <c r="AY268" s="213" t="s">
        <v>129</v>
      </c>
      <c r="BK268" s="215">
        <f>BK269</f>
        <v>0</v>
      </c>
    </row>
    <row r="269" spans="1:65" s="2" customFormat="1" ht="24.15" customHeight="1">
      <c r="A269" s="38"/>
      <c r="B269" s="39"/>
      <c r="C269" s="218" t="s">
        <v>474</v>
      </c>
      <c r="D269" s="218" t="s">
        <v>131</v>
      </c>
      <c r="E269" s="219" t="s">
        <v>475</v>
      </c>
      <c r="F269" s="220" t="s">
        <v>476</v>
      </c>
      <c r="G269" s="221" t="s">
        <v>182</v>
      </c>
      <c r="H269" s="222">
        <v>28.41</v>
      </c>
      <c r="I269" s="223"/>
      <c r="J269" s="222">
        <f>ROUND(I269*H269,0)</f>
        <v>0</v>
      </c>
      <c r="K269" s="220" t="s">
        <v>135</v>
      </c>
      <c r="L269" s="44"/>
      <c r="M269" s="224" t="s">
        <v>1</v>
      </c>
      <c r="N269" s="225" t="s">
        <v>39</v>
      </c>
      <c r="O269" s="91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8" t="s">
        <v>136</v>
      </c>
      <c r="AT269" s="228" t="s">
        <v>131</v>
      </c>
      <c r="AU269" s="228" t="s">
        <v>83</v>
      </c>
      <c r="AY269" s="17" t="s">
        <v>129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7" t="s">
        <v>8</v>
      </c>
      <c r="BK269" s="229">
        <f>ROUND(I269*H269,0)</f>
        <v>0</v>
      </c>
      <c r="BL269" s="17" t="s">
        <v>136</v>
      </c>
      <c r="BM269" s="228" t="s">
        <v>477</v>
      </c>
    </row>
    <row r="270" spans="1:63" s="12" customFormat="1" ht="25.9" customHeight="1">
      <c r="A270" s="12"/>
      <c r="B270" s="202"/>
      <c r="C270" s="203"/>
      <c r="D270" s="204" t="s">
        <v>73</v>
      </c>
      <c r="E270" s="205" t="s">
        <v>478</v>
      </c>
      <c r="F270" s="205" t="s">
        <v>479</v>
      </c>
      <c r="G270" s="203"/>
      <c r="H270" s="203"/>
      <c r="I270" s="206"/>
      <c r="J270" s="207">
        <f>BK270</f>
        <v>0</v>
      </c>
      <c r="K270" s="203"/>
      <c r="L270" s="208"/>
      <c r="M270" s="209"/>
      <c r="N270" s="210"/>
      <c r="O270" s="210"/>
      <c r="P270" s="211">
        <f>P271+P276+P278+P280</f>
        <v>0</v>
      </c>
      <c r="Q270" s="210"/>
      <c r="R270" s="211">
        <f>R271+R276+R278+R280</f>
        <v>0</v>
      </c>
      <c r="S270" s="210"/>
      <c r="T270" s="212">
        <f>T271+T276+T278+T280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157</v>
      </c>
      <c r="AT270" s="214" t="s">
        <v>73</v>
      </c>
      <c r="AU270" s="214" t="s">
        <v>74</v>
      </c>
      <c r="AY270" s="213" t="s">
        <v>129</v>
      </c>
      <c r="BK270" s="215">
        <f>BK271+BK276+BK278+BK280</f>
        <v>0</v>
      </c>
    </row>
    <row r="271" spans="1:63" s="12" customFormat="1" ht="22.8" customHeight="1">
      <c r="A271" s="12"/>
      <c r="B271" s="202"/>
      <c r="C271" s="203"/>
      <c r="D271" s="204" t="s">
        <v>73</v>
      </c>
      <c r="E271" s="216" t="s">
        <v>480</v>
      </c>
      <c r="F271" s="216" t="s">
        <v>481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SUM(P272:P275)</f>
        <v>0</v>
      </c>
      <c r="Q271" s="210"/>
      <c r="R271" s="211">
        <f>SUM(R272:R275)</f>
        <v>0</v>
      </c>
      <c r="S271" s="210"/>
      <c r="T271" s="212">
        <f>SUM(T272:T275)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3" t="s">
        <v>157</v>
      </c>
      <c r="AT271" s="214" t="s">
        <v>73</v>
      </c>
      <c r="AU271" s="214" t="s">
        <v>8</v>
      </c>
      <c r="AY271" s="213" t="s">
        <v>129</v>
      </c>
      <c r="BK271" s="215">
        <f>SUM(BK272:BK275)</f>
        <v>0</v>
      </c>
    </row>
    <row r="272" spans="1:65" s="2" customFormat="1" ht="16.5" customHeight="1">
      <c r="A272" s="38"/>
      <c r="B272" s="39"/>
      <c r="C272" s="218" t="s">
        <v>482</v>
      </c>
      <c r="D272" s="218" t="s">
        <v>131</v>
      </c>
      <c r="E272" s="219" t="s">
        <v>483</v>
      </c>
      <c r="F272" s="220" t="s">
        <v>484</v>
      </c>
      <c r="G272" s="221" t="s">
        <v>485</v>
      </c>
      <c r="H272" s="222">
        <v>1</v>
      </c>
      <c r="I272" s="223"/>
      <c r="J272" s="222">
        <f>ROUND(I272*H272,0)</f>
        <v>0</v>
      </c>
      <c r="K272" s="220" t="s">
        <v>486</v>
      </c>
      <c r="L272" s="44"/>
      <c r="M272" s="224" t="s">
        <v>1</v>
      </c>
      <c r="N272" s="225" t="s">
        <v>39</v>
      </c>
      <c r="O272" s="91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8" t="s">
        <v>487</v>
      </c>
      <c r="AT272" s="228" t="s">
        <v>131</v>
      </c>
      <c r="AU272" s="228" t="s">
        <v>83</v>
      </c>
      <c r="AY272" s="17" t="s">
        <v>129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7" t="s">
        <v>8</v>
      </c>
      <c r="BK272" s="229">
        <f>ROUND(I272*H272,0)</f>
        <v>0</v>
      </c>
      <c r="BL272" s="17" t="s">
        <v>487</v>
      </c>
      <c r="BM272" s="228" t="s">
        <v>488</v>
      </c>
    </row>
    <row r="273" spans="1:65" s="2" customFormat="1" ht="16.5" customHeight="1">
      <c r="A273" s="38"/>
      <c r="B273" s="39"/>
      <c r="C273" s="218" t="s">
        <v>489</v>
      </c>
      <c r="D273" s="218" t="s">
        <v>131</v>
      </c>
      <c r="E273" s="219" t="s">
        <v>490</v>
      </c>
      <c r="F273" s="220" t="s">
        <v>491</v>
      </c>
      <c r="G273" s="221" t="s">
        <v>485</v>
      </c>
      <c r="H273" s="222">
        <v>1</v>
      </c>
      <c r="I273" s="223"/>
      <c r="J273" s="222">
        <f>ROUND(I273*H273,0)</f>
        <v>0</v>
      </c>
      <c r="K273" s="220" t="s">
        <v>486</v>
      </c>
      <c r="L273" s="44"/>
      <c r="M273" s="224" t="s">
        <v>1</v>
      </c>
      <c r="N273" s="225" t="s">
        <v>39</v>
      </c>
      <c r="O273" s="91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8" t="s">
        <v>487</v>
      </c>
      <c r="AT273" s="228" t="s">
        <v>131</v>
      </c>
      <c r="AU273" s="228" t="s">
        <v>83</v>
      </c>
      <c r="AY273" s="17" t="s">
        <v>129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7" t="s">
        <v>8</v>
      </c>
      <c r="BK273" s="229">
        <f>ROUND(I273*H273,0)</f>
        <v>0</v>
      </c>
      <c r="BL273" s="17" t="s">
        <v>487</v>
      </c>
      <c r="BM273" s="228" t="s">
        <v>492</v>
      </c>
    </row>
    <row r="274" spans="1:65" s="2" customFormat="1" ht="16.5" customHeight="1">
      <c r="A274" s="38"/>
      <c r="B274" s="39"/>
      <c r="C274" s="218" t="s">
        <v>493</v>
      </c>
      <c r="D274" s="218" t="s">
        <v>131</v>
      </c>
      <c r="E274" s="219" t="s">
        <v>494</v>
      </c>
      <c r="F274" s="220" t="s">
        <v>495</v>
      </c>
      <c r="G274" s="221" t="s">
        <v>485</v>
      </c>
      <c r="H274" s="222">
        <v>1</v>
      </c>
      <c r="I274" s="223"/>
      <c r="J274" s="222">
        <f>ROUND(I274*H274,0)</f>
        <v>0</v>
      </c>
      <c r="K274" s="220" t="s">
        <v>486</v>
      </c>
      <c r="L274" s="44"/>
      <c r="M274" s="224" t="s">
        <v>1</v>
      </c>
      <c r="N274" s="225" t="s">
        <v>39</v>
      </c>
      <c r="O274" s="91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8" t="s">
        <v>487</v>
      </c>
      <c r="AT274" s="228" t="s">
        <v>131</v>
      </c>
      <c r="AU274" s="228" t="s">
        <v>83</v>
      </c>
      <c r="AY274" s="17" t="s">
        <v>129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7" t="s">
        <v>8</v>
      </c>
      <c r="BK274" s="229">
        <f>ROUND(I274*H274,0)</f>
        <v>0</v>
      </c>
      <c r="BL274" s="17" t="s">
        <v>487</v>
      </c>
      <c r="BM274" s="228" t="s">
        <v>496</v>
      </c>
    </row>
    <row r="275" spans="1:65" s="2" customFormat="1" ht="16.5" customHeight="1">
      <c r="A275" s="38"/>
      <c r="B275" s="39"/>
      <c r="C275" s="218" t="s">
        <v>497</v>
      </c>
      <c r="D275" s="218" t="s">
        <v>131</v>
      </c>
      <c r="E275" s="219" t="s">
        <v>498</v>
      </c>
      <c r="F275" s="220" t="s">
        <v>499</v>
      </c>
      <c r="G275" s="221" t="s">
        <v>485</v>
      </c>
      <c r="H275" s="222">
        <v>1</v>
      </c>
      <c r="I275" s="223"/>
      <c r="J275" s="222">
        <f>ROUND(I275*H275,0)</f>
        <v>0</v>
      </c>
      <c r="K275" s="220" t="s">
        <v>486</v>
      </c>
      <c r="L275" s="44"/>
      <c r="M275" s="224" t="s">
        <v>1</v>
      </c>
      <c r="N275" s="225" t="s">
        <v>39</v>
      </c>
      <c r="O275" s="91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8" t="s">
        <v>487</v>
      </c>
      <c r="AT275" s="228" t="s">
        <v>131</v>
      </c>
      <c r="AU275" s="228" t="s">
        <v>83</v>
      </c>
      <c r="AY275" s="17" t="s">
        <v>129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7" t="s">
        <v>8</v>
      </c>
      <c r="BK275" s="229">
        <f>ROUND(I275*H275,0)</f>
        <v>0</v>
      </c>
      <c r="BL275" s="17" t="s">
        <v>487</v>
      </c>
      <c r="BM275" s="228" t="s">
        <v>500</v>
      </c>
    </row>
    <row r="276" spans="1:63" s="12" customFormat="1" ht="22.8" customHeight="1">
      <c r="A276" s="12"/>
      <c r="B276" s="202"/>
      <c r="C276" s="203"/>
      <c r="D276" s="204" t="s">
        <v>73</v>
      </c>
      <c r="E276" s="216" t="s">
        <v>501</v>
      </c>
      <c r="F276" s="216" t="s">
        <v>502</v>
      </c>
      <c r="G276" s="203"/>
      <c r="H276" s="203"/>
      <c r="I276" s="206"/>
      <c r="J276" s="217">
        <f>BK276</f>
        <v>0</v>
      </c>
      <c r="K276" s="203"/>
      <c r="L276" s="208"/>
      <c r="M276" s="209"/>
      <c r="N276" s="210"/>
      <c r="O276" s="210"/>
      <c r="P276" s="211">
        <f>P277</f>
        <v>0</v>
      </c>
      <c r="Q276" s="210"/>
      <c r="R276" s="211">
        <f>R277</f>
        <v>0</v>
      </c>
      <c r="S276" s="210"/>
      <c r="T276" s="212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3" t="s">
        <v>157</v>
      </c>
      <c r="AT276" s="214" t="s">
        <v>73</v>
      </c>
      <c r="AU276" s="214" t="s">
        <v>8</v>
      </c>
      <c r="AY276" s="213" t="s">
        <v>129</v>
      </c>
      <c r="BK276" s="215">
        <f>BK277</f>
        <v>0</v>
      </c>
    </row>
    <row r="277" spans="1:65" s="2" customFormat="1" ht="16.5" customHeight="1">
      <c r="A277" s="38"/>
      <c r="B277" s="39"/>
      <c r="C277" s="218" t="s">
        <v>503</v>
      </c>
      <c r="D277" s="218" t="s">
        <v>131</v>
      </c>
      <c r="E277" s="219" t="s">
        <v>504</v>
      </c>
      <c r="F277" s="220" t="s">
        <v>505</v>
      </c>
      <c r="G277" s="221" t="s">
        <v>485</v>
      </c>
      <c r="H277" s="222">
        <v>1</v>
      </c>
      <c r="I277" s="223"/>
      <c r="J277" s="222">
        <f>ROUND(I277*H277,0)</f>
        <v>0</v>
      </c>
      <c r="K277" s="220" t="s">
        <v>486</v>
      </c>
      <c r="L277" s="44"/>
      <c r="M277" s="224" t="s">
        <v>1</v>
      </c>
      <c r="N277" s="225" t="s">
        <v>39</v>
      </c>
      <c r="O277" s="91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8" t="s">
        <v>487</v>
      </c>
      <c r="AT277" s="228" t="s">
        <v>131</v>
      </c>
      <c r="AU277" s="228" t="s">
        <v>83</v>
      </c>
      <c r="AY277" s="17" t="s">
        <v>129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7" t="s">
        <v>8</v>
      </c>
      <c r="BK277" s="229">
        <f>ROUND(I277*H277,0)</f>
        <v>0</v>
      </c>
      <c r="BL277" s="17" t="s">
        <v>487</v>
      </c>
      <c r="BM277" s="228" t="s">
        <v>506</v>
      </c>
    </row>
    <row r="278" spans="1:63" s="12" customFormat="1" ht="22.8" customHeight="1">
      <c r="A278" s="12"/>
      <c r="B278" s="202"/>
      <c r="C278" s="203"/>
      <c r="D278" s="204" t="s">
        <v>73</v>
      </c>
      <c r="E278" s="216" t="s">
        <v>507</v>
      </c>
      <c r="F278" s="216" t="s">
        <v>508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P279</f>
        <v>0</v>
      </c>
      <c r="Q278" s="210"/>
      <c r="R278" s="211">
        <f>R279</f>
        <v>0</v>
      </c>
      <c r="S278" s="210"/>
      <c r="T278" s="212">
        <f>T279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3" t="s">
        <v>157</v>
      </c>
      <c r="AT278" s="214" t="s">
        <v>73</v>
      </c>
      <c r="AU278" s="214" t="s">
        <v>8</v>
      </c>
      <c r="AY278" s="213" t="s">
        <v>129</v>
      </c>
      <c r="BK278" s="215">
        <f>BK279</f>
        <v>0</v>
      </c>
    </row>
    <row r="279" spans="1:65" s="2" customFormat="1" ht="16.5" customHeight="1">
      <c r="A279" s="38"/>
      <c r="B279" s="39"/>
      <c r="C279" s="218" t="s">
        <v>509</v>
      </c>
      <c r="D279" s="218" t="s">
        <v>131</v>
      </c>
      <c r="E279" s="219" t="s">
        <v>510</v>
      </c>
      <c r="F279" s="220" t="s">
        <v>511</v>
      </c>
      <c r="G279" s="221" t="s">
        <v>280</v>
      </c>
      <c r="H279" s="222">
        <v>7</v>
      </c>
      <c r="I279" s="223"/>
      <c r="J279" s="222">
        <f>ROUND(I279*H279,0)</f>
        <v>0</v>
      </c>
      <c r="K279" s="220" t="s">
        <v>135</v>
      </c>
      <c r="L279" s="44"/>
      <c r="M279" s="224" t="s">
        <v>1</v>
      </c>
      <c r="N279" s="225" t="s">
        <v>39</v>
      </c>
      <c r="O279" s="91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8" t="s">
        <v>487</v>
      </c>
      <c r="AT279" s="228" t="s">
        <v>131</v>
      </c>
      <c r="AU279" s="228" t="s">
        <v>83</v>
      </c>
      <c r="AY279" s="17" t="s">
        <v>129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7" t="s">
        <v>8</v>
      </c>
      <c r="BK279" s="229">
        <f>ROUND(I279*H279,0)</f>
        <v>0</v>
      </c>
      <c r="BL279" s="17" t="s">
        <v>487</v>
      </c>
      <c r="BM279" s="228" t="s">
        <v>512</v>
      </c>
    </row>
    <row r="280" spans="1:63" s="12" customFormat="1" ht="22.8" customHeight="1">
      <c r="A280" s="12"/>
      <c r="B280" s="202"/>
      <c r="C280" s="203"/>
      <c r="D280" s="204" t="s">
        <v>73</v>
      </c>
      <c r="E280" s="216" t="s">
        <v>513</v>
      </c>
      <c r="F280" s="216" t="s">
        <v>514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P281</f>
        <v>0</v>
      </c>
      <c r="Q280" s="210"/>
      <c r="R280" s="211">
        <f>R281</f>
        <v>0</v>
      </c>
      <c r="S280" s="210"/>
      <c r="T280" s="212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157</v>
      </c>
      <c r="AT280" s="214" t="s">
        <v>73</v>
      </c>
      <c r="AU280" s="214" t="s">
        <v>8</v>
      </c>
      <c r="AY280" s="213" t="s">
        <v>129</v>
      </c>
      <c r="BK280" s="215">
        <f>BK281</f>
        <v>0</v>
      </c>
    </row>
    <row r="281" spans="1:65" s="2" customFormat="1" ht="24.15" customHeight="1">
      <c r="A281" s="38"/>
      <c r="B281" s="39"/>
      <c r="C281" s="218" t="s">
        <v>515</v>
      </c>
      <c r="D281" s="218" t="s">
        <v>131</v>
      </c>
      <c r="E281" s="219" t="s">
        <v>516</v>
      </c>
      <c r="F281" s="220" t="s">
        <v>517</v>
      </c>
      <c r="G281" s="221" t="s">
        <v>485</v>
      </c>
      <c r="H281" s="222">
        <v>1</v>
      </c>
      <c r="I281" s="223"/>
      <c r="J281" s="222">
        <f>ROUND(I281*H281,0)</f>
        <v>0</v>
      </c>
      <c r="K281" s="220" t="s">
        <v>486</v>
      </c>
      <c r="L281" s="44"/>
      <c r="M281" s="272" t="s">
        <v>1</v>
      </c>
      <c r="N281" s="273" t="s">
        <v>39</v>
      </c>
      <c r="O281" s="274"/>
      <c r="P281" s="275">
        <f>O281*H281</f>
        <v>0</v>
      </c>
      <c r="Q281" s="275">
        <v>0</v>
      </c>
      <c r="R281" s="275">
        <f>Q281*H281</f>
        <v>0</v>
      </c>
      <c r="S281" s="275">
        <v>0</v>
      </c>
      <c r="T281" s="27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8" t="s">
        <v>487</v>
      </c>
      <c r="AT281" s="228" t="s">
        <v>131</v>
      </c>
      <c r="AU281" s="228" t="s">
        <v>83</v>
      </c>
      <c r="AY281" s="17" t="s">
        <v>129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7" t="s">
        <v>8</v>
      </c>
      <c r="BK281" s="229">
        <f>ROUND(I281*H281,0)</f>
        <v>0</v>
      </c>
      <c r="BL281" s="17" t="s">
        <v>487</v>
      </c>
      <c r="BM281" s="228" t="s">
        <v>518</v>
      </c>
    </row>
    <row r="282" spans="1:31" s="2" customFormat="1" ht="6.95" customHeight="1">
      <c r="A282" s="38"/>
      <c r="B282" s="66"/>
      <c r="C282" s="67"/>
      <c r="D282" s="67"/>
      <c r="E282" s="67"/>
      <c r="F282" s="67"/>
      <c r="G282" s="67"/>
      <c r="H282" s="67"/>
      <c r="I282" s="67"/>
      <c r="J282" s="67"/>
      <c r="K282" s="67"/>
      <c r="L282" s="44"/>
      <c r="M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</row>
  </sheetData>
  <sheetProtection password="CC35" sheet="1" objects="1" scenarios="1" formatColumns="0" formatRows="0" autoFilter="0"/>
  <autoFilter ref="C128:K28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93</v>
      </c>
      <c r="L4" s="20"/>
      <c r="M4" s="139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Vrchlabí, oprava vodovodu v ulici Pražská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38</v>
      </c>
      <c r="E33" s="140" t="s">
        <v>39</v>
      </c>
      <c r="F33" s="154">
        <f>ROUND((SUM(BE129:BE243)),2)</f>
        <v>0</v>
      </c>
      <c r="G33" s="38"/>
      <c r="H33" s="38"/>
      <c r="I33" s="155">
        <v>0.21</v>
      </c>
      <c r="J33" s="154">
        <f>ROUND(((SUM(BE129:BE243))*I33),2)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40</v>
      </c>
      <c r="F34" s="154">
        <f>ROUND((SUM(BF129:BF243)),2)</f>
        <v>0</v>
      </c>
      <c r="G34" s="38"/>
      <c r="H34" s="38"/>
      <c r="I34" s="155">
        <v>0.15</v>
      </c>
      <c r="J34" s="154">
        <f>ROUND(((SUM(BF129:BF243))*I34),2)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ROUND((SUM(BG129:BG243)),2)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ROUND((SUM(BH129:BH243)),2)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ROUND((SUM(BI129:BI243)),2)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Vrchlabí, oprava vodovodu v ulici Pražská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SO-02 - Pražská 1. etapa, Bělopotocká km 0-0,0102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J167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J176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J191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J217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J226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J230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J232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J233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J238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J240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J242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Vrchlabí, oprava vodovodu v ulici Pražská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SO-02 - Pražská 1. etapa, Bělopotocká km 0-0,0102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12. 1. 2022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115</v>
      </c>
      <c r="D128" s="194" t="s">
        <v>59</v>
      </c>
      <c r="E128" s="194" t="s">
        <v>55</v>
      </c>
      <c r="F128" s="194" t="s">
        <v>56</v>
      </c>
      <c r="G128" s="194" t="s">
        <v>116</v>
      </c>
      <c r="H128" s="194" t="s">
        <v>117</v>
      </c>
      <c r="I128" s="194" t="s">
        <v>118</v>
      </c>
      <c r="J128" s="194" t="s">
        <v>98</v>
      </c>
      <c r="K128" s="195" t="s">
        <v>119</v>
      </c>
      <c r="L128" s="196"/>
      <c r="M128" s="100" t="s">
        <v>1</v>
      </c>
      <c r="N128" s="101" t="s">
        <v>38</v>
      </c>
      <c r="O128" s="101" t="s">
        <v>120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2" t="s">
        <v>125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126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P130+P232</f>
        <v>0</v>
      </c>
      <c r="Q129" s="104"/>
      <c r="R129" s="199">
        <f>R130+R232</f>
        <v>4.2857882505000005</v>
      </c>
      <c r="S129" s="104"/>
      <c r="T129" s="200">
        <f>T130+T232</f>
        <v>12.06522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100</v>
      </c>
      <c r="BK129" s="201">
        <f>BK130+BK232</f>
        <v>0</v>
      </c>
    </row>
    <row r="130" spans="1:63" s="12" customFormat="1" ht="25.9" customHeight="1">
      <c r="A130" s="12"/>
      <c r="B130" s="202"/>
      <c r="C130" s="203"/>
      <c r="D130" s="204" t="s">
        <v>73</v>
      </c>
      <c r="E130" s="205" t="s">
        <v>127</v>
      </c>
      <c r="F130" s="205" t="s">
        <v>128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P131+P167+P176+P191+P217+P226+P230</f>
        <v>0</v>
      </c>
      <c r="Q130" s="210"/>
      <c r="R130" s="211">
        <f>R131+R167+R176+R191+R217+R226+R230</f>
        <v>4.2857882505000005</v>
      </c>
      <c r="S130" s="210"/>
      <c r="T130" s="212">
        <f>T131+T167+T176+T191+T217+T226+T230</f>
        <v>12.06522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</v>
      </c>
      <c r="AT130" s="214" t="s">
        <v>73</v>
      </c>
      <c r="AU130" s="214" t="s">
        <v>74</v>
      </c>
      <c r="AY130" s="213" t="s">
        <v>129</v>
      </c>
      <c r="BK130" s="215">
        <f>BK131+BK167+BK176+BK191+BK217+BK226+BK230</f>
        <v>0</v>
      </c>
    </row>
    <row r="131" spans="1:63" s="12" customFormat="1" ht="22.8" customHeight="1">
      <c r="A131" s="12"/>
      <c r="B131" s="202"/>
      <c r="C131" s="203"/>
      <c r="D131" s="204" t="s">
        <v>73</v>
      </c>
      <c r="E131" s="216" t="s">
        <v>8</v>
      </c>
      <c r="F131" s="216" t="s">
        <v>130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SUM(P132:P166)</f>
        <v>0</v>
      </c>
      <c r="Q131" s="210"/>
      <c r="R131" s="211">
        <f>SUM(R132:R166)</f>
        <v>0.03609997599999999</v>
      </c>
      <c r="S131" s="210"/>
      <c r="T131" s="212">
        <f>SUM(T132:T166)</f>
        <v>12.03602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</v>
      </c>
      <c r="AT131" s="214" t="s">
        <v>73</v>
      </c>
      <c r="AU131" s="214" t="s">
        <v>8</v>
      </c>
      <c r="AY131" s="213" t="s">
        <v>129</v>
      </c>
      <c r="BK131" s="215">
        <f>SUM(BK132:BK166)</f>
        <v>0</v>
      </c>
    </row>
    <row r="132" spans="1:65" s="2" customFormat="1" ht="24.15" customHeight="1">
      <c r="A132" s="38"/>
      <c r="B132" s="39"/>
      <c r="C132" s="218" t="s">
        <v>8</v>
      </c>
      <c r="D132" s="218" t="s">
        <v>131</v>
      </c>
      <c r="E132" s="219" t="s">
        <v>132</v>
      </c>
      <c r="F132" s="220" t="s">
        <v>133</v>
      </c>
      <c r="G132" s="221" t="s">
        <v>134</v>
      </c>
      <c r="H132" s="222">
        <v>5</v>
      </c>
      <c r="I132" s="223"/>
      <c r="J132" s="222">
        <f>ROUND(I132*H132,0)</f>
        <v>0</v>
      </c>
      <c r="K132" s="220" t="s">
        <v>135</v>
      </c>
      <c r="L132" s="44"/>
      <c r="M132" s="224" t="s">
        <v>1</v>
      </c>
      <c r="N132" s="225" t="s">
        <v>39</v>
      </c>
      <c r="O132" s="91"/>
      <c r="P132" s="226">
        <f>O132*H132</f>
        <v>0</v>
      </c>
      <c r="Q132" s="226">
        <v>0</v>
      </c>
      <c r="R132" s="226">
        <f>Q132*H132</f>
        <v>0</v>
      </c>
      <c r="S132" s="226">
        <v>0.26</v>
      </c>
      <c r="T132" s="227">
        <f>S132*H132</f>
        <v>1.3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136</v>
      </c>
      <c r="AT132" s="228" t="s">
        <v>131</v>
      </c>
      <c r="AU132" s="228" t="s">
        <v>83</v>
      </c>
      <c r="AY132" s="17" t="s">
        <v>129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</v>
      </c>
      <c r="BK132" s="229">
        <f>ROUND(I132*H132,0)</f>
        <v>0</v>
      </c>
      <c r="BL132" s="17" t="s">
        <v>136</v>
      </c>
      <c r="BM132" s="228" t="s">
        <v>520</v>
      </c>
    </row>
    <row r="133" spans="1:51" s="13" customFormat="1" ht="12">
      <c r="A133" s="13"/>
      <c r="B133" s="230"/>
      <c r="C133" s="231"/>
      <c r="D133" s="232" t="s">
        <v>138</v>
      </c>
      <c r="E133" s="233" t="s">
        <v>1</v>
      </c>
      <c r="F133" s="234" t="s">
        <v>521</v>
      </c>
      <c r="G133" s="231"/>
      <c r="H133" s="235">
        <v>5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138</v>
      </c>
      <c r="AU133" s="241" t="s">
        <v>83</v>
      </c>
      <c r="AV133" s="13" t="s">
        <v>83</v>
      </c>
      <c r="AW133" s="13" t="s">
        <v>31</v>
      </c>
      <c r="AX133" s="13" t="s">
        <v>8</v>
      </c>
      <c r="AY133" s="241" t="s">
        <v>129</v>
      </c>
    </row>
    <row r="134" spans="1:65" s="2" customFormat="1" ht="24.15" customHeight="1">
      <c r="A134" s="38"/>
      <c r="B134" s="39"/>
      <c r="C134" s="218" t="s">
        <v>83</v>
      </c>
      <c r="D134" s="218" t="s">
        <v>131</v>
      </c>
      <c r="E134" s="219" t="s">
        <v>140</v>
      </c>
      <c r="F134" s="220" t="s">
        <v>141</v>
      </c>
      <c r="G134" s="221" t="s">
        <v>134</v>
      </c>
      <c r="H134" s="222">
        <v>10.72</v>
      </c>
      <c r="I134" s="223"/>
      <c r="J134" s="222">
        <f>ROUND(I134*H134,0)</f>
        <v>0</v>
      </c>
      <c r="K134" s="220" t="s">
        <v>135</v>
      </c>
      <c r="L134" s="44"/>
      <c r="M134" s="224" t="s">
        <v>1</v>
      </c>
      <c r="N134" s="225" t="s">
        <v>39</v>
      </c>
      <c r="O134" s="91"/>
      <c r="P134" s="226">
        <f>O134*H134</f>
        <v>0</v>
      </c>
      <c r="Q134" s="226">
        <v>0</v>
      </c>
      <c r="R134" s="226">
        <f>Q134*H134</f>
        <v>0</v>
      </c>
      <c r="S134" s="226">
        <v>0.316</v>
      </c>
      <c r="T134" s="227">
        <f>S134*H134</f>
        <v>3.3875200000000003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136</v>
      </c>
      <c r="AT134" s="228" t="s">
        <v>131</v>
      </c>
      <c r="AU134" s="228" t="s">
        <v>83</v>
      </c>
      <c r="AY134" s="17" t="s">
        <v>129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</v>
      </c>
      <c r="BK134" s="229">
        <f>ROUND(I134*H134,0)</f>
        <v>0</v>
      </c>
      <c r="BL134" s="17" t="s">
        <v>136</v>
      </c>
      <c r="BM134" s="228" t="s">
        <v>522</v>
      </c>
    </row>
    <row r="135" spans="1:51" s="13" customFormat="1" ht="12">
      <c r="A135" s="13"/>
      <c r="B135" s="230"/>
      <c r="C135" s="231"/>
      <c r="D135" s="232" t="s">
        <v>138</v>
      </c>
      <c r="E135" s="233" t="s">
        <v>1</v>
      </c>
      <c r="F135" s="234" t="s">
        <v>523</v>
      </c>
      <c r="G135" s="231"/>
      <c r="H135" s="235">
        <v>8.16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138</v>
      </c>
      <c r="AU135" s="241" t="s">
        <v>83</v>
      </c>
      <c r="AV135" s="13" t="s">
        <v>83</v>
      </c>
      <c r="AW135" s="13" t="s">
        <v>31</v>
      </c>
      <c r="AX135" s="13" t="s">
        <v>74</v>
      </c>
      <c r="AY135" s="241" t="s">
        <v>129</v>
      </c>
    </row>
    <row r="136" spans="1:51" s="13" customFormat="1" ht="12">
      <c r="A136" s="13"/>
      <c r="B136" s="230"/>
      <c r="C136" s="231"/>
      <c r="D136" s="232" t="s">
        <v>138</v>
      </c>
      <c r="E136" s="233" t="s">
        <v>1</v>
      </c>
      <c r="F136" s="234" t="s">
        <v>524</v>
      </c>
      <c r="G136" s="231"/>
      <c r="H136" s="235">
        <v>2.56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138</v>
      </c>
      <c r="AU136" s="241" t="s">
        <v>83</v>
      </c>
      <c r="AV136" s="13" t="s">
        <v>83</v>
      </c>
      <c r="AW136" s="13" t="s">
        <v>31</v>
      </c>
      <c r="AX136" s="13" t="s">
        <v>74</v>
      </c>
      <c r="AY136" s="241" t="s">
        <v>129</v>
      </c>
    </row>
    <row r="137" spans="1:51" s="14" customFormat="1" ht="12">
      <c r="A137" s="14"/>
      <c r="B137" s="242"/>
      <c r="C137" s="243"/>
      <c r="D137" s="232" t="s">
        <v>138</v>
      </c>
      <c r="E137" s="244" t="s">
        <v>1</v>
      </c>
      <c r="F137" s="245" t="s">
        <v>145</v>
      </c>
      <c r="G137" s="243"/>
      <c r="H137" s="246">
        <v>10.72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138</v>
      </c>
      <c r="AU137" s="252" t="s">
        <v>83</v>
      </c>
      <c r="AV137" s="14" t="s">
        <v>136</v>
      </c>
      <c r="AW137" s="14" t="s">
        <v>31</v>
      </c>
      <c r="AX137" s="14" t="s">
        <v>8</v>
      </c>
      <c r="AY137" s="252" t="s">
        <v>129</v>
      </c>
    </row>
    <row r="138" spans="1:65" s="2" customFormat="1" ht="33" customHeight="1">
      <c r="A138" s="38"/>
      <c r="B138" s="39"/>
      <c r="C138" s="218" t="s">
        <v>146</v>
      </c>
      <c r="D138" s="218" t="s">
        <v>131</v>
      </c>
      <c r="E138" s="219" t="s">
        <v>147</v>
      </c>
      <c r="F138" s="220" t="s">
        <v>148</v>
      </c>
      <c r="G138" s="221" t="s">
        <v>134</v>
      </c>
      <c r="H138" s="222">
        <v>63.9</v>
      </c>
      <c r="I138" s="223"/>
      <c r="J138" s="222">
        <f>ROUND(I138*H138,0)</f>
        <v>0</v>
      </c>
      <c r="K138" s="220" t="s">
        <v>135</v>
      </c>
      <c r="L138" s="44"/>
      <c r="M138" s="224" t="s">
        <v>1</v>
      </c>
      <c r="N138" s="225" t="s">
        <v>39</v>
      </c>
      <c r="O138" s="91"/>
      <c r="P138" s="226">
        <f>O138*H138</f>
        <v>0</v>
      </c>
      <c r="Q138" s="226">
        <v>5E-05</v>
      </c>
      <c r="R138" s="226">
        <f>Q138*H138</f>
        <v>0.003195</v>
      </c>
      <c r="S138" s="226">
        <v>0.115</v>
      </c>
      <c r="T138" s="227">
        <f>S138*H138</f>
        <v>7.3485000000000005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136</v>
      </c>
      <c r="AT138" s="228" t="s">
        <v>131</v>
      </c>
      <c r="AU138" s="228" t="s">
        <v>83</v>
      </c>
      <c r="AY138" s="17" t="s">
        <v>129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</v>
      </c>
      <c r="BK138" s="229">
        <f>ROUND(I138*H138,0)</f>
        <v>0</v>
      </c>
      <c r="BL138" s="17" t="s">
        <v>136</v>
      </c>
      <c r="BM138" s="228" t="s">
        <v>525</v>
      </c>
    </row>
    <row r="139" spans="1:51" s="13" customFormat="1" ht="12">
      <c r="A139" s="13"/>
      <c r="B139" s="230"/>
      <c r="C139" s="231"/>
      <c r="D139" s="232" t="s">
        <v>138</v>
      </c>
      <c r="E139" s="233" t="s">
        <v>1</v>
      </c>
      <c r="F139" s="234" t="s">
        <v>526</v>
      </c>
      <c r="G139" s="231"/>
      <c r="H139" s="235">
        <v>63.9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138</v>
      </c>
      <c r="AU139" s="241" t="s">
        <v>83</v>
      </c>
      <c r="AV139" s="13" t="s">
        <v>83</v>
      </c>
      <c r="AW139" s="13" t="s">
        <v>31</v>
      </c>
      <c r="AX139" s="13" t="s">
        <v>8</v>
      </c>
      <c r="AY139" s="241" t="s">
        <v>129</v>
      </c>
    </row>
    <row r="140" spans="1:65" s="2" customFormat="1" ht="24.15" customHeight="1">
      <c r="A140" s="38"/>
      <c r="B140" s="39"/>
      <c r="C140" s="218" t="s">
        <v>136</v>
      </c>
      <c r="D140" s="218" t="s">
        <v>131</v>
      </c>
      <c r="E140" s="219" t="s">
        <v>153</v>
      </c>
      <c r="F140" s="220" t="s">
        <v>154</v>
      </c>
      <c r="G140" s="221" t="s">
        <v>155</v>
      </c>
      <c r="H140" s="222">
        <v>22.64</v>
      </c>
      <c r="I140" s="223"/>
      <c r="J140" s="222">
        <f>ROUND(I140*H140,0)</f>
        <v>0</v>
      </c>
      <c r="K140" s="220" t="s">
        <v>135</v>
      </c>
      <c r="L140" s="44"/>
      <c r="M140" s="224" t="s">
        <v>1</v>
      </c>
      <c r="N140" s="225" t="s">
        <v>39</v>
      </c>
      <c r="O140" s="91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8" t="s">
        <v>136</v>
      </c>
      <c r="AT140" s="228" t="s">
        <v>131</v>
      </c>
      <c r="AU140" s="228" t="s">
        <v>83</v>
      </c>
      <c r="AY140" s="17" t="s">
        <v>129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</v>
      </c>
      <c r="BK140" s="229">
        <f>ROUND(I140*H140,0)</f>
        <v>0</v>
      </c>
      <c r="BL140" s="17" t="s">
        <v>136</v>
      </c>
      <c r="BM140" s="228" t="s">
        <v>527</v>
      </c>
    </row>
    <row r="141" spans="1:65" s="2" customFormat="1" ht="33" customHeight="1">
      <c r="A141" s="38"/>
      <c r="B141" s="39"/>
      <c r="C141" s="218" t="s">
        <v>157</v>
      </c>
      <c r="D141" s="218" t="s">
        <v>131</v>
      </c>
      <c r="E141" s="219" t="s">
        <v>158</v>
      </c>
      <c r="F141" s="220" t="s">
        <v>159</v>
      </c>
      <c r="G141" s="221" t="s">
        <v>155</v>
      </c>
      <c r="H141" s="222">
        <v>22.64</v>
      </c>
      <c r="I141" s="223"/>
      <c r="J141" s="222">
        <f>ROUND(I141*H141,0)</f>
        <v>0</v>
      </c>
      <c r="K141" s="220" t="s">
        <v>135</v>
      </c>
      <c r="L141" s="44"/>
      <c r="M141" s="224" t="s">
        <v>1</v>
      </c>
      <c r="N141" s="225" t="s">
        <v>39</v>
      </c>
      <c r="O141" s="91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8" t="s">
        <v>136</v>
      </c>
      <c r="AT141" s="228" t="s">
        <v>131</v>
      </c>
      <c r="AU141" s="228" t="s">
        <v>83</v>
      </c>
      <c r="AY141" s="17" t="s">
        <v>129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</v>
      </c>
      <c r="BK141" s="229">
        <f>ROUND(I141*H141,0)</f>
        <v>0</v>
      </c>
      <c r="BL141" s="17" t="s">
        <v>136</v>
      </c>
      <c r="BM141" s="228" t="s">
        <v>528</v>
      </c>
    </row>
    <row r="142" spans="1:51" s="15" customFormat="1" ht="12">
      <c r="A142" s="15"/>
      <c r="B142" s="253"/>
      <c r="C142" s="254"/>
      <c r="D142" s="232" t="s">
        <v>138</v>
      </c>
      <c r="E142" s="255" t="s">
        <v>1</v>
      </c>
      <c r="F142" s="256" t="s">
        <v>161</v>
      </c>
      <c r="G142" s="254"/>
      <c r="H142" s="255" t="s">
        <v>1</v>
      </c>
      <c r="I142" s="257"/>
      <c r="J142" s="254"/>
      <c r="K142" s="254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138</v>
      </c>
      <c r="AU142" s="262" t="s">
        <v>83</v>
      </c>
      <c r="AV142" s="15" t="s">
        <v>8</v>
      </c>
      <c r="AW142" s="15" t="s">
        <v>31</v>
      </c>
      <c r="AX142" s="15" t="s">
        <v>74</v>
      </c>
      <c r="AY142" s="262" t="s">
        <v>129</v>
      </c>
    </row>
    <row r="143" spans="1:51" s="13" customFormat="1" ht="12">
      <c r="A143" s="13"/>
      <c r="B143" s="230"/>
      <c r="C143" s="231"/>
      <c r="D143" s="232" t="s">
        <v>138</v>
      </c>
      <c r="E143" s="233" t="s">
        <v>1</v>
      </c>
      <c r="F143" s="234" t="s">
        <v>529</v>
      </c>
      <c r="G143" s="231"/>
      <c r="H143" s="235">
        <v>14.96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138</v>
      </c>
      <c r="AU143" s="241" t="s">
        <v>83</v>
      </c>
      <c r="AV143" s="13" t="s">
        <v>83</v>
      </c>
      <c r="AW143" s="13" t="s">
        <v>31</v>
      </c>
      <c r="AX143" s="13" t="s">
        <v>74</v>
      </c>
      <c r="AY143" s="241" t="s">
        <v>129</v>
      </c>
    </row>
    <row r="144" spans="1:51" s="13" customFormat="1" ht="12">
      <c r="A144" s="13"/>
      <c r="B144" s="230"/>
      <c r="C144" s="231"/>
      <c r="D144" s="232" t="s">
        <v>138</v>
      </c>
      <c r="E144" s="233" t="s">
        <v>1</v>
      </c>
      <c r="F144" s="234" t="s">
        <v>530</v>
      </c>
      <c r="G144" s="231"/>
      <c r="H144" s="235">
        <v>7.68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138</v>
      </c>
      <c r="AU144" s="241" t="s">
        <v>83</v>
      </c>
      <c r="AV144" s="13" t="s">
        <v>83</v>
      </c>
      <c r="AW144" s="13" t="s">
        <v>31</v>
      </c>
      <c r="AX144" s="13" t="s">
        <v>74</v>
      </c>
      <c r="AY144" s="241" t="s">
        <v>129</v>
      </c>
    </row>
    <row r="145" spans="1:51" s="14" customFormat="1" ht="12">
      <c r="A145" s="14"/>
      <c r="B145" s="242"/>
      <c r="C145" s="243"/>
      <c r="D145" s="232" t="s">
        <v>138</v>
      </c>
      <c r="E145" s="244" t="s">
        <v>1</v>
      </c>
      <c r="F145" s="245" t="s">
        <v>145</v>
      </c>
      <c r="G145" s="243"/>
      <c r="H145" s="246">
        <v>22.64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138</v>
      </c>
      <c r="AU145" s="252" t="s">
        <v>83</v>
      </c>
      <c r="AV145" s="14" t="s">
        <v>136</v>
      </c>
      <c r="AW145" s="14" t="s">
        <v>31</v>
      </c>
      <c r="AX145" s="14" t="s">
        <v>8</v>
      </c>
      <c r="AY145" s="252" t="s">
        <v>129</v>
      </c>
    </row>
    <row r="146" spans="1:65" s="2" customFormat="1" ht="21.75" customHeight="1">
      <c r="A146" s="38"/>
      <c r="B146" s="39"/>
      <c r="C146" s="218" t="s">
        <v>164</v>
      </c>
      <c r="D146" s="218" t="s">
        <v>131</v>
      </c>
      <c r="E146" s="219" t="s">
        <v>165</v>
      </c>
      <c r="F146" s="220" t="s">
        <v>166</v>
      </c>
      <c r="G146" s="221" t="s">
        <v>134</v>
      </c>
      <c r="H146" s="222">
        <v>56.6</v>
      </c>
      <c r="I146" s="223"/>
      <c r="J146" s="222">
        <f>ROUND(I146*H146,0)</f>
        <v>0</v>
      </c>
      <c r="K146" s="220" t="s">
        <v>135</v>
      </c>
      <c r="L146" s="44"/>
      <c r="M146" s="224" t="s">
        <v>1</v>
      </c>
      <c r="N146" s="225" t="s">
        <v>39</v>
      </c>
      <c r="O146" s="91"/>
      <c r="P146" s="226">
        <f>O146*H146</f>
        <v>0</v>
      </c>
      <c r="Q146" s="226">
        <v>0.00058136</v>
      </c>
      <c r="R146" s="226">
        <f>Q146*H146</f>
        <v>0.032904975999999996</v>
      </c>
      <c r="S146" s="226">
        <v>0</v>
      </c>
      <c r="T146" s="22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8" t="s">
        <v>136</v>
      </c>
      <c r="AT146" s="228" t="s">
        <v>131</v>
      </c>
      <c r="AU146" s="228" t="s">
        <v>83</v>
      </c>
      <c r="AY146" s="17" t="s">
        <v>129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</v>
      </c>
      <c r="BK146" s="229">
        <f>ROUND(I146*H146,0)</f>
        <v>0</v>
      </c>
      <c r="BL146" s="17" t="s">
        <v>136</v>
      </c>
      <c r="BM146" s="228" t="s">
        <v>531</v>
      </c>
    </row>
    <row r="147" spans="1:51" s="15" customFormat="1" ht="12">
      <c r="A147" s="15"/>
      <c r="B147" s="253"/>
      <c r="C147" s="254"/>
      <c r="D147" s="232" t="s">
        <v>138</v>
      </c>
      <c r="E147" s="255" t="s">
        <v>1</v>
      </c>
      <c r="F147" s="256" t="s">
        <v>161</v>
      </c>
      <c r="G147" s="254"/>
      <c r="H147" s="255" t="s">
        <v>1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138</v>
      </c>
      <c r="AU147" s="262" t="s">
        <v>83</v>
      </c>
      <c r="AV147" s="15" t="s">
        <v>8</v>
      </c>
      <c r="AW147" s="15" t="s">
        <v>31</v>
      </c>
      <c r="AX147" s="15" t="s">
        <v>74</v>
      </c>
      <c r="AY147" s="262" t="s">
        <v>129</v>
      </c>
    </row>
    <row r="148" spans="1:51" s="13" customFormat="1" ht="12">
      <c r="A148" s="13"/>
      <c r="B148" s="230"/>
      <c r="C148" s="231"/>
      <c r="D148" s="232" t="s">
        <v>138</v>
      </c>
      <c r="E148" s="233" t="s">
        <v>1</v>
      </c>
      <c r="F148" s="234" t="s">
        <v>532</v>
      </c>
      <c r="G148" s="231"/>
      <c r="H148" s="235">
        <v>37.4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138</v>
      </c>
      <c r="AU148" s="241" t="s">
        <v>83</v>
      </c>
      <c r="AV148" s="13" t="s">
        <v>83</v>
      </c>
      <c r="AW148" s="13" t="s">
        <v>31</v>
      </c>
      <c r="AX148" s="13" t="s">
        <v>74</v>
      </c>
      <c r="AY148" s="241" t="s">
        <v>129</v>
      </c>
    </row>
    <row r="149" spans="1:51" s="13" customFormat="1" ht="12">
      <c r="A149" s="13"/>
      <c r="B149" s="230"/>
      <c r="C149" s="231"/>
      <c r="D149" s="232" t="s">
        <v>138</v>
      </c>
      <c r="E149" s="233" t="s">
        <v>1</v>
      </c>
      <c r="F149" s="234" t="s">
        <v>533</v>
      </c>
      <c r="G149" s="231"/>
      <c r="H149" s="235">
        <v>19.2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138</v>
      </c>
      <c r="AU149" s="241" t="s">
        <v>83</v>
      </c>
      <c r="AV149" s="13" t="s">
        <v>83</v>
      </c>
      <c r="AW149" s="13" t="s">
        <v>31</v>
      </c>
      <c r="AX149" s="13" t="s">
        <v>74</v>
      </c>
      <c r="AY149" s="241" t="s">
        <v>129</v>
      </c>
    </row>
    <row r="150" spans="1:51" s="14" customFormat="1" ht="12">
      <c r="A150" s="14"/>
      <c r="B150" s="242"/>
      <c r="C150" s="243"/>
      <c r="D150" s="232" t="s">
        <v>138</v>
      </c>
      <c r="E150" s="244" t="s">
        <v>1</v>
      </c>
      <c r="F150" s="245" t="s">
        <v>145</v>
      </c>
      <c r="G150" s="243"/>
      <c r="H150" s="246">
        <v>56.6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138</v>
      </c>
      <c r="AU150" s="252" t="s">
        <v>83</v>
      </c>
      <c r="AV150" s="14" t="s">
        <v>136</v>
      </c>
      <c r="AW150" s="14" t="s">
        <v>31</v>
      </c>
      <c r="AX150" s="14" t="s">
        <v>8</v>
      </c>
      <c r="AY150" s="252" t="s">
        <v>129</v>
      </c>
    </row>
    <row r="151" spans="1:65" s="2" customFormat="1" ht="21.75" customHeight="1">
      <c r="A151" s="38"/>
      <c r="B151" s="39"/>
      <c r="C151" s="218" t="s">
        <v>170</v>
      </c>
      <c r="D151" s="218" t="s">
        <v>131</v>
      </c>
      <c r="E151" s="219" t="s">
        <v>171</v>
      </c>
      <c r="F151" s="220" t="s">
        <v>172</v>
      </c>
      <c r="G151" s="221" t="s">
        <v>134</v>
      </c>
      <c r="H151" s="222">
        <v>56.6</v>
      </c>
      <c r="I151" s="223"/>
      <c r="J151" s="222">
        <f>ROUND(I151*H151,0)</f>
        <v>0</v>
      </c>
      <c r="K151" s="220" t="s">
        <v>135</v>
      </c>
      <c r="L151" s="44"/>
      <c r="M151" s="224" t="s">
        <v>1</v>
      </c>
      <c r="N151" s="225" t="s">
        <v>39</v>
      </c>
      <c r="O151" s="91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8" t="s">
        <v>136</v>
      </c>
      <c r="AT151" s="228" t="s">
        <v>131</v>
      </c>
      <c r="AU151" s="228" t="s">
        <v>83</v>
      </c>
      <c r="AY151" s="17" t="s">
        <v>129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</v>
      </c>
      <c r="BK151" s="229">
        <f>ROUND(I151*H151,0)</f>
        <v>0</v>
      </c>
      <c r="BL151" s="17" t="s">
        <v>136</v>
      </c>
      <c r="BM151" s="228" t="s">
        <v>534</v>
      </c>
    </row>
    <row r="152" spans="1:65" s="2" customFormat="1" ht="37.8" customHeight="1">
      <c r="A152" s="38"/>
      <c r="B152" s="39"/>
      <c r="C152" s="218" t="s">
        <v>174</v>
      </c>
      <c r="D152" s="218" t="s">
        <v>131</v>
      </c>
      <c r="E152" s="219" t="s">
        <v>175</v>
      </c>
      <c r="F152" s="220" t="s">
        <v>176</v>
      </c>
      <c r="G152" s="221" t="s">
        <v>155</v>
      </c>
      <c r="H152" s="222">
        <v>22.64</v>
      </c>
      <c r="I152" s="223"/>
      <c r="J152" s="222">
        <f>ROUND(I152*H152,0)</f>
        <v>0</v>
      </c>
      <c r="K152" s="220" t="s">
        <v>135</v>
      </c>
      <c r="L152" s="44"/>
      <c r="M152" s="224" t="s">
        <v>1</v>
      </c>
      <c r="N152" s="225" t="s">
        <v>39</v>
      </c>
      <c r="O152" s="91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8" t="s">
        <v>136</v>
      </c>
      <c r="AT152" s="228" t="s">
        <v>131</v>
      </c>
      <c r="AU152" s="228" t="s">
        <v>83</v>
      </c>
      <c r="AY152" s="17" t="s">
        <v>129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</v>
      </c>
      <c r="BK152" s="229">
        <f>ROUND(I152*H152,0)</f>
        <v>0</v>
      </c>
      <c r="BL152" s="17" t="s">
        <v>136</v>
      </c>
      <c r="BM152" s="228" t="s">
        <v>535</v>
      </c>
    </row>
    <row r="153" spans="1:51" s="13" customFormat="1" ht="12">
      <c r="A153" s="13"/>
      <c r="B153" s="230"/>
      <c r="C153" s="231"/>
      <c r="D153" s="232" t="s">
        <v>138</v>
      </c>
      <c r="E153" s="233" t="s">
        <v>1</v>
      </c>
      <c r="F153" s="234" t="s">
        <v>536</v>
      </c>
      <c r="G153" s="231"/>
      <c r="H153" s="235">
        <v>22.64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138</v>
      </c>
      <c r="AU153" s="241" t="s">
        <v>83</v>
      </c>
      <c r="AV153" s="13" t="s">
        <v>83</v>
      </c>
      <c r="AW153" s="13" t="s">
        <v>31</v>
      </c>
      <c r="AX153" s="13" t="s">
        <v>8</v>
      </c>
      <c r="AY153" s="241" t="s">
        <v>129</v>
      </c>
    </row>
    <row r="154" spans="1:65" s="2" customFormat="1" ht="24.15" customHeight="1">
      <c r="A154" s="38"/>
      <c r="B154" s="39"/>
      <c r="C154" s="218" t="s">
        <v>179</v>
      </c>
      <c r="D154" s="218" t="s">
        <v>131</v>
      </c>
      <c r="E154" s="219" t="s">
        <v>180</v>
      </c>
      <c r="F154" s="220" t="s">
        <v>181</v>
      </c>
      <c r="G154" s="221" t="s">
        <v>182</v>
      </c>
      <c r="H154" s="222">
        <v>38.49</v>
      </c>
      <c r="I154" s="223"/>
      <c r="J154" s="222">
        <f>ROUND(I154*H154,0)</f>
        <v>0</v>
      </c>
      <c r="K154" s="220" t="s">
        <v>135</v>
      </c>
      <c r="L154" s="44"/>
      <c r="M154" s="224" t="s">
        <v>1</v>
      </c>
      <c r="N154" s="225" t="s">
        <v>39</v>
      </c>
      <c r="O154" s="91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8" t="s">
        <v>136</v>
      </c>
      <c r="AT154" s="228" t="s">
        <v>131</v>
      </c>
      <c r="AU154" s="228" t="s">
        <v>83</v>
      </c>
      <c r="AY154" s="17" t="s">
        <v>129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</v>
      </c>
      <c r="BK154" s="229">
        <f>ROUND(I154*H154,0)</f>
        <v>0</v>
      </c>
      <c r="BL154" s="17" t="s">
        <v>136</v>
      </c>
      <c r="BM154" s="228" t="s">
        <v>537</v>
      </c>
    </row>
    <row r="155" spans="1:51" s="13" customFormat="1" ht="12">
      <c r="A155" s="13"/>
      <c r="B155" s="230"/>
      <c r="C155" s="231"/>
      <c r="D155" s="232" t="s">
        <v>138</v>
      </c>
      <c r="E155" s="233" t="s">
        <v>1</v>
      </c>
      <c r="F155" s="234" t="s">
        <v>538</v>
      </c>
      <c r="G155" s="231"/>
      <c r="H155" s="235">
        <v>38.49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138</v>
      </c>
      <c r="AU155" s="241" t="s">
        <v>83</v>
      </c>
      <c r="AV155" s="13" t="s">
        <v>83</v>
      </c>
      <c r="AW155" s="13" t="s">
        <v>31</v>
      </c>
      <c r="AX155" s="13" t="s">
        <v>8</v>
      </c>
      <c r="AY155" s="241" t="s">
        <v>129</v>
      </c>
    </row>
    <row r="156" spans="1:65" s="2" customFormat="1" ht="16.5" customHeight="1">
      <c r="A156" s="38"/>
      <c r="B156" s="39"/>
      <c r="C156" s="218" t="s">
        <v>185</v>
      </c>
      <c r="D156" s="218" t="s">
        <v>131</v>
      </c>
      <c r="E156" s="219" t="s">
        <v>186</v>
      </c>
      <c r="F156" s="220" t="s">
        <v>187</v>
      </c>
      <c r="G156" s="221" t="s">
        <v>155</v>
      </c>
      <c r="H156" s="222">
        <v>22.64</v>
      </c>
      <c r="I156" s="223"/>
      <c r="J156" s="222">
        <f>ROUND(I156*H156,0)</f>
        <v>0</v>
      </c>
      <c r="K156" s="220" t="s">
        <v>135</v>
      </c>
      <c r="L156" s="44"/>
      <c r="M156" s="224" t="s">
        <v>1</v>
      </c>
      <c r="N156" s="225" t="s">
        <v>39</v>
      </c>
      <c r="O156" s="91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8" t="s">
        <v>136</v>
      </c>
      <c r="AT156" s="228" t="s">
        <v>131</v>
      </c>
      <c r="AU156" s="228" t="s">
        <v>83</v>
      </c>
      <c r="AY156" s="17" t="s">
        <v>129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7" t="s">
        <v>8</v>
      </c>
      <c r="BK156" s="229">
        <f>ROUND(I156*H156,0)</f>
        <v>0</v>
      </c>
      <c r="BL156" s="17" t="s">
        <v>136</v>
      </c>
      <c r="BM156" s="228" t="s">
        <v>539</v>
      </c>
    </row>
    <row r="157" spans="1:65" s="2" customFormat="1" ht="24.15" customHeight="1">
      <c r="A157" s="38"/>
      <c r="B157" s="39"/>
      <c r="C157" s="218" t="s">
        <v>189</v>
      </c>
      <c r="D157" s="218" t="s">
        <v>131</v>
      </c>
      <c r="E157" s="219" t="s">
        <v>190</v>
      </c>
      <c r="F157" s="220" t="s">
        <v>191</v>
      </c>
      <c r="G157" s="221" t="s">
        <v>155</v>
      </c>
      <c r="H157" s="222">
        <v>15.84</v>
      </c>
      <c r="I157" s="223"/>
      <c r="J157" s="222">
        <f>ROUND(I157*H157,0)</f>
        <v>0</v>
      </c>
      <c r="K157" s="220" t="s">
        <v>135</v>
      </c>
      <c r="L157" s="44"/>
      <c r="M157" s="224" t="s">
        <v>1</v>
      </c>
      <c r="N157" s="225" t="s">
        <v>39</v>
      </c>
      <c r="O157" s="91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8" t="s">
        <v>136</v>
      </c>
      <c r="AT157" s="228" t="s">
        <v>131</v>
      </c>
      <c r="AU157" s="228" t="s">
        <v>83</v>
      </c>
      <c r="AY157" s="17" t="s">
        <v>129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7" t="s">
        <v>8</v>
      </c>
      <c r="BK157" s="229">
        <f>ROUND(I157*H157,0)</f>
        <v>0</v>
      </c>
      <c r="BL157" s="17" t="s">
        <v>136</v>
      </c>
      <c r="BM157" s="228" t="s">
        <v>540</v>
      </c>
    </row>
    <row r="158" spans="1:51" s="13" customFormat="1" ht="12">
      <c r="A158" s="13"/>
      <c r="B158" s="230"/>
      <c r="C158" s="231"/>
      <c r="D158" s="232" t="s">
        <v>138</v>
      </c>
      <c r="E158" s="233" t="s">
        <v>1</v>
      </c>
      <c r="F158" s="234" t="s">
        <v>541</v>
      </c>
      <c r="G158" s="231"/>
      <c r="H158" s="235">
        <v>15.84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138</v>
      </c>
      <c r="AU158" s="241" t="s">
        <v>83</v>
      </c>
      <c r="AV158" s="13" t="s">
        <v>83</v>
      </c>
      <c r="AW158" s="13" t="s">
        <v>31</v>
      </c>
      <c r="AX158" s="13" t="s">
        <v>8</v>
      </c>
      <c r="AY158" s="241" t="s">
        <v>129</v>
      </c>
    </row>
    <row r="159" spans="1:65" s="2" customFormat="1" ht="16.5" customHeight="1">
      <c r="A159" s="38"/>
      <c r="B159" s="39"/>
      <c r="C159" s="263" t="s">
        <v>194</v>
      </c>
      <c r="D159" s="263" t="s">
        <v>195</v>
      </c>
      <c r="E159" s="264" t="s">
        <v>196</v>
      </c>
      <c r="F159" s="265" t="s">
        <v>197</v>
      </c>
      <c r="G159" s="266" t="s">
        <v>182</v>
      </c>
      <c r="H159" s="267">
        <v>30.1</v>
      </c>
      <c r="I159" s="268"/>
      <c r="J159" s="267">
        <f>ROUND(I159*H159,0)</f>
        <v>0</v>
      </c>
      <c r="K159" s="265" t="s">
        <v>135</v>
      </c>
      <c r="L159" s="269"/>
      <c r="M159" s="270" t="s">
        <v>1</v>
      </c>
      <c r="N159" s="271" t="s">
        <v>39</v>
      </c>
      <c r="O159" s="91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8" t="s">
        <v>174</v>
      </c>
      <c r="AT159" s="228" t="s">
        <v>195</v>
      </c>
      <c r="AU159" s="228" t="s">
        <v>83</v>
      </c>
      <c r="AY159" s="17" t="s">
        <v>129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</v>
      </c>
      <c r="BK159" s="229">
        <f>ROUND(I159*H159,0)</f>
        <v>0</v>
      </c>
      <c r="BL159" s="17" t="s">
        <v>136</v>
      </c>
      <c r="BM159" s="228" t="s">
        <v>542</v>
      </c>
    </row>
    <row r="160" spans="1:51" s="13" customFormat="1" ht="12">
      <c r="A160" s="13"/>
      <c r="B160" s="230"/>
      <c r="C160" s="231"/>
      <c r="D160" s="232" t="s">
        <v>138</v>
      </c>
      <c r="E160" s="233" t="s">
        <v>1</v>
      </c>
      <c r="F160" s="234" t="s">
        <v>543</v>
      </c>
      <c r="G160" s="231"/>
      <c r="H160" s="235">
        <v>30.1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138</v>
      </c>
      <c r="AU160" s="241" t="s">
        <v>83</v>
      </c>
      <c r="AV160" s="13" t="s">
        <v>83</v>
      </c>
      <c r="AW160" s="13" t="s">
        <v>31</v>
      </c>
      <c r="AX160" s="13" t="s">
        <v>8</v>
      </c>
      <c r="AY160" s="241" t="s">
        <v>129</v>
      </c>
    </row>
    <row r="161" spans="1:65" s="2" customFormat="1" ht="24.15" customHeight="1">
      <c r="A161" s="38"/>
      <c r="B161" s="39"/>
      <c r="C161" s="218" t="s">
        <v>200</v>
      </c>
      <c r="D161" s="218" t="s">
        <v>131</v>
      </c>
      <c r="E161" s="219" t="s">
        <v>201</v>
      </c>
      <c r="F161" s="220" t="s">
        <v>202</v>
      </c>
      <c r="G161" s="221" t="s">
        <v>155</v>
      </c>
      <c r="H161" s="222">
        <v>5.44</v>
      </c>
      <c r="I161" s="223"/>
      <c r="J161" s="222">
        <f>ROUND(I161*H161,0)</f>
        <v>0</v>
      </c>
      <c r="K161" s="220" t="s">
        <v>135</v>
      </c>
      <c r="L161" s="44"/>
      <c r="M161" s="224" t="s">
        <v>1</v>
      </c>
      <c r="N161" s="225" t="s">
        <v>39</v>
      </c>
      <c r="O161" s="91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8" t="s">
        <v>136</v>
      </c>
      <c r="AT161" s="228" t="s">
        <v>131</v>
      </c>
      <c r="AU161" s="228" t="s">
        <v>83</v>
      </c>
      <c r="AY161" s="17" t="s">
        <v>129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7" t="s">
        <v>8</v>
      </c>
      <c r="BK161" s="229">
        <f>ROUND(I161*H161,0)</f>
        <v>0</v>
      </c>
      <c r="BL161" s="17" t="s">
        <v>136</v>
      </c>
      <c r="BM161" s="228" t="s">
        <v>544</v>
      </c>
    </row>
    <row r="162" spans="1:51" s="13" customFormat="1" ht="12">
      <c r="A162" s="13"/>
      <c r="B162" s="230"/>
      <c r="C162" s="231"/>
      <c r="D162" s="232" t="s">
        <v>138</v>
      </c>
      <c r="E162" s="233" t="s">
        <v>1</v>
      </c>
      <c r="F162" s="234" t="s">
        <v>545</v>
      </c>
      <c r="G162" s="231"/>
      <c r="H162" s="235">
        <v>3.52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138</v>
      </c>
      <c r="AU162" s="241" t="s">
        <v>83</v>
      </c>
      <c r="AV162" s="13" t="s">
        <v>83</v>
      </c>
      <c r="AW162" s="13" t="s">
        <v>31</v>
      </c>
      <c r="AX162" s="13" t="s">
        <v>74</v>
      </c>
      <c r="AY162" s="241" t="s">
        <v>129</v>
      </c>
    </row>
    <row r="163" spans="1:51" s="13" customFormat="1" ht="12">
      <c r="A163" s="13"/>
      <c r="B163" s="230"/>
      <c r="C163" s="231"/>
      <c r="D163" s="232" t="s">
        <v>138</v>
      </c>
      <c r="E163" s="233" t="s">
        <v>1</v>
      </c>
      <c r="F163" s="234" t="s">
        <v>546</v>
      </c>
      <c r="G163" s="231"/>
      <c r="H163" s="235">
        <v>1.92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138</v>
      </c>
      <c r="AU163" s="241" t="s">
        <v>83</v>
      </c>
      <c r="AV163" s="13" t="s">
        <v>83</v>
      </c>
      <c r="AW163" s="13" t="s">
        <v>31</v>
      </c>
      <c r="AX163" s="13" t="s">
        <v>74</v>
      </c>
      <c r="AY163" s="241" t="s">
        <v>129</v>
      </c>
    </row>
    <row r="164" spans="1:51" s="14" customFormat="1" ht="12">
      <c r="A164" s="14"/>
      <c r="B164" s="242"/>
      <c r="C164" s="243"/>
      <c r="D164" s="232" t="s">
        <v>138</v>
      </c>
      <c r="E164" s="244" t="s">
        <v>1</v>
      </c>
      <c r="F164" s="245" t="s">
        <v>145</v>
      </c>
      <c r="G164" s="243"/>
      <c r="H164" s="246">
        <v>5.44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138</v>
      </c>
      <c r="AU164" s="252" t="s">
        <v>83</v>
      </c>
      <c r="AV164" s="14" t="s">
        <v>136</v>
      </c>
      <c r="AW164" s="14" t="s">
        <v>31</v>
      </c>
      <c r="AX164" s="14" t="s">
        <v>8</v>
      </c>
      <c r="AY164" s="252" t="s">
        <v>129</v>
      </c>
    </row>
    <row r="165" spans="1:65" s="2" customFormat="1" ht="16.5" customHeight="1">
      <c r="A165" s="38"/>
      <c r="B165" s="39"/>
      <c r="C165" s="263" t="s">
        <v>206</v>
      </c>
      <c r="D165" s="263" t="s">
        <v>195</v>
      </c>
      <c r="E165" s="264" t="s">
        <v>207</v>
      </c>
      <c r="F165" s="265" t="s">
        <v>208</v>
      </c>
      <c r="G165" s="266" t="s">
        <v>182</v>
      </c>
      <c r="H165" s="267">
        <v>9.79</v>
      </c>
      <c r="I165" s="268"/>
      <c r="J165" s="267">
        <f>ROUND(I165*H165,0)</f>
        <v>0</v>
      </c>
      <c r="K165" s="265" t="s">
        <v>135</v>
      </c>
      <c r="L165" s="269"/>
      <c r="M165" s="270" t="s">
        <v>1</v>
      </c>
      <c r="N165" s="271" t="s">
        <v>39</v>
      </c>
      <c r="O165" s="91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8" t="s">
        <v>174</v>
      </c>
      <c r="AT165" s="228" t="s">
        <v>195</v>
      </c>
      <c r="AU165" s="228" t="s">
        <v>83</v>
      </c>
      <c r="AY165" s="17" t="s">
        <v>129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</v>
      </c>
      <c r="BK165" s="229">
        <f>ROUND(I165*H165,0)</f>
        <v>0</v>
      </c>
      <c r="BL165" s="17" t="s">
        <v>136</v>
      </c>
      <c r="BM165" s="228" t="s">
        <v>547</v>
      </c>
    </row>
    <row r="166" spans="1:51" s="13" customFormat="1" ht="12">
      <c r="A166" s="13"/>
      <c r="B166" s="230"/>
      <c r="C166" s="231"/>
      <c r="D166" s="232" t="s">
        <v>138</v>
      </c>
      <c r="E166" s="233" t="s">
        <v>1</v>
      </c>
      <c r="F166" s="234" t="s">
        <v>548</v>
      </c>
      <c r="G166" s="231"/>
      <c r="H166" s="235">
        <v>9.79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138</v>
      </c>
      <c r="AU166" s="241" t="s">
        <v>83</v>
      </c>
      <c r="AV166" s="13" t="s">
        <v>83</v>
      </c>
      <c r="AW166" s="13" t="s">
        <v>31</v>
      </c>
      <c r="AX166" s="13" t="s">
        <v>8</v>
      </c>
      <c r="AY166" s="241" t="s">
        <v>129</v>
      </c>
    </row>
    <row r="167" spans="1:63" s="12" customFormat="1" ht="22.8" customHeight="1">
      <c r="A167" s="12"/>
      <c r="B167" s="202"/>
      <c r="C167" s="203"/>
      <c r="D167" s="204" t="s">
        <v>73</v>
      </c>
      <c r="E167" s="216" t="s">
        <v>136</v>
      </c>
      <c r="F167" s="216" t="s">
        <v>211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SUM(P168:P175)</f>
        <v>0</v>
      </c>
      <c r="Q167" s="210"/>
      <c r="R167" s="211">
        <f>SUM(R168:R175)</f>
        <v>0.00319632</v>
      </c>
      <c r="S167" s="210"/>
      <c r="T167" s="212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</v>
      </c>
      <c r="AT167" s="214" t="s">
        <v>73</v>
      </c>
      <c r="AU167" s="214" t="s">
        <v>8</v>
      </c>
      <c r="AY167" s="213" t="s">
        <v>129</v>
      </c>
      <c r="BK167" s="215">
        <f>SUM(BK168:BK175)</f>
        <v>0</v>
      </c>
    </row>
    <row r="168" spans="1:65" s="2" customFormat="1" ht="16.5" customHeight="1">
      <c r="A168" s="38"/>
      <c r="B168" s="39"/>
      <c r="C168" s="218" t="s">
        <v>9</v>
      </c>
      <c r="D168" s="218" t="s">
        <v>131</v>
      </c>
      <c r="E168" s="219" t="s">
        <v>212</v>
      </c>
      <c r="F168" s="220" t="s">
        <v>213</v>
      </c>
      <c r="G168" s="221" t="s">
        <v>155</v>
      </c>
      <c r="H168" s="222">
        <v>1.36</v>
      </c>
      <c r="I168" s="223"/>
      <c r="J168" s="222">
        <f>ROUND(I168*H168,0)</f>
        <v>0</v>
      </c>
      <c r="K168" s="220" t="s">
        <v>135</v>
      </c>
      <c r="L168" s="44"/>
      <c r="M168" s="224" t="s">
        <v>1</v>
      </c>
      <c r="N168" s="225" t="s">
        <v>39</v>
      </c>
      <c r="O168" s="91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8" t="s">
        <v>136</v>
      </c>
      <c r="AT168" s="228" t="s">
        <v>131</v>
      </c>
      <c r="AU168" s="228" t="s">
        <v>83</v>
      </c>
      <c r="AY168" s="17" t="s">
        <v>129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7" t="s">
        <v>8</v>
      </c>
      <c r="BK168" s="229">
        <f>ROUND(I168*H168,0)</f>
        <v>0</v>
      </c>
      <c r="BL168" s="17" t="s">
        <v>136</v>
      </c>
      <c r="BM168" s="228" t="s">
        <v>549</v>
      </c>
    </row>
    <row r="169" spans="1:51" s="13" customFormat="1" ht="12">
      <c r="A169" s="13"/>
      <c r="B169" s="230"/>
      <c r="C169" s="231"/>
      <c r="D169" s="232" t="s">
        <v>138</v>
      </c>
      <c r="E169" s="233" t="s">
        <v>1</v>
      </c>
      <c r="F169" s="234" t="s">
        <v>550</v>
      </c>
      <c r="G169" s="231"/>
      <c r="H169" s="235">
        <v>0.88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138</v>
      </c>
      <c r="AU169" s="241" t="s">
        <v>83</v>
      </c>
      <c r="AV169" s="13" t="s">
        <v>83</v>
      </c>
      <c r="AW169" s="13" t="s">
        <v>31</v>
      </c>
      <c r="AX169" s="13" t="s">
        <v>74</v>
      </c>
      <c r="AY169" s="241" t="s">
        <v>129</v>
      </c>
    </row>
    <row r="170" spans="1:51" s="13" customFormat="1" ht="12">
      <c r="A170" s="13"/>
      <c r="B170" s="230"/>
      <c r="C170" s="231"/>
      <c r="D170" s="232" t="s">
        <v>138</v>
      </c>
      <c r="E170" s="233" t="s">
        <v>1</v>
      </c>
      <c r="F170" s="234" t="s">
        <v>551</v>
      </c>
      <c r="G170" s="231"/>
      <c r="H170" s="235">
        <v>0.48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138</v>
      </c>
      <c r="AU170" s="241" t="s">
        <v>83</v>
      </c>
      <c r="AV170" s="13" t="s">
        <v>83</v>
      </c>
      <c r="AW170" s="13" t="s">
        <v>31</v>
      </c>
      <c r="AX170" s="13" t="s">
        <v>74</v>
      </c>
      <c r="AY170" s="241" t="s">
        <v>129</v>
      </c>
    </row>
    <row r="171" spans="1:51" s="14" customFormat="1" ht="12">
      <c r="A171" s="14"/>
      <c r="B171" s="242"/>
      <c r="C171" s="243"/>
      <c r="D171" s="232" t="s">
        <v>138</v>
      </c>
      <c r="E171" s="244" t="s">
        <v>1</v>
      </c>
      <c r="F171" s="245" t="s">
        <v>145</v>
      </c>
      <c r="G171" s="243"/>
      <c r="H171" s="246">
        <v>1.36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138</v>
      </c>
      <c r="AU171" s="252" t="s">
        <v>83</v>
      </c>
      <c r="AV171" s="14" t="s">
        <v>136</v>
      </c>
      <c r="AW171" s="14" t="s">
        <v>31</v>
      </c>
      <c r="AX171" s="14" t="s">
        <v>8</v>
      </c>
      <c r="AY171" s="252" t="s">
        <v>129</v>
      </c>
    </row>
    <row r="172" spans="1:65" s="2" customFormat="1" ht="24.15" customHeight="1">
      <c r="A172" s="38"/>
      <c r="B172" s="39"/>
      <c r="C172" s="218" t="s">
        <v>217</v>
      </c>
      <c r="D172" s="218" t="s">
        <v>131</v>
      </c>
      <c r="E172" s="219" t="s">
        <v>218</v>
      </c>
      <c r="F172" s="220" t="s">
        <v>219</v>
      </c>
      <c r="G172" s="221" t="s">
        <v>155</v>
      </c>
      <c r="H172" s="222">
        <v>0.09</v>
      </c>
      <c r="I172" s="223"/>
      <c r="J172" s="222">
        <f>ROUND(I172*H172,0)</f>
        <v>0</v>
      </c>
      <c r="K172" s="220" t="s">
        <v>135</v>
      </c>
      <c r="L172" s="44"/>
      <c r="M172" s="224" t="s">
        <v>1</v>
      </c>
      <c r="N172" s="225" t="s">
        <v>39</v>
      </c>
      <c r="O172" s="91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8" t="s">
        <v>136</v>
      </c>
      <c r="AT172" s="228" t="s">
        <v>131</v>
      </c>
      <c r="AU172" s="228" t="s">
        <v>83</v>
      </c>
      <c r="AY172" s="17" t="s">
        <v>129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7" t="s">
        <v>8</v>
      </c>
      <c r="BK172" s="229">
        <f>ROUND(I172*H172,0)</f>
        <v>0</v>
      </c>
      <c r="BL172" s="17" t="s">
        <v>136</v>
      </c>
      <c r="BM172" s="228" t="s">
        <v>552</v>
      </c>
    </row>
    <row r="173" spans="1:51" s="13" customFormat="1" ht="12">
      <c r="A173" s="13"/>
      <c r="B173" s="230"/>
      <c r="C173" s="231"/>
      <c r="D173" s="232" t="s">
        <v>138</v>
      </c>
      <c r="E173" s="233" t="s">
        <v>1</v>
      </c>
      <c r="F173" s="234" t="s">
        <v>553</v>
      </c>
      <c r="G173" s="231"/>
      <c r="H173" s="235">
        <v>0.09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138</v>
      </c>
      <c r="AU173" s="241" t="s">
        <v>83</v>
      </c>
      <c r="AV173" s="13" t="s">
        <v>83</v>
      </c>
      <c r="AW173" s="13" t="s">
        <v>31</v>
      </c>
      <c r="AX173" s="13" t="s">
        <v>8</v>
      </c>
      <c r="AY173" s="241" t="s">
        <v>129</v>
      </c>
    </row>
    <row r="174" spans="1:65" s="2" customFormat="1" ht="16.5" customHeight="1">
      <c r="A174" s="38"/>
      <c r="B174" s="39"/>
      <c r="C174" s="218" t="s">
        <v>222</v>
      </c>
      <c r="D174" s="218" t="s">
        <v>131</v>
      </c>
      <c r="E174" s="219" t="s">
        <v>223</v>
      </c>
      <c r="F174" s="220" t="s">
        <v>224</v>
      </c>
      <c r="G174" s="221" t="s">
        <v>134</v>
      </c>
      <c r="H174" s="222">
        <v>0.5</v>
      </c>
      <c r="I174" s="223"/>
      <c r="J174" s="222">
        <f>ROUND(I174*H174,0)</f>
        <v>0</v>
      </c>
      <c r="K174" s="220" t="s">
        <v>135</v>
      </c>
      <c r="L174" s="44"/>
      <c r="M174" s="224" t="s">
        <v>1</v>
      </c>
      <c r="N174" s="225" t="s">
        <v>39</v>
      </c>
      <c r="O174" s="91"/>
      <c r="P174" s="226">
        <f>O174*H174</f>
        <v>0</v>
      </c>
      <c r="Q174" s="226">
        <v>0.00639264</v>
      </c>
      <c r="R174" s="226">
        <f>Q174*H174</f>
        <v>0.00319632</v>
      </c>
      <c r="S174" s="226">
        <v>0</v>
      </c>
      <c r="T174" s="22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8" t="s">
        <v>136</v>
      </c>
      <c r="AT174" s="228" t="s">
        <v>131</v>
      </c>
      <c r="AU174" s="228" t="s">
        <v>83</v>
      </c>
      <c r="AY174" s="17" t="s">
        <v>129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</v>
      </c>
      <c r="BK174" s="229">
        <f>ROUND(I174*H174,0)</f>
        <v>0</v>
      </c>
      <c r="BL174" s="17" t="s">
        <v>136</v>
      </c>
      <c r="BM174" s="228" t="s">
        <v>554</v>
      </c>
    </row>
    <row r="175" spans="1:51" s="13" customFormat="1" ht="12">
      <c r="A175" s="13"/>
      <c r="B175" s="230"/>
      <c r="C175" s="231"/>
      <c r="D175" s="232" t="s">
        <v>138</v>
      </c>
      <c r="E175" s="233" t="s">
        <v>1</v>
      </c>
      <c r="F175" s="234" t="s">
        <v>555</v>
      </c>
      <c r="G175" s="231"/>
      <c r="H175" s="235">
        <v>0.5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138</v>
      </c>
      <c r="AU175" s="241" t="s">
        <v>83</v>
      </c>
      <c r="AV175" s="13" t="s">
        <v>83</v>
      </c>
      <c r="AW175" s="13" t="s">
        <v>31</v>
      </c>
      <c r="AX175" s="13" t="s">
        <v>8</v>
      </c>
      <c r="AY175" s="241" t="s">
        <v>129</v>
      </c>
    </row>
    <row r="176" spans="1:63" s="12" customFormat="1" ht="22.8" customHeight="1">
      <c r="A176" s="12"/>
      <c r="B176" s="202"/>
      <c r="C176" s="203"/>
      <c r="D176" s="204" t="s">
        <v>73</v>
      </c>
      <c r="E176" s="216" t="s">
        <v>157</v>
      </c>
      <c r="F176" s="216" t="s">
        <v>227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SUM(P177:P190)</f>
        <v>0</v>
      </c>
      <c r="Q176" s="210"/>
      <c r="R176" s="211">
        <f>SUM(R177:R190)</f>
        <v>3.0452000000000004</v>
      </c>
      <c r="S176" s="210"/>
      <c r="T176" s="212">
        <f>SUM(T177:T190)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</v>
      </c>
      <c r="AT176" s="214" t="s">
        <v>73</v>
      </c>
      <c r="AU176" s="214" t="s">
        <v>8</v>
      </c>
      <c r="AY176" s="213" t="s">
        <v>129</v>
      </c>
      <c r="BK176" s="215">
        <f>SUM(BK177:BK190)</f>
        <v>0</v>
      </c>
    </row>
    <row r="177" spans="1:65" s="2" customFormat="1" ht="37.8" customHeight="1">
      <c r="A177" s="38"/>
      <c r="B177" s="39"/>
      <c r="C177" s="218" t="s">
        <v>228</v>
      </c>
      <c r="D177" s="218" t="s">
        <v>131</v>
      </c>
      <c r="E177" s="219" t="s">
        <v>229</v>
      </c>
      <c r="F177" s="220" t="s">
        <v>230</v>
      </c>
      <c r="G177" s="221" t="s">
        <v>134</v>
      </c>
      <c r="H177" s="222">
        <v>29</v>
      </c>
      <c r="I177" s="223"/>
      <c r="J177" s="222">
        <f>ROUND(I177*H177,0)</f>
        <v>0</v>
      </c>
      <c r="K177" s="220" t="s">
        <v>135</v>
      </c>
      <c r="L177" s="44"/>
      <c r="M177" s="224" t="s">
        <v>1</v>
      </c>
      <c r="N177" s="225" t="s">
        <v>39</v>
      </c>
      <c r="O177" s="91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8" t="s">
        <v>136</v>
      </c>
      <c r="AT177" s="228" t="s">
        <v>131</v>
      </c>
      <c r="AU177" s="228" t="s">
        <v>83</v>
      </c>
      <c r="AY177" s="17" t="s">
        <v>129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7" t="s">
        <v>8</v>
      </c>
      <c r="BK177" s="229">
        <f>ROUND(I177*H177,0)</f>
        <v>0</v>
      </c>
      <c r="BL177" s="17" t="s">
        <v>136</v>
      </c>
      <c r="BM177" s="228" t="s">
        <v>556</v>
      </c>
    </row>
    <row r="178" spans="1:51" s="13" customFormat="1" ht="12">
      <c r="A178" s="13"/>
      <c r="B178" s="230"/>
      <c r="C178" s="231"/>
      <c r="D178" s="232" t="s">
        <v>138</v>
      </c>
      <c r="E178" s="233" t="s">
        <v>1</v>
      </c>
      <c r="F178" s="234" t="s">
        <v>557</v>
      </c>
      <c r="G178" s="231"/>
      <c r="H178" s="235">
        <v>29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138</v>
      </c>
      <c r="AU178" s="241" t="s">
        <v>83</v>
      </c>
      <c r="AV178" s="13" t="s">
        <v>83</v>
      </c>
      <c r="AW178" s="13" t="s">
        <v>31</v>
      </c>
      <c r="AX178" s="13" t="s">
        <v>74</v>
      </c>
      <c r="AY178" s="241" t="s">
        <v>129</v>
      </c>
    </row>
    <row r="179" spans="1:51" s="14" customFormat="1" ht="12">
      <c r="A179" s="14"/>
      <c r="B179" s="242"/>
      <c r="C179" s="243"/>
      <c r="D179" s="232" t="s">
        <v>138</v>
      </c>
      <c r="E179" s="244" t="s">
        <v>1</v>
      </c>
      <c r="F179" s="245" t="s">
        <v>145</v>
      </c>
      <c r="G179" s="243"/>
      <c r="H179" s="246">
        <v>29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138</v>
      </c>
      <c r="AU179" s="252" t="s">
        <v>83</v>
      </c>
      <c r="AV179" s="14" t="s">
        <v>136</v>
      </c>
      <c r="AW179" s="14" t="s">
        <v>31</v>
      </c>
      <c r="AX179" s="14" t="s">
        <v>8</v>
      </c>
      <c r="AY179" s="252" t="s">
        <v>129</v>
      </c>
    </row>
    <row r="180" spans="1:65" s="2" customFormat="1" ht="37.8" customHeight="1">
      <c r="A180" s="38"/>
      <c r="B180" s="39"/>
      <c r="C180" s="218" t="s">
        <v>234</v>
      </c>
      <c r="D180" s="218" t="s">
        <v>131</v>
      </c>
      <c r="E180" s="219" t="s">
        <v>235</v>
      </c>
      <c r="F180" s="220" t="s">
        <v>236</v>
      </c>
      <c r="G180" s="221" t="s">
        <v>134</v>
      </c>
      <c r="H180" s="222">
        <v>14.5</v>
      </c>
      <c r="I180" s="223"/>
      <c r="J180" s="222">
        <f>ROUND(I180*H180,0)</f>
        <v>0</v>
      </c>
      <c r="K180" s="220" t="s">
        <v>135</v>
      </c>
      <c r="L180" s="44"/>
      <c r="M180" s="224" t="s">
        <v>1</v>
      </c>
      <c r="N180" s="225" t="s">
        <v>39</v>
      </c>
      <c r="O180" s="91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8" t="s">
        <v>136</v>
      </c>
      <c r="AT180" s="228" t="s">
        <v>131</v>
      </c>
      <c r="AU180" s="228" t="s">
        <v>83</v>
      </c>
      <c r="AY180" s="17" t="s">
        <v>129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7" t="s">
        <v>8</v>
      </c>
      <c r="BK180" s="229">
        <f>ROUND(I180*H180,0)</f>
        <v>0</v>
      </c>
      <c r="BL180" s="17" t="s">
        <v>136</v>
      </c>
      <c r="BM180" s="228" t="s">
        <v>558</v>
      </c>
    </row>
    <row r="181" spans="1:51" s="13" customFormat="1" ht="12">
      <c r="A181" s="13"/>
      <c r="B181" s="230"/>
      <c r="C181" s="231"/>
      <c r="D181" s="232" t="s">
        <v>138</v>
      </c>
      <c r="E181" s="233" t="s">
        <v>1</v>
      </c>
      <c r="F181" s="234" t="s">
        <v>559</v>
      </c>
      <c r="G181" s="231"/>
      <c r="H181" s="235">
        <v>14.5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138</v>
      </c>
      <c r="AU181" s="241" t="s">
        <v>83</v>
      </c>
      <c r="AV181" s="13" t="s">
        <v>83</v>
      </c>
      <c r="AW181" s="13" t="s">
        <v>31</v>
      </c>
      <c r="AX181" s="13" t="s">
        <v>74</v>
      </c>
      <c r="AY181" s="241" t="s">
        <v>129</v>
      </c>
    </row>
    <row r="182" spans="1:51" s="14" customFormat="1" ht="12">
      <c r="A182" s="14"/>
      <c r="B182" s="242"/>
      <c r="C182" s="243"/>
      <c r="D182" s="232" t="s">
        <v>138</v>
      </c>
      <c r="E182" s="244" t="s">
        <v>1</v>
      </c>
      <c r="F182" s="245" t="s">
        <v>145</v>
      </c>
      <c r="G182" s="243"/>
      <c r="H182" s="246">
        <v>14.5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138</v>
      </c>
      <c r="AU182" s="252" t="s">
        <v>83</v>
      </c>
      <c r="AV182" s="14" t="s">
        <v>136</v>
      </c>
      <c r="AW182" s="14" t="s">
        <v>31</v>
      </c>
      <c r="AX182" s="14" t="s">
        <v>8</v>
      </c>
      <c r="AY182" s="252" t="s">
        <v>129</v>
      </c>
    </row>
    <row r="183" spans="1:65" s="2" customFormat="1" ht="33" customHeight="1">
      <c r="A183" s="38"/>
      <c r="B183" s="39"/>
      <c r="C183" s="218" t="s">
        <v>240</v>
      </c>
      <c r="D183" s="218" t="s">
        <v>131</v>
      </c>
      <c r="E183" s="219" t="s">
        <v>241</v>
      </c>
      <c r="F183" s="220" t="s">
        <v>242</v>
      </c>
      <c r="G183" s="221" t="s">
        <v>134</v>
      </c>
      <c r="H183" s="222">
        <v>36.25</v>
      </c>
      <c r="I183" s="223"/>
      <c r="J183" s="222">
        <f>ROUND(I183*H183,0)</f>
        <v>0</v>
      </c>
      <c r="K183" s="220" t="s">
        <v>135</v>
      </c>
      <c r="L183" s="44"/>
      <c r="M183" s="224" t="s">
        <v>1</v>
      </c>
      <c r="N183" s="225" t="s">
        <v>39</v>
      </c>
      <c r="O183" s="91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8" t="s">
        <v>136</v>
      </c>
      <c r="AT183" s="228" t="s">
        <v>131</v>
      </c>
      <c r="AU183" s="228" t="s">
        <v>83</v>
      </c>
      <c r="AY183" s="17" t="s">
        <v>129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</v>
      </c>
      <c r="BK183" s="229">
        <f>ROUND(I183*H183,0)</f>
        <v>0</v>
      </c>
      <c r="BL183" s="17" t="s">
        <v>136</v>
      </c>
      <c r="BM183" s="228" t="s">
        <v>560</v>
      </c>
    </row>
    <row r="184" spans="1:51" s="13" customFormat="1" ht="12">
      <c r="A184" s="13"/>
      <c r="B184" s="230"/>
      <c r="C184" s="231"/>
      <c r="D184" s="232" t="s">
        <v>138</v>
      </c>
      <c r="E184" s="233" t="s">
        <v>1</v>
      </c>
      <c r="F184" s="234" t="s">
        <v>561</v>
      </c>
      <c r="G184" s="231"/>
      <c r="H184" s="235">
        <v>36.25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138</v>
      </c>
      <c r="AU184" s="241" t="s">
        <v>83</v>
      </c>
      <c r="AV184" s="13" t="s">
        <v>83</v>
      </c>
      <c r="AW184" s="13" t="s">
        <v>31</v>
      </c>
      <c r="AX184" s="13" t="s">
        <v>8</v>
      </c>
      <c r="AY184" s="241" t="s">
        <v>129</v>
      </c>
    </row>
    <row r="185" spans="1:65" s="2" customFormat="1" ht="24.15" customHeight="1">
      <c r="A185" s="38"/>
      <c r="B185" s="39"/>
      <c r="C185" s="218" t="s">
        <v>7</v>
      </c>
      <c r="D185" s="218" t="s">
        <v>131</v>
      </c>
      <c r="E185" s="219" t="s">
        <v>245</v>
      </c>
      <c r="F185" s="220" t="s">
        <v>246</v>
      </c>
      <c r="G185" s="221" t="s">
        <v>134</v>
      </c>
      <c r="H185" s="222">
        <v>5</v>
      </c>
      <c r="I185" s="223"/>
      <c r="J185" s="222">
        <f>ROUND(I185*H185,0)</f>
        <v>0</v>
      </c>
      <c r="K185" s="220" t="s">
        <v>135</v>
      </c>
      <c r="L185" s="44"/>
      <c r="M185" s="224" t="s">
        <v>1</v>
      </c>
      <c r="N185" s="225" t="s">
        <v>39</v>
      </c>
      <c r="O185" s="91"/>
      <c r="P185" s="226">
        <f>O185*H185</f>
        <v>0</v>
      </c>
      <c r="Q185" s="226">
        <v>0.60904</v>
      </c>
      <c r="R185" s="226">
        <f>Q185*H185</f>
        <v>3.0452000000000004</v>
      </c>
      <c r="S185" s="226">
        <v>0</v>
      </c>
      <c r="T185" s="22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8" t="s">
        <v>136</v>
      </c>
      <c r="AT185" s="228" t="s">
        <v>131</v>
      </c>
      <c r="AU185" s="228" t="s">
        <v>83</v>
      </c>
      <c r="AY185" s="17" t="s">
        <v>129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</v>
      </c>
      <c r="BK185" s="229">
        <f>ROUND(I185*H185,0)</f>
        <v>0</v>
      </c>
      <c r="BL185" s="17" t="s">
        <v>136</v>
      </c>
      <c r="BM185" s="228" t="s">
        <v>562</v>
      </c>
    </row>
    <row r="186" spans="1:51" s="13" customFormat="1" ht="12">
      <c r="A186" s="13"/>
      <c r="B186" s="230"/>
      <c r="C186" s="231"/>
      <c r="D186" s="232" t="s">
        <v>138</v>
      </c>
      <c r="E186" s="233" t="s">
        <v>1</v>
      </c>
      <c r="F186" s="234" t="s">
        <v>521</v>
      </c>
      <c r="G186" s="231"/>
      <c r="H186" s="235">
        <v>5</v>
      </c>
      <c r="I186" s="236"/>
      <c r="J186" s="231"/>
      <c r="K186" s="231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138</v>
      </c>
      <c r="AU186" s="241" t="s">
        <v>83</v>
      </c>
      <c r="AV186" s="13" t="s">
        <v>83</v>
      </c>
      <c r="AW186" s="13" t="s">
        <v>31</v>
      </c>
      <c r="AX186" s="13" t="s">
        <v>8</v>
      </c>
      <c r="AY186" s="241" t="s">
        <v>129</v>
      </c>
    </row>
    <row r="187" spans="1:65" s="2" customFormat="1" ht="24.15" customHeight="1">
      <c r="A187" s="38"/>
      <c r="B187" s="39"/>
      <c r="C187" s="218" t="s">
        <v>248</v>
      </c>
      <c r="D187" s="218" t="s">
        <v>131</v>
      </c>
      <c r="E187" s="219" t="s">
        <v>249</v>
      </c>
      <c r="F187" s="220" t="s">
        <v>250</v>
      </c>
      <c r="G187" s="221" t="s">
        <v>134</v>
      </c>
      <c r="H187" s="222">
        <v>64</v>
      </c>
      <c r="I187" s="223"/>
      <c r="J187" s="222">
        <f>ROUND(I187*H187,0)</f>
        <v>0</v>
      </c>
      <c r="K187" s="220" t="s">
        <v>135</v>
      </c>
      <c r="L187" s="44"/>
      <c r="M187" s="224" t="s">
        <v>1</v>
      </c>
      <c r="N187" s="225" t="s">
        <v>39</v>
      </c>
      <c r="O187" s="91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8" t="s">
        <v>136</v>
      </c>
      <c r="AT187" s="228" t="s">
        <v>131</v>
      </c>
      <c r="AU187" s="228" t="s">
        <v>83</v>
      </c>
      <c r="AY187" s="17" t="s">
        <v>129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8</v>
      </c>
      <c r="BK187" s="229">
        <f>ROUND(I187*H187,0)</f>
        <v>0</v>
      </c>
      <c r="BL187" s="17" t="s">
        <v>136</v>
      </c>
      <c r="BM187" s="228" t="s">
        <v>563</v>
      </c>
    </row>
    <row r="188" spans="1:51" s="13" customFormat="1" ht="12">
      <c r="A188" s="13"/>
      <c r="B188" s="230"/>
      <c r="C188" s="231"/>
      <c r="D188" s="232" t="s">
        <v>138</v>
      </c>
      <c r="E188" s="233" t="s">
        <v>1</v>
      </c>
      <c r="F188" s="234" t="s">
        <v>564</v>
      </c>
      <c r="G188" s="231"/>
      <c r="H188" s="235">
        <v>35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138</v>
      </c>
      <c r="AU188" s="241" t="s">
        <v>83</v>
      </c>
      <c r="AV188" s="13" t="s">
        <v>83</v>
      </c>
      <c r="AW188" s="13" t="s">
        <v>31</v>
      </c>
      <c r="AX188" s="13" t="s">
        <v>74</v>
      </c>
      <c r="AY188" s="241" t="s">
        <v>129</v>
      </c>
    </row>
    <row r="189" spans="1:51" s="13" customFormat="1" ht="12">
      <c r="A189" s="13"/>
      <c r="B189" s="230"/>
      <c r="C189" s="231"/>
      <c r="D189" s="232" t="s">
        <v>138</v>
      </c>
      <c r="E189" s="233" t="s">
        <v>1</v>
      </c>
      <c r="F189" s="234" t="s">
        <v>557</v>
      </c>
      <c r="G189" s="231"/>
      <c r="H189" s="235">
        <v>29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138</v>
      </c>
      <c r="AU189" s="241" t="s">
        <v>83</v>
      </c>
      <c r="AV189" s="13" t="s">
        <v>83</v>
      </c>
      <c r="AW189" s="13" t="s">
        <v>31</v>
      </c>
      <c r="AX189" s="13" t="s">
        <v>74</v>
      </c>
      <c r="AY189" s="241" t="s">
        <v>129</v>
      </c>
    </row>
    <row r="190" spans="1:51" s="14" customFormat="1" ht="12">
      <c r="A190" s="14"/>
      <c r="B190" s="242"/>
      <c r="C190" s="243"/>
      <c r="D190" s="232" t="s">
        <v>138</v>
      </c>
      <c r="E190" s="244" t="s">
        <v>1</v>
      </c>
      <c r="F190" s="245" t="s">
        <v>145</v>
      </c>
      <c r="G190" s="243"/>
      <c r="H190" s="246">
        <v>64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138</v>
      </c>
      <c r="AU190" s="252" t="s">
        <v>83</v>
      </c>
      <c r="AV190" s="14" t="s">
        <v>136</v>
      </c>
      <c r="AW190" s="14" t="s">
        <v>31</v>
      </c>
      <c r="AX190" s="14" t="s">
        <v>8</v>
      </c>
      <c r="AY190" s="252" t="s">
        <v>129</v>
      </c>
    </row>
    <row r="191" spans="1:63" s="12" customFormat="1" ht="22.8" customHeight="1">
      <c r="A191" s="12"/>
      <c r="B191" s="202"/>
      <c r="C191" s="203"/>
      <c r="D191" s="204" t="s">
        <v>73</v>
      </c>
      <c r="E191" s="216" t="s">
        <v>174</v>
      </c>
      <c r="F191" s="216" t="s">
        <v>257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SUM(P192:P216)</f>
        <v>0</v>
      </c>
      <c r="Q191" s="210"/>
      <c r="R191" s="211">
        <f>SUM(R192:R216)</f>
        <v>1.1801902020000001</v>
      </c>
      <c r="S191" s="210"/>
      <c r="T191" s="212">
        <f>SUM(T192:T216)</f>
        <v>0.0292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</v>
      </c>
      <c r="AT191" s="214" t="s">
        <v>73</v>
      </c>
      <c r="AU191" s="214" t="s">
        <v>8</v>
      </c>
      <c r="AY191" s="213" t="s">
        <v>129</v>
      </c>
      <c r="BK191" s="215">
        <f>SUM(BK192:BK216)</f>
        <v>0</v>
      </c>
    </row>
    <row r="192" spans="1:65" s="2" customFormat="1" ht="24.15" customHeight="1">
      <c r="A192" s="38"/>
      <c r="B192" s="39"/>
      <c r="C192" s="218" t="s">
        <v>253</v>
      </c>
      <c r="D192" s="218" t="s">
        <v>131</v>
      </c>
      <c r="E192" s="219" t="s">
        <v>565</v>
      </c>
      <c r="F192" s="220" t="s">
        <v>566</v>
      </c>
      <c r="G192" s="221" t="s">
        <v>261</v>
      </c>
      <c r="H192" s="222">
        <v>11</v>
      </c>
      <c r="I192" s="223"/>
      <c r="J192" s="222">
        <f>ROUND(I192*H192,0)</f>
        <v>0</v>
      </c>
      <c r="K192" s="220" t="s">
        <v>135</v>
      </c>
      <c r="L192" s="44"/>
      <c r="M192" s="224" t="s">
        <v>1</v>
      </c>
      <c r="N192" s="225" t="s">
        <v>39</v>
      </c>
      <c r="O192" s="91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8" t="s">
        <v>136</v>
      </c>
      <c r="AT192" s="228" t="s">
        <v>131</v>
      </c>
      <c r="AU192" s="228" t="s">
        <v>83</v>
      </c>
      <c r="AY192" s="17" t="s">
        <v>129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7" t="s">
        <v>8</v>
      </c>
      <c r="BK192" s="229">
        <f>ROUND(I192*H192,0)</f>
        <v>0</v>
      </c>
      <c r="BL192" s="17" t="s">
        <v>136</v>
      </c>
      <c r="BM192" s="228" t="s">
        <v>567</v>
      </c>
    </row>
    <row r="193" spans="1:65" s="2" customFormat="1" ht="24.15" customHeight="1">
      <c r="A193" s="38"/>
      <c r="B193" s="39"/>
      <c r="C193" s="263" t="s">
        <v>258</v>
      </c>
      <c r="D193" s="263" t="s">
        <v>195</v>
      </c>
      <c r="E193" s="264" t="s">
        <v>568</v>
      </c>
      <c r="F193" s="265" t="s">
        <v>569</v>
      </c>
      <c r="G193" s="266" t="s">
        <v>261</v>
      </c>
      <c r="H193" s="267">
        <v>11</v>
      </c>
      <c r="I193" s="268"/>
      <c r="J193" s="267">
        <f>ROUND(I193*H193,0)</f>
        <v>0</v>
      </c>
      <c r="K193" s="265" t="s">
        <v>135</v>
      </c>
      <c r="L193" s="269"/>
      <c r="M193" s="270" t="s">
        <v>1</v>
      </c>
      <c r="N193" s="271" t="s">
        <v>39</v>
      </c>
      <c r="O193" s="91"/>
      <c r="P193" s="226">
        <f>O193*H193</f>
        <v>0</v>
      </c>
      <c r="Q193" s="226">
        <v>0.0145</v>
      </c>
      <c r="R193" s="226">
        <f>Q193*H193</f>
        <v>0.1595</v>
      </c>
      <c r="S193" s="226">
        <v>0</v>
      </c>
      <c r="T193" s="22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8" t="s">
        <v>174</v>
      </c>
      <c r="AT193" s="228" t="s">
        <v>195</v>
      </c>
      <c r="AU193" s="228" t="s">
        <v>83</v>
      </c>
      <c r="AY193" s="17" t="s">
        <v>129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7" t="s">
        <v>8</v>
      </c>
      <c r="BK193" s="229">
        <f>ROUND(I193*H193,0)</f>
        <v>0</v>
      </c>
      <c r="BL193" s="17" t="s">
        <v>136</v>
      </c>
      <c r="BM193" s="228" t="s">
        <v>570</v>
      </c>
    </row>
    <row r="194" spans="1:51" s="13" customFormat="1" ht="12">
      <c r="A194" s="13"/>
      <c r="B194" s="230"/>
      <c r="C194" s="231"/>
      <c r="D194" s="232" t="s">
        <v>138</v>
      </c>
      <c r="E194" s="231"/>
      <c r="F194" s="234" t="s">
        <v>571</v>
      </c>
      <c r="G194" s="231"/>
      <c r="H194" s="235">
        <v>11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138</v>
      </c>
      <c r="AU194" s="241" t="s">
        <v>83</v>
      </c>
      <c r="AV194" s="13" t="s">
        <v>83</v>
      </c>
      <c r="AW194" s="13" t="s">
        <v>4</v>
      </c>
      <c r="AX194" s="13" t="s">
        <v>8</v>
      </c>
      <c r="AY194" s="241" t="s">
        <v>129</v>
      </c>
    </row>
    <row r="195" spans="1:65" s="2" customFormat="1" ht="24.15" customHeight="1">
      <c r="A195" s="38"/>
      <c r="B195" s="39"/>
      <c r="C195" s="218" t="s">
        <v>264</v>
      </c>
      <c r="D195" s="218" t="s">
        <v>131</v>
      </c>
      <c r="E195" s="219" t="s">
        <v>572</v>
      </c>
      <c r="F195" s="220" t="s">
        <v>573</v>
      </c>
      <c r="G195" s="221" t="s">
        <v>280</v>
      </c>
      <c r="H195" s="222">
        <v>2</v>
      </c>
      <c r="I195" s="223"/>
      <c r="J195" s="222">
        <f>ROUND(I195*H195,0)</f>
        <v>0</v>
      </c>
      <c r="K195" s="220" t="s">
        <v>135</v>
      </c>
      <c r="L195" s="44"/>
      <c r="M195" s="224" t="s">
        <v>1</v>
      </c>
      <c r="N195" s="225" t="s">
        <v>39</v>
      </c>
      <c r="O195" s="91"/>
      <c r="P195" s="226">
        <f>O195*H195</f>
        <v>0</v>
      </c>
      <c r="Q195" s="226">
        <v>0</v>
      </c>
      <c r="R195" s="226">
        <f>Q195*H195</f>
        <v>0</v>
      </c>
      <c r="S195" s="226">
        <v>0.008</v>
      </c>
      <c r="T195" s="227">
        <f>S195*H195</f>
        <v>0.016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8" t="s">
        <v>136</v>
      </c>
      <c r="AT195" s="228" t="s">
        <v>131</v>
      </c>
      <c r="AU195" s="228" t="s">
        <v>83</v>
      </c>
      <c r="AY195" s="17" t="s">
        <v>129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7" t="s">
        <v>8</v>
      </c>
      <c r="BK195" s="229">
        <f>ROUND(I195*H195,0)</f>
        <v>0</v>
      </c>
      <c r="BL195" s="17" t="s">
        <v>136</v>
      </c>
      <c r="BM195" s="228" t="s">
        <v>574</v>
      </c>
    </row>
    <row r="196" spans="1:65" s="2" customFormat="1" ht="21.75" customHeight="1">
      <c r="A196" s="38"/>
      <c r="B196" s="39"/>
      <c r="C196" s="263" t="s">
        <v>269</v>
      </c>
      <c r="D196" s="263" t="s">
        <v>195</v>
      </c>
      <c r="E196" s="264" t="s">
        <v>575</v>
      </c>
      <c r="F196" s="265" t="s">
        <v>576</v>
      </c>
      <c r="G196" s="266" t="s">
        <v>280</v>
      </c>
      <c r="H196" s="267">
        <v>1</v>
      </c>
      <c r="I196" s="268"/>
      <c r="J196" s="267">
        <f>ROUND(I196*H196,0)</f>
        <v>0</v>
      </c>
      <c r="K196" s="265" t="s">
        <v>135</v>
      </c>
      <c r="L196" s="269"/>
      <c r="M196" s="270" t="s">
        <v>1</v>
      </c>
      <c r="N196" s="271" t="s">
        <v>39</v>
      </c>
      <c r="O196" s="91"/>
      <c r="P196" s="226">
        <f>O196*H196</f>
        <v>0</v>
      </c>
      <c r="Q196" s="226">
        <v>0.008</v>
      </c>
      <c r="R196" s="226">
        <f>Q196*H196</f>
        <v>0.008</v>
      </c>
      <c r="S196" s="226">
        <v>0</v>
      </c>
      <c r="T196" s="22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8" t="s">
        <v>174</v>
      </c>
      <c r="AT196" s="228" t="s">
        <v>195</v>
      </c>
      <c r="AU196" s="228" t="s">
        <v>83</v>
      </c>
      <c r="AY196" s="17" t="s">
        <v>129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7" t="s">
        <v>8</v>
      </c>
      <c r="BK196" s="229">
        <f>ROUND(I196*H196,0)</f>
        <v>0</v>
      </c>
      <c r="BL196" s="17" t="s">
        <v>136</v>
      </c>
      <c r="BM196" s="228" t="s">
        <v>577</v>
      </c>
    </row>
    <row r="197" spans="1:65" s="2" customFormat="1" ht="33" customHeight="1">
      <c r="A197" s="38"/>
      <c r="B197" s="39"/>
      <c r="C197" s="263" t="s">
        <v>273</v>
      </c>
      <c r="D197" s="263" t="s">
        <v>195</v>
      </c>
      <c r="E197" s="264" t="s">
        <v>578</v>
      </c>
      <c r="F197" s="265" t="s">
        <v>579</v>
      </c>
      <c r="G197" s="266" t="s">
        <v>280</v>
      </c>
      <c r="H197" s="267">
        <v>1</v>
      </c>
      <c r="I197" s="268"/>
      <c r="J197" s="267">
        <f>ROUND(I197*H197,0)</f>
        <v>0</v>
      </c>
      <c r="K197" s="265" t="s">
        <v>135</v>
      </c>
      <c r="L197" s="269"/>
      <c r="M197" s="270" t="s">
        <v>1</v>
      </c>
      <c r="N197" s="271" t="s">
        <v>39</v>
      </c>
      <c r="O197" s="91"/>
      <c r="P197" s="226">
        <f>O197*H197</f>
        <v>0</v>
      </c>
      <c r="Q197" s="226">
        <v>0.0069</v>
      </c>
      <c r="R197" s="226">
        <f>Q197*H197</f>
        <v>0.0069</v>
      </c>
      <c r="S197" s="226">
        <v>0</v>
      </c>
      <c r="T197" s="22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8" t="s">
        <v>174</v>
      </c>
      <c r="AT197" s="228" t="s">
        <v>195</v>
      </c>
      <c r="AU197" s="228" t="s">
        <v>83</v>
      </c>
      <c r="AY197" s="17" t="s">
        <v>129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7" t="s">
        <v>8</v>
      </c>
      <c r="BK197" s="229">
        <f>ROUND(I197*H197,0)</f>
        <v>0</v>
      </c>
      <c r="BL197" s="17" t="s">
        <v>136</v>
      </c>
      <c r="BM197" s="228" t="s">
        <v>580</v>
      </c>
    </row>
    <row r="198" spans="1:65" s="2" customFormat="1" ht="24.15" customHeight="1">
      <c r="A198" s="38"/>
      <c r="B198" s="39"/>
      <c r="C198" s="218" t="s">
        <v>277</v>
      </c>
      <c r="D198" s="218" t="s">
        <v>131</v>
      </c>
      <c r="E198" s="219" t="s">
        <v>581</v>
      </c>
      <c r="F198" s="220" t="s">
        <v>582</v>
      </c>
      <c r="G198" s="221" t="s">
        <v>280</v>
      </c>
      <c r="H198" s="222">
        <v>1</v>
      </c>
      <c r="I198" s="223"/>
      <c r="J198" s="222">
        <f>ROUND(I198*H198,0)</f>
        <v>0</v>
      </c>
      <c r="K198" s="220" t="s">
        <v>135</v>
      </c>
      <c r="L198" s="44"/>
      <c r="M198" s="224" t="s">
        <v>1</v>
      </c>
      <c r="N198" s="225" t="s">
        <v>39</v>
      </c>
      <c r="O198" s="91"/>
      <c r="P198" s="226">
        <f>O198*H198</f>
        <v>0</v>
      </c>
      <c r="Q198" s="226">
        <v>0</v>
      </c>
      <c r="R198" s="226">
        <f>Q198*H198</f>
        <v>0</v>
      </c>
      <c r="S198" s="226">
        <v>0.0132</v>
      </c>
      <c r="T198" s="227">
        <f>S198*H198</f>
        <v>0.0132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8" t="s">
        <v>136</v>
      </c>
      <c r="AT198" s="228" t="s">
        <v>131</v>
      </c>
      <c r="AU198" s="228" t="s">
        <v>83</v>
      </c>
      <c r="AY198" s="17" t="s">
        <v>129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</v>
      </c>
      <c r="BK198" s="229">
        <f>ROUND(I198*H198,0)</f>
        <v>0</v>
      </c>
      <c r="BL198" s="17" t="s">
        <v>136</v>
      </c>
      <c r="BM198" s="228" t="s">
        <v>583</v>
      </c>
    </row>
    <row r="199" spans="1:65" s="2" customFormat="1" ht="33" customHeight="1">
      <c r="A199" s="38"/>
      <c r="B199" s="39"/>
      <c r="C199" s="263" t="s">
        <v>282</v>
      </c>
      <c r="D199" s="263" t="s">
        <v>195</v>
      </c>
      <c r="E199" s="264" t="s">
        <v>584</v>
      </c>
      <c r="F199" s="265" t="s">
        <v>585</v>
      </c>
      <c r="G199" s="266" t="s">
        <v>280</v>
      </c>
      <c r="H199" s="267">
        <v>1</v>
      </c>
      <c r="I199" s="268"/>
      <c r="J199" s="267">
        <f>ROUND(I199*H199,0)</f>
        <v>0</v>
      </c>
      <c r="K199" s="265" t="s">
        <v>135</v>
      </c>
      <c r="L199" s="269"/>
      <c r="M199" s="270" t="s">
        <v>1</v>
      </c>
      <c r="N199" s="271" t="s">
        <v>39</v>
      </c>
      <c r="O199" s="91"/>
      <c r="P199" s="226">
        <f>O199*H199</f>
        <v>0</v>
      </c>
      <c r="Q199" s="226">
        <v>0.021</v>
      </c>
      <c r="R199" s="226">
        <f>Q199*H199</f>
        <v>0.021</v>
      </c>
      <c r="S199" s="226">
        <v>0</v>
      </c>
      <c r="T199" s="22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8" t="s">
        <v>174</v>
      </c>
      <c r="AT199" s="228" t="s">
        <v>195</v>
      </c>
      <c r="AU199" s="228" t="s">
        <v>83</v>
      </c>
      <c r="AY199" s="17" t="s">
        <v>129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</v>
      </c>
      <c r="BK199" s="229">
        <f>ROUND(I199*H199,0)</f>
        <v>0</v>
      </c>
      <c r="BL199" s="17" t="s">
        <v>136</v>
      </c>
      <c r="BM199" s="228" t="s">
        <v>586</v>
      </c>
    </row>
    <row r="200" spans="1:65" s="2" customFormat="1" ht="24.15" customHeight="1">
      <c r="A200" s="38"/>
      <c r="B200" s="39"/>
      <c r="C200" s="218" t="s">
        <v>286</v>
      </c>
      <c r="D200" s="218" t="s">
        <v>131</v>
      </c>
      <c r="E200" s="219" t="s">
        <v>331</v>
      </c>
      <c r="F200" s="220" t="s">
        <v>332</v>
      </c>
      <c r="G200" s="221" t="s">
        <v>261</v>
      </c>
      <c r="H200" s="222">
        <v>6</v>
      </c>
      <c r="I200" s="223"/>
      <c r="J200" s="222">
        <f>ROUND(I200*H200,0)</f>
        <v>0</v>
      </c>
      <c r="K200" s="220" t="s">
        <v>135</v>
      </c>
      <c r="L200" s="44"/>
      <c r="M200" s="224" t="s">
        <v>1</v>
      </c>
      <c r="N200" s="225" t="s">
        <v>39</v>
      </c>
      <c r="O200" s="91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8" t="s">
        <v>136</v>
      </c>
      <c r="AT200" s="228" t="s">
        <v>131</v>
      </c>
      <c r="AU200" s="228" t="s">
        <v>83</v>
      </c>
      <c r="AY200" s="17" t="s">
        <v>129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7" t="s">
        <v>8</v>
      </c>
      <c r="BK200" s="229">
        <f>ROUND(I200*H200,0)</f>
        <v>0</v>
      </c>
      <c r="BL200" s="17" t="s">
        <v>136</v>
      </c>
      <c r="BM200" s="228" t="s">
        <v>587</v>
      </c>
    </row>
    <row r="201" spans="1:65" s="2" customFormat="1" ht="24.15" customHeight="1">
      <c r="A201" s="38"/>
      <c r="B201" s="39"/>
      <c r="C201" s="263" t="s">
        <v>290</v>
      </c>
      <c r="D201" s="263" t="s">
        <v>195</v>
      </c>
      <c r="E201" s="264" t="s">
        <v>335</v>
      </c>
      <c r="F201" s="265" t="s">
        <v>336</v>
      </c>
      <c r="G201" s="266" t="s">
        <v>261</v>
      </c>
      <c r="H201" s="267">
        <v>6</v>
      </c>
      <c r="I201" s="268"/>
      <c r="J201" s="267">
        <f>ROUND(I201*H201,0)</f>
        <v>0</v>
      </c>
      <c r="K201" s="265" t="s">
        <v>135</v>
      </c>
      <c r="L201" s="269"/>
      <c r="M201" s="270" t="s">
        <v>1</v>
      </c>
      <c r="N201" s="271" t="s">
        <v>39</v>
      </c>
      <c r="O201" s="91"/>
      <c r="P201" s="226">
        <f>O201*H201</f>
        <v>0</v>
      </c>
      <c r="Q201" s="226">
        <v>0.00028</v>
      </c>
      <c r="R201" s="226">
        <f>Q201*H201</f>
        <v>0.0016799999999999999</v>
      </c>
      <c r="S201" s="226">
        <v>0</v>
      </c>
      <c r="T201" s="22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8" t="s">
        <v>174</v>
      </c>
      <c r="AT201" s="228" t="s">
        <v>195</v>
      </c>
      <c r="AU201" s="228" t="s">
        <v>83</v>
      </c>
      <c r="AY201" s="17" t="s">
        <v>129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</v>
      </c>
      <c r="BK201" s="229">
        <f>ROUND(I201*H201,0)</f>
        <v>0</v>
      </c>
      <c r="BL201" s="17" t="s">
        <v>136</v>
      </c>
      <c r="BM201" s="228" t="s">
        <v>588</v>
      </c>
    </row>
    <row r="202" spans="1:51" s="13" customFormat="1" ht="12">
      <c r="A202" s="13"/>
      <c r="B202" s="230"/>
      <c r="C202" s="231"/>
      <c r="D202" s="232" t="s">
        <v>138</v>
      </c>
      <c r="E202" s="231"/>
      <c r="F202" s="234" t="s">
        <v>589</v>
      </c>
      <c r="G202" s="231"/>
      <c r="H202" s="235">
        <v>6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138</v>
      </c>
      <c r="AU202" s="241" t="s">
        <v>83</v>
      </c>
      <c r="AV202" s="13" t="s">
        <v>83</v>
      </c>
      <c r="AW202" s="13" t="s">
        <v>4</v>
      </c>
      <c r="AX202" s="13" t="s">
        <v>8</v>
      </c>
      <c r="AY202" s="241" t="s">
        <v>129</v>
      </c>
    </row>
    <row r="203" spans="1:65" s="2" customFormat="1" ht="21.75" customHeight="1">
      <c r="A203" s="38"/>
      <c r="B203" s="39"/>
      <c r="C203" s="218" t="s">
        <v>294</v>
      </c>
      <c r="D203" s="218" t="s">
        <v>131</v>
      </c>
      <c r="E203" s="219" t="s">
        <v>366</v>
      </c>
      <c r="F203" s="220" t="s">
        <v>367</v>
      </c>
      <c r="G203" s="221" t="s">
        <v>280</v>
      </c>
      <c r="H203" s="222">
        <v>1</v>
      </c>
      <c r="I203" s="223"/>
      <c r="J203" s="222">
        <f>ROUND(I203*H203,0)</f>
        <v>0</v>
      </c>
      <c r="K203" s="220" t="s">
        <v>135</v>
      </c>
      <c r="L203" s="44"/>
      <c r="M203" s="224" t="s">
        <v>1</v>
      </c>
      <c r="N203" s="225" t="s">
        <v>39</v>
      </c>
      <c r="O203" s="91"/>
      <c r="P203" s="226">
        <f>O203*H203</f>
        <v>0</v>
      </c>
      <c r="Q203" s="226">
        <v>0.00071872</v>
      </c>
      <c r="R203" s="226">
        <f>Q203*H203</f>
        <v>0.00071872</v>
      </c>
      <c r="S203" s="226">
        <v>0</v>
      </c>
      <c r="T203" s="22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8" t="s">
        <v>136</v>
      </c>
      <c r="AT203" s="228" t="s">
        <v>131</v>
      </c>
      <c r="AU203" s="228" t="s">
        <v>83</v>
      </c>
      <c r="AY203" s="17" t="s">
        <v>129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</v>
      </c>
      <c r="BK203" s="229">
        <f>ROUND(I203*H203,0)</f>
        <v>0</v>
      </c>
      <c r="BL203" s="17" t="s">
        <v>136</v>
      </c>
      <c r="BM203" s="228" t="s">
        <v>590</v>
      </c>
    </row>
    <row r="204" spans="1:65" s="2" customFormat="1" ht="24.15" customHeight="1">
      <c r="A204" s="38"/>
      <c r="B204" s="39"/>
      <c r="C204" s="263" t="s">
        <v>298</v>
      </c>
      <c r="D204" s="263" t="s">
        <v>195</v>
      </c>
      <c r="E204" s="264" t="s">
        <v>371</v>
      </c>
      <c r="F204" s="265" t="s">
        <v>591</v>
      </c>
      <c r="G204" s="266" t="s">
        <v>280</v>
      </c>
      <c r="H204" s="267">
        <v>1</v>
      </c>
      <c r="I204" s="268"/>
      <c r="J204" s="267">
        <f>ROUND(I204*H204,0)</f>
        <v>0</v>
      </c>
      <c r="K204" s="265" t="s">
        <v>135</v>
      </c>
      <c r="L204" s="269"/>
      <c r="M204" s="270" t="s">
        <v>1</v>
      </c>
      <c r="N204" s="271" t="s">
        <v>39</v>
      </c>
      <c r="O204" s="91"/>
      <c r="P204" s="226">
        <f>O204*H204</f>
        <v>0</v>
      </c>
      <c r="Q204" s="226">
        <v>0.011</v>
      </c>
      <c r="R204" s="226">
        <f>Q204*H204</f>
        <v>0.011</v>
      </c>
      <c r="S204" s="226">
        <v>0</v>
      </c>
      <c r="T204" s="22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8" t="s">
        <v>174</v>
      </c>
      <c r="AT204" s="228" t="s">
        <v>195</v>
      </c>
      <c r="AU204" s="228" t="s">
        <v>83</v>
      </c>
      <c r="AY204" s="17" t="s">
        <v>129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</v>
      </c>
      <c r="BK204" s="229">
        <f>ROUND(I204*H204,0)</f>
        <v>0</v>
      </c>
      <c r="BL204" s="17" t="s">
        <v>136</v>
      </c>
      <c r="BM204" s="228" t="s">
        <v>592</v>
      </c>
    </row>
    <row r="205" spans="1:65" s="2" customFormat="1" ht="24.15" customHeight="1">
      <c r="A205" s="38"/>
      <c r="B205" s="39"/>
      <c r="C205" s="263" t="s">
        <v>302</v>
      </c>
      <c r="D205" s="263" t="s">
        <v>195</v>
      </c>
      <c r="E205" s="264" t="s">
        <v>383</v>
      </c>
      <c r="F205" s="265" t="s">
        <v>384</v>
      </c>
      <c r="G205" s="266" t="s">
        <v>280</v>
      </c>
      <c r="H205" s="267">
        <v>2</v>
      </c>
      <c r="I205" s="268"/>
      <c r="J205" s="267">
        <f>ROUND(I205*H205,0)</f>
        <v>0</v>
      </c>
      <c r="K205" s="265" t="s">
        <v>135</v>
      </c>
      <c r="L205" s="269"/>
      <c r="M205" s="270" t="s">
        <v>1</v>
      </c>
      <c r="N205" s="271" t="s">
        <v>39</v>
      </c>
      <c r="O205" s="91"/>
      <c r="P205" s="226">
        <f>O205*H205</f>
        <v>0</v>
      </c>
      <c r="Q205" s="226">
        <v>0.0133</v>
      </c>
      <c r="R205" s="226">
        <f>Q205*H205</f>
        <v>0.0266</v>
      </c>
      <c r="S205" s="226">
        <v>0</v>
      </c>
      <c r="T205" s="22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8" t="s">
        <v>174</v>
      </c>
      <c r="AT205" s="228" t="s">
        <v>195</v>
      </c>
      <c r="AU205" s="228" t="s">
        <v>83</v>
      </c>
      <c r="AY205" s="17" t="s">
        <v>129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</v>
      </c>
      <c r="BK205" s="229">
        <f>ROUND(I205*H205,0)</f>
        <v>0</v>
      </c>
      <c r="BL205" s="17" t="s">
        <v>136</v>
      </c>
      <c r="BM205" s="228" t="s">
        <v>593</v>
      </c>
    </row>
    <row r="206" spans="1:65" s="2" customFormat="1" ht="21.75" customHeight="1">
      <c r="A206" s="38"/>
      <c r="B206" s="39"/>
      <c r="C206" s="218" t="s">
        <v>410</v>
      </c>
      <c r="D206" s="218" t="s">
        <v>131</v>
      </c>
      <c r="E206" s="219" t="s">
        <v>594</v>
      </c>
      <c r="F206" s="220" t="s">
        <v>595</v>
      </c>
      <c r="G206" s="221" t="s">
        <v>280</v>
      </c>
      <c r="H206" s="222">
        <v>1</v>
      </c>
      <c r="I206" s="223"/>
      <c r="J206" s="222">
        <f>ROUND(I206*H206,0)</f>
        <v>0</v>
      </c>
      <c r="K206" s="220" t="s">
        <v>135</v>
      </c>
      <c r="L206" s="44"/>
      <c r="M206" s="224" t="s">
        <v>1</v>
      </c>
      <c r="N206" s="225" t="s">
        <v>39</v>
      </c>
      <c r="O206" s="91"/>
      <c r="P206" s="226">
        <f>O206*H206</f>
        <v>0</v>
      </c>
      <c r="Q206" s="226">
        <v>0.00162</v>
      </c>
      <c r="R206" s="226">
        <f>Q206*H206</f>
        <v>0.00162</v>
      </c>
      <c r="S206" s="226">
        <v>0</v>
      </c>
      <c r="T206" s="22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8" t="s">
        <v>136</v>
      </c>
      <c r="AT206" s="228" t="s">
        <v>131</v>
      </c>
      <c r="AU206" s="228" t="s">
        <v>83</v>
      </c>
      <c r="AY206" s="17" t="s">
        <v>129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</v>
      </c>
      <c r="BK206" s="229">
        <f>ROUND(I206*H206,0)</f>
        <v>0</v>
      </c>
      <c r="BL206" s="17" t="s">
        <v>136</v>
      </c>
      <c r="BM206" s="228" t="s">
        <v>596</v>
      </c>
    </row>
    <row r="207" spans="1:65" s="2" customFormat="1" ht="24.15" customHeight="1">
      <c r="A207" s="38"/>
      <c r="B207" s="39"/>
      <c r="C207" s="263" t="s">
        <v>414</v>
      </c>
      <c r="D207" s="263" t="s">
        <v>195</v>
      </c>
      <c r="E207" s="264" t="s">
        <v>597</v>
      </c>
      <c r="F207" s="265" t="s">
        <v>598</v>
      </c>
      <c r="G207" s="266" t="s">
        <v>280</v>
      </c>
      <c r="H207" s="267">
        <v>1</v>
      </c>
      <c r="I207" s="268"/>
      <c r="J207" s="267">
        <f>ROUND(I207*H207,0)</f>
        <v>0</v>
      </c>
      <c r="K207" s="265" t="s">
        <v>135</v>
      </c>
      <c r="L207" s="269"/>
      <c r="M207" s="270" t="s">
        <v>1</v>
      </c>
      <c r="N207" s="271" t="s">
        <v>39</v>
      </c>
      <c r="O207" s="91"/>
      <c r="P207" s="226">
        <f>O207*H207</f>
        <v>0</v>
      </c>
      <c r="Q207" s="226">
        <v>0.018</v>
      </c>
      <c r="R207" s="226">
        <f>Q207*H207</f>
        <v>0.018</v>
      </c>
      <c r="S207" s="226">
        <v>0</v>
      </c>
      <c r="T207" s="22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8" t="s">
        <v>174</v>
      </c>
      <c r="AT207" s="228" t="s">
        <v>195</v>
      </c>
      <c r="AU207" s="228" t="s">
        <v>83</v>
      </c>
      <c r="AY207" s="17" t="s">
        <v>129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</v>
      </c>
      <c r="BK207" s="229">
        <f>ROUND(I207*H207,0)</f>
        <v>0</v>
      </c>
      <c r="BL207" s="17" t="s">
        <v>136</v>
      </c>
      <c r="BM207" s="228" t="s">
        <v>599</v>
      </c>
    </row>
    <row r="208" spans="1:65" s="2" customFormat="1" ht="24.15" customHeight="1">
      <c r="A208" s="38"/>
      <c r="B208" s="39"/>
      <c r="C208" s="218" t="s">
        <v>306</v>
      </c>
      <c r="D208" s="218" t="s">
        <v>131</v>
      </c>
      <c r="E208" s="219" t="s">
        <v>600</v>
      </c>
      <c r="F208" s="220" t="s">
        <v>601</v>
      </c>
      <c r="G208" s="221" t="s">
        <v>280</v>
      </c>
      <c r="H208" s="222">
        <v>1</v>
      </c>
      <c r="I208" s="223"/>
      <c r="J208" s="222">
        <f>ROUND(I208*H208,0)</f>
        <v>0</v>
      </c>
      <c r="K208" s="220" t="s">
        <v>135</v>
      </c>
      <c r="L208" s="44"/>
      <c r="M208" s="224" t="s">
        <v>1</v>
      </c>
      <c r="N208" s="225" t="s">
        <v>39</v>
      </c>
      <c r="O208" s="91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8" t="s">
        <v>136</v>
      </c>
      <c r="AT208" s="228" t="s">
        <v>131</v>
      </c>
      <c r="AU208" s="228" t="s">
        <v>83</v>
      </c>
      <c r="AY208" s="17" t="s">
        <v>129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</v>
      </c>
      <c r="BK208" s="229">
        <f>ROUND(I208*H208,0)</f>
        <v>0</v>
      </c>
      <c r="BL208" s="17" t="s">
        <v>136</v>
      </c>
      <c r="BM208" s="228" t="s">
        <v>602</v>
      </c>
    </row>
    <row r="209" spans="1:65" s="2" customFormat="1" ht="33" customHeight="1">
      <c r="A209" s="38"/>
      <c r="B209" s="39"/>
      <c r="C209" s="263" t="s">
        <v>310</v>
      </c>
      <c r="D209" s="263" t="s">
        <v>195</v>
      </c>
      <c r="E209" s="264" t="s">
        <v>603</v>
      </c>
      <c r="F209" s="265" t="s">
        <v>604</v>
      </c>
      <c r="G209" s="266" t="s">
        <v>280</v>
      </c>
      <c r="H209" s="267">
        <v>1</v>
      </c>
      <c r="I209" s="268"/>
      <c r="J209" s="267">
        <f>ROUND(I209*H209,0)</f>
        <v>0</v>
      </c>
      <c r="K209" s="265" t="s">
        <v>135</v>
      </c>
      <c r="L209" s="269"/>
      <c r="M209" s="270" t="s">
        <v>1</v>
      </c>
      <c r="N209" s="271" t="s">
        <v>39</v>
      </c>
      <c r="O209" s="91"/>
      <c r="P209" s="226">
        <f>O209*H209</f>
        <v>0</v>
      </c>
      <c r="Q209" s="226">
        <v>0.0019</v>
      </c>
      <c r="R209" s="226">
        <f>Q209*H209</f>
        <v>0.0019</v>
      </c>
      <c r="S209" s="226">
        <v>0</v>
      </c>
      <c r="T209" s="22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8" t="s">
        <v>174</v>
      </c>
      <c r="AT209" s="228" t="s">
        <v>195</v>
      </c>
      <c r="AU209" s="228" t="s">
        <v>83</v>
      </c>
      <c r="AY209" s="17" t="s">
        <v>129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</v>
      </c>
      <c r="BK209" s="229">
        <f>ROUND(I209*H209,0)</f>
        <v>0</v>
      </c>
      <c r="BL209" s="17" t="s">
        <v>136</v>
      </c>
      <c r="BM209" s="228" t="s">
        <v>605</v>
      </c>
    </row>
    <row r="210" spans="1:65" s="2" customFormat="1" ht="16.5" customHeight="1">
      <c r="A210" s="38"/>
      <c r="B210" s="39"/>
      <c r="C210" s="218" t="s">
        <v>314</v>
      </c>
      <c r="D210" s="218" t="s">
        <v>131</v>
      </c>
      <c r="E210" s="219" t="s">
        <v>606</v>
      </c>
      <c r="F210" s="220" t="s">
        <v>607</v>
      </c>
      <c r="G210" s="221" t="s">
        <v>261</v>
      </c>
      <c r="H210" s="222">
        <v>11</v>
      </c>
      <c r="I210" s="223"/>
      <c r="J210" s="222">
        <f>ROUND(I210*H210,0)</f>
        <v>0</v>
      </c>
      <c r="K210" s="220" t="s">
        <v>135</v>
      </c>
      <c r="L210" s="44"/>
      <c r="M210" s="224" t="s">
        <v>1</v>
      </c>
      <c r="N210" s="225" t="s">
        <v>39</v>
      </c>
      <c r="O210" s="91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8" t="s">
        <v>136</v>
      </c>
      <c r="AT210" s="228" t="s">
        <v>131</v>
      </c>
      <c r="AU210" s="228" t="s">
        <v>83</v>
      </c>
      <c r="AY210" s="17" t="s">
        <v>129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7" t="s">
        <v>8</v>
      </c>
      <c r="BK210" s="229">
        <f>ROUND(I210*H210,0)</f>
        <v>0</v>
      </c>
      <c r="BL210" s="17" t="s">
        <v>136</v>
      </c>
      <c r="BM210" s="228" t="s">
        <v>608</v>
      </c>
    </row>
    <row r="211" spans="1:65" s="2" customFormat="1" ht="24.15" customHeight="1">
      <c r="A211" s="38"/>
      <c r="B211" s="39"/>
      <c r="C211" s="218" t="s">
        <v>318</v>
      </c>
      <c r="D211" s="218" t="s">
        <v>131</v>
      </c>
      <c r="E211" s="219" t="s">
        <v>415</v>
      </c>
      <c r="F211" s="220" t="s">
        <v>416</v>
      </c>
      <c r="G211" s="221" t="s">
        <v>261</v>
      </c>
      <c r="H211" s="222">
        <v>11</v>
      </c>
      <c r="I211" s="223"/>
      <c r="J211" s="222">
        <f>ROUND(I211*H211,0)</f>
        <v>0</v>
      </c>
      <c r="K211" s="220" t="s">
        <v>135</v>
      </c>
      <c r="L211" s="44"/>
      <c r="M211" s="224" t="s">
        <v>1</v>
      </c>
      <c r="N211" s="225" t="s">
        <v>39</v>
      </c>
      <c r="O211" s="91"/>
      <c r="P211" s="226">
        <f>O211*H211</f>
        <v>0</v>
      </c>
      <c r="Q211" s="226">
        <v>5.5E-07</v>
      </c>
      <c r="R211" s="226">
        <f>Q211*H211</f>
        <v>6.0500000000000005E-06</v>
      </c>
      <c r="S211" s="226">
        <v>0</v>
      </c>
      <c r="T211" s="22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8" t="s">
        <v>136</v>
      </c>
      <c r="AT211" s="228" t="s">
        <v>131</v>
      </c>
      <c r="AU211" s="228" t="s">
        <v>83</v>
      </c>
      <c r="AY211" s="17" t="s">
        <v>129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</v>
      </c>
      <c r="BK211" s="229">
        <f>ROUND(I211*H211,0)</f>
        <v>0</v>
      </c>
      <c r="BL211" s="17" t="s">
        <v>136</v>
      </c>
      <c r="BM211" s="228" t="s">
        <v>609</v>
      </c>
    </row>
    <row r="212" spans="1:65" s="2" customFormat="1" ht="24.15" customHeight="1">
      <c r="A212" s="38"/>
      <c r="B212" s="39"/>
      <c r="C212" s="218" t="s">
        <v>322</v>
      </c>
      <c r="D212" s="218" t="s">
        <v>131</v>
      </c>
      <c r="E212" s="219" t="s">
        <v>427</v>
      </c>
      <c r="F212" s="220" t="s">
        <v>428</v>
      </c>
      <c r="G212" s="221" t="s">
        <v>280</v>
      </c>
      <c r="H212" s="222">
        <v>2</v>
      </c>
      <c r="I212" s="223"/>
      <c r="J212" s="222">
        <f>ROUND(I212*H212,0)</f>
        <v>0</v>
      </c>
      <c r="K212" s="220" t="s">
        <v>135</v>
      </c>
      <c r="L212" s="44"/>
      <c r="M212" s="224" t="s">
        <v>1</v>
      </c>
      <c r="N212" s="225" t="s">
        <v>39</v>
      </c>
      <c r="O212" s="91"/>
      <c r="P212" s="226">
        <f>O212*H212</f>
        <v>0</v>
      </c>
      <c r="Q212" s="226">
        <v>0.459372906</v>
      </c>
      <c r="R212" s="226">
        <f>Q212*H212</f>
        <v>0.918745812</v>
      </c>
      <c r="S212" s="226">
        <v>0</v>
      </c>
      <c r="T212" s="22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136</v>
      </c>
      <c r="AT212" s="228" t="s">
        <v>131</v>
      </c>
      <c r="AU212" s="228" t="s">
        <v>83</v>
      </c>
      <c r="AY212" s="17" t="s">
        <v>129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</v>
      </c>
      <c r="BK212" s="229">
        <f>ROUND(I212*H212,0)</f>
        <v>0</v>
      </c>
      <c r="BL212" s="17" t="s">
        <v>136</v>
      </c>
      <c r="BM212" s="228" t="s">
        <v>610</v>
      </c>
    </row>
    <row r="213" spans="1:65" s="2" customFormat="1" ht="16.5" customHeight="1">
      <c r="A213" s="38"/>
      <c r="B213" s="39"/>
      <c r="C213" s="218" t="s">
        <v>326</v>
      </c>
      <c r="D213" s="218" t="s">
        <v>131</v>
      </c>
      <c r="E213" s="219" t="s">
        <v>431</v>
      </c>
      <c r="F213" s="220" t="s">
        <v>432</v>
      </c>
      <c r="G213" s="221" t="s">
        <v>261</v>
      </c>
      <c r="H213" s="222">
        <v>17</v>
      </c>
      <c r="I213" s="223"/>
      <c r="J213" s="222">
        <f>ROUND(I213*H213,0)</f>
        <v>0</v>
      </c>
      <c r="K213" s="220" t="s">
        <v>135</v>
      </c>
      <c r="L213" s="44"/>
      <c r="M213" s="224" t="s">
        <v>1</v>
      </c>
      <c r="N213" s="225" t="s">
        <v>39</v>
      </c>
      <c r="O213" s="91"/>
      <c r="P213" s="226">
        <f>O213*H213</f>
        <v>0</v>
      </c>
      <c r="Q213" s="226">
        <v>0.00019236</v>
      </c>
      <c r="R213" s="226">
        <f>Q213*H213</f>
        <v>0.00327012</v>
      </c>
      <c r="S213" s="226">
        <v>0</v>
      </c>
      <c r="T213" s="22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8" t="s">
        <v>136</v>
      </c>
      <c r="AT213" s="228" t="s">
        <v>131</v>
      </c>
      <c r="AU213" s="228" t="s">
        <v>83</v>
      </c>
      <c r="AY213" s="17" t="s">
        <v>129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7" t="s">
        <v>8</v>
      </c>
      <c r="BK213" s="229">
        <f>ROUND(I213*H213,0)</f>
        <v>0</v>
      </c>
      <c r="BL213" s="17" t="s">
        <v>136</v>
      </c>
      <c r="BM213" s="228" t="s">
        <v>611</v>
      </c>
    </row>
    <row r="214" spans="1:51" s="13" customFormat="1" ht="12">
      <c r="A214" s="13"/>
      <c r="B214" s="230"/>
      <c r="C214" s="231"/>
      <c r="D214" s="232" t="s">
        <v>138</v>
      </c>
      <c r="E214" s="233" t="s">
        <v>1</v>
      </c>
      <c r="F214" s="234" t="s">
        <v>612</v>
      </c>
      <c r="G214" s="231"/>
      <c r="H214" s="235">
        <v>17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138</v>
      </c>
      <c r="AU214" s="241" t="s">
        <v>83</v>
      </c>
      <c r="AV214" s="13" t="s">
        <v>83</v>
      </c>
      <c r="AW214" s="13" t="s">
        <v>31</v>
      </c>
      <c r="AX214" s="13" t="s">
        <v>8</v>
      </c>
      <c r="AY214" s="241" t="s">
        <v>129</v>
      </c>
    </row>
    <row r="215" spans="1:65" s="2" customFormat="1" ht="21.75" customHeight="1">
      <c r="A215" s="38"/>
      <c r="B215" s="39"/>
      <c r="C215" s="218" t="s">
        <v>330</v>
      </c>
      <c r="D215" s="218" t="s">
        <v>131</v>
      </c>
      <c r="E215" s="219" t="s">
        <v>436</v>
      </c>
      <c r="F215" s="220" t="s">
        <v>437</v>
      </c>
      <c r="G215" s="221" t="s">
        <v>261</v>
      </c>
      <c r="H215" s="222">
        <v>17</v>
      </c>
      <c r="I215" s="223"/>
      <c r="J215" s="222">
        <f>ROUND(I215*H215,0)</f>
        <v>0</v>
      </c>
      <c r="K215" s="220" t="s">
        <v>135</v>
      </c>
      <c r="L215" s="44"/>
      <c r="M215" s="224" t="s">
        <v>1</v>
      </c>
      <c r="N215" s="225" t="s">
        <v>39</v>
      </c>
      <c r="O215" s="91"/>
      <c r="P215" s="226">
        <f>O215*H215</f>
        <v>0</v>
      </c>
      <c r="Q215" s="226">
        <v>7.35E-05</v>
      </c>
      <c r="R215" s="226">
        <f>Q215*H215</f>
        <v>0.0012495</v>
      </c>
      <c r="S215" s="226">
        <v>0</v>
      </c>
      <c r="T215" s="22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8" t="s">
        <v>136</v>
      </c>
      <c r="AT215" s="228" t="s">
        <v>131</v>
      </c>
      <c r="AU215" s="228" t="s">
        <v>83</v>
      </c>
      <c r="AY215" s="17" t="s">
        <v>129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7" t="s">
        <v>8</v>
      </c>
      <c r="BK215" s="229">
        <f>ROUND(I215*H215,0)</f>
        <v>0</v>
      </c>
      <c r="BL215" s="17" t="s">
        <v>136</v>
      </c>
      <c r="BM215" s="228" t="s">
        <v>613</v>
      </c>
    </row>
    <row r="216" spans="1:51" s="13" customFormat="1" ht="12">
      <c r="A216" s="13"/>
      <c r="B216" s="230"/>
      <c r="C216" s="231"/>
      <c r="D216" s="232" t="s">
        <v>138</v>
      </c>
      <c r="E216" s="233" t="s">
        <v>1</v>
      </c>
      <c r="F216" s="234" t="s">
        <v>612</v>
      </c>
      <c r="G216" s="231"/>
      <c r="H216" s="235">
        <v>17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138</v>
      </c>
      <c r="AU216" s="241" t="s">
        <v>83</v>
      </c>
      <c r="AV216" s="13" t="s">
        <v>83</v>
      </c>
      <c r="AW216" s="13" t="s">
        <v>31</v>
      </c>
      <c r="AX216" s="13" t="s">
        <v>8</v>
      </c>
      <c r="AY216" s="241" t="s">
        <v>129</v>
      </c>
    </row>
    <row r="217" spans="1:63" s="12" customFormat="1" ht="22.8" customHeight="1">
      <c r="A217" s="12"/>
      <c r="B217" s="202"/>
      <c r="C217" s="203"/>
      <c r="D217" s="204" t="s">
        <v>73</v>
      </c>
      <c r="E217" s="216" t="s">
        <v>179</v>
      </c>
      <c r="F217" s="216" t="s">
        <v>447</v>
      </c>
      <c r="G217" s="203"/>
      <c r="H217" s="203"/>
      <c r="I217" s="206"/>
      <c r="J217" s="217">
        <f>BK217</f>
        <v>0</v>
      </c>
      <c r="K217" s="203"/>
      <c r="L217" s="208"/>
      <c r="M217" s="209"/>
      <c r="N217" s="210"/>
      <c r="O217" s="210"/>
      <c r="P217" s="211">
        <f>SUM(P218:P225)</f>
        <v>0</v>
      </c>
      <c r="Q217" s="210"/>
      <c r="R217" s="211">
        <f>SUM(R218:R225)</f>
        <v>0.021101752499999998</v>
      </c>
      <c r="S217" s="210"/>
      <c r="T217" s="212">
        <f>SUM(T218:T225)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</v>
      </c>
      <c r="AT217" s="214" t="s">
        <v>73</v>
      </c>
      <c r="AU217" s="214" t="s">
        <v>8</v>
      </c>
      <c r="AY217" s="213" t="s">
        <v>129</v>
      </c>
      <c r="BK217" s="215">
        <f>SUM(BK218:BK225)</f>
        <v>0</v>
      </c>
    </row>
    <row r="218" spans="1:65" s="2" customFormat="1" ht="33" customHeight="1">
      <c r="A218" s="38"/>
      <c r="B218" s="39"/>
      <c r="C218" s="218" t="s">
        <v>334</v>
      </c>
      <c r="D218" s="218" t="s">
        <v>131</v>
      </c>
      <c r="E218" s="219" t="s">
        <v>449</v>
      </c>
      <c r="F218" s="220" t="s">
        <v>450</v>
      </c>
      <c r="G218" s="221" t="s">
        <v>261</v>
      </c>
      <c r="H218" s="222">
        <v>34.5</v>
      </c>
      <c r="I218" s="223"/>
      <c r="J218" s="222">
        <f>ROUND(I218*H218,0)</f>
        <v>0</v>
      </c>
      <c r="K218" s="220" t="s">
        <v>135</v>
      </c>
      <c r="L218" s="44"/>
      <c r="M218" s="224" t="s">
        <v>1</v>
      </c>
      <c r="N218" s="225" t="s">
        <v>39</v>
      </c>
      <c r="O218" s="91"/>
      <c r="P218" s="226">
        <f>O218*H218</f>
        <v>0</v>
      </c>
      <c r="Q218" s="226">
        <v>0.00061</v>
      </c>
      <c r="R218" s="226">
        <f>Q218*H218</f>
        <v>0.021044999999999998</v>
      </c>
      <c r="S218" s="226">
        <v>0</v>
      </c>
      <c r="T218" s="22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8" t="s">
        <v>136</v>
      </c>
      <c r="AT218" s="228" t="s">
        <v>131</v>
      </c>
      <c r="AU218" s="228" t="s">
        <v>83</v>
      </c>
      <c r="AY218" s="17" t="s">
        <v>129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7" t="s">
        <v>8</v>
      </c>
      <c r="BK218" s="229">
        <f>ROUND(I218*H218,0)</f>
        <v>0</v>
      </c>
      <c r="BL218" s="17" t="s">
        <v>136</v>
      </c>
      <c r="BM218" s="228" t="s">
        <v>614</v>
      </c>
    </row>
    <row r="219" spans="1:51" s="13" customFormat="1" ht="12">
      <c r="A219" s="13"/>
      <c r="B219" s="230"/>
      <c r="C219" s="231"/>
      <c r="D219" s="232" t="s">
        <v>138</v>
      </c>
      <c r="E219" s="233" t="s">
        <v>1</v>
      </c>
      <c r="F219" s="234" t="s">
        <v>615</v>
      </c>
      <c r="G219" s="231"/>
      <c r="H219" s="235">
        <v>24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138</v>
      </c>
      <c r="AU219" s="241" t="s">
        <v>83</v>
      </c>
      <c r="AV219" s="13" t="s">
        <v>83</v>
      </c>
      <c r="AW219" s="13" t="s">
        <v>31</v>
      </c>
      <c r="AX219" s="13" t="s">
        <v>74</v>
      </c>
      <c r="AY219" s="241" t="s">
        <v>129</v>
      </c>
    </row>
    <row r="220" spans="1:51" s="13" customFormat="1" ht="12">
      <c r="A220" s="13"/>
      <c r="B220" s="230"/>
      <c r="C220" s="231"/>
      <c r="D220" s="232" t="s">
        <v>138</v>
      </c>
      <c r="E220" s="233" t="s">
        <v>1</v>
      </c>
      <c r="F220" s="234" t="s">
        <v>616</v>
      </c>
      <c r="G220" s="231"/>
      <c r="H220" s="235">
        <v>10.5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138</v>
      </c>
      <c r="AU220" s="241" t="s">
        <v>83</v>
      </c>
      <c r="AV220" s="13" t="s">
        <v>83</v>
      </c>
      <c r="AW220" s="13" t="s">
        <v>31</v>
      </c>
      <c r="AX220" s="13" t="s">
        <v>74</v>
      </c>
      <c r="AY220" s="241" t="s">
        <v>129</v>
      </c>
    </row>
    <row r="221" spans="1:51" s="14" customFormat="1" ht="12">
      <c r="A221" s="14"/>
      <c r="B221" s="242"/>
      <c r="C221" s="243"/>
      <c r="D221" s="232" t="s">
        <v>138</v>
      </c>
      <c r="E221" s="244" t="s">
        <v>1</v>
      </c>
      <c r="F221" s="245" t="s">
        <v>145</v>
      </c>
      <c r="G221" s="243"/>
      <c r="H221" s="246">
        <v>34.5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138</v>
      </c>
      <c r="AU221" s="252" t="s">
        <v>83</v>
      </c>
      <c r="AV221" s="14" t="s">
        <v>136</v>
      </c>
      <c r="AW221" s="14" t="s">
        <v>31</v>
      </c>
      <c r="AX221" s="14" t="s">
        <v>8</v>
      </c>
      <c r="AY221" s="252" t="s">
        <v>129</v>
      </c>
    </row>
    <row r="222" spans="1:65" s="2" customFormat="1" ht="24.15" customHeight="1">
      <c r="A222" s="38"/>
      <c r="B222" s="39"/>
      <c r="C222" s="218" t="s">
        <v>339</v>
      </c>
      <c r="D222" s="218" t="s">
        <v>131</v>
      </c>
      <c r="E222" s="219" t="s">
        <v>455</v>
      </c>
      <c r="F222" s="220" t="s">
        <v>456</v>
      </c>
      <c r="G222" s="221" t="s">
        <v>261</v>
      </c>
      <c r="H222" s="222">
        <v>34.5</v>
      </c>
      <c r="I222" s="223"/>
      <c r="J222" s="222">
        <f>ROUND(I222*H222,0)</f>
        <v>0</v>
      </c>
      <c r="K222" s="220" t="s">
        <v>135</v>
      </c>
      <c r="L222" s="44"/>
      <c r="M222" s="224" t="s">
        <v>1</v>
      </c>
      <c r="N222" s="225" t="s">
        <v>39</v>
      </c>
      <c r="O222" s="91"/>
      <c r="P222" s="226">
        <f>O222*H222</f>
        <v>0</v>
      </c>
      <c r="Q222" s="226">
        <v>1.645E-06</v>
      </c>
      <c r="R222" s="226">
        <f>Q222*H222</f>
        <v>5.6752499999999996E-05</v>
      </c>
      <c r="S222" s="226">
        <v>0</v>
      </c>
      <c r="T222" s="22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8" t="s">
        <v>136</v>
      </c>
      <c r="AT222" s="228" t="s">
        <v>131</v>
      </c>
      <c r="AU222" s="228" t="s">
        <v>83</v>
      </c>
      <c r="AY222" s="17" t="s">
        <v>129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7" t="s">
        <v>8</v>
      </c>
      <c r="BK222" s="229">
        <f>ROUND(I222*H222,0)</f>
        <v>0</v>
      </c>
      <c r="BL222" s="17" t="s">
        <v>136</v>
      </c>
      <c r="BM222" s="228" t="s">
        <v>617</v>
      </c>
    </row>
    <row r="223" spans="1:51" s="13" customFormat="1" ht="12">
      <c r="A223" s="13"/>
      <c r="B223" s="230"/>
      <c r="C223" s="231"/>
      <c r="D223" s="232" t="s">
        <v>138</v>
      </c>
      <c r="E223" s="233" t="s">
        <v>1</v>
      </c>
      <c r="F223" s="234" t="s">
        <v>615</v>
      </c>
      <c r="G223" s="231"/>
      <c r="H223" s="235">
        <v>24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138</v>
      </c>
      <c r="AU223" s="241" t="s">
        <v>83</v>
      </c>
      <c r="AV223" s="13" t="s">
        <v>83</v>
      </c>
      <c r="AW223" s="13" t="s">
        <v>31</v>
      </c>
      <c r="AX223" s="13" t="s">
        <v>74</v>
      </c>
      <c r="AY223" s="241" t="s">
        <v>129</v>
      </c>
    </row>
    <row r="224" spans="1:51" s="13" customFormat="1" ht="12">
      <c r="A224" s="13"/>
      <c r="B224" s="230"/>
      <c r="C224" s="231"/>
      <c r="D224" s="232" t="s">
        <v>138</v>
      </c>
      <c r="E224" s="233" t="s">
        <v>1</v>
      </c>
      <c r="F224" s="234" t="s">
        <v>616</v>
      </c>
      <c r="G224" s="231"/>
      <c r="H224" s="235">
        <v>10.5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138</v>
      </c>
      <c r="AU224" s="241" t="s">
        <v>83</v>
      </c>
      <c r="AV224" s="13" t="s">
        <v>83</v>
      </c>
      <c r="AW224" s="13" t="s">
        <v>31</v>
      </c>
      <c r="AX224" s="13" t="s">
        <v>74</v>
      </c>
      <c r="AY224" s="241" t="s">
        <v>129</v>
      </c>
    </row>
    <row r="225" spans="1:51" s="14" customFormat="1" ht="12">
      <c r="A225" s="14"/>
      <c r="B225" s="242"/>
      <c r="C225" s="243"/>
      <c r="D225" s="232" t="s">
        <v>138</v>
      </c>
      <c r="E225" s="244" t="s">
        <v>1</v>
      </c>
      <c r="F225" s="245" t="s">
        <v>145</v>
      </c>
      <c r="G225" s="243"/>
      <c r="H225" s="246">
        <v>34.5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138</v>
      </c>
      <c r="AU225" s="252" t="s">
        <v>83</v>
      </c>
      <c r="AV225" s="14" t="s">
        <v>136</v>
      </c>
      <c r="AW225" s="14" t="s">
        <v>31</v>
      </c>
      <c r="AX225" s="14" t="s">
        <v>8</v>
      </c>
      <c r="AY225" s="252" t="s">
        <v>129</v>
      </c>
    </row>
    <row r="226" spans="1:63" s="12" customFormat="1" ht="22.8" customHeight="1">
      <c r="A226" s="12"/>
      <c r="B226" s="202"/>
      <c r="C226" s="203"/>
      <c r="D226" s="204" t="s">
        <v>73</v>
      </c>
      <c r="E226" s="216" t="s">
        <v>461</v>
      </c>
      <c r="F226" s="216" t="s">
        <v>462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SUM(P227:P229)</f>
        <v>0</v>
      </c>
      <c r="Q226" s="210"/>
      <c r="R226" s="211">
        <f>SUM(R227:R229)</f>
        <v>0</v>
      </c>
      <c r="S226" s="210"/>
      <c r="T226" s="212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</v>
      </c>
      <c r="AT226" s="214" t="s">
        <v>73</v>
      </c>
      <c r="AU226" s="214" t="s">
        <v>8</v>
      </c>
      <c r="AY226" s="213" t="s">
        <v>129</v>
      </c>
      <c r="BK226" s="215">
        <f>SUM(BK227:BK229)</f>
        <v>0</v>
      </c>
    </row>
    <row r="227" spans="1:65" s="2" customFormat="1" ht="33" customHeight="1">
      <c r="A227" s="38"/>
      <c r="B227" s="39"/>
      <c r="C227" s="218" t="s">
        <v>343</v>
      </c>
      <c r="D227" s="218" t="s">
        <v>131</v>
      </c>
      <c r="E227" s="219" t="s">
        <v>464</v>
      </c>
      <c r="F227" s="220" t="s">
        <v>465</v>
      </c>
      <c r="G227" s="221" t="s">
        <v>182</v>
      </c>
      <c r="H227" s="222">
        <v>12.07</v>
      </c>
      <c r="I227" s="223"/>
      <c r="J227" s="222">
        <f>ROUND(I227*H227,0)</f>
        <v>0</v>
      </c>
      <c r="K227" s="220" t="s">
        <v>135</v>
      </c>
      <c r="L227" s="44"/>
      <c r="M227" s="224" t="s">
        <v>1</v>
      </c>
      <c r="N227" s="225" t="s">
        <v>39</v>
      </c>
      <c r="O227" s="91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8" t="s">
        <v>136</v>
      </c>
      <c r="AT227" s="228" t="s">
        <v>131</v>
      </c>
      <c r="AU227" s="228" t="s">
        <v>83</v>
      </c>
      <c r="AY227" s="17" t="s">
        <v>129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7" t="s">
        <v>8</v>
      </c>
      <c r="BK227" s="229">
        <f>ROUND(I227*H227,0)</f>
        <v>0</v>
      </c>
      <c r="BL227" s="17" t="s">
        <v>136</v>
      </c>
      <c r="BM227" s="228" t="s">
        <v>618</v>
      </c>
    </row>
    <row r="228" spans="1:65" s="2" customFormat="1" ht="24.15" customHeight="1">
      <c r="A228" s="38"/>
      <c r="B228" s="39"/>
      <c r="C228" s="218" t="s">
        <v>348</v>
      </c>
      <c r="D228" s="218" t="s">
        <v>131</v>
      </c>
      <c r="E228" s="219" t="s">
        <v>468</v>
      </c>
      <c r="F228" s="220" t="s">
        <v>469</v>
      </c>
      <c r="G228" s="221" t="s">
        <v>182</v>
      </c>
      <c r="H228" s="222">
        <v>48.28</v>
      </c>
      <c r="I228" s="223"/>
      <c r="J228" s="222">
        <f>ROUND(I228*H228,0)</f>
        <v>0</v>
      </c>
      <c r="K228" s="220" t="s">
        <v>135</v>
      </c>
      <c r="L228" s="44"/>
      <c r="M228" s="224" t="s">
        <v>1</v>
      </c>
      <c r="N228" s="225" t="s">
        <v>39</v>
      </c>
      <c r="O228" s="91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8" t="s">
        <v>136</v>
      </c>
      <c r="AT228" s="228" t="s">
        <v>131</v>
      </c>
      <c r="AU228" s="228" t="s">
        <v>83</v>
      </c>
      <c r="AY228" s="17" t="s">
        <v>129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7" t="s">
        <v>8</v>
      </c>
      <c r="BK228" s="229">
        <f>ROUND(I228*H228,0)</f>
        <v>0</v>
      </c>
      <c r="BL228" s="17" t="s">
        <v>136</v>
      </c>
      <c r="BM228" s="228" t="s">
        <v>619</v>
      </c>
    </row>
    <row r="229" spans="1:51" s="13" customFormat="1" ht="12">
      <c r="A229" s="13"/>
      <c r="B229" s="230"/>
      <c r="C229" s="231"/>
      <c r="D229" s="232" t="s">
        <v>138</v>
      </c>
      <c r="E229" s="231"/>
      <c r="F229" s="234" t="s">
        <v>620</v>
      </c>
      <c r="G229" s="231"/>
      <c r="H229" s="235">
        <v>48.28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138</v>
      </c>
      <c r="AU229" s="241" t="s">
        <v>83</v>
      </c>
      <c r="AV229" s="13" t="s">
        <v>83</v>
      </c>
      <c r="AW229" s="13" t="s">
        <v>4</v>
      </c>
      <c r="AX229" s="13" t="s">
        <v>8</v>
      </c>
      <c r="AY229" s="241" t="s">
        <v>129</v>
      </c>
    </row>
    <row r="230" spans="1:63" s="12" customFormat="1" ht="22.8" customHeight="1">
      <c r="A230" s="12"/>
      <c r="B230" s="202"/>
      <c r="C230" s="203"/>
      <c r="D230" s="204" t="s">
        <v>73</v>
      </c>
      <c r="E230" s="216" t="s">
        <v>472</v>
      </c>
      <c r="F230" s="216" t="s">
        <v>473</v>
      </c>
      <c r="G230" s="203"/>
      <c r="H230" s="203"/>
      <c r="I230" s="206"/>
      <c r="J230" s="217">
        <f>BK230</f>
        <v>0</v>
      </c>
      <c r="K230" s="203"/>
      <c r="L230" s="208"/>
      <c r="M230" s="209"/>
      <c r="N230" s="210"/>
      <c r="O230" s="210"/>
      <c r="P230" s="211">
        <f>P231</f>
        <v>0</v>
      </c>
      <c r="Q230" s="210"/>
      <c r="R230" s="211">
        <f>R231</f>
        <v>0</v>
      </c>
      <c r="S230" s="210"/>
      <c r="T230" s="212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8</v>
      </c>
      <c r="AT230" s="214" t="s">
        <v>73</v>
      </c>
      <c r="AU230" s="214" t="s">
        <v>8</v>
      </c>
      <c r="AY230" s="213" t="s">
        <v>129</v>
      </c>
      <c r="BK230" s="215">
        <f>BK231</f>
        <v>0</v>
      </c>
    </row>
    <row r="231" spans="1:65" s="2" customFormat="1" ht="24.15" customHeight="1">
      <c r="A231" s="38"/>
      <c r="B231" s="39"/>
      <c r="C231" s="218" t="s">
        <v>352</v>
      </c>
      <c r="D231" s="218" t="s">
        <v>131</v>
      </c>
      <c r="E231" s="219" t="s">
        <v>475</v>
      </c>
      <c r="F231" s="220" t="s">
        <v>476</v>
      </c>
      <c r="G231" s="221" t="s">
        <v>182</v>
      </c>
      <c r="H231" s="222">
        <v>4.29</v>
      </c>
      <c r="I231" s="223"/>
      <c r="J231" s="222">
        <f>ROUND(I231*H231,0)</f>
        <v>0</v>
      </c>
      <c r="K231" s="220" t="s">
        <v>135</v>
      </c>
      <c r="L231" s="44"/>
      <c r="M231" s="224" t="s">
        <v>1</v>
      </c>
      <c r="N231" s="225" t="s">
        <v>39</v>
      </c>
      <c r="O231" s="91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8" t="s">
        <v>136</v>
      </c>
      <c r="AT231" s="228" t="s">
        <v>131</v>
      </c>
      <c r="AU231" s="228" t="s">
        <v>83</v>
      </c>
      <c r="AY231" s="17" t="s">
        <v>129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7" t="s">
        <v>8</v>
      </c>
      <c r="BK231" s="229">
        <f>ROUND(I231*H231,0)</f>
        <v>0</v>
      </c>
      <c r="BL231" s="17" t="s">
        <v>136</v>
      </c>
      <c r="BM231" s="228" t="s">
        <v>621</v>
      </c>
    </row>
    <row r="232" spans="1:63" s="12" customFormat="1" ht="25.9" customHeight="1">
      <c r="A232" s="12"/>
      <c r="B232" s="202"/>
      <c r="C232" s="203"/>
      <c r="D232" s="204" t="s">
        <v>73</v>
      </c>
      <c r="E232" s="205" t="s">
        <v>478</v>
      </c>
      <c r="F232" s="205" t="s">
        <v>479</v>
      </c>
      <c r="G232" s="203"/>
      <c r="H232" s="203"/>
      <c r="I232" s="206"/>
      <c r="J232" s="207">
        <f>BK232</f>
        <v>0</v>
      </c>
      <c r="K232" s="203"/>
      <c r="L232" s="208"/>
      <c r="M232" s="209"/>
      <c r="N232" s="210"/>
      <c r="O232" s="210"/>
      <c r="P232" s="211">
        <f>P233+P238+P240+P242</f>
        <v>0</v>
      </c>
      <c r="Q232" s="210"/>
      <c r="R232" s="211">
        <f>R233+R238+R240+R242</f>
        <v>0</v>
      </c>
      <c r="S232" s="210"/>
      <c r="T232" s="212">
        <f>T233+T238+T240+T242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157</v>
      </c>
      <c r="AT232" s="214" t="s">
        <v>73</v>
      </c>
      <c r="AU232" s="214" t="s">
        <v>74</v>
      </c>
      <c r="AY232" s="213" t="s">
        <v>129</v>
      </c>
      <c r="BK232" s="215">
        <f>BK233+BK238+BK240+BK242</f>
        <v>0</v>
      </c>
    </row>
    <row r="233" spans="1:63" s="12" customFormat="1" ht="22.8" customHeight="1">
      <c r="A233" s="12"/>
      <c r="B233" s="202"/>
      <c r="C233" s="203"/>
      <c r="D233" s="204" t="s">
        <v>73</v>
      </c>
      <c r="E233" s="216" t="s">
        <v>480</v>
      </c>
      <c r="F233" s="216" t="s">
        <v>481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SUM(P234:P237)</f>
        <v>0</v>
      </c>
      <c r="Q233" s="210"/>
      <c r="R233" s="211">
        <f>SUM(R234:R237)</f>
        <v>0</v>
      </c>
      <c r="S233" s="210"/>
      <c r="T233" s="212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157</v>
      </c>
      <c r="AT233" s="214" t="s">
        <v>73</v>
      </c>
      <c r="AU233" s="214" t="s">
        <v>8</v>
      </c>
      <c r="AY233" s="213" t="s">
        <v>129</v>
      </c>
      <c r="BK233" s="215">
        <f>SUM(BK234:BK237)</f>
        <v>0</v>
      </c>
    </row>
    <row r="234" spans="1:65" s="2" customFormat="1" ht="16.5" customHeight="1">
      <c r="A234" s="38"/>
      <c r="B234" s="39"/>
      <c r="C234" s="218" t="s">
        <v>356</v>
      </c>
      <c r="D234" s="218" t="s">
        <v>131</v>
      </c>
      <c r="E234" s="219" t="s">
        <v>483</v>
      </c>
      <c r="F234" s="220" t="s">
        <v>484</v>
      </c>
      <c r="G234" s="221" t="s">
        <v>485</v>
      </c>
      <c r="H234" s="222">
        <v>1</v>
      </c>
      <c r="I234" s="223"/>
      <c r="J234" s="222">
        <f>ROUND(I234*H234,0)</f>
        <v>0</v>
      </c>
      <c r="K234" s="220" t="s">
        <v>486</v>
      </c>
      <c r="L234" s="44"/>
      <c r="M234" s="224" t="s">
        <v>1</v>
      </c>
      <c r="N234" s="225" t="s">
        <v>39</v>
      </c>
      <c r="O234" s="91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8" t="s">
        <v>487</v>
      </c>
      <c r="AT234" s="228" t="s">
        <v>131</v>
      </c>
      <c r="AU234" s="228" t="s">
        <v>83</v>
      </c>
      <c r="AY234" s="17" t="s">
        <v>129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7" t="s">
        <v>8</v>
      </c>
      <c r="BK234" s="229">
        <f>ROUND(I234*H234,0)</f>
        <v>0</v>
      </c>
      <c r="BL234" s="17" t="s">
        <v>487</v>
      </c>
      <c r="BM234" s="228" t="s">
        <v>622</v>
      </c>
    </row>
    <row r="235" spans="1:65" s="2" customFormat="1" ht="16.5" customHeight="1">
      <c r="A235" s="38"/>
      <c r="B235" s="39"/>
      <c r="C235" s="218" t="s">
        <v>360</v>
      </c>
      <c r="D235" s="218" t="s">
        <v>131</v>
      </c>
      <c r="E235" s="219" t="s">
        <v>490</v>
      </c>
      <c r="F235" s="220" t="s">
        <v>491</v>
      </c>
      <c r="G235" s="221" t="s">
        <v>485</v>
      </c>
      <c r="H235" s="222">
        <v>1</v>
      </c>
      <c r="I235" s="223"/>
      <c r="J235" s="222">
        <f>ROUND(I235*H235,0)</f>
        <v>0</v>
      </c>
      <c r="K235" s="220" t="s">
        <v>486</v>
      </c>
      <c r="L235" s="44"/>
      <c r="M235" s="224" t="s">
        <v>1</v>
      </c>
      <c r="N235" s="225" t="s">
        <v>39</v>
      </c>
      <c r="O235" s="91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8" t="s">
        <v>487</v>
      </c>
      <c r="AT235" s="228" t="s">
        <v>131</v>
      </c>
      <c r="AU235" s="228" t="s">
        <v>83</v>
      </c>
      <c r="AY235" s="17" t="s">
        <v>129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7" t="s">
        <v>8</v>
      </c>
      <c r="BK235" s="229">
        <f>ROUND(I235*H235,0)</f>
        <v>0</v>
      </c>
      <c r="BL235" s="17" t="s">
        <v>487</v>
      </c>
      <c r="BM235" s="228" t="s">
        <v>623</v>
      </c>
    </row>
    <row r="236" spans="1:65" s="2" customFormat="1" ht="16.5" customHeight="1">
      <c r="A236" s="38"/>
      <c r="B236" s="39"/>
      <c r="C236" s="218" t="s">
        <v>365</v>
      </c>
      <c r="D236" s="218" t="s">
        <v>131</v>
      </c>
      <c r="E236" s="219" t="s">
        <v>494</v>
      </c>
      <c r="F236" s="220" t="s">
        <v>495</v>
      </c>
      <c r="G236" s="221" t="s">
        <v>485</v>
      </c>
      <c r="H236" s="222">
        <v>1</v>
      </c>
      <c r="I236" s="223"/>
      <c r="J236" s="222">
        <f>ROUND(I236*H236,0)</f>
        <v>0</v>
      </c>
      <c r="K236" s="220" t="s">
        <v>486</v>
      </c>
      <c r="L236" s="44"/>
      <c r="M236" s="224" t="s">
        <v>1</v>
      </c>
      <c r="N236" s="225" t="s">
        <v>39</v>
      </c>
      <c r="O236" s="91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8" t="s">
        <v>487</v>
      </c>
      <c r="AT236" s="228" t="s">
        <v>131</v>
      </c>
      <c r="AU236" s="228" t="s">
        <v>83</v>
      </c>
      <c r="AY236" s="17" t="s">
        <v>129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7" t="s">
        <v>8</v>
      </c>
      <c r="BK236" s="229">
        <f>ROUND(I236*H236,0)</f>
        <v>0</v>
      </c>
      <c r="BL236" s="17" t="s">
        <v>487</v>
      </c>
      <c r="BM236" s="228" t="s">
        <v>624</v>
      </c>
    </row>
    <row r="237" spans="1:65" s="2" customFormat="1" ht="16.5" customHeight="1">
      <c r="A237" s="38"/>
      <c r="B237" s="39"/>
      <c r="C237" s="218" t="s">
        <v>370</v>
      </c>
      <c r="D237" s="218" t="s">
        <v>131</v>
      </c>
      <c r="E237" s="219" t="s">
        <v>498</v>
      </c>
      <c r="F237" s="220" t="s">
        <v>499</v>
      </c>
      <c r="G237" s="221" t="s">
        <v>485</v>
      </c>
      <c r="H237" s="222">
        <v>1</v>
      </c>
      <c r="I237" s="223"/>
      <c r="J237" s="222">
        <f>ROUND(I237*H237,0)</f>
        <v>0</v>
      </c>
      <c r="K237" s="220" t="s">
        <v>486</v>
      </c>
      <c r="L237" s="44"/>
      <c r="M237" s="224" t="s">
        <v>1</v>
      </c>
      <c r="N237" s="225" t="s">
        <v>39</v>
      </c>
      <c r="O237" s="91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8" t="s">
        <v>487</v>
      </c>
      <c r="AT237" s="228" t="s">
        <v>131</v>
      </c>
      <c r="AU237" s="228" t="s">
        <v>83</v>
      </c>
      <c r="AY237" s="17" t="s">
        <v>129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7" t="s">
        <v>8</v>
      </c>
      <c r="BK237" s="229">
        <f>ROUND(I237*H237,0)</f>
        <v>0</v>
      </c>
      <c r="BL237" s="17" t="s">
        <v>487</v>
      </c>
      <c r="BM237" s="228" t="s">
        <v>625</v>
      </c>
    </row>
    <row r="238" spans="1:63" s="12" customFormat="1" ht="22.8" customHeight="1">
      <c r="A238" s="12"/>
      <c r="B238" s="202"/>
      <c r="C238" s="203"/>
      <c r="D238" s="204" t="s">
        <v>73</v>
      </c>
      <c r="E238" s="216" t="s">
        <v>501</v>
      </c>
      <c r="F238" s="216" t="s">
        <v>502</v>
      </c>
      <c r="G238" s="203"/>
      <c r="H238" s="203"/>
      <c r="I238" s="206"/>
      <c r="J238" s="217">
        <f>BK238</f>
        <v>0</v>
      </c>
      <c r="K238" s="203"/>
      <c r="L238" s="208"/>
      <c r="M238" s="209"/>
      <c r="N238" s="210"/>
      <c r="O238" s="210"/>
      <c r="P238" s="211">
        <f>P239</f>
        <v>0</v>
      </c>
      <c r="Q238" s="210"/>
      <c r="R238" s="211">
        <f>R239</f>
        <v>0</v>
      </c>
      <c r="S238" s="210"/>
      <c r="T238" s="212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157</v>
      </c>
      <c r="AT238" s="214" t="s">
        <v>73</v>
      </c>
      <c r="AU238" s="214" t="s">
        <v>8</v>
      </c>
      <c r="AY238" s="213" t="s">
        <v>129</v>
      </c>
      <c r="BK238" s="215">
        <f>BK239</f>
        <v>0</v>
      </c>
    </row>
    <row r="239" spans="1:65" s="2" customFormat="1" ht="16.5" customHeight="1">
      <c r="A239" s="38"/>
      <c r="B239" s="39"/>
      <c r="C239" s="218" t="s">
        <v>382</v>
      </c>
      <c r="D239" s="218" t="s">
        <v>131</v>
      </c>
      <c r="E239" s="219" t="s">
        <v>504</v>
      </c>
      <c r="F239" s="220" t="s">
        <v>505</v>
      </c>
      <c r="G239" s="221" t="s">
        <v>485</v>
      </c>
      <c r="H239" s="222">
        <v>1</v>
      </c>
      <c r="I239" s="223"/>
      <c r="J239" s="222">
        <f>ROUND(I239*H239,0)</f>
        <v>0</v>
      </c>
      <c r="K239" s="220" t="s">
        <v>486</v>
      </c>
      <c r="L239" s="44"/>
      <c r="M239" s="224" t="s">
        <v>1</v>
      </c>
      <c r="N239" s="225" t="s">
        <v>39</v>
      </c>
      <c r="O239" s="91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8" t="s">
        <v>487</v>
      </c>
      <c r="AT239" s="228" t="s">
        <v>131</v>
      </c>
      <c r="AU239" s="228" t="s">
        <v>83</v>
      </c>
      <c r="AY239" s="17" t="s">
        <v>129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</v>
      </c>
      <c r="BK239" s="229">
        <f>ROUND(I239*H239,0)</f>
        <v>0</v>
      </c>
      <c r="BL239" s="17" t="s">
        <v>487</v>
      </c>
      <c r="BM239" s="228" t="s">
        <v>626</v>
      </c>
    </row>
    <row r="240" spans="1:63" s="12" customFormat="1" ht="22.8" customHeight="1">
      <c r="A240" s="12"/>
      <c r="B240" s="202"/>
      <c r="C240" s="203"/>
      <c r="D240" s="204" t="s">
        <v>73</v>
      </c>
      <c r="E240" s="216" t="s">
        <v>507</v>
      </c>
      <c r="F240" s="216" t="s">
        <v>508</v>
      </c>
      <c r="G240" s="203"/>
      <c r="H240" s="203"/>
      <c r="I240" s="206"/>
      <c r="J240" s="217">
        <f>BK240</f>
        <v>0</v>
      </c>
      <c r="K240" s="203"/>
      <c r="L240" s="208"/>
      <c r="M240" s="209"/>
      <c r="N240" s="210"/>
      <c r="O240" s="210"/>
      <c r="P240" s="211">
        <f>P241</f>
        <v>0</v>
      </c>
      <c r="Q240" s="210"/>
      <c r="R240" s="211">
        <f>R241</f>
        <v>0</v>
      </c>
      <c r="S240" s="210"/>
      <c r="T240" s="212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3" t="s">
        <v>157</v>
      </c>
      <c r="AT240" s="214" t="s">
        <v>73</v>
      </c>
      <c r="AU240" s="214" t="s">
        <v>8</v>
      </c>
      <c r="AY240" s="213" t="s">
        <v>129</v>
      </c>
      <c r="BK240" s="215">
        <f>BK241</f>
        <v>0</v>
      </c>
    </row>
    <row r="241" spans="1:65" s="2" customFormat="1" ht="16.5" customHeight="1">
      <c r="A241" s="38"/>
      <c r="B241" s="39"/>
      <c r="C241" s="218" t="s">
        <v>394</v>
      </c>
      <c r="D241" s="218" t="s">
        <v>131</v>
      </c>
      <c r="E241" s="219" t="s">
        <v>510</v>
      </c>
      <c r="F241" s="220" t="s">
        <v>511</v>
      </c>
      <c r="G241" s="221" t="s">
        <v>280</v>
      </c>
      <c r="H241" s="222">
        <v>1</v>
      </c>
      <c r="I241" s="223"/>
      <c r="J241" s="222">
        <f>ROUND(I241*H241,0)</f>
        <v>0</v>
      </c>
      <c r="K241" s="220" t="s">
        <v>135</v>
      </c>
      <c r="L241" s="44"/>
      <c r="M241" s="224" t="s">
        <v>1</v>
      </c>
      <c r="N241" s="225" t="s">
        <v>39</v>
      </c>
      <c r="O241" s="91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8" t="s">
        <v>487</v>
      </c>
      <c r="AT241" s="228" t="s">
        <v>131</v>
      </c>
      <c r="AU241" s="228" t="s">
        <v>83</v>
      </c>
      <c r="AY241" s="17" t="s">
        <v>129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7" t="s">
        <v>8</v>
      </c>
      <c r="BK241" s="229">
        <f>ROUND(I241*H241,0)</f>
        <v>0</v>
      </c>
      <c r="BL241" s="17" t="s">
        <v>487</v>
      </c>
      <c r="BM241" s="228" t="s">
        <v>627</v>
      </c>
    </row>
    <row r="242" spans="1:63" s="12" customFormat="1" ht="22.8" customHeight="1">
      <c r="A242" s="12"/>
      <c r="B242" s="202"/>
      <c r="C242" s="203"/>
      <c r="D242" s="204" t="s">
        <v>73</v>
      </c>
      <c r="E242" s="216" t="s">
        <v>513</v>
      </c>
      <c r="F242" s="216" t="s">
        <v>514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P243</f>
        <v>0</v>
      </c>
      <c r="Q242" s="210"/>
      <c r="R242" s="211">
        <f>R243</f>
        <v>0</v>
      </c>
      <c r="S242" s="210"/>
      <c r="T242" s="212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157</v>
      </c>
      <c r="AT242" s="214" t="s">
        <v>73</v>
      </c>
      <c r="AU242" s="214" t="s">
        <v>8</v>
      </c>
      <c r="AY242" s="213" t="s">
        <v>129</v>
      </c>
      <c r="BK242" s="215">
        <f>BK243</f>
        <v>0</v>
      </c>
    </row>
    <row r="243" spans="1:65" s="2" customFormat="1" ht="24.15" customHeight="1">
      <c r="A243" s="38"/>
      <c r="B243" s="39"/>
      <c r="C243" s="218" t="s">
        <v>398</v>
      </c>
      <c r="D243" s="218" t="s">
        <v>131</v>
      </c>
      <c r="E243" s="219" t="s">
        <v>516</v>
      </c>
      <c r="F243" s="220" t="s">
        <v>517</v>
      </c>
      <c r="G243" s="221" t="s">
        <v>485</v>
      </c>
      <c r="H243" s="222">
        <v>1</v>
      </c>
      <c r="I243" s="223"/>
      <c r="J243" s="222">
        <f>ROUND(I243*H243,0)</f>
        <v>0</v>
      </c>
      <c r="K243" s="220" t="s">
        <v>486</v>
      </c>
      <c r="L243" s="44"/>
      <c r="M243" s="272" t="s">
        <v>1</v>
      </c>
      <c r="N243" s="273" t="s">
        <v>39</v>
      </c>
      <c r="O243" s="274"/>
      <c r="P243" s="275">
        <f>O243*H243</f>
        <v>0</v>
      </c>
      <c r="Q243" s="275">
        <v>0</v>
      </c>
      <c r="R243" s="275">
        <f>Q243*H243</f>
        <v>0</v>
      </c>
      <c r="S243" s="275">
        <v>0</v>
      </c>
      <c r="T243" s="27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8" t="s">
        <v>487</v>
      </c>
      <c r="AT243" s="228" t="s">
        <v>131</v>
      </c>
      <c r="AU243" s="228" t="s">
        <v>83</v>
      </c>
      <c r="AY243" s="17" t="s">
        <v>129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7" t="s">
        <v>8</v>
      </c>
      <c r="BK243" s="229">
        <f>ROUND(I243*H243,0)</f>
        <v>0</v>
      </c>
      <c r="BL243" s="17" t="s">
        <v>487</v>
      </c>
      <c r="BM243" s="228" t="s">
        <v>628</v>
      </c>
    </row>
    <row r="244" spans="1:31" s="2" customFormat="1" ht="6.95" customHeight="1">
      <c r="A244" s="38"/>
      <c r="B244" s="66"/>
      <c r="C244" s="67"/>
      <c r="D244" s="67"/>
      <c r="E244" s="67"/>
      <c r="F244" s="67"/>
      <c r="G244" s="67"/>
      <c r="H244" s="67"/>
      <c r="I244" s="67"/>
      <c r="J244" s="67"/>
      <c r="K244" s="67"/>
      <c r="L244" s="44"/>
      <c r="M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</sheetData>
  <sheetProtection password="CC35" sheet="1" objects="1" scenarios="1" formatColumns="0" formatRows="0" autoFilter="0"/>
  <autoFilter ref="C128:K24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93</v>
      </c>
      <c r="L4" s="20"/>
      <c r="M4" s="139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Vrchlabí, oprava vodovodu v ulici Pražská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629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38</v>
      </c>
      <c r="E33" s="140" t="s">
        <v>39</v>
      </c>
      <c r="F33" s="154">
        <f>ROUND((SUM(BE129:BE212)),2)</f>
        <v>0</v>
      </c>
      <c r="G33" s="38"/>
      <c r="H33" s="38"/>
      <c r="I33" s="155">
        <v>0.21</v>
      </c>
      <c r="J33" s="154">
        <f>ROUND(((SUM(BE129:BE212))*I33),2)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40</v>
      </c>
      <c r="F34" s="154">
        <f>ROUND((SUM(BF129:BF212)),2)</f>
        <v>0</v>
      </c>
      <c r="G34" s="38"/>
      <c r="H34" s="38"/>
      <c r="I34" s="155">
        <v>0.15</v>
      </c>
      <c r="J34" s="154">
        <f>ROUND(((SUM(BF129:BF212))*I34),2)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ROUND((SUM(BG129:BG212)),2)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ROUND((SUM(BH129:BH212)),2)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ROUND((SUM(BI129:BI212)),2)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Vrchlabí, oprava vodovodu v ulici Pražská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SO-03 - Pražská 1. etapa, Bělopotocká km 0,0102-0,033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J159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J166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J177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J190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J195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J199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J201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J202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J207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J209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J211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Vrchlabí, oprava vodovodu v ulici Pražská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SO-03 - Pražská 1. etapa, Bělopotocká km 0,0102-0,033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12. 1. 2022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115</v>
      </c>
      <c r="D128" s="194" t="s">
        <v>59</v>
      </c>
      <c r="E128" s="194" t="s">
        <v>55</v>
      </c>
      <c r="F128" s="194" t="s">
        <v>56</v>
      </c>
      <c r="G128" s="194" t="s">
        <v>116</v>
      </c>
      <c r="H128" s="194" t="s">
        <v>117</v>
      </c>
      <c r="I128" s="194" t="s">
        <v>118</v>
      </c>
      <c r="J128" s="194" t="s">
        <v>98</v>
      </c>
      <c r="K128" s="195" t="s">
        <v>119</v>
      </c>
      <c r="L128" s="196"/>
      <c r="M128" s="100" t="s">
        <v>1</v>
      </c>
      <c r="N128" s="101" t="s">
        <v>38</v>
      </c>
      <c r="O128" s="101" t="s">
        <v>120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2" t="s">
        <v>125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126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P130+P201</f>
        <v>0</v>
      </c>
      <c r="Q129" s="104"/>
      <c r="R129" s="199">
        <f>R130+R201</f>
        <v>1.3408008740000001</v>
      </c>
      <c r="S129" s="104"/>
      <c r="T129" s="200">
        <f>T130+T201</f>
        <v>29.635399999999997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100</v>
      </c>
      <c r="BK129" s="201">
        <f>BK130+BK201</f>
        <v>0</v>
      </c>
    </row>
    <row r="130" spans="1:63" s="12" customFormat="1" ht="25.9" customHeight="1">
      <c r="A130" s="12"/>
      <c r="B130" s="202"/>
      <c r="C130" s="203"/>
      <c r="D130" s="204" t="s">
        <v>73</v>
      </c>
      <c r="E130" s="205" t="s">
        <v>127</v>
      </c>
      <c r="F130" s="205" t="s">
        <v>128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P131+P159+P166+P177+P190+P195+P199</f>
        <v>0</v>
      </c>
      <c r="Q130" s="210"/>
      <c r="R130" s="211">
        <f>R131+R159+R166+R177+R190+R195+R199</f>
        <v>1.3408008740000001</v>
      </c>
      <c r="S130" s="210"/>
      <c r="T130" s="212">
        <f>T131+T159+T166+T177+T190+T195+T199</f>
        <v>29.635399999999997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</v>
      </c>
      <c r="AT130" s="214" t="s">
        <v>73</v>
      </c>
      <c r="AU130" s="214" t="s">
        <v>74</v>
      </c>
      <c r="AY130" s="213" t="s">
        <v>129</v>
      </c>
      <c r="BK130" s="215">
        <f>BK131+BK159+BK166+BK177+BK190+BK195+BK199</f>
        <v>0</v>
      </c>
    </row>
    <row r="131" spans="1:63" s="12" customFormat="1" ht="22.8" customHeight="1">
      <c r="A131" s="12"/>
      <c r="B131" s="202"/>
      <c r="C131" s="203"/>
      <c r="D131" s="204" t="s">
        <v>73</v>
      </c>
      <c r="E131" s="216" t="s">
        <v>8</v>
      </c>
      <c r="F131" s="216" t="s">
        <v>130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SUM(P132:P158)</f>
        <v>0</v>
      </c>
      <c r="Q131" s="210"/>
      <c r="R131" s="211">
        <f>SUM(R132:R158)</f>
        <v>0.055812351999999996</v>
      </c>
      <c r="S131" s="210"/>
      <c r="T131" s="212">
        <f>SUM(T132:T158)</f>
        <v>29.6194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</v>
      </c>
      <c r="AT131" s="214" t="s">
        <v>73</v>
      </c>
      <c r="AU131" s="214" t="s">
        <v>8</v>
      </c>
      <c r="AY131" s="213" t="s">
        <v>129</v>
      </c>
      <c r="BK131" s="215">
        <f>SUM(BK132:BK158)</f>
        <v>0</v>
      </c>
    </row>
    <row r="132" spans="1:65" s="2" customFormat="1" ht="24.15" customHeight="1">
      <c r="A132" s="38"/>
      <c r="B132" s="39"/>
      <c r="C132" s="218" t="s">
        <v>8</v>
      </c>
      <c r="D132" s="218" t="s">
        <v>131</v>
      </c>
      <c r="E132" s="219" t="s">
        <v>140</v>
      </c>
      <c r="F132" s="220" t="s">
        <v>141</v>
      </c>
      <c r="G132" s="221" t="s">
        <v>134</v>
      </c>
      <c r="H132" s="222">
        <v>18.4</v>
      </c>
      <c r="I132" s="223"/>
      <c r="J132" s="222">
        <f>ROUND(I132*H132,0)</f>
        <v>0</v>
      </c>
      <c r="K132" s="220" t="s">
        <v>135</v>
      </c>
      <c r="L132" s="44"/>
      <c r="M132" s="224" t="s">
        <v>1</v>
      </c>
      <c r="N132" s="225" t="s">
        <v>39</v>
      </c>
      <c r="O132" s="91"/>
      <c r="P132" s="226">
        <f>O132*H132</f>
        <v>0</v>
      </c>
      <c r="Q132" s="226">
        <v>0</v>
      </c>
      <c r="R132" s="226">
        <f>Q132*H132</f>
        <v>0</v>
      </c>
      <c r="S132" s="226">
        <v>0.316</v>
      </c>
      <c r="T132" s="227">
        <f>S132*H132</f>
        <v>5.8144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136</v>
      </c>
      <c r="AT132" s="228" t="s">
        <v>131</v>
      </c>
      <c r="AU132" s="228" t="s">
        <v>83</v>
      </c>
      <c r="AY132" s="17" t="s">
        <v>129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</v>
      </c>
      <c r="BK132" s="229">
        <f>ROUND(I132*H132,0)</f>
        <v>0</v>
      </c>
      <c r="BL132" s="17" t="s">
        <v>136</v>
      </c>
      <c r="BM132" s="228" t="s">
        <v>630</v>
      </c>
    </row>
    <row r="133" spans="1:51" s="13" customFormat="1" ht="12">
      <c r="A133" s="13"/>
      <c r="B133" s="230"/>
      <c r="C133" s="231"/>
      <c r="D133" s="232" t="s">
        <v>138</v>
      </c>
      <c r="E133" s="233" t="s">
        <v>1</v>
      </c>
      <c r="F133" s="234" t="s">
        <v>631</v>
      </c>
      <c r="G133" s="231"/>
      <c r="H133" s="235">
        <v>18.4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138</v>
      </c>
      <c r="AU133" s="241" t="s">
        <v>83</v>
      </c>
      <c r="AV133" s="13" t="s">
        <v>83</v>
      </c>
      <c r="AW133" s="13" t="s">
        <v>31</v>
      </c>
      <c r="AX133" s="13" t="s">
        <v>8</v>
      </c>
      <c r="AY133" s="241" t="s">
        <v>129</v>
      </c>
    </row>
    <row r="134" spans="1:65" s="2" customFormat="1" ht="33" customHeight="1">
      <c r="A134" s="38"/>
      <c r="B134" s="39"/>
      <c r="C134" s="218" t="s">
        <v>83</v>
      </c>
      <c r="D134" s="218" t="s">
        <v>131</v>
      </c>
      <c r="E134" s="219" t="s">
        <v>147</v>
      </c>
      <c r="F134" s="220" t="s">
        <v>148</v>
      </c>
      <c r="G134" s="221" t="s">
        <v>134</v>
      </c>
      <c r="H134" s="222">
        <v>207</v>
      </c>
      <c r="I134" s="223"/>
      <c r="J134" s="222">
        <f>ROUND(I134*H134,0)</f>
        <v>0</v>
      </c>
      <c r="K134" s="220" t="s">
        <v>135</v>
      </c>
      <c r="L134" s="44"/>
      <c r="M134" s="224" t="s">
        <v>1</v>
      </c>
      <c r="N134" s="225" t="s">
        <v>39</v>
      </c>
      <c r="O134" s="91"/>
      <c r="P134" s="226">
        <f>O134*H134</f>
        <v>0</v>
      </c>
      <c r="Q134" s="226">
        <v>5E-05</v>
      </c>
      <c r="R134" s="226">
        <f>Q134*H134</f>
        <v>0.01035</v>
      </c>
      <c r="S134" s="226">
        <v>0.115</v>
      </c>
      <c r="T134" s="227">
        <f>S134*H134</f>
        <v>23.805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136</v>
      </c>
      <c r="AT134" s="228" t="s">
        <v>131</v>
      </c>
      <c r="AU134" s="228" t="s">
        <v>83</v>
      </c>
      <c r="AY134" s="17" t="s">
        <v>129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</v>
      </c>
      <c r="BK134" s="229">
        <f>ROUND(I134*H134,0)</f>
        <v>0</v>
      </c>
      <c r="BL134" s="17" t="s">
        <v>136</v>
      </c>
      <c r="BM134" s="228" t="s">
        <v>632</v>
      </c>
    </row>
    <row r="135" spans="1:51" s="13" customFormat="1" ht="12">
      <c r="A135" s="13"/>
      <c r="B135" s="230"/>
      <c r="C135" s="231"/>
      <c r="D135" s="232" t="s">
        <v>138</v>
      </c>
      <c r="E135" s="233" t="s">
        <v>1</v>
      </c>
      <c r="F135" s="234" t="s">
        <v>633</v>
      </c>
      <c r="G135" s="231"/>
      <c r="H135" s="235">
        <v>46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138</v>
      </c>
      <c r="AU135" s="241" t="s">
        <v>83</v>
      </c>
      <c r="AV135" s="13" t="s">
        <v>83</v>
      </c>
      <c r="AW135" s="13" t="s">
        <v>31</v>
      </c>
      <c r="AX135" s="13" t="s">
        <v>74</v>
      </c>
      <c r="AY135" s="241" t="s">
        <v>129</v>
      </c>
    </row>
    <row r="136" spans="1:51" s="13" customFormat="1" ht="12">
      <c r="A136" s="13"/>
      <c r="B136" s="230"/>
      <c r="C136" s="231"/>
      <c r="D136" s="232" t="s">
        <v>138</v>
      </c>
      <c r="E136" s="233" t="s">
        <v>1</v>
      </c>
      <c r="F136" s="234" t="s">
        <v>634</v>
      </c>
      <c r="G136" s="231"/>
      <c r="H136" s="235">
        <v>161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138</v>
      </c>
      <c r="AU136" s="241" t="s">
        <v>83</v>
      </c>
      <c r="AV136" s="13" t="s">
        <v>83</v>
      </c>
      <c r="AW136" s="13" t="s">
        <v>31</v>
      </c>
      <c r="AX136" s="13" t="s">
        <v>74</v>
      </c>
      <c r="AY136" s="241" t="s">
        <v>129</v>
      </c>
    </row>
    <row r="137" spans="1:51" s="14" customFormat="1" ht="12">
      <c r="A137" s="14"/>
      <c r="B137" s="242"/>
      <c r="C137" s="243"/>
      <c r="D137" s="232" t="s">
        <v>138</v>
      </c>
      <c r="E137" s="244" t="s">
        <v>1</v>
      </c>
      <c r="F137" s="245" t="s">
        <v>145</v>
      </c>
      <c r="G137" s="243"/>
      <c r="H137" s="246">
        <v>207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138</v>
      </c>
      <c r="AU137" s="252" t="s">
        <v>83</v>
      </c>
      <c r="AV137" s="14" t="s">
        <v>136</v>
      </c>
      <c r="AW137" s="14" t="s">
        <v>31</v>
      </c>
      <c r="AX137" s="14" t="s">
        <v>8</v>
      </c>
      <c r="AY137" s="252" t="s">
        <v>129</v>
      </c>
    </row>
    <row r="138" spans="1:65" s="2" customFormat="1" ht="24.15" customHeight="1">
      <c r="A138" s="38"/>
      <c r="B138" s="39"/>
      <c r="C138" s="218" t="s">
        <v>146</v>
      </c>
      <c r="D138" s="218" t="s">
        <v>131</v>
      </c>
      <c r="E138" s="219" t="s">
        <v>153</v>
      </c>
      <c r="F138" s="220" t="s">
        <v>154</v>
      </c>
      <c r="G138" s="221" t="s">
        <v>155</v>
      </c>
      <c r="H138" s="222">
        <v>31.28</v>
      </c>
      <c r="I138" s="223"/>
      <c r="J138" s="222">
        <f>ROUND(I138*H138,0)</f>
        <v>0</v>
      </c>
      <c r="K138" s="220" t="s">
        <v>135</v>
      </c>
      <c r="L138" s="44"/>
      <c r="M138" s="224" t="s">
        <v>1</v>
      </c>
      <c r="N138" s="225" t="s">
        <v>39</v>
      </c>
      <c r="O138" s="91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136</v>
      </c>
      <c r="AT138" s="228" t="s">
        <v>131</v>
      </c>
      <c r="AU138" s="228" t="s">
        <v>83</v>
      </c>
      <c r="AY138" s="17" t="s">
        <v>129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</v>
      </c>
      <c r="BK138" s="229">
        <f>ROUND(I138*H138,0)</f>
        <v>0</v>
      </c>
      <c r="BL138" s="17" t="s">
        <v>136</v>
      </c>
      <c r="BM138" s="228" t="s">
        <v>635</v>
      </c>
    </row>
    <row r="139" spans="1:65" s="2" customFormat="1" ht="33" customHeight="1">
      <c r="A139" s="38"/>
      <c r="B139" s="39"/>
      <c r="C139" s="218" t="s">
        <v>136</v>
      </c>
      <c r="D139" s="218" t="s">
        <v>131</v>
      </c>
      <c r="E139" s="219" t="s">
        <v>158</v>
      </c>
      <c r="F139" s="220" t="s">
        <v>159</v>
      </c>
      <c r="G139" s="221" t="s">
        <v>155</v>
      </c>
      <c r="H139" s="222">
        <v>31.28</v>
      </c>
      <c r="I139" s="223"/>
      <c r="J139" s="222">
        <f>ROUND(I139*H139,0)</f>
        <v>0</v>
      </c>
      <c r="K139" s="220" t="s">
        <v>135</v>
      </c>
      <c r="L139" s="44"/>
      <c r="M139" s="224" t="s">
        <v>1</v>
      </c>
      <c r="N139" s="225" t="s">
        <v>39</v>
      </c>
      <c r="O139" s="91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8" t="s">
        <v>136</v>
      </c>
      <c r="AT139" s="228" t="s">
        <v>131</v>
      </c>
      <c r="AU139" s="228" t="s">
        <v>83</v>
      </c>
      <c r="AY139" s="17" t="s">
        <v>129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7" t="s">
        <v>8</v>
      </c>
      <c r="BK139" s="229">
        <f>ROUND(I139*H139,0)</f>
        <v>0</v>
      </c>
      <c r="BL139" s="17" t="s">
        <v>136</v>
      </c>
      <c r="BM139" s="228" t="s">
        <v>636</v>
      </c>
    </row>
    <row r="140" spans="1:51" s="15" customFormat="1" ht="12">
      <c r="A140" s="15"/>
      <c r="B140" s="253"/>
      <c r="C140" s="254"/>
      <c r="D140" s="232" t="s">
        <v>138</v>
      </c>
      <c r="E140" s="255" t="s">
        <v>1</v>
      </c>
      <c r="F140" s="256" t="s">
        <v>161</v>
      </c>
      <c r="G140" s="254"/>
      <c r="H140" s="255" t="s">
        <v>1</v>
      </c>
      <c r="I140" s="257"/>
      <c r="J140" s="254"/>
      <c r="K140" s="254"/>
      <c r="L140" s="258"/>
      <c r="M140" s="259"/>
      <c r="N140" s="260"/>
      <c r="O140" s="260"/>
      <c r="P140" s="260"/>
      <c r="Q140" s="260"/>
      <c r="R140" s="260"/>
      <c r="S140" s="260"/>
      <c r="T140" s="26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2" t="s">
        <v>138</v>
      </c>
      <c r="AU140" s="262" t="s">
        <v>83</v>
      </c>
      <c r="AV140" s="15" t="s">
        <v>8</v>
      </c>
      <c r="AW140" s="15" t="s">
        <v>31</v>
      </c>
      <c r="AX140" s="15" t="s">
        <v>74</v>
      </c>
      <c r="AY140" s="262" t="s">
        <v>129</v>
      </c>
    </row>
    <row r="141" spans="1:51" s="13" customFormat="1" ht="12">
      <c r="A141" s="13"/>
      <c r="B141" s="230"/>
      <c r="C141" s="231"/>
      <c r="D141" s="232" t="s">
        <v>138</v>
      </c>
      <c r="E141" s="233" t="s">
        <v>1</v>
      </c>
      <c r="F141" s="234" t="s">
        <v>637</v>
      </c>
      <c r="G141" s="231"/>
      <c r="H141" s="235">
        <v>31.28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138</v>
      </c>
      <c r="AU141" s="241" t="s">
        <v>83</v>
      </c>
      <c r="AV141" s="13" t="s">
        <v>83</v>
      </c>
      <c r="AW141" s="13" t="s">
        <v>31</v>
      </c>
      <c r="AX141" s="13" t="s">
        <v>8</v>
      </c>
      <c r="AY141" s="241" t="s">
        <v>129</v>
      </c>
    </row>
    <row r="142" spans="1:65" s="2" customFormat="1" ht="21.75" customHeight="1">
      <c r="A142" s="38"/>
      <c r="B142" s="39"/>
      <c r="C142" s="218" t="s">
        <v>157</v>
      </c>
      <c r="D142" s="218" t="s">
        <v>131</v>
      </c>
      <c r="E142" s="219" t="s">
        <v>165</v>
      </c>
      <c r="F142" s="220" t="s">
        <v>166</v>
      </c>
      <c r="G142" s="221" t="s">
        <v>134</v>
      </c>
      <c r="H142" s="222">
        <v>78.2</v>
      </c>
      <c r="I142" s="223"/>
      <c r="J142" s="222">
        <f>ROUND(I142*H142,0)</f>
        <v>0</v>
      </c>
      <c r="K142" s="220" t="s">
        <v>135</v>
      </c>
      <c r="L142" s="44"/>
      <c r="M142" s="224" t="s">
        <v>1</v>
      </c>
      <c r="N142" s="225" t="s">
        <v>39</v>
      </c>
      <c r="O142" s="91"/>
      <c r="P142" s="226">
        <f>O142*H142</f>
        <v>0</v>
      </c>
      <c r="Q142" s="226">
        <v>0.00058136</v>
      </c>
      <c r="R142" s="226">
        <f>Q142*H142</f>
        <v>0.045462352</v>
      </c>
      <c r="S142" s="226">
        <v>0</v>
      </c>
      <c r="T142" s="22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8" t="s">
        <v>136</v>
      </c>
      <c r="AT142" s="228" t="s">
        <v>131</v>
      </c>
      <c r="AU142" s="228" t="s">
        <v>83</v>
      </c>
      <c r="AY142" s="17" t="s">
        <v>129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</v>
      </c>
      <c r="BK142" s="229">
        <f>ROUND(I142*H142,0)</f>
        <v>0</v>
      </c>
      <c r="BL142" s="17" t="s">
        <v>136</v>
      </c>
      <c r="BM142" s="228" t="s">
        <v>638</v>
      </c>
    </row>
    <row r="143" spans="1:51" s="15" customFormat="1" ht="12">
      <c r="A143" s="15"/>
      <c r="B143" s="253"/>
      <c r="C143" s="254"/>
      <c r="D143" s="232" t="s">
        <v>138</v>
      </c>
      <c r="E143" s="255" t="s">
        <v>1</v>
      </c>
      <c r="F143" s="256" t="s">
        <v>161</v>
      </c>
      <c r="G143" s="254"/>
      <c r="H143" s="255" t="s">
        <v>1</v>
      </c>
      <c r="I143" s="257"/>
      <c r="J143" s="254"/>
      <c r="K143" s="254"/>
      <c r="L143" s="258"/>
      <c r="M143" s="259"/>
      <c r="N143" s="260"/>
      <c r="O143" s="260"/>
      <c r="P143" s="260"/>
      <c r="Q143" s="260"/>
      <c r="R143" s="260"/>
      <c r="S143" s="260"/>
      <c r="T143" s="261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2" t="s">
        <v>138</v>
      </c>
      <c r="AU143" s="262" t="s">
        <v>83</v>
      </c>
      <c r="AV143" s="15" t="s">
        <v>8</v>
      </c>
      <c r="AW143" s="15" t="s">
        <v>31</v>
      </c>
      <c r="AX143" s="15" t="s">
        <v>74</v>
      </c>
      <c r="AY143" s="262" t="s">
        <v>129</v>
      </c>
    </row>
    <row r="144" spans="1:51" s="13" customFormat="1" ht="12">
      <c r="A144" s="13"/>
      <c r="B144" s="230"/>
      <c r="C144" s="231"/>
      <c r="D144" s="232" t="s">
        <v>138</v>
      </c>
      <c r="E144" s="233" t="s">
        <v>1</v>
      </c>
      <c r="F144" s="234" t="s">
        <v>639</v>
      </c>
      <c r="G144" s="231"/>
      <c r="H144" s="235">
        <v>78.2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138</v>
      </c>
      <c r="AU144" s="241" t="s">
        <v>83</v>
      </c>
      <c r="AV144" s="13" t="s">
        <v>83</v>
      </c>
      <c r="AW144" s="13" t="s">
        <v>31</v>
      </c>
      <c r="AX144" s="13" t="s">
        <v>8</v>
      </c>
      <c r="AY144" s="241" t="s">
        <v>129</v>
      </c>
    </row>
    <row r="145" spans="1:65" s="2" customFormat="1" ht="21.75" customHeight="1">
      <c r="A145" s="38"/>
      <c r="B145" s="39"/>
      <c r="C145" s="218" t="s">
        <v>164</v>
      </c>
      <c r="D145" s="218" t="s">
        <v>131</v>
      </c>
      <c r="E145" s="219" t="s">
        <v>171</v>
      </c>
      <c r="F145" s="220" t="s">
        <v>172</v>
      </c>
      <c r="G145" s="221" t="s">
        <v>134</v>
      </c>
      <c r="H145" s="222">
        <v>78.2</v>
      </c>
      <c r="I145" s="223"/>
      <c r="J145" s="222">
        <f>ROUND(I145*H145,0)</f>
        <v>0</v>
      </c>
      <c r="K145" s="220" t="s">
        <v>135</v>
      </c>
      <c r="L145" s="44"/>
      <c r="M145" s="224" t="s">
        <v>1</v>
      </c>
      <c r="N145" s="225" t="s">
        <v>39</v>
      </c>
      <c r="O145" s="91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8" t="s">
        <v>136</v>
      </c>
      <c r="AT145" s="228" t="s">
        <v>131</v>
      </c>
      <c r="AU145" s="228" t="s">
        <v>83</v>
      </c>
      <c r="AY145" s="17" t="s">
        <v>129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8</v>
      </c>
      <c r="BK145" s="229">
        <f>ROUND(I145*H145,0)</f>
        <v>0</v>
      </c>
      <c r="BL145" s="17" t="s">
        <v>136</v>
      </c>
      <c r="BM145" s="228" t="s">
        <v>640</v>
      </c>
    </row>
    <row r="146" spans="1:65" s="2" customFormat="1" ht="37.8" customHeight="1">
      <c r="A146" s="38"/>
      <c r="B146" s="39"/>
      <c r="C146" s="218" t="s">
        <v>170</v>
      </c>
      <c r="D146" s="218" t="s">
        <v>131</v>
      </c>
      <c r="E146" s="219" t="s">
        <v>175</v>
      </c>
      <c r="F146" s="220" t="s">
        <v>176</v>
      </c>
      <c r="G146" s="221" t="s">
        <v>155</v>
      </c>
      <c r="H146" s="222">
        <v>31.28</v>
      </c>
      <c r="I146" s="223"/>
      <c r="J146" s="222">
        <f>ROUND(I146*H146,0)</f>
        <v>0</v>
      </c>
      <c r="K146" s="220" t="s">
        <v>135</v>
      </c>
      <c r="L146" s="44"/>
      <c r="M146" s="224" t="s">
        <v>1</v>
      </c>
      <c r="N146" s="225" t="s">
        <v>39</v>
      </c>
      <c r="O146" s="91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8" t="s">
        <v>136</v>
      </c>
      <c r="AT146" s="228" t="s">
        <v>131</v>
      </c>
      <c r="AU146" s="228" t="s">
        <v>83</v>
      </c>
      <c r="AY146" s="17" t="s">
        <v>129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</v>
      </c>
      <c r="BK146" s="229">
        <f>ROUND(I146*H146,0)</f>
        <v>0</v>
      </c>
      <c r="BL146" s="17" t="s">
        <v>136</v>
      </c>
      <c r="BM146" s="228" t="s">
        <v>641</v>
      </c>
    </row>
    <row r="147" spans="1:51" s="13" customFormat="1" ht="12">
      <c r="A147" s="13"/>
      <c r="B147" s="230"/>
      <c r="C147" s="231"/>
      <c r="D147" s="232" t="s">
        <v>138</v>
      </c>
      <c r="E147" s="233" t="s">
        <v>1</v>
      </c>
      <c r="F147" s="234" t="s">
        <v>642</v>
      </c>
      <c r="G147" s="231"/>
      <c r="H147" s="235">
        <v>31.28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138</v>
      </c>
      <c r="AU147" s="241" t="s">
        <v>83</v>
      </c>
      <c r="AV147" s="13" t="s">
        <v>83</v>
      </c>
      <c r="AW147" s="13" t="s">
        <v>31</v>
      </c>
      <c r="AX147" s="13" t="s">
        <v>8</v>
      </c>
      <c r="AY147" s="241" t="s">
        <v>129</v>
      </c>
    </row>
    <row r="148" spans="1:65" s="2" customFormat="1" ht="24.15" customHeight="1">
      <c r="A148" s="38"/>
      <c r="B148" s="39"/>
      <c r="C148" s="218" t="s">
        <v>174</v>
      </c>
      <c r="D148" s="218" t="s">
        <v>131</v>
      </c>
      <c r="E148" s="219" t="s">
        <v>180</v>
      </c>
      <c r="F148" s="220" t="s">
        <v>181</v>
      </c>
      <c r="G148" s="221" t="s">
        <v>182</v>
      </c>
      <c r="H148" s="222">
        <v>53.18</v>
      </c>
      <c r="I148" s="223"/>
      <c r="J148" s="222">
        <f>ROUND(I148*H148,0)</f>
        <v>0</v>
      </c>
      <c r="K148" s="220" t="s">
        <v>135</v>
      </c>
      <c r="L148" s="44"/>
      <c r="M148" s="224" t="s">
        <v>1</v>
      </c>
      <c r="N148" s="225" t="s">
        <v>39</v>
      </c>
      <c r="O148" s="91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8" t="s">
        <v>136</v>
      </c>
      <c r="AT148" s="228" t="s">
        <v>131</v>
      </c>
      <c r="AU148" s="228" t="s">
        <v>83</v>
      </c>
      <c r="AY148" s="17" t="s">
        <v>129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7" t="s">
        <v>8</v>
      </c>
      <c r="BK148" s="229">
        <f>ROUND(I148*H148,0)</f>
        <v>0</v>
      </c>
      <c r="BL148" s="17" t="s">
        <v>136</v>
      </c>
      <c r="BM148" s="228" t="s">
        <v>643</v>
      </c>
    </row>
    <row r="149" spans="1:51" s="13" customFormat="1" ht="12">
      <c r="A149" s="13"/>
      <c r="B149" s="230"/>
      <c r="C149" s="231"/>
      <c r="D149" s="232" t="s">
        <v>138</v>
      </c>
      <c r="E149" s="233" t="s">
        <v>1</v>
      </c>
      <c r="F149" s="234" t="s">
        <v>644</v>
      </c>
      <c r="G149" s="231"/>
      <c r="H149" s="235">
        <v>53.18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138</v>
      </c>
      <c r="AU149" s="241" t="s">
        <v>83</v>
      </c>
      <c r="AV149" s="13" t="s">
        <v>83</v>
      </c>
      <c r="AW149" s="13" t="s">
        <v>31</v>
      </c>
      <c r="AX149" s="13" t="s">
        <v>8</v>
      </c>
      <c r="AY149" s="241" t="s">
        <v>129</v>
      </c>
    </row>
    <row r="150" spans="1:65" s="2" customFormat="1" ht="16.5" customHeight="1">
      <c r="A150" s="38"/>
      <c r="B150" s="39"/>
      <c r="C150" s="218" t="s">
        <v>179</v>
      </c>
      <c r="D150" s="218" t="s">
        <v>131</v>
      </c>
      <c r="E150" s="219" t="s">
        <v>186</v>
      </c>
      <c r="F150" s="220" t="s">
        <v>187</v>
      </c>
      <c r="G150" s="221" t="s">
        <v>155</v>
      </c>
      <c r="H150" s="222">
        <v>31.28</v>
      </c>
      <c r="I150" s="223"/>
      <c r="J150" s="222">
        <f>ROUND(I150*H150,0)</f>
        <v>0</v>
      </c>
      <c r="K150" s="220" t="s">
        <v>135</v>
      </c>
      <c r="L150" s="44"/>
      <c r="M150" s="224" t="s">
        <v>1</v>
      </c>
      <c r="N150" s="225" t="s">
        <v>39</v>
      </c>
      <c r="O150" s="91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8" t="s">
        <v>136</v>
      </c>
      <c r="AT150" s="228" t="s">
        <v>131</v>
      </c>
      <c r="AU150" s="228" t="s">
        <v>83</v>
      </c>
      <c r="AY150" s="17" t="s">
        <v>129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7" t="s">
        <v>8</v>
      </c>
      <c r="BK150" s="229">
        <f>ROUND(I150*H150,0)</f>
        <v>0</v>
      </c>
      <c r="BL150" s="17" t="s">
        <v>136</v>
      </c>
      <c r="BM150" s="228" t="s">
        <v>645</v>
      </c>
    </row>
    <row r="151" spans="1:65" s="2" customFormat="1" ht="24.15" customHeight="1">
      <c r="A151" s="38"/>
      <c r="B151" s="39"/>
      <c r="C151" s="218" t="s">
        <v>185</v>
      </c>
      <c r="D151" s="218" t="s">
        <v>131</v>
      </c>
      <c r="E151" s="219" t="s">
        <v>190</v>
      </c>
      <c r="F151" s="220" t="s">
        <v>191</v>
      </c>
      <c r="G151" s="221" t="s">
        <v>155</v>
      </c>
      <c r="H151" s="222">
        <v>22.08</v>
      </c>
      <c r="I151" s="223"/>
      <c r="J151" s="222">
        <f>ROUND(I151*H151,0)</f>
        <v>0</v>
      </c>
      <c r="K151" s="220" t="s">
        <v>135</v>
      </c>
      <c r="L151" s="44"/>
      <c r="M151" s="224" t="s">
        <v>1</v>
      </c>
      <c r="N151" s="225" t="s">
        <v>39</v>
      </c>
      <c r="O151" s="91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8" t="s">
        <v>136</v>
      </c>
      <c r="AT151" s="228" t="s">
        <v>131</v>
      </c>
      <c r="AU151" s="228" t="s">
        <v>83</v>
      </c>
      <c r="AY151" s="17" t="s">
        <v>129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</v>
      </c>
      <c r="BK151" s="229">
        <f>ROUND(I151*H151,0)</f>
        <v>0</v>
      </c>
      <c r="BL151" s="17" t="s">
        <v>136</v>
      </c>
      <c r="BM151" s="228" t="s">
        <v>646</v>
      </c>
    </row>
    <row r="152" spans="1:51" s="13" customFormat="1" ht="12">
      <c r="A152" s="13"/>
      <c r="B152" s="230"/>
      <c r="C152" s="231"/>
      <c r="D152" s="232" t="s">
        <v>138</v>
      </c>
      <c r="E152" s="233" t="s">
        <v>1</v>
      </c>
      <c r="F152" s="234" t="s">
        <v>647</v>
      </c>
      <c r="G152" s="231"/>
      <c r="H152" s="235">
        <v>22.08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138</v>
      </c>
      <c r="AU152" s="241" t="s">
        <v>83</v>
      </c>
      <c r="AV152" s="13" t="s">
        <v>83</v>
      </c>
      <c r="AW152" s="13" t="s">
        <v>31</v>
      </c>
      <c r="AX152" s="13" t="s">
        <v>8</v>
      </c>
      <c r="AY152" s="241" t="s">
        <v>129</v>
      </c>
    </row>
    <row r="153" spans="1:65" s="2" customFormat="1" ht="16.5" customHeight="1">
      <c r="A153" s="38"/>
      <c r="B153" s="39"/>
      <c r="C153" s="263" t="s">
        <v>189</v>
      </c>
      <c r="D153" s="263" t="s">
        <v>195</v>
      </c>
      <c r="E153" s="264" t="s">
        <v>196</v>
      </c>
      <c r="F153" s="265" t="s">
        <v>197</v>
      </c>
      <c r="G153" s="266" t="s">
        <v>182</v>
      </c>
      <c r="H153" s="267">
        <v>41.95</v>
      </c>
      <c r="I153" s="268"/>
      <c r="J153" s="267">
        <f>ROUND(I153*H153,0)</f>
        <v>0</v>
      </c>
      <c r="K153" s="265" t="s">
        <v>135</v>
      </c>
      <c r="L153" s="269"/>
      <c r="M153" s="270" t="s">
        <v>1</v>
      </c>
      <c r="N153" s="271" t="s">
        <v>39</v>
      </c>
      <c r="O153" s="91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8" t="s">
        <v>174</v>
      </c>
      <c r="AT153" s="228" t="s">
        <v>195</v>
      </c>
      <c r="AU153" s="228" t="s">
        <v>83</v>
      </c>
      <c r="AY153" s="17" t="s">
        <v>129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8</v>
      </c>
      <c r="BK153" s="229">
        <f>ROUND(I153*H153,0)</f>
        <v>0</v>
      </c>
      <c r="BL153" s="17" t="s">
        <v>136</v>
      </c>
      <c r="BM153" s="228" t="s">
        <v>648</v>
      </c>
    </row>
    <row r="154" spans="1:51" s="13" customFormat="1" ht="12">
      <c r="A154" s="13"/>
      <c r="B154" s="230"/>
      <c r="C154" s="231"/>
      <c r="D154" s="232" t="s">
        <v>138</v>
      </c>
      <c r="E154" s="233" t="s">
        <v>1</v>
      </c>
      <c r="F154" s="234" t="s">
        <v>649</v>
      </c>
      <c r="G154" s="231"/>
      <c r="H154" s="235">
        <v>41.95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138</v>
      </c>
      <c r="AU154" s="241" t="s">
        <v>83</v>
      </c>
      <c r="AV154" s="13" t="s">
        <v>83</v>
      </c>
      <c r="AW154" s="13" t="s">
        <v>31</v>
      </c>
      <c r="AX154" s="13" t="s">
        <v>8</v>
      </c>
      <c r="AY154" s="241" t="s">
        <v>129</v>
      </c>
    </row>
    <row r="155" spans="1:65" s="2" customFormat="1" ht="24.15" customHeight="1">
      <c r="A155" s="38"/>
      <c r="B155" s="39"/>
      <c r="C155" s="218" t="s">
        <v>194</v>
      </c>
      <c r="D155" s="218" t="s">
        <v>131</v>
      </c>
      <c r="E155" s="219" t="s">
        <v>201</v>
      </c>
      <c r="F155" s="220" t="s">
        <v>202</v>
      </c>
      <c r="G155" s="221" t="s">
        <v>155</v>
      </c>
      <c r="H155" s="222">
        <v>7.36</v>
      </c>
      <c r="I155" s="223"/>
      <c r="J155" s="222">
        <f>ROUND(I155*H155,0)</f>
        <v>0</v>
      </c>
      <c r="K155" s="220" t="s">
        <v>135</v>
      </c>
      <c r="L155" s="44"/>
      <c r="M155" s="224" t="s">
        <v>1</v>
      </c>
      <c r="N155" s="225" t="s">
        <v>39</v>
      </c>
      <c r="O155" s="91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8" t="s">
        <v>136</v>
      </c>
      <c r="AT155" s="228" t="s">
        <v>131</v>
      </c>
      <c r="AU155" s="228" t="s">
        <v>83</v>
      </c>
      <c r="AY155" s="17" t="s">
        <v>129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7" t="s">
        <v>8</v>
      </c>
      <c r="BK155" s="229">
        <f>ROUND(I155*H155,0)</f>
        <v>0</v>
      </c>
      <c r="BL155" s="17" t="s">
        <v>136</v>
      </c>
      <c r="BM155" s="228" t="s">
        <v>650</v>
      </c>
    </row>
    <row r="156" spans="1:51" s="13" customFormat="1" ht="12">
      <c r="A156" s="13"/>
      <c r="B156" s="230"/>
      <c r="C156" s="231"/>
      <c r="D156" s="232" t="s">
        <v>138</v>
      </c>
      <c r="E156" s="233" t="s">
        <v>1</v>
      </c>
      <c r="F156" s="234" t="s">
        <v>651</v>
      </c>
      <c r="G156" s="231"/>
      <c r="H156" s="235">
        <v>7.36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138</v>
      </c>
      <c r="AU156" s="241" t="s">
        <v>83</v>
      </c>
      <c r="AV156" s="13" t="s">
        <v>83</v>
      </c>
      <c r="AW156" s="13" t="s">
        <v>31</v>
      </c>
      <c r="AX156" s="13" t="s">
        <v>8</v>
      </c>
      <c r="AY156" s="241" t="s">
        <v>129</v>
      </c>
    </row>
    <row r="157" spans="1:65" s="2" customFormat="1" ht="16.5" customHeight="1">
      <c r="A157" s="38"/>
      <c r="B157" s="39"/>
      <c r="C157" s="263" t="s">
        <v>200</v>
      </c>
      <c r="D157" s="263" t="s">
        <v>195</v>
      </c>
      <c r="E157" s="264" t="s">
        <v>207</v>
      </c>
      <c r="F157" s="265" t="s">
        <v>208</v>
      </c>
      <c r="G157" s="266" t="s">
        <v>182</v>
      </c>
      <c r="H157" s="267">
        <v>9.79</v>
      </c>
      <c r="I157" s="268"/>
      <c r="J157" s="267">
        <f>ROUND(I157*H157,0)</f>
        <v>0</v>
      </c>
      <c r="K157" s="265" t="s">
        <v>135</v>
      </c>
      <c r="L157" s="269"/>
      <c r="M157" s="270" t="s">
        <v>1</v>
      </c>
      <c r="N157" s="271" t="s">
        <v>39</v>
      </c>
      <c r="O157" s="91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8" t="s">
        <v>174</v>
      </c>
      <c r="AT157" s="228" t="s">
        <v>195</v>
      </c>
      <c r="AU157" s="228" t="s">
        <v>83</v>
      </c>
      <c r="AY157" s="17" t="s">
        <v>129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7" t="s">
        <v>8</v>
      </c>
      <c r="BK157" s="229">
        <f>ROUND(I157*H157,0)</f>
        <v>0</v>
      </c>
      <c r="BL157" s="17" t="s">
        <v>136</v>
      </c>
      <c r="BM157" s="228" t="s">
        <v>652</v>
      </c>
    </row>
    <row r="158" spans="1:51" s="13" customFormat="1" ht="12">
      <c r="A158" s="13"/>
      <c r="B158" s="230"/>
      <c r="C158" s="231"/>
      <c r="D158" s="232" t="s">
        <v>138</v>
      </c>
      <c r="E158" s="233" t="s">
        <v>1</v>
      </c>
      <c r="F158" s="234" t="s">
        <v>548</v>
      </c>
      <c r="G158" s="231"/>
      <c r="H158" s="235">
        <v>9.79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138</v>
      </c>
      <c r="AU158" s="241" t="s">
        <v>83</v>
      </c>
      <c r="AV158" s="13" t="s">
        <v>83</v>
      </c>
      <c r="AW158" s="13" t="s">
        <v>31</v>
      </c>
      <c r="AX158" s="13" t="s">
        <v>8</v>
      </c>
      <c r="AY158" s="241" t="s">
        <v>129</v>
      </c>
    </row>
    <row r="159" spans="1:63" s="12" customFormat="1" ht="22.8" customHeight="1">
      <c r="A159" s="12"/>
      <c r="B159" s="202"/>
      <c r="C159" s="203"/>
      <c r="D159" s="204" t="s">
        <v>73</v>
      </c>
      <c r="E159" s="216" t="s">
        <v>136</v>
      </c>
      <c r="F159" s="216" t="s">
        <v>211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SUM(P160:P165)</f>
        <v>0</v>
      </c>
      <c r="Q159" s="210"/>
      <c r="R159" s="211">
        <f>SUM(R160:R165)</f>
        <v>0.00319632</v>
      </c>
      <c r="S159" s="210"/>
      <c r="T159" s="212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</v>
      </c>
      <c r="AT159" s="214" t="s">
        <v>73</v>
      </c>
      <c r="AU159" s="214" t="s">
        <v>8</v>
      </c>
      <c r="AY159" s="213" t="s">
        <v>129</v>
      </c>
      <c r="BK159" s="215">
        <f>SUM(BK160:BK165)</f>
        <v>0</v>
      </c>
    </row>
    <row r="160" spans="1:65" s="2" customFormat="1" ht="16.5" customHeight="1">
      <c r="A160" s="38"/>
      <c r="B160" s="39"/>
      <c r="C160" s="218" t="s">
        <v>206</v>
      </c>
      <c r="D160" s="218" t="s">
        <v>131</v>
      </c>
      <c r="E160" s="219" t="s">
        <v>212</v>
      </c>
      <c r="F160" s="220" t="s">
        <v>213</v>
      </c>
      <c r="G160" s="221" t="s">
        <v>155</v>
      </c>
      <c r="H160" s="222">
        <v>1.84</v>
      </c>
      <c r="I160" s="223"/>
      <c r="J160" s="222">
        <f>ROUND(I160*H160,0)</f>
        <v>0</v>
      </c>
      <c r="K160" s="220" t="s">
        <v>135</v>
      </c>
      <c r="L160" s="44"/>
      <c r="M160" s="224" t="s">
        <v>1</v>
      </c>
      <c r="N160" s="225" t="s">
        <v>39</v>
      </c>
      <c r="O160" s="91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8" t="s">
        <v>136</v>
      </c>
      <c r="AT160" s="228" t="s">
        <v>131</v>
      </c>
      <c r="AU160" s="228" t="s">
        <v>83</v>
      </c>
      <c r="AY160" s="17" t="s">
        <v>129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8</v>
      </c>
      <c r="BK160" s="229">
        <f>ROUND(I160*H160,0)</f>
        <v>0</v>
      </c>
      <c r="BL160" s="17" t="s">
        <v>136</v>
      </c>
      <c r="BM160" s="228" t="s">
        <v>653</v>
      </c>
    </row>
    <row r="161" spans="1:51" s="13" customFormat="1" ht="12">
      <c r="A161" s="13"/>
      <c r="B161" s="230"/>
      <c r="C161" s="231"/>
      <c r="D161" s="232" t="s">
        <v>138</v>
      </c>
      <c r="E161" s="233" t="s">
        <v>1</v>
      </c>
      <c r="F161" s="234" t="s">
        <v>654</v>
      </c>
      <c r="G161" s="231"/>
      <c r="H161" s="235">
        <v>1.84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138</v>
      </c>
      <c r="AU161" s="241" t="s">
        <v>83</v>
      </c>
      <c r="AV161" s="13" t="s">
        <v>83</v>
      </c>
      <c r="AW161" s="13" t="s">
        <v>31</v>
      </c>
      <c r="AX161" s="13" t="s">
        <v>8</v>
      </c>
      <c r="AY161" s="241" t="s">
        <v>129</v>
      </c>
    </row>
    <row r="162" spans="1:65" s="2" customFormat="1" ht="24.15" customHeight="1">
      <c r="A162" s="38"/>
      <c r="B162" s="39"/>
      <c r="C162" s="218" t="s">
        <v>9</v>
      </c>
      <c r="D162" s="218" t="s">
        <v>131</v>
      </c>
      <c r="E162" s="219" t="s">
        <v>218</v>
      </c>
      <c r="F162" s="220" t="s">
        <v>219</v>
      </c>
      <c r="G162" s="221" t="s">
        <v>155</v>
      </c>
      <c r="H162" s="222">
        <v>0.09</v>
      </c>
      <c r="I162" s="223"/>
      <c r="J162" s="222">
        <f>ROUND(I162*H162,0)</f>
        <v>0</v>
      </c>
      <c r="K162" s="220" t="s">
        <v>135</v>
      </c>
      <c r="L162" s="44"/>
      <c r="M162" s="224" t="s">
        <v>1</v>
      </c>
      <c r="N162" s="225" t="s">
        <v>39</v>
      </c>
      <c r="O162" s="91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8" t="s">
        <v>136</v>
      </c>
      <c r="AT162" s="228" t="s">
        <v>131</v>
      </c>
      <c r="AU162" s="228" t="s">
        <v>83</v>
      </c>
      <c r="AY162" s="17" t="s">
        <v>129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</v>
      </c>
      <c r="BK162" s="229">
        <f>ROUND(I162*H162,0)</f>
        <v>0</v>
      </c>
      <c r="BL162" s="17" t="s">
        <v>136</v>
      </c>
      <c r="BM162" s="228" t="s">
        <v>655</v>
      </c>
    </row>
    <row r="163" spans="1:51" s="13" customFormat="1" ht="12">
      <c r="A163" s="13"/>
      <c r="B163" s="230"/>
      <c r="C163" s="231"/>
      <c r="D163" s="232" t="s">
        <v>138</v>
      </c>
      <c r="E163" s="233" t="s">
        <v>1</v>
      </c>
      <c r="F163" s="234" t="s">
        <v>553</v>
      </c>
      <c r="G163" s="231"/>
      <c r="H163" s="235">
        <v>0.09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138</v>
      </c>
      <c r="AU163" s="241" t="s">
        <v>83</v>
      </c>
      <c r="AV163" s="13" t="s">
        <v>83</v>
      </c>
      <c r="AW163" s="13" t="s">
        <v>31</v>
      </c>
      <c r="AX163" s="13" t="s">
        <v>8</v>
      </c>
      <c r="AY163" s="241" t="s">
        <v>129</v>
      </c>
    </row>
    <row r="164" spans="1:65" s="2" customFormat="1" ht="16.5" customHeight="1">
      <c r="A164" s="38"/>
      <c r="B164" s="39"/>
      <c r="C164" s="218" t="s">
        <v>217</v>
      </c>
      <c r="D164" s="218" t="s">
        <v>131</v>
      </c>
      <c r="E164" s="219" t="s">
        <v>223</v>
      </c>
      <c r="F164" s="220" t="s">
        <v>224</v>
      </c>
      <c r="G164" s="221" t="s">
        <v>134</v>
      </c>
      <c r="H164" s="222">
        <v>0.5</v>
      </c>
      <c r="I164" s="223"/>
      <c r="J164" s="222">
        <f>ROUND(I164*H164,0)</f>
        <v>0</v>
      </c>
      <c r="K164" s="220" t="s">
        <v>135</v>
      </c>
      <c r="L164" s="44"/>
      <c r="M164" s="224" t="s">
        <v>1</v>
      </c>
      <c r="N164" s="225" t="s">
        <v>39</v>
      </c>
      <c r="O164" s="91"/>
      <c r="P164" s="226">
        <f>O164*H164</f>
        <v>0</v>
      </c>
      <c r="Q164" s="226">
        <v>0.00639264</v>
      </c>
      <c r="R164" s="226">
        <f>Q164*H164</f>
        <v>0.00319632</v>
      </c>
      <c r="S164" s="226">
        <v>0</v>
      </c>
      <c r="T164" s="22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8" t="s">
        <v>136</v>
      </c>
      <c r="AT164" s="228" t="s">
        <v>131</v>
      </c>
      <c r="AU164" s="228" t="s">
        <v>83</v>
      </c>
      <c r="AY164" s="17" t="s">
        <v>129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7" t="s">
        <v>8</v>
      </c>
      <c r="BK164" s="229">
        <f>ROUND(I164*H164,0)</f>
        <v>0</v>
      </c>
      <c r="BL164" s="17" t="s">
        <v>136</v>
      </c>
      <c r="BM164" s="228" t="s">
        <v>656</v>
      </c>
    </row>
    <row r="165" spans="1:51" s="13" customFormat="1" ht="12">
      <c r="A165" s="13"/>
      <c r="B165" s="230"/>
      <c r="C165" s="231"/>
      <c r="D165" s="232" t="s">
        <v>138</v>
      </c>
      <c r="E165" s="233" t="s">
        <v>1</v>
      </c>
      <c r="F165" s="234" t="s">
        <v>555</v>
      </c>
      <c r="G165" s="231"/>
      <c r="H165" s="235">
        <v>0.5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138</v>
      </c>
      <c r="AU165" s="241" t="s">
        <v>83</v>
      </c>
      <c r="AV165" s="13" t="s">
        <v>83</v>
      </c>
      <c r="AW165" s="13" t="s">
        <v>31</v>
      </c>
      <c r="AX165" s="13" t="s">
        <v>8</v>
      </c>
      <c r="AY165" s="241" t="s">
        <v>129</v>
      </c>
    </row>
    <row r="166" spans="1:63" s="12" customFormat="1" ht="22.8" customHeight="1">
      <c r="A166" s="12"/>
      <c r="B166" s="202"/>
      <c r="C166" s="203"/>
      <c r="D166" s="204" t="s">
        <v>73</v>
      </c>
      <c r="E166" s="216" t="s">
        <v>157</v>
      </c>
      <c r="F166" s="216" t="s">
        <v>227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SUM(P167:P176)</f>
        <v>0</v>
      </c>
      <c r="Q166" s="210"/>
      <c r="R166" s="211">
        <f>SUM(R167:R176)</f>
        <v>0</v>
      </c>
      <c r="S166" s="210"/>
      <c r="T166" s="212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</v>
      </c>
      <c r="AT166" s="214" t="s">
        <v>73</v>
      </c>
      <c r="AU166" s="214" t="s">
        <v>8</v>
      </c>
      <c r="AY166" s="213" t="s">
        <v>129</v>
      </c>
      <c r="BK166" s="215">
        <f>SUM(BK167:BK176)</f>
        <v>0</v>
      </c>
    </row>
    <row r="167" spans="1:65" s="2" customFormat="1" ht="37.8" customHeight="1">
      <c r="A167" s="38"/>
      <c r="B167" s="39"/>
      <c r="C167" s="218" t="s">
        <v>222</v>
      </c>
      <c r="D167" s="218" t="s">
        <v>131</v>
      </c>
      <c r="E167" s="219" t="s">
        <v>229</v>
      </c>
      <c r="F167" s="220" t="s">
        <v>230</v>
      </c>
      <c r="G167" s="221" t="s">
        <v>134</v>
      </c>
      <c r="H167" s="222">
        <v>46</v>
      </c>
      <c r="I167" s="223"/>
      <c r="J167" s="222">
        <f>ROUND(I167*H167,0)</f>
        <v>0</v>
      </c>
      <c r="K167" s="220" t="s">
        <v>135</v>
      </c>
      <c r="L167" s="44"/>
      <c r="M167" s="224" t="s">
        <v>1</v>
      </c>
      <c r="N167" s="225" t="s">
        <v>39</v>
      </c>
      <c r="O167" s="91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8" t="s">
        <v>136</v>
      </c>
      <c r="AT167" s="228" t="s">
        <v>131</v>
      </c>
      <c r="AU167" s="228" t="s">
        <v>83</v>
      </c>
      <c r="AY167" s="17" t="s">
        <v>129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</v>
      </c>
      <c r="BK167" s="229">
        <f>ROUND(I167*H167,0)</f>
        <v>0</v>
      </c>
      <c r="BL167" s="17" t="s">
        <v>136</v>
      </c>
      <c r="BM167" s="228" t="s">
        <v>657</v>
      </c>
    </row>
    <row r="168" spans="1:51" s="13" customFormat="1" ht="12">
      <c r="A168" s="13"/>
      <c r="B168" s="230"/>
      <c r="C168" s="231"/>
      <c r="D168" s="232" t="s">
        <v>138</v>
      </c>
      <c r="E168" s="233" t="s">
        <v>1</v>
      </c>
      <c r="F168" s="234" t="s">
        <v>658</v>
      </c>
      <c r="G168" s="231"/>
      <c r="H168" s="235">
        <v>46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138</v>
      </c>
      <c r="AU168" s="241" t="s">
        <v>83</v>
      </c>
      <c r="AV168" s="13" t="s">
        <v>83</v>
      </c>
      <c r="AW168" s="13" t="s">
        <v>31</v>
      </c>
      <c r="AX168" s="13" t="s">
        <v>8</v>
      </c>
      <c r="AY168" s="241" t="s">
        <v>129</v>
      </c>
    </row>
    <row r="169" spans="1:65" s="2" customFormat="1" ht="37.8" customHeight="1">
      <c r="A169" s="38"/>
      <c r="B169" s="39"/>
      <c r="C169" s="218" t="s">
        <v>228</v>
      </c>
      <c r="D169" s="218" t="s">
        <v>131</v>
      </c>
      <c r="E169" s="219" t="s">
        <v>235</v>
      </c>
      <c r="F169" s="220" t="s">
        <v>236</v>
      </c>
      <c r="G169" s="221" t="s">
        <v>134</v>
      </c>
      <c r="H169" s="222">
        <v>23</v>
      </c>
      <c r="I169" s="223"/>
      <c r="J169" s="222">
        <f>ROUND(I169*H169,0)</f>
        <v>0</v>
      </c>
      <c r="K169" s="220" t="s">
        <v>135</v>
      </c>
      <c r="L169" s="44"/>
      <c r="M169" s="224" t="s">
        <v>1</v>
      </c>
      <c r="N169" s="225" t="s">
        <v>39</v>
      </c>
      <c r="O169" s="91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8" t="s">
        <v>136</v>
      </c>
      <c r="AT169" s="228" t="s">
        <v>131</v>
      </c>
      <c r="AU169" s="228" t="s">
        <v>83</v>
      </c>
      <c r="AY169" s="17" t="s">
        <v>129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</v>
      </c>
      <c r="BK169" s="229">
        <f>ROUND(I169*H169,0)</f>
        <v>0</v>
      </c>
      <c r="BL169" s="17" t="s">
        <v>136</v>
      </c>
      <c r="BM169" s="228" t="s">
        <v>659</v>
      </c>
    </row>
    <row r="170" spans="1:51" s="13" customFormat="1" ht="12">
      <c r="A170" s="13"/>
      <c r="B170" s="230"/>
      <c r="C170" s="231"/>
      <c r="D170" s="232" t="s">
        <v>138</v>
      </c>
      <c r="E170" s="233" t="s">
        <v>1</v>
      </c>
      <c r="F170" s="234" t="s">
        <v>660</v>
      </c>
      <c r="G170" s="231"/>
      <c r="H170" s="235">
        <v>23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138</v>
      </c>
      <c r="AU170" s="241" t="s">
        <v>83</v>
      </c>
      <c r="AV170" s="13" t="s">
        <v>83</v>
      </c>
      <c r="AW170" s="13" t="s">
        <v>31</v>
      </c>
      <c r="AX170" s="13" t="s">
        <v>8</v>
      </c>
      <c r="AY170" s="241" t="s">
        <v>129</v>
      </c>
    </row>
    <row r="171" spans="1:65" s="2" customFormat="1" ht="24.15" customHeight="1">
      <c r="A171" s="38"/>
      <c r="B171" s="39"/>
      <c r="C171" s="218" t="s">
        <v>234</v>
      </c>
      <c r="D171" s="218" t="s">
        <v>131</v>
      </c>
      <c r="E171" s="219" t="s">
        <v>249</v>
      </c>
      <c r="F171" s="220" t="s">
        <v>250</v>
      </c>
      <c r="G171" s="221" t="s">
        <v>134</v>
      </c>
      <c r="H171" s="222">
        <v>207</v>
      </c>
      <c r="I171" s="223"/>
      <c r="J171" s="222">
        <f>ROUND(I171*H171,0)</f>
        <v>0</v>
      </c>
      <c r="K171" s="220" t="s">
        <v>135</v>
      </c>
      <c r="L171" s="44"/>
      <c r="M171" s="224" t="s">
        <v>1</v>
      </c>
      <c r="N171" s="225" t="s">
        <v>39</v>
      </c>
      <c r="O171" s="91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8" t="s">
        <v>136</v>
      </c>
      <c r="AT171" s="228" t="s">
        <v>131</v>
      </c>
      <c r="AU171" s="228" t="s">
        <v>83</v>
      </c>
      <c r="AY171" s="17" t="s">
        <v>129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7" t="s">
        <v>8</v>
      </c>
      <c r="BK171" s="229">
        <f>ROUND(I171*H171,0)</f>
        <v>0</v>
      </c>
      <c r="BL171" s="17" t="s">
        <v>136</v>
      </c>
      <c r="BM171" s="228" t="s">
        <v>661</v>
      </c>
    </row>
    <row r="172" spans="1:51" s="13" customFormat="1" ht="12">
      <c r="A172" s="13"/>
      <c r="B172" s="230"/>
      <c r="C172" s="231"/>
      <c r="D172" s="232" t="s">
        <v>138</v>
      </c>
      <c r="E172" s="233" t="s">
        <v>1</v>
      </c>
      <c r="F172" s="234" t="s">
        <v>662</v>
      </c>
      <c r="G172" s="231"/>
      <c r="H172" s="235">
        <v>46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138</v>
      </c>
      <c r="AU172" s="241" t="s">
        <v>83</v>
      </c>
      <c r="AV172" s="13" t="s">
        <v>83</v>
      </c>
      <c r="AW172" s="13" t="s">
        <v>31</v>
      </c>
      <c r="AX172" s="13" t="s">
        <v>74</v>
      </c>
      <c r="AY172" s="241" t="s">
        <v>129</v>
      </c>
    </row>
    <row r="173" spans="1:51" s="13" customFormat="1" ht="12">
      <c r="A173" s="13"/>
      <c r="B173" s="230"/>
      <c r="C173" s="231"/>
      <c r="D173" s="232" t="s">
        <v>138</v>
      </c>
      <c r="E173" s="233" t="s">
        <v>1</v>
      </c>
      <c r="F173" s="234" t="s">
        <v>663</v>
      </c>
      <c r="G173" s="231"/>
      <c r="H173" s="235">
        <v>161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138</v>
      </c>
      <c r="AU173" s="241" t="s">
        <v>83</v>
      </c>
      <c r="AV173" s="13" t="s">
        <v>83</v>
      </c>
      <c r="AW173" s="13" t="s">
        <v>31</v>
      </c>
      <c r="AX173" s="13" t="s">
        <v>74</v>
      </c>
      <c r="AY173" s="241" t="s">
        <v>129</v>
      </c>
    </row>
    <row r="174" spans="1:51" s="14" customFormat="1" ht="12">
      <c r="A174" s="14"/>
      <c r="B174" s="242"/>
      <c r="C174" s="243"/>
      <c r="D174" s="232" t="s">
        <v>138</v>
      </c>
      <c r="E174" s="244" t="s">
        <v>1</v>
      </c>
      <c r="F174" s="245" t="s">
        <v>145</v>
      </c>
      <c r="G174" s="243"/>
      <c r="H174" s="246">
        <v>207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138</v>
      </c>
      <c r="AU174" s="252" t="s">
        <v>83</v>
      </c>
      <c r="AV174" s="14" t="s">
        <v>136</v>
      </c>
      <c r="AW174" s="14" t="s">
        <v>31</v>
      </c>
      <c r="AX174" s="14" t="s">
        <v>8</v>
      </c>
      <c r="AY174" s="252" t="s">
        <v>129</v>
      </c>
    </row>
    <row r="175" spans="1:65" s="2" customFormat="1" ht="33" customHeight="1">
      <c r="A175" s="38"/>
      <c r="B175" s="39"/>
      <c r="C175" s="218" t="s">
        <v>240</v>
      </c>
      <c r="D175" s="218" t="s">
        <v>131</v>
      </c>
      <c r="E175" s="219" t="s">
        <v>254</v>
      </c>
      <c r="F175" s="220" t="s">
        <v>255</v>
      </c>
      <c r="G175" s="221" t="s">
        <v>134</v>
      </c>
      <c r="H175" s="222">
        <v>161</v>
      </c>
      <c r="I175" s="223"/>
      <c r="J175" s="222">
        <f>ROUND(I175*H175,0)</f>
        <v>0</v>
      </c>
      <c r="K175" s="220" t="s">
        <v>135</v>
      </c>
      <c r="L175" s="44"/>
      <c r="M175" s="224" t="s">
        <v>1</v>
      </c>
      <c r="N175" s="225" t="s">
        <v>39</v>
      </c>
      <c r="O175" s="91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8" t="s">
        <v>136</v>
      </c>
      <c r="AT175" s="228" t="s">
        <v>131</v>
      </c>
      <c r="AU175" s="228" t="s">
        <v>83</v>
      </c>
      <c r="AY175" s="17" t="s">
        <v>129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</v>
      </c>
      <c r="BK175" s="229">
        <f>ROUND(I175*H175,0)</f>
        <v>0</v>
      </c>
      <c r="BL175" s="17" t="s">
        <v>136</v>
      </c>
      <c r="BM175" s="228" t="s">
        <v>664</v>
      </c>
    </row>
    <row r="176" spans="1:51" s="13" customFormat="1" ht="12">
      <c r="A176" s="13"/>
      <c r="B176" s="230"/>
      <c r="C176" s="231"/>
      <c r="D176" s="232" t="s">
        <v>138</v>
      </c>
      <c r="E176" s="233" t="s">
        <v>1</v>
      </c>
      <c r="F176" s="234" t="s">
        <v>634</v>
      </c>
      <c r="G176" s="231"/>
      <c r="H176" s="235">
        <v>161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138</v>
      </c>
      <c r="AU176" s="241" t="s">
        <v>83</v>
      </c>
      <c r="AV176" s="13" t="s">
        <v>83</v>
      </c>
      <c r="AW176" s="13" t="s">
        <v>31</v>
      </c>
      <c r="AX176" s="13" t="s">
        <v>8</v>
      </c>
      <c r="AY176" s="241" t="s">
        <v>129</v>
      </c>
    </row>
    <row r="177" spans="1:63" s="12" customFormat="1" ht="22.8" customHeight="1">
      <c r="A177" s="12"/>
      <c r="B177" s="202"/>
      <c r="C177" s="203"/>
      <c r="D177" s="204" t="s">
        <v>73</v>
      </c>
      <c r="E177" s="216" t="s">
        <v>174</v>
      </c>
      <c r="F177" s="216" t="s">
        <v>257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SUM(P178:P189)</f>
        <v>0</v>
      </c>
      <c r="Q177" s="210"/>
      <c r="R177" s="211">
        <f>SUM(R178:R189)</f>
        <v>1.2731732420000001</v>
      </c>
      <c r="S177" s="210"/>
      <c r="T177" s="212">
        <f>SUM(T178:T189)</f>
        <v>0.016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</v>
      </c>
      <c r="AT177" s="214" t="s">
        <v>73</v>
      </c>
      <c r="AU177" s="214" t="s">
        <v>8</v>
      </c>
      <c r="AY177" s="213" t="s">
        <v>129</v>
      </c>
      <c r="BK177" s="215">
        <f>SUM(BK178:BK189)</f>
        <v>0</v>
      </c>
    </row>
    <row r="178" spans="1:65" s="2" customFormat="1" ht="24.15" customHeight="1">
      <c r="A178" s="38"/>
      <c r="B178" s="39"/>
      <c r="C178" s="218" t="s">
        <v>7</v>
      </c>
      <c r="D178" s="218" t="s">
        <v>131</v>
      </c>
      <c r="E178" s="219" t="s">
        <v>565</v>
      </c>
      <c r="F178" s="220" t="s">
        <v>566</v>
      </c>
      <c r="G178" s="221" t="s">
        <v>261</v>
      </c>
      <c r="H178" s="222">
        <v>23</v>
      </c>
      <c r="I178" s="223"/>
      <c r="J178" s="222">
        <f>ROUND(I178*H178,0)</f>
        <v>0</v>
      </c>
      <c r="K178" s="220" t="s">
        <v>135</v>
      </c>
      <c r="L178" s="44"/>
      <c r="M178" s="224" t="s">
        <v>1</v>
      </c>
      <c r="N178" s="225" t="s">
        <v>39</v>
      </c>
      <c r="O178" s="91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8" t="s">
        <v>136</v>
      </c>
      <c r="AT178" s="228" t="s">
        <v>131</v>
      </c>
      <c r="AU178" s="228" t="s">
        <v>83</v>
      </c>
      <c r="AY178" s="17" t="s">
        <v>129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7" t="s">
        <v>8</v>
      </c>
      <c r="BK178" s="229">
        <f>ROUND(I178*H178,0)</f>
        <v>0</v>
      </c>
      <c r="BL178" s="17" t="s">
        <v>136</v>
      </c>
      <c r="BM178" s="228" t="s">
        <v>665</v>
      </c>
    </row>
    <row r="179" spans="1:65" s="2" customFormat="1" ht="24.15" customHeight="1">
      <c r="A179" s="38"/>
      <c r="B179" s="39"/>
      <c r="C179" s="263" t="s">
        <v>248</v>
      </c>
      <c r="D179" s="263" t="s">
        <v>195</v>
      </c>
      <c r="E179" s="264" t="s">
        <v>568</v>
      </c>
      <c r="F179" s="265" t="s">
        <v>666</v>
      </c>
      <c r="G179" s="266" t="s">
        <v>261</v>
      </c>
      <c r="H179" s="267">
        <v>23</v>
      </c>
      <c r="I179" s="268"/>
      <c r="J179" s="267">
        <f>ROUND(I179*H179,0)</f>
        <v>0</v>
      </c>
      <c r="K179" s="265" t="s">
        <v>135</v>
      </c>
      <c r="L179" s="269"/>
      <c r="M179" s="270" t="s">
        <v>1</v>
      </c>
      <c r="N179" s="271" t="s">
        <v>39</v>
      </c>
      <c r="O179" s="91"/>
      <c r="P179" s="226">
        <f>O179*H179</f>
        <v>0</v>
      </c>
      <c r="Q179" s="226">
        <v>0.0145</v>
      </c>
      <c r="R179" s="226">
        <f>Q179*H179</f>
        <v>0.3335</v>
      </c>
      <c r="S179" s="226">
        <v>0</v>
      </c>
      <c r="T179" s="22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8" t="s">
        <v>174</v>
      </c>
      <c r="AT179" s="228" t="s">
        <v>195</v>
      </c>
      <c r="AU179" s="228" t="s">
        <v>83</v>
      </c>
      <c r="AY179" s="17" t="s">
        <v>129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7" t="s">
        <v>8</v>
      </c>
      <c r="BK179" s="229">
        <f>ROUND(I179*H179,0)</f>
        <v>0</v>
      </c>
      <c r="BL179" s="17" t="s">
        <v>136</v>
      </c>
      <c r="BM179" s="228" t="s">
        <v>667</v>
      </c>
    </row>
    <row r="180" spans="1:51" s="13" customFormat="1" ht="12">
      <c r="A180" s="13"/>
      <c r="B180" s="230"/>
      <c r="C180" s="231"/>
      <c r="D180" s="232" t="s">
        <v>138</v>
      </c>
      <c r="E180" s="231"/>
      <c r="F180" s="234" t="s">
        <v>668</v>
      </c>
      <c r="G180" s="231"/>
      <c r="H180" s="235">
        <v>23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138</v>
      </c>
      <c r="AU180" s="241" t="s">
        <v>83</v>
      </c>
      <c r="AV180" s="13" t="s">
        <v>83</v>
      </c>
      <c r="AW180" s="13" t="s">
        <v>4</v>
      </c>
      <c r="AX180" s="13" t="s">
        <v>8</v>
      </c>
      <c r="AY180" s="241" t="s">
        <v>129</v>
      </c>
    </row>
    <row r="181" spans="1:65" s="2" customFormat="1" ht="24.15" customHeight="1">
      <c r="A181" s="38"/>
      <c r="B181" s="39"/>
      <c r="C181" s="218" t="s">
        <v>253</v>
      </c>
      <c r="D181" s="218" t="s">
        <v>131</v>
      </c>
      <c r="E181" s="219" t="s">
        <v>572</v>
      </c>
      <c r="F181" s="220" t="s">
        <v>573</v>
      </c>
      <c r="G181" s="221" t="s">
        <v>280</v>
      </c>
      <c r="H181" s="222">
        <v>2</v>
      </c>
      <c r="I181" s="223"/>
      <c r="J181" s="222">
        <f>ROUND(I181*H181,0)</f>
        <v>0</v>
      </c>
      <c r="K181" s="220" t="s">
        <v>135</v>
      </c>
      <c r="L181" s="44"/>
      <c r="M181" s="224" t="s">
        <v>1</v>
      </c>
      <c r="N181" s="225" t="s">
        <v>39</v>
      </c>
      <c r="O181" s="91"/>
      <c r="P181" s="226">
        <f>O181*H181</f>
        <v>0</v>
      </c>
      <c r="Q181" s="226">
        <v>0</v>
      </c>
      <c r="R181" s="226">
        <f>Q181*H181</f>
        <v>0</v>
      </c>
      <c r="S181" s="226">
        <v>0.008</v>
      </c>
      <c r="T181" s="227">
        <f>S181*H181</f>
        <v>0.016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8" t="s">
        <v>136</v>
      </c>
      <c r="AT181" s="228" t="s">
        <v>131</v>
      </c>
      <c r="AU181" s="228" t="s">
        <v>83</v>
      </c>
      <c r="AY181" s="17" t="s">
        <v>129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7" t="s">
        <v>8</v>
      </c>
      <c r="BK181" s="229">
        <f>ROUND(I181*H181,0)</f>
        <v>0</v>
      </c>
      <c r="BL181" s="17" t="s">
        <v>136</v>
      </c>
      <c r="BM181" s="228" t="s">
        <v>669</v>
      </c>
    </row>
    <row r="182" spans="1:65" s="2" customFormat="1" ht="21.75" customHeight="1">
      <c r="A182" s="38"/>
      <c r="B182" s="39"/>
      <c r="C182" s="263" t="s">
        <v>258</v>
      </c>
      <c r="D182" s="263" t="s">
        <v>195</v>
      </c>
      <c r="E182" s="264" t="s">
        <v>575</v>
      </c>
      <c r="F182" s="265" t="s">
        <v>576</v>
      </c>
      <c r="G182" s="266" t="s">
        <v>280</v>
      </c>
      <c r="H182" s="267">
        <v>1</v>
      </c>
      <c r="I182" s="268"/>
      <c r="J182" s="267">
        <f>ROUND(I182*H182,0)</f>
        <v>0</v>
      </c>
      <c r="K182" s="265" t="s">
        <v>135</v>
      </c>
      <c r="L182" s="269"/>
      <c r="M182" s="270" t="s">
        <v>1</v>
      </c>
      <c r="N182" s="271" t="s">
        <v>39</v>
      </c>
      <c r="O182" s="91"/>
      <c r="P182" s="226">
        <f>O182*H182</f>
        <v>0</v>
      </c>
      <c r="Q182" s="226">
        <v>0.008</v>
      </c>
      <c r="R182" s="226">
        <f>Q182*H182</f>
        <v>0.008</v>
      </c>
      <c r="S182" s="226">
        <v>0</v>
      </c>
      <c r="T182" s="22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8" t="s">
        <v>174</v>
      </c>
      <c r="AT182" s="228" t="s">
        <v>195</v>
      </c>
      <c r="AU182" s="228" t="s">
        <v>83</v>
      </c>
      <c r="AY182" s="17" t="s">
        <v>129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7" t="s">
        <v>8</v>
      </c>
      <c r="BK182" s="229">
        <f>ROUND(I182*H182,0)</f>
        <v>0</v>
      </c>
      <c r="BL182" s="17" t="s">
        <v>136</v>
      </c>
      <c r="BM182" s="228" t="s">
        <v>670</v>
      </c>
    </row>
    <row r="183" spans="1:65" s="2" customFormat="1" ht="24.15" customHeight="1">
      <c r="A183" s="38"/>
      <c r="B183" s="39"/>
      <c r="C183" s="263" t="s">
        <v>264</v>
      </c>
      <c r="D183" s="263" t="s">
        <v>195</v>
      </c>
      <c r="E183" s="264" t="s">
        <v>671</v>
      </c>
      <c r="F183" s="265" t="s">
        <v>672</v>
      </c>
      <c r="G183" s="266" t="s">
        <v>280</v>
      </c>
      <c r="H183" s="267">
        <v>1</v>
      </c>
      <c r="I183" s="268"/>
      <c r="J183" s="267">
        <f>ROUND(I183*H183,0)</f>
        <v>0</v>
      </c>
      <c r="K183" s="265" t="s">
        <v>135</v>
      </c>
      <c r="L183" s="269"/>
      <c r="M183" s="270" t="s">
        <v>1</v>
      </c>
      <c r="N183" s="271" t="s">
        <v>39</v>
      </c>
      <c r="O183" s="91"/>
      <c r="P183" s="226">
        <f>O183*H183</f>
        <v>0</v>
      </c>
      <c r="Q183" s="226">
        <v>0.0068</v>
      </c>
      <c r="R183" s="226">
        <f>Q183*H183</f>
        <v>0.0068</v>
      </c>
      <c r="S183" s="226">
        <v>0</v>
      </c>
      <c r="T183" s="22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8" t="s">
        <v>174</v>
      </c>
      <c r="AT183" s="228" t="s">
        <v>195</v>
      </c>
      <c r="AU183" s="228" t="s">
        <v>83</v>
      </c>
      <c r="AY183" s="17" t="s">
        <v>129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7" t="s">
        <v>8</v>
      </c>
      <c r="BK183" s="229">
        <f>ROUND(I183*H183,0)</f>
        <v>0</v>
      </c>
      <c r="BL183" s="17" t="s">
        <v>136</v>
      </c>
      <c r="BM183" s="228" t="s">
        <v>673</v>
      </c>
    </row>
    <row r="184" spans="1:65" s="2" customFormat="1" ht="16.5" customHeight="1">
      <c r="A184" s="38"/>
      <c r="B184" s="39"/>
      <c r="C184" s="218" t="s">
        <v>269</v>
      </c>
      <c r="D184" s="218" t="s">
        <v>131</v>
      </c>
      <c r="E184" s="219" t="s">
        <v>606</v>
      </c>
      <c r="F184" s="220" t="s">
        <v>607</v>
      </c>
      <c r="G184" s="221" t="s">
        <v>261</v>
      </c>
      <c r="H184" s="222">
        <v>23</v>
      </c>
      <c r="I184" s="223"/>
      <c r="J184" s="222">
        <f>ROUND(I184*H184,0)</f>
        <v>0</v>
      </c>
      <c r="K184" s="220" t="s">
        <v>135</v>
      </c>
      <c r="L184" s="44"/>
      <c r="M184" s="224" t="s">
        <v>1</v>
      </c>
      <c r="N184" s="225" t="s">
        <v>39</v>
      </c>
      <c r="O184" s="91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8" t="s">
        <v>136</v>
      </c>
      <c r="AT184" s="228" t="s">
        <v>131</v>
      </c>
      <c r="AU184" s="228" t="s">
        <v>83</v>
      </c>
      <c r="AY184" s="17" t="s">
        <v>129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</v>
      </c>
      <c r="BK184" s="229">
        <f>ROUND(I184*H184,0)</f>
        <v>0</v>
      </c>
      <c r="BL184" s="17" t="s">
        <v>136</v>
      </c>
      <c r="BM184" s="228" t="s">
        <v>674</v>
      </c>
    </row>
    <row r="185" spans="1:65" s="2" customFormat="1" ht="24.15" customHeight="1">
      <c r="A185" s="38"/>
      <c r="B185" s="39"/>
      <c r="C185" s="218" t="s">
        <v>273</v>
      </c>
      <c r="D185" s="218" t="s">
        <v>131</v>
      </c>
      <c r="E185" s="219" t="s">
        <v>415</v>
      </c>
      <c r="F185" s="220" t="s">
        <v>416</v>
      </c>
      <c r="G185" s="221" t="s">
        <v>261</v>
      </c>
      <c r="H185" s="222">
        <v>23</v>
      </c>
      <c r="I185" s="223"/>
      <c r="J185" s="222">
        <f>ROUND(I185*H185,0)</f>
        <v>0</v>
      </c>
      <c r="K185" s="220" t="s">
        <v>135</v>
      </c>
      <c r="L185" s="44"/>
      <c r="M185" s="224" t="s">
        <v>1</v>
      </c>
      <c r="N185" s="225" t="s">
        <v>39</v>
      </c>
      <c r="O185" s="91"/>
      <c r="P185" s="226">
        <f>O185*H185</f>
        <v>0</v>
      </c>
      <c r="Q185" s="226">
        <v>5.5E-07</v>
      </c>
      <c r="R185" s="226">
        <f>Q185*H185</f>
        <v>1.2650000000000001E-05</v>
      </c>
      <c r="S185" s="226">
        <v>0</v>
      </c>
      <c r="T185" s="22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8" t="s">
        <v>136</v>
      </c>
      <c r="AT185" s="228" t="s">
        <v>131</v>
      </c>
      <c r="AU185" s="228" t="s">
        <v>83</v>
      </c>
      <c r="AY185" s="17" t="s">
        <v>129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</v>
      </c>
      <c r="BK185" s="229">
        <f>ROUND(I185*H185,0)</f>
        <v>0</v>
      </c>
      <c r="BL185" s="17" t="s">
        <v>136</v>
      </c>
      <c r="BM185" s="228" t="s">
        <v>675</v>
      </c>
    </row>
    <row r="186" spans="1:65" s="2" customFormat="1" ht="24.15" customHeight="1">
      <c r="A186" s="38"/>
      <c r="B186" s="39"/>
      <c r="C186" s="218" t="s">
        <v>277</v>
      </c>
      <c r="D186" s="218" t="s">
        <v>131</v>
      </c>
      <c r="E186" s="219" t="s">
        <v>427</v>
      </c>
      <c r="F186" s="220" t="s">
        <v>428</v>
      </c>
      <c r="G186" s="221" t="s">
        <v>280</v>
      </c>
      <c r="H186" s="222">
        <v>2</v>
      </c>
      <c r="I186" s="223"/>
      <c r="J186" s="222">
        <f>ROUND(I186*H186,0)</f>
        <v>0</v>
      </c>
      <c r="K186" s="220" t="s">
        <v>135</v>
      </c>
      <c r="L186" s="44"/>
      <c r="M186" s="224" t="s">
        <v>1</v>
      </c>
      <c r="N186" s="225" t="s">
        <v>39</v>
      </c>
      <c r="O186" s="91"/>
      <c r="P186" s="226">
        <f>O186*H186</f>
        <v>0</v>
      </c>
      <c r="Q186" s="226">
        <v>0.459372906</v>
      </c>
      <c r="R186" s="226">
        <f>Q186*H186</f>
        <v>0.918745812</v>
      </c>
      <c r="S186" s="226">
        <v>0</v>
      </c>
      <c r="T186" s="22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8" t="s">
        <v>136</v>
      </c>
      <c r="AT186" s="228" t="s">
        <v>131</v>
      </c>
      <c r="AU186" s="228" t="s">
        <v>83</v>
      </c>
      <c r="AY186" s="17" t="s">
        <v>129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7" t="s">
        <v>8</v>
      </c>
      <c r="BK186" s="229">
        <f>ROUND(I186*H186,0)</f>
        <v>0</v>
      </c>
      <c r="BL186" s="17" t="s">
        <v>136</v>
      </c>
      <c r="BM186" s="228" t="s">
        <v>676</v>
      </c>
    </row>
    <row r="187" spans="1:65" s="2" customFormat="1" ht="16.5" customHeight="1">
      <c r="A187" s="38"/>
      <c r="B187" s="39"/>
      <c r="C187" s="218" t="s">
        <v>282</v>
      </c>
      <c r="D187" s="218" t="s">
        <v>131</v>
      </c>
      <c r="E187" s="219" t="s">
        <v>431</v>
      </c>
      <c r="F187" s="220" t="s">
        <v>432</v>
      </c>
      <c r="G187" s="221" t="s">
        <v>261</v>
      </c>
      <c r="H187" s="222">
        <v>23</v>
      </c>
      <c r="I187" s="223"/>
      <c r="J187" s="222">
        <f>ROUND(I187*H187,0)</f>
        <v>0</v>
      </c>
      <c r="K187" s="220" t="s">
        <v>135</v>
      </c>
      <c r="L187" s="44"/>
      <c r="M187" s="224" t="s">
        <v>1</v>
      </c>
      <c r="N187" s="225" t="s">
        <v>39</v>
      </c>
      <c r="O187" s="91"/>
      <c r="P187" s="226">
        <f>O187*H187</f>
        <v>0</v>
      </c>
      <c r="Q187" s="226">
        <v>0.00019236</v>
      </c>
      <c r="R187" s="226">
        <f>Q187*H187</f>
        <v>0.00442428</v>
      </c>
      <c r="S187" s="226">
        <v>0</v>
      </c>
      <c r="T187" s="22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8" t="s">
        <v>136</v>
      </c>
      <c r="AT187" s="228" t="s">
        <v>131</v>
      </c>
      <c r="AU187" s="228" t="s">
        <v>83</v>
      </c>
      <c r="AY187" s="17" t="s">
        <v>129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8</v>
      </c>
      <c r="BK187" s="229">
        <f>ROUND(I187*H187,0)</f>
        <v>0</v>
      </c>
      <c r="BL187" s="17" t="s">
        <v>136</v>
      </c>
      <c r="BM187" s="228" t="s">
        <v>677</v>
      </c>
    </row>
    <row r="188" spans="1:51" s="13" customFormat="1" ht="12">
      <c r="A188" s="13"/>
      <c r="B188" s="230"/>
      <c r="C188" s="231"/>
      <c r="D188" s="232" t="s">
        <v>138</v>
      </c>
      <c r="E188" s="233" t="s">
        <v>1</v>
      </c>
      <c r="F188" s="234" t="s">
        <v>253</v>
      </c>
      <c r="G188" s="231"/>
      <c r="H188" s="235">
        <v>23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138</v>
      </c>
      <c r="AU188" s="241" t="s">
        <v>83</v>
      </c>
      <c r="AV188" s="13" t="s">
        <v>83</v>
      </c>
      <c r="AW188" s="13" t="s">
        <v>31</v>
      </c>
      <c r="AX188" s="13" t="s">
        <v>8</v>
      </c>
      <c r="AY188" s="241" t="s">
        <v>129</v>
      </c>
    </row>
    <row r="189" spans="1:65" s="2" customFormat="1" ht="21.75" customHeight="1">
      <c r="A189" s="38"/>
      <c r="B189" s="39"/>
      <c r="C189" s="218" t="s">
        <v>286</v>
      </c>
      <c r="D189" s="218" t="s">
        <v>131</v>
      </c>
      <c r="E189" s="219" t="s">
        <v>436</v>
      </c>
      <c r="F189" s="220" t="s">
        <v>437</v>
      </c>
      <c r="G189" s="221" t="s">
        <v>261</v>
      </c>
      <c r="H189" s="222">
        <v>23</v>
      </c>
      <c r="I189" s="223"/>
      <c r="J189" s="222">
        <f>ROUND(I189*H189,0)</f>
        <v>0</v>
      </c>
      <c r="K189" s="220" t="s">
        <v>135</v>
      </c>
      <c r="L189" s="44"/>
      <c r="M189" s="224" t="s">
        <v>1</v>
      </c>
      <c r="N189" s="225" t="s">
        <v>39</v>
      </c>
      <c r="O189" s="91"/>
      <c r="P189" s="226">
        <f>O189*H189</f>
        <v>0</v>
      </c>
      <c r="Q189" s="226">
        <v>7.35E-05</v>
      </c>
      <c r="R189" s="226">
        <f>Q189*H189</f>
        <v>0.0016905</v>
      </c>
      <c r="S189" s="226">
        <v>0</v>
      </c>
      <c r="T189" s="22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8" t="s">
        <v>136</v>
      </c>
      <c r="AT189" s="228" t="s">
        <v>131</v>
      </c>
      <c r="AU189" s="228" t="s">
        <v>83</v>
      </c>
      <c r="AY189" s="17" t="s">
        <v>129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7" t="s">
        <v>8</v>
      </c>
      <c r="BK189" s="229">
        <f>ROUND(I189*H189,0)</f>
        <v>0</v>
      </c>
      <c r="BL189" s="17" t="s">
        <v>136</v>
      </c>
      <c r="BM189" s="228" t="s">
        <v>678</v>
      </c>
    </row>
    <row r="190" spans="1:63" s="12" customFormat="1" ht="22.8" customHeight="1">
      <c r="A190" s="12"/>
      <c r="B190" s="202"/>
      <c r="C190" s="203"/>
      <c r="D190" s="204" t="s">
        <v>73</v>
      </c>
      <c r="E190" s="216" t="s">
        <v>179</v>
      </c>
      <c r="F190" s="216" t="s">
        <v>447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SUM(P191:P194)</f>
        <v>0</v>
      </c>
      <c r="Q190" s="210"/>
      <c r="R190" s="211">
        <f>SUM(R191:R194)</f>
        <v>0.008618959999999998</v>
      </c>
      <c r="S190" s="210"/>
      <c r="T190" s="212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</v>
      </c>
      <c r="AT190" s="214" t="s">
        <v>73</v>
      </c>
      <c r="AU190" s="214" t="s">
        <v>8</v>
      </c>
      <c r="AY190" s="213" t="s">
        <v>129</v>
      </c>
      <c r="BK190" s="215">
        <f>SUM(BK191:BK194)</f>
        <v>0</v>
      </c>
    </row>
    <row r="191" spans="1:65" s="2" customFormat="1" ht="33" customHeight="1">
      <c r="A191" s="38"/>
      <c r="B191" s="39"/>
      <c r="C191" s="218" t="s">
        <v>290</v>
      </c>
      <c r="D191" s="218" t="s">
        <v>131</v>
      </c>
      <c r="E191" s="219" t="s">
        <v>449</v>
      </c>
      <c r="F191" s="220" t="s">
        <v>450</v>
      </c>
      <c r="G191" s="221" t="s">
        <v>261</v>
      </c>
      <c r="H191" s="222">
        <v>14</v>
      </c>
      <c r="I191" s="223"/>
      <c r="J191" s="222">
        <f>ROUND(I191*H191,0)</f>
        <v>0</v>
      </c>
      <c r="K191" s="220" t="s">
        <v>135</v>
      </c>
      <c r="L191" s="44"/>
      <c r="M191" s="224" t="s">
        <v>1</v>
      </c>
      <c r="N191" s="225" t="s">
        <v>39</v>
      </c>
      <c r="O191" s="91"/>
      <c r="P191" s="226">
        <f>O191*H191</f>
        <v>0</v>
      </c>
      <c r="Q191" s="226">
        <v>0.00061</v>
      </c>
      <c r="R191" s="226">
        <f>Q191*H191</f>
        <v>0.008539999999999999</v>
      </c>
      <c r="S191" s="226">
        <v>0</v>
      </c>
      <c r="T191" s="22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8" t="s">
        <v>136</v>
      </c>
      <c r="AT191" s="228" t="s">
        <v>131</v>
      </c>
      <c r="AU191" s="228" t="s">
        <v>83</v>
      </c>
      <c r="AY191" s="17" t="s">
        <v>129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</v>
      </c>
      <c r="BK191" s="229">
        <f>ROUND(I191*H191,0)</f>
        <v>0</v>
      </c>
      <c r="BL191" s="17" t="s">
        <v>136</v>
      </c>
      <c r="BM191" s="228" t="s">
        <v>679</v>
      </c>
    </row>
    <row r="192" spans="1:51" s="13" customFormat="1" ht="12">
      <c r="A192" s="13"/>
      <c r="B192" s="230"/>
      <c r="C192" s="231"/>
      <c r="D192" s="232" t="s">
        <v>138</v>
      </c>
      <c r="E192" s="233" t="s">
        <v>1</v>
      </c>
      <c r="F192" s="234" t="s">
        <v>680</v>
      </c>
      <c r="G192" s="231"/>
      <c r="H192" s="235">
        <v>14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138</v>
      </c>
      <c r="AU192" s="241" t="s">
        <v>83</v>
      </c>
      <c r="AV192" s="13" t="s">
        <v>83</v>
      </c>
      <c r="AW192" s="13" t="s">
        <v>31</v>
      </c>
      <c r="AX192" s="13" t="s">
        <v>8</v>
      </c>
      <c r="AY192" s="241" t="s">
        <v>129</v>
      </c>
    </row>
    <row r="193" spans="1:65" s="2" customFormat="1" ht="24.15" customHeight="1">
      <c r="A193" s="38"/>
      <c r="B193" s="39"/>
      <c r="C193" s="218" t="s">
        <v>294</v>
      </c>
      <c r="D193" s="218" t="s">
        <v>131</v>
      </c>
      <c r="E193" s="219" t="s">
        <v>455</v>
      </c>
      <c r="F193" s="220" t="s">
        <v>456</v>
      </c>
      <c r="G193" s="221" t="s">
        <v>261</v>
      </c>
      <c r="H193" s="222">
        <v>48</v>
      </c>
      <c r="I193" s="223"/>
      <c r="J193" s="222">
        <f>ROUND(I193*H193,0)</f>
        <v>0</v>
      </c>
      <c r="K193" s="220" t="s">
        <v>135</v>
      </c>
      <c r="L193" s="44"/>
      <c r="M193" s="224" t="s">
        <v>1</v>
      </c>
      <c r="N193" s="225" t="s">
        <v>39</v>
      </c>
      <c r="O193" s="91"/>
      <c r="P193" s="226">
        <f>O193*H193</f>
        <v>0</v>
      </c>
      <c r="Q193" s="226">
        <v>1.645E-06</v>
      </c>
      <c r="R193" s="226">
        <f>Q193*H193</f>
        <v>7.895999999999999E-05</v>
      </c>
      <c r="S193" s="226">
        <v>0</v>
      </c>
      <c r="T193" s="22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8" t="s">
        <v>136</v>
      </c>
      <c r="AT193" s="228" t="s">
        <v>131</v>
      </c>
      <c r="AU193" s="228" t="s">
        <v>83</v>
      </c>
      <c r="AY193" s="17" t="s">
        <v>129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7" t="s">
        <v>8</v>
      </c>
      <c r="BK193" s="229">
        <f>ROUND(I193*H193,0)</f>
        <v>0</v>
      </c>
      <c r="BL193" s="17" t="s">
        <v>136</v>
      </c>
      <c r="BM193" s="228" t="s">
        <v>681</v>
      </c>
    </row>
    <row r="194" spans="1:51" s="13" customFormat="1" ht="12">
      <c r="A194" s="13"/>
      <c r="B194" s="230"/>
      <c r="C194" s="231"/>
      <c r="D194" s="232" t="s">
        <v>138</v>
      </c>
      <c r="E194" s="233" t="s">
        <v>1</v>
      </c>
      <c r="F194" s="234" t="s">
        <v>682</v>
      </c>
      <c r="G194" s="231"/>
      <c r="H194" s="235">
        <v>48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138</v>
      </c>
      <c r="AU194" s="241" t="s">
        <v>83</v>
      </c>
      <c r="AV194" s="13" t="s">
        <v>83</v>
      </c>
      <c r="AW194" s="13" t="s">
        <v>31</v>
      </c>
      <c r="AX194" s="13" t="s">
        <v>8</v>
      </c>
      <c r="AY194" s="241" t="s">
        <v>129</v>
      </c>
    </row>
    <row r="195" spans="1:63" s="12" customFormat="1" ht="22.8" customHeight="1">
      <c r="A195" s="12"/>
      <c r="B195" s="202"/>
      <c r="C195" s="203"/>
      <c r="D195" s="204" t="s">
        <v>73</v>
      </c>
      <c r="E195" s="216" t="s">
        <v>461</v>
      </c>
      <c r="F195" s="216" t="s">
        <v>462</v>
      </c>
      <c r="G195" s="203"/>
      <c r="H195" s="203"/>
      <c r="I195" s="206"/>
      <c r="J195" s="217">
        <f>BK195</f>
        <v>0</v>
      </c>
      <c r="K195" s="203"/>
      <c r="L195" s="208"/>
      <c r="M195" s="209"/>
      <c r="N195" s="210"/>
      <c r="O195" s="210"/>
      <c r="P195" s="211">
        <f>SUM(P196:P198)</f>
        <v>0</v>
      </c>
      <c r="Q195" s="210"/>
      <c r="R195" s="211">
        <f>SUM(R196:R198)</f>
        <v>0</v>
      </c>
      <c r="S195" s="210"/>
      <c r="T195" s="212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3" t="s">
        <v>8</v>
      </c>
      <c r="AT195" s="214" t="s">
        <v>73</v>
      </c>
      <c r="AU195" s="214" t="s">
        <v>8</v>
      </c>
      <c r="AY195" s="213" t="s">
        <v>129</v>
      </c>
      <c r="BK195" s="215">
        <f>SUM(BK196:BK198)</f>
        <v>0</v>
      </c>
    </row>
    <row r="196" spans="1:65" s="2" customFormat="1" ht="33" customHeight="1">
      <c r="A196" s="38"/>
      <c r="B196" s="39"/>
      <c r="C196" s="218" t="s">
        <v>298</v>
      </c>
      <c r="D196" s="218" t="s">
        <v>131</v>
      </c>
      <c r="E196" s="219" t="s">
        <v>464</v>
      </c>
      <c r="F196" s="220" t="s">
        <v>465</v>
      </c>
      <c r="G196" s="221" t="s">
        <v>182</v>
      </c>
      <c r="H196" s="222">
        <v>29.64</v>
      </c>
      <c r="I196" s="223"/>
      <c r="J196" s="222">
        <f>ROUND(I196*H196,0)</f>
        <v>0</v>
      </c>
      <c r="K196" s="220" t="s">
        <v>135</v>
      </c>
      <c r="L196" s="44"/>
      <c r="M196" s="224" t="s">
        <v>1</v>
      </c>
      <c r="N196" s="225" t="s">
        <v>39</v>
      </c>
      <c r="O196" s="91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8" t="s">
        <v>136</v>
      </c>
      <c r="AT196" s="228" t="s">
        <v>131</v>
      </c>
      <c r="AU196" s="228" t="s">
        <v>83</v>
      </c>
      <c r="AY196" s="17" t="s">
        <v>129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7" t="s">
        <v>8</v>
      </c>
      <c r="BK196" s="229">
        <f>ROUND(I196*H196,0)</f>
        <v>0</v>
      </c>
      <c r="BL196" s="17" t="s">
        <v>136</v>
      </c>
      <c r="BM196" s="228" t="s">
        <v>683</v>
      </c>
    </row>
    <row r="197" spans="1:65" s="2" customFormat="1" ht="24.15" customHeight="1">
      <c r="A197" s="38"/>
      <c r="B197" s="39"/>
      <c r="C197" s="218" t="s">
        <v>302</v>
      </c>
      <c r="D197" s="218" t="s">
        <v>131</v>
      </c>
      <c r="E197" s="219" t="s">
        <v>468</v>
      </c>
      <c r="F197" s="220" t="s">
        <v>469</v>
      </c>
      <c r="G197" s="221" t="s">
        <v>182</v>
      </c>
      <c r="H197" s="222">
        <v>118.56</v>
      </c>
      <c r="I197" s="223"/>
      <c r="J197" s="222">
        <f>ROUND(I197*H197,0)</f>
        <v>0</v>
      </c>
      <c r="K197" s="220" t="s">
        <v>135</v>
      </c>
      <c r="L197" s="44"/>
      <c r="M197" s="224" t="s">
        <v>1</v>
      </c>
      <c r="N197" s="225" t="s">
        <v>39</v>
      </c>
      <c r="O197" s="91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8" t="s">
        <v>136</v>
      </c>
      <c r="AT197" s="228" t="s">
        <v>131</v>
      </c>
      <c r="AU197" s="228" t="s">
        <v>83</v>
      </c>
      <c r="AY197" s="17" t="s">
        <v>129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7" t="s">
        <v>8</v>
      </c>
      <c r="BK197" s="229">
        <f>ROUND(I197*H197,0)</f>
        <v>0</v>
      </c>
      <c r="BL197" s="17" t="s">
        <v>136</v>
      </c>
      <c r="BM197" s="228" t="s">
        <v>684</v>
      </c>
    </row>
    <row r="198" spans="1:51" s="13" customFormat="1" ht="12">
      <c r="A198" s="13"/>
      <c r="B198" s="230"/>
      <c r="C198" s="231"/>
      <c r="D198" s="232" t="s">
        <v>138</v>
      </c>
      <c r="E198" s="231"/>
      <c r="F198" s="234" t="s">
        <v>685</v>
      </c>
      <c r="G198" s="231"/>
      <c r="H198" s="235">
        <v>118.56</v>
      </c>
      <c r="I198" s="236"/>
      <c r="J198" s="231"/>
      <c r="K198" s="231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138</v>
      </c>
      <c r="AU198" s="241" t="s">
        <v>83</v>
      </c>
      <c r="AV198" s="13" t="s">
        <v>83</v>
      </c>
      <c r="AW198" s="13" t="s">
        <v>4</v>
      </c>
      <c r="AX198" s="13" t="s">
        <v>8</v>
      </c>
      <c r="AY198" s="241" t="s">
        <v>129</v>
      </c>
    </row>
    <row r="199" spans="1:63" s="12" customFormat="1" ht="22.8" customHeight="1">
      <c r="A199" s="12"/>
      <c r="B199" s="202"/>
      <c r="C199" s="203"/>
      <c r="D199" s="204" t="s">
        <v>73</v>
      </c>
      <c r="E199" s="216" t="s">
        <v>472</v>
      </c>
      <c r="F199" s="216" t="s">
        <v>473</v>
      </c>
      <c r="G199" s="203"/>
      <c r="H199" s="203"/>
      <c r="I199" s="206"/>
      <c r="J199" s="217">
        <f>BK199</f>
        <v>0</v>
      </c>
      <c r="K199" s="203"/>
      <c r="L199" s="208"/>
      <c r="M199" s="209"/>
      <c r="N199" s="210"/>
      <c r="O199" s="210"/>
      <c r="P199" s="211">
        <f>P200</f>
        <v>0</v>
      </c>
      <c r="Q199" s="210"/>
      <c r="R199" s="211">
        <f>R200</f>
        <v>0</v>
      </c>
      <c r="S199" s="210"/>
      <c r="T199" s="212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3" t="s">
        <v>8</v>
      </c>
      <c r="AT199" s="214" t="s">
        <v>73</v>
      </c>
      <c r="AU199" s="214" t="s">
        <v>8</v>
      </c>
      <c r="AY199" s="213" t="s">
        <v>129</v>
      </c>
      <c r="BK199" s="215">
        <f>BK200</f>
        <v>0</v>
      </c>
    </row>
    <row r="200" spans="1:65" s="2" customFormat="1" ht="24.15" customHeight="1">
      <c r="A200" s="38"/>
      <c r="B200" s="39"/>
      <c r="C200" s="218" t="s">
        <v>306</v>
      </c>
      <c r="D200" s="218" t="s">
        <v>131</v>
      </c>
      <c r="E200" s="219" t="s">
        <v>475</v>
      </c>
      <c r="F200" s="220" t="s">
        <v>476</v>
      </c>
      <c r="G200" s="221" t="s">
        <v>182</v>
      </c>
      <c r="H200" s="222">
        <v>1.34</v>
      </c>
      <c r="I200" s="223"/>
      <c r="J200" s="222">
        <f>ROUND(I200*H200,0)</f>
        <v>0</v>
      </c>
      <c r="K200" s="220" t="s">
        <v>135</v>
      </c>
      <c r="L200" s="44"/>
      <c r="M200" s="224" t="s">
        <v>1</v>
      </c>
      <c r="N200" s="225" t="s">
        <v>39</v>
      </c>
      <c r="O200" s="91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8" t="s">
        <v>136</v>
      </c>
      <c r="AT200" s="228" t="s">
        <v>131</v>
      </c>
      <c r="AU200" s="228" t="s">
        <v>83</v>
      </c>
      <c r="AY200" s="17" t="s">
        <v>129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7" t="s">
        <v>8</v>
      </c>
      <c r="BK200" s="229">
        <f>ROUND(I200*H200,0)</f>
        <v>0</v>
      </c>
      <c r="BL200" s="17" t="s">
        <v>136</v>
      </c>
      <c r="BM200" s="228" t="s">
        <v>686</v>
      </c>
    </row>
    <row r="201" spans="1:63" s="12" customFormat="1" ht="25.9" customHeight="1">
      <c r="A201" s="12"/>
      <c r="B201" s="202"/>
      <c r="C201" s="203"/>
      <c r="D201" s="204" t="s">
        <v>73</v>
      </c>
      <c r="E201" s="205" t="s">
        <v>478</v>
      </c>
      <c r="F201" s="205" t="s">
        <v>479</v>
      </c>
      <c r="G201" s="203"/>
      <c r="H201" s="203"/>
      <c r="I201" s="206"/>
      <c r="J201" s="207">
        <f>BK201</f>
        <v>0</v>
      </c>
      <c r="K201" s="203"/>
      <c r="L201" s="208"/>
      <c r="M201" s="209"/>
      <c r="N201" s="210"/>
      <c r="O201" s="210"/>
      <c r="P201" s="211">
        <f>P202+P207+P209+P211</f>
        <v>0</v>
      </c>
      <c r="Q201" s="210"/>
      <c r="R201" s="211">
        <f>R202+R207+R209+R211</f>
        <v>0</v>
      </c>
      <c r="S201" s="210"/>
      <c r="T201" s="212">
        <f>T202+T207+T209+T211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157</v>
      </c>
      <c r="AT201" s="214" t="s">
        <v>73</v>
      </c>
      <c r="AU201" s="214" t="s">
        <v>74</v>
      </c>
      <c r="AY201" s="213" t="s">
        <v>129</v>
      </c>
      <c r="BK201" s="215">
        <f>BK202+BK207+BK209+BK211</f>
        <v>0</v>
      </c>
    </row>
    <row r="202" spans="1:63" s="12" customFormat="1" ht="22.8" customHeight="1">
      <c r="A202" s="12"/>
      <c r="B202" s="202"/>
      <c r="C202" s="203"/>
      <c r="D202" s="204" t="s">
        <v>73</v>
      </c>
      <c r="E202" s="216" t="s">
        <v>480</v>
      </c>
      <c r="F202" s="216" t="s">
        <v>481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SUM(P203:P206)</f>
        <v>0</v>
      </c>
      <c r="Q202" s="210"/>
      <c r="R202" s="211">
        <f>SUM(R203:R206)</f>
        <v>0</v>
      </c>
      <c r="S202" s="210"/>
      <c r="T202" s="212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157</v>
      </c>
      <c r="AT202" s="214" t="s">
        <v>73</v>
      </c>
      <c r="AU202" s="214" t="s">
        <v>8</v>
      </c>
      <c r="AY202" s="213" t="s">
        <v>129</v>
      </c>
      <c r="BK202" s="215">
        <f>SUM(BK203:BK206)</f>
        <v>0</v>
      </c>
    </row>
    <row r="203" spans="1:65" s="2" customFormat="1" ht="16.5" customHeight="1">
      <c r="A203" s="38"/>
      <c r="B203" s="39"/>
      <c r="C203" s="218" t="s">
        <v>310</v>
      </c>
      <c r="D203" s="218" t="s">
        <v>131</v>
      </c>
      <c r="E203" s="219" t="s">
        <v>483</v>
      </c>
      <c r="F203" s="220" t="s">
        <v>484</v>
      </c>
      <c r="G203" s="221" t="s">
        <v>485</v>
      </c>
      <c r="H203" s="222">
        <v>1</v>
      </c>
      <c r="I203" s="223"/>
      <c r="J203" s="222">
        <f>ROUND(I203*H203,0)</f>
        <v>0</v>
      </c>
      <c r="K203" s="220" t="s">
        <v>486</v>
      </c>
      <c r="L203" s="44"/>
      <c r="M203" s="224" t="s">
        <v>1</v>
      </c>
      <c r="N203" s="225" t="s">
        <v>39</v>
      </c>
      <c r="O203" s="91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8" t="s">
        <v>487</v>
      </c>
      <c r="AT203" s="228" t="s">
        <v>131</v>
      </c>
      <c r="AU203" s="228" t="s">
        <v>83</v>
      </c>
      <c r="AY203" s="17" t="s">
        <v>129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</v>
      </c>
      <c r="BK203" s="229">
        <f>ROUND(I203*H203,0)</f>
        <v>0</v>
      </c>
      <c r="BL203" s="17" t="s">
        <v>487</v>
      </c>
      <c r="BM203" s="228" t="s">
        <v>687</v>
      </c>
    </row>
    <row r="204" spans="1:65" s="2" customFormat="1" ht="16.5" customHeight="1">
      <c r="A204" s="38"/>
      <c r="B204" s="39"/>
      <c r="C204" s="218" t="s">
        <v>314</v>
      </c>
      <c r="D204" s="218" t="s">
        <v>131</v>
      </c>
      <c r="E204" s="219" t="s">
        <v>490</v>
      </c>
      <c r="F204" s="220" t="s">
        <v>491</v>
      </c>
      <c r="G204" s="221" t="s">
        <v>485</v>
      </c>
      <c r="H204" s="222">
        <v>1</v>
      </c>
      <c r="I204" s="223"/>
      <c r="J204" s="222">
        <f>ROUND(I204*H204,0)</f>
        <v>0</v>
      </c>
      <c r="K204" s="220" t="s">
        <v>486</v>
      </c>
      <c r="L204" s="44"/>
      <c r="M204" s="224" t="s">
        <v>1</v>
      </c>
      <c r="N204" s="225" t="s">
        <v>39</v>
      </c>
      <c r="O204" s="91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8" t="s">
        <v>487</v>
      </c>
      <c r="AT204" s="228" t="s">
        <v>131</v>
      </c>
      <c r="AU204" s="228" t="s">
        <v>83</v>
      </c>
      <c r="AY204" s="17" t="s">
        <v>129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</v>
      </c>
      <c r="BK204" s="229">
        <f>ROUND(I204*H204,0)</f>
        <v>0</v>
      </c>
      <c r="BL204" s="17" t="s">
        <v>487</v>
      </c>
      <c r="BM204" s="228" t="s">
        <v>688</v>
      </c>
    </row>
    <row r="205" spans="1:65" s="2" customFormat="1" ht="16.5" customHeight="1">
      <c r="A205" s="38"/>
      <c r="B205" s="39"/>
      <c r="C205" s="218" t="s">
        <v>318</v>
      </c>
      <c r="D205" s="218" t="s">
        <v>131</v>
      </c>
      <c r="E205" s="219" t="s">
        <v>494</v>
      </c>
      <c r="F205" s="220" t="s">
        <v>495</v>
      </c>
      <c r="G205" s="221" t="s">
        <v>485</v>
      </c>
      <c r="H205" s="222">
        <v>1</v>
      </c>
      <c r="I205" s="223"/>
      <c r="J205" s="222">
        <f>ROUND(I205*H205,0)</f>
        <v>0</v>
      </c>
      <c r="K205" s="220" t="s">
        <v>486</v>
      </c>
      <c r="L205" s="44"/>
      <c r="M205" s="224" t="s">
        <v>1</v>
      </c>
      <c r="N205" s="225" t="s">
        <v>39</v>
      </c>
      <c r="O205" s="91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8" t="s">
        <v>487</v>
      </c>
      <c r="AT205" s="228" t="s">
        <v>131</v>
      </c>
      <c r="AU205" s="228" t="s">
        <v>83</v>
      </c>
      <c r="AY205" s="17" t="s">
        <v>129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</v>
      </c>
      <c r="BK205" s="229">
        <f>ROUND(I205*H205,0)</f>
        <v>0</v>
      </c>
      <c r="BL205" s="17" t="s">
        <v>487</v>
      </c>
      <c r="BM205" s="228" t="s">
        <v>689</v>
      </c>
    </row>
    <row r="206" spans="1:65" s="2" customFormat="1" ht="16.5" customHeight="1">
      <c r="A206" s="38"/>
      <c r="B206" s="39"/>
      <c r="C206" s="218" t="s">
        <v>322</v>
      </c>
      <c r="D206" s="218" t="s">
        <v>131</v>
      </c>
      <c r="E206" s="219" t="s">
        <v>498</v>
      </c>
      <c r="F206" s="220" t="s">
        <v>499</v>
      </c>
      <c r="G206" s="221" t="s">
        <v>485</v>
      </c>
      <c r="H206" s="222">
        <v>1</v>
      </c>
      <c r="I206" s="223"/>
      <c r="J206" s="222">
        <f>ROUND(I206*H206,0)</f>
        <v>0</v>
      </c>
      <c r="K206" s="220" t="s">
        <v>486</v>
      </c>
      <c r="L206" s="44"/>
      <c r="M206" s="224" t="s">
        <v>1</v>
      </c>
      <c r="N206" s="225" t="s">
        <v>39</v>
      </c>
      <c r="O206" s="91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8" t="s">
        <v>487</v>
      </c>
      <c r="AT206" s="228" t="s">
        <v>131</v>
      </c>
      <c r="AU206" s="228" t="s">
        <v>83</v>
      </c>
      <c r="AY206" s="17" t="s">
        <v>129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</v>
      </c>
      <c r="BK206" s="229">
        <f>ROUND(I206*H206,0)</f>
        <v>0</v>
      </c>
      <c r="BL206" s="17" t="s">
        <v>487</v>
      </c>
      <c r="BM206" s="228" t="s">
        <v>690</v>
      </c>
    </row>
    <row r="207" spans="1:63" s="12" customFormat="1" ht="22.8" customHeight="1">
      <c r="A207" s="12"/>
      <c r="B207" s="202"/>
      <c r="C207" s="203"/>
      <c r="D207" s="204" t="s">
        <v>73</v>
      </c>
      <c r="E207" s="216" t="s">
        <v>501</v>
      </c>
      <c r="F207" s="216" t="s">
        <v>502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P208</f>
        <v>0</v>
      </c>
      <c r="Q207" s="210"/>
      <c r="R207" s="211">
        <f>R208</f>
        <v>0</v>
      </c>
      <c r="S207" s="210"/>
      <c r="T207" s="212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157</v>
      </c>
      <c r="AT207" s="214" t="s">
        <v>73</v>
      </c>
      <c r="AU207" s="214" t="s">
        <v>8</v>
      </c>
      <c r="AY207" s="213" t="s">
        <v>129</v>
      </c>
      <c r="BK207" s="215">
        <f>BK208</f>
        <v>0</v>
      </c>
    </row>
    <row r="208" spans="1:65" s="2" customFormat="1" ht="16.5" customHeight="1">
      <c r="A208" s="38"/>
      <c r="B208" s="39"/>
      <c r="C208" s="218" t="s">
        <v>326</v>
      </c>
      <c r="D208" s="218" t="s">
        <v>131</v>
      </c>
      <c r="E208" s="219" t="s">
        <v>504</v>
      </c>
      <c r="F208" s="220" t="s">
        <v>505</v>
      </c>
      <c r="G208" s="221" t="s">
        <v>485</v>
      </c>
      <c r="H208" s="222">
        <v>1</v>
      </c>
      <c r="I208" s="223"/>
      <c r="J208" s="222">
        <f>ROUND(I208*H208,0)</f>
        <v>0</v>
      </c>
      <c r="K208" s="220" t="s">
        <v>486</v>
      </c>
      <c r="L208" s="44"/>
      <c r="M208" s="224" t="s">
        <v>1</v>
      </c>
      <c r="N208" s="225" t="s">
        <v>39</v>
      </c>
      <c r="O208" s="91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8" t="s">
        <v>487</v>
      </c>
      <c r="AT208" s="228" t="s">
        <v>131</v>
      </c>
      <c r="AU208" s="228" t="s">
        <v>83</v>
      </c>
      <c r="AY208" s="17" t="s">
        <v>129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</v>
      </c>
      <c r="BK208" s="229">
        <f>ROUND(I208*H208,0)</f>
        <v>0</v>
      </c>
      <c r="BL208" s="17" t="s">
        <v>487</v>
      </c>
      <c r="BM208" s="228" t="s">
        <v>691</v>
      </c>
    </row>
    <row r="209" spans="1:63" s="12" customFormat="1" ht="22.8" customHeight="1">
      <c r="A209" s="12"/>
      <c r="B209" s="202"/>
      <c r="C209" s="203"/>
      <c r="D209" s="204" t="s">
        <v>73</v>
      </c>
      <c r="E209" s="216" t="s">
        <v>507</v>
      </c>
      <c r="F209" s="216" t="s">
        <v>508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P210</f>
        <v>0</v>
      </c>
      <c r="Q209" s="210"/>
      <c r="R209" s="211">
        <f>R210</f>
        <v>0</v>
      </c>
      <c r="S209" s="210"/>
      <c r="T209" s="212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157</v>
      </c>
      <c r="AT209" s="214" t="s">
        <v>73</v>
      </c>
      <c r="AU209" s="214" t="s">
        <v>8</v>
      </c>
      <c r="AY209" s="213" t="s">
        <v>129</v>
      </c>
      <c r="BK209" s="215">
        <f>BK210</f>
        <v>0</v>
      </c>
    </row>
    <row r="210" spans="1:65" s="2" customFormat="1" ht="16.5" customHeight="1">
      <c r="A210" s="38"/>
      <c r="B210" s="39"/>
      <c r="C210" s="218" t="s">
        <v>330</v>
      </c>
      <c r="D210" s="218" t="s">
        <v>131</v>
      </c>
      <c r="E210" s="219" t="s">
        <v>510</v>
      </c>
      <c r="F210" s="220" t="s">
        <v>511</v>
      </c>
      <c r="G210" s="221" t="s">
        <v>280</v>
      </c>
      <c r="H210" s="222">
        <v>1</v>
      </c>
      <c r="I210" s="223"/>
      <c r="J210" s="222">
        <f>ROUND(I210*H210,0)</f>
        <v>0</v>
      </c>
      <c r="K210" s="220" t="s">
        <v>135</v>
      </c>
      <c r="L210" s="44"/>
      <c r="M210" s="224" t="s">
        <v>1</v>
      </c>
      <c r="N210" s="225" t="s">
        <v>39</v>
      </c>
      <c r="O210" s="91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8" t="s">
        <v>487</v>
      </c>
      <c r="AT210" s="228" t="s">
        <v>131</v>
      </c>
      <c r="AU210" s="228" t="s">
        <v>83</v>
      </c>
      <c r="AY210" s="17" t="s">
        <v>129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7" t="s">
        <v>8</v>
      </c>
      <c r="BK210" s="229">
        <f>ROUND(I210*H210,0)</f>
        <v>0</v>
      </c>
      <c r="BL210" s="17" t="s">
        <v>487</v>
      </c>
      <c r="BM210" s="228" t="s">
        <v>692</v>
      </c>
    </row>
    <row r="211" spans="1:63" s="12" customFormat="1" ht="22.8" customHeight="1">
      <c r="A211" s="12"/>
      <c r="B211" s="202"/>
      <c r="C211" s="203"/>
      <c r="D211" s="204" t="s">
        <v>73</v>
      </c>
      <c r="E211" s="216" t="s">
        <v>513</v>
      </c>
      <c r="F211" s="216" t="s">
        <v>514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P212</f>
        <v>0</v>
      </c>
      <c r="Q211" s="210"/>
      <c r="R211" s="211">
        <f>R212</f>
        <v>0</v>
      </c>
      <c r="S211" s="210"/>
      <c r="T211" s="212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157</v>
      </c>
      <c r="AT211" s="214" t="s">
        <v>73</v>
      </c>
      <c r="AU211" s="214" t="s">
        <v>8</v>
      </c>
      <c r="AY211" s="213" t="s">
        <v>129</v>
      </c>
      <c r="BK211" s="215">
        <f>BK212</f>
        <v>0</v>
      </c>
    </row>
    <row r="212" spans="1:65" s="2" customFormat="1" ht="24.15" customHeight="1">
      <c r="A212" s="38"/>
      <c r="B212" s="39"/>
      <c r="C212" s="218" t="s">
        <v>334</v>
      </c>
      <c r="D212" s="218" t="s">
        <v>131</v>
      </c>
      <c r="E212" s="219" t="s">
        <v>516</v>
      </c>
      <c r="F212" s="220" t="s">
        <v>517</v>
      </c>
      <c r="G212" s="221" t="s">
        <v>485</v>
      </c>
      <c r="H212" s="222">
        <v>1</v>
      </c>
      <c r="I212" s="223"/>
      <c r="J212" s="222">
        <f>ROUND(I212*H212,0)</f>
        <v>0</v>
      </c>
      <c r="K212" s="220" t="s">
        <v>486</v>
      </c>
      <c r="L212" s="44"/>
      <c r="M212" s="272" t="s">
        <v>1</v>
      </c>
      <c r="N212" s="273" t="s">
        <v>39</v>
      </c>
      <c r="O212" s="274"/>
      <c r="P212" s="275">
        <f>O212*H212</f>
        <v>0</v>
      </c>
      <c r="Q212" s="275">
        <v>0</v>
      </c>
      <c r="R212" s="275">
        <f>Q212*H212</f>
        <v>0</v>
      </c>
      <c r="S212" s="275">
        <v>0</v>
      </c>
      <c r="T212" s="27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487</v>
      </c>
      <c r="AT212" s="228" t="s">
        <v>131</v>
      </c>
      <c r="AU212" s="228" t="s">
        <v>83</v>
      </c>
      <c r="AY212" s="17" t="s">
        <v>129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</v>
      </c>
      <c r="BK212" s="229">
        <f>ROUND(I212*H212,0)</f>
        <v>0</v>
      </c>
      <c r="BL212" s="17" t="s">
        <v>487</v>
      </c>
      <c r="BM212" s="228" t="s">
        <v>693</v>
      </c>
    </row>
    <row r="213" spans="1:31" s="2" customFormat="1" ht="6.95" customHeight="1">
      <c r="A213" s="38"/>
      <c r="B213" s="66"/>
      <c r="C213" s="67"/>
      <c r="D213" s="67"/>
      <c r="E213" s="67"/>
      <c r="F213" s="67"/>
      <c r="G213" s="67"/>
      <c r="H213" s="67"/>
      <c r="I213" s="67"/>
      <c r="J213" s="67"/>
      <c r="K213" s="67"/>
      <c r="L213" s="44"/>
      <c r="M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</sheetData>
  <sheetProtection password="CC35" sheet="1" objects="1" scenarios="1" formatColumns="0" formatRows="0" autoFilter="0"/>
  <autoFilter ref="C128:K21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 hidden="1">
      <c r="B4" s="20"/>
      <c r="D4" s="138" t="s">
        <v>93</v>
      </c>
      <c r="L4" s="20"/>
      <c r="M4" s="139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Vrchlabí, oprava vodovodu v ulici Pražská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694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38</v>
      </c>
      <c r="E33" s="140" t="s">
        <v>39</v>
      </c>
      <c r="F33" s="154">
        <f>ROUND((SUM(BE129:BE275)),2)</f>
        <v>0</v>
      </c>
      <c r="G33" s="38"/>
      <c r="H33" s="38"/>
      <c r="I33" s="155">
        <v>0.21</v>
      </c>
      <c r="J33" s="154">
        <f>ROUND(((SUM(BE129:BE275))*I33),2)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40</v>
      </c>
      <c r="F34" s="154">
        <f>ROUND((SUM(BF129:BF275)),2)</f>
        <v>0</v>
      </c>
      <c r="G34" s="38"/>
      <c r="H34" s="38"/>
      <c r="I34" s="155">
        <v>0.15</v>
      </c>
      <c r="J34" s="154">
        <f>ROUND(((SUM(BF129:BF275))*I34),2)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41</v>
      </c>
      <c r="F35" s="154">
        <f>ROUND((SUM(BG129:BG275)),2)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42</v>
      </c>
      <c r="F36" s="154">
        <f>ROUND((SUM(BH129:BH275)),2)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43</v>
      </c>
      <c r="F37" s="154">
        <f>ROUND((SUM(BI129:BI275)),2)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Vrchlabí, oprava vodovodu v ulici Pražská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SO-04 - Pražská 2. etapa, km 0,2881-0,4548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12. 1. 2022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J168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J178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J190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J249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J258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J262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J264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J265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J270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112</v>
      </c>
      <c r="E108" s="188"/>
      <c r="F108" s="188"/>
      <c r="G108" s="188"/>
      <c r="H108" s="188"/>
      <c r="I108" s="188"/>
      <c r="J108" s="189">
        <f>J272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113</v>
      </c>
      <c r="E109" s="188"/>
      <c r="F109" s="188"/>
      <c r="G109" s="188"/>
      <c r="H109" s="188"/>
      <c r="I109" s="188"/>
      <c r="J109" s="189">
        <f>J274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Vrchlabí, oprava vodovodu v ulici Pražská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SO-04 - Pražská 2. etapa, km 0,2881-0,4548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 xml:space="preserve"> </v>
      </c>
      <c r="G123" s="40"/>
      <c r="H123" s="40"/>
      <c r="I123" s="32" t="s">
        <v>22</v>
      </c>
      <c r="J123" s="79" t="str">
        <f>IF(J12="","",J12)</f>
        <v>12. 1. 2022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115</v>
      </c>
      <c r="D128" s="194" t="s">
        <v>59</v>
      </c>
      <c r="E128" s="194" t="s">
        <v>55</v>
      </c>
      <c r="F128" s="194" t="s">
        <v>56</v>
      </c>
      <c r="G128" s="194" t="s">
        <v>116</v>
      </c>
      <c r="H128" s="194" t="s">
        <v>117</v>
      </c>
      <c r="I128" s="194" t="s">
        <v>118</v>
      </c>
      <c r="J128" s="194" t="s">
        <v>98</v>
      </c>
      <c r="K128" s="195" t="s">
        <v>119</v>
      </c>
      <c r="L128" s="196"/>
      <c r="M128" s="100" t="s">
        <v>1</v>
      </c>
      <c r="N128" s="101" t="s">
        <v>38</v>
      </c>
      <c r="O128" s="101" t="s">
        <v>120</v>
      </c>
      <c r="P128" s="101" t="s">
        <v>121</v>
      </c>
      <c r="Q128" s="101" t="s">
        <v>122</v>
      </c>
      <c r="R128" s="101" t="s">
        <v>123</v>
      </c>
      <c r="S128" s="101" t="s">
        <v>124</v>
      </c>
      <c r="T128" s="102" t="s">
        <v>125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126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P130+P264</f>
        <v>0</v>
      </c>
      <c r="Q129" s="104"/>
      <c r="R129" s="199">
        <f>R130+R264</f>
        <v>22.5326568852</v>
      </c>
      <c r="S129" s="104"/>
      <c r="T129" s="200">
        <f>T130+T264</f>
        <v>180.38294000000002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100</v>
      </c>
      <c r="BK129" s="201">
        <f>BK130+BK264</f>
        <v>0</v>
      </c>
    </row>
    <row r="130" spans="1:63" s="12" customFormat="1" ht="25.9" customHeight="1">
      <c r="A130" s="12"/>
      <c r="B130" s="202"/>
      <c r="C130" s="203"/>
      <c r="D130" s="204" t="s">
        <v>73</v>
      </c>
      <c r="E130" s="205" t="s">
        <v>127</v>
      </c>
      <c r="F130" s="205" t="s">
        <v>128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P131+P168+P178+P190+P249+P258+P262</f>
        <v>0</v>
      </c>
      <c r="Q130" s="210"/>
      <c r="R130" s="211">
        <f>R131+R168+R178+R190+R249+R258+R262</f>
        <v>22.5326568852</v>
      </c>
      <c r="S130" s="210"/>
      <c r="T130" s="212">
        <f>T131+T168+T178+T190+T249+T258+T262</f>
        <v>180.38294000000002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</v>
      </c>
      <c r="AT130" s="214" t="s">
        <v>73</v>
      </c>
      <c r="AU130" s="214" t="s">
        <v>74</v>
      </c>
      <c r="AY130" s="213" t="s">
        <v>129</v>
      </c>
      <c r="BK130" s="215">
        <f>BK131+BK168+BK178+BK190+BK249+BK258+BK262</f>
        <v>0</v>
      </c>
    </row>
    <row r="131" spans="1:63" s="12" customFormat="1" ht="22.8" customHeight="1">
      <c r="A131" s="12"/>
      <c r="B131" s="202"/>
      <c r="C131" s="203"/>
      <c r="D131" s="204" t="s">
        <v>73</v>
      </c>
      <c r="E131" s="216" t="s">
        <v>8</v>
      </c>
      <c r="F131" s="216" t="s">
        <v>130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SUM(P132:P167)</f>
        <v>0</v>
      </c>
      <c r="Q131" s="210"/>
      <c r="R131" s="211">
        <f>SUM(R132:R167)</f>
        <v>0.5175825232</v>
      </c>
      <c r="S131" s="210"/>
      <c r="T131" s="212">
        <f>SUM(T132:T167)</f>
        <v>180.22532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</v>
      </c>
      <c r="AT131" s="214" t="s">
        <v>73</v>
      </c>
      <c r="AU131" s="214" t="s">
        <v>8</v>
      </c>
      <c r="AY131" s="213" t="s">
        <v>129</v>
      </c>
      <c r="BK131" s="215">
        <f>SUM(BK132:BK167)</f>
        <v>0</v>
      </c>
    </row>
    <row r="132" spans="1:65" s="2" customFormat="1" ht="24.15" customHeight="1">
      <c r="A132" s="38"/>
      <c r="B132" s="39"/>
      <c r="C132" s="218" t="s">
        <v>8</v>
      </c>
      <c r="D132" s="218" t="s">
        <v>131</v>
      </c>
      <c r="E132" s="219" t="s">
        <v>132</v>
      </c>
      <c r="F132" s="220" t="s">
        <v>133</v>
      </c>
      <c r="G132" s="221" t="s">
        <v>134</v>
      </c>
      <c r="H132" s="222">
        <v>26.8</v>
      </c>
      <c r="I132" s="223"/>
      <c r="J132" s="222">
        <f>ROUND(I132*H132,0)</f>
        <v>0</v>
      </c>
      <c r="K132" s="220" t="s">
        <v>135</v>
      </c>
      <c r="L132" s="44"/>
      <c r="M132" s="224" t="s">
        <v>1</v>
      </c>
      <c r="N132" s="225" t="s">
        <v>39</v>
      </c>
      <c r="O132" s="91"/>
      <c r="P132" s="226">
        <f>O132*H132</f>
        <v>0</v>
      </c>
      <c r="Q132" s="226">
        <v>0</v>
      </c>
      <c r="R132" s="226">
        <f>Q132*H132</f>
        <v>0</v>
      </c>
      <c r="S132" s="226">
        <v>0.26</v>
      </c>
      <c r="T132" s="227">
        <f>S132*H132</f>
        <v>6.968000000000001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136</v>
      </c>
      <c r="AT132" s="228" t="s">
        <v>131</v>
      </c>
      <c r="AU132" s="228" t="s">
        <v>83</v>
      </c>
      <c r="AY132" s="17" t="s">
        <v>129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</v>
      </c>
      <c r="BK132" s="229">
        <f>ROUND(I132*H132,0)</f>
        <v>0</v>
      </c>
      <c r="BL132" s="17" t="s">
        <v>136</v>
      </c>
      <c r="BM132" s="228" t="s">
        <v>695</v>
      </c>
    </row>
    <row r="133" spans="1:51" s="13" customFormat="1" ht="12">
      <c r="A133" s="13"/>
      <c r="B133" s="230"/>
      <c r="C133" s="231"/>
      <c r="D133" s="232" t="s">
        <v>138</v>
      </c>
      <c r="E133" s="233" t="s">
        <v>1</v>
      </c>
      <c r="F133" s="234" t="s">
        <v>696</v>
      </c>
      <c r="G133" s="231"/>
      <c r="H133" s="235">
        <v>26.8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138</v>
      </c>
      <c r="AU133" s="241" t="s">
        <v>83</v>
      </c>
      <c r="AV133" s="13" t="s">
        <v>83</v>
      </c>
      <c r="AW133" s="13" t="s">
        <v>31</v>
      </c>
      <c r="AX133" s="13" t="s">
        <v>8</v>
      </c>
      <c r="AY133" s="241" t="s">
        <v>129</v>
      </c>
    </row>
    <row r="134" spans="1:65" s="2" customFormat="1" ht="24.15" customHeight="1">
      <c r="A134" s="38"/>
      <c r="B134" s="39"/>
      <c r="C134" s="218" t="s">
        <v>83</v>
      </c>
      <c r="D134" s="218" t="s">
        <v>131</v>
      </c>
      <c r="E134" s="219" t="s">
        <v>140</v>
      </c>
      <c r="F134" s="220" t="s">
        <v>141</v>
      </c>
      <c r="G134" s="221" t="s">
        <v>134</v>
      </c>
      <c r="H134" s="222">
        <v>181.52</v>
      </c>
      <c r="I134" s="223"/>
      <c r="J134" s="222">
        <f>ROUND(I134*H134,0)</f>
        <v>0</v>
      </c>
      <c r="K134" s="220" t="s">
        <v>135</v>
      </c>
      <c r="L134" s="44"/>
      <c r="M134" s="224" t="s">
        <v>1</v>
      </c>
      <c r="N134" s="225" t="s">
        <v>39</v>
      </c>
      <c r="O134" s="91"/>
      <c r="P134" s="226">
        <f>O134*H134</f>
        <v>0</v>
      </c>
      <c r="Q134" s="226">
        <v>0</v>
      </c>
      <c r="R134" s="226">
        <f>Q134*H134</f>
        <v>0</v>
      </c>
      <c r="S134" s="226">
        <v>0.316</v>
      </c>
      <c r="T134" s="227">
        <f>S134*H134</f>
        <v>57.36032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136</v>
      </c>
      <c r="AT134" s="228" t="s">
        <v>131</v>
      </c>
      <c r="AU134" s="228" t="s">
        <v>83</v>
      </c>
      <c r="AY134" s="17" t="s">
        <v>129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</v>
      </c>
      <c r="BK134" s="229">
        <f>ROUND(I134*H134,0)</f>
        <v>0</v>
      </c>
      <c r="BL134" s="17" t="s">
        <v>136</v>
      </c>
      <c r="BM134" s="228" t="s">
        <v>697</v>
      </c>
    </row>
    <row r="135" spans="1:51" s="13" customFormat="1" ht="12">
      <c r="A135" s="13"/>
      <c r="B135" s="230"/>
      <c r="C135" s="231"/>
      <c r="D135" s="232" t="s">
        <v>138</v>
      </c>
      <c r="E135" s="233" t="s">
        <v>1</v>
      </c>
      <c r="F135" s="234" t="s">
        <v>698</v>
      </c>
      <c r="G135" s="231"/>
      <c r="H135" s="235">
        <v>138.64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138</v>
      </c>
      <c r="AU135" s="241" t="s">
        <v>83</v>
      </c>
      <c r="AV135" s="13" t="s">
        <v>83</v>
      </c>
      <c r="AW135" s="13" t="s">
        <v>31</v>
      </c>
      <c r="AX135" s="13" t="s">
        <v>74</v>
      </c>
      <c r="AY135" s="241" t="s">
        <v>129</v>
      </c>
    </row>
    <row r="136" spans="1:51" s="13" customFormat="1" ht="12">
      <c r="A136" s="13"/>
      <c r="B136" s="230"/>
      <c r="C136" s="231"/>
      <c r="D136" s="232" t="s">
        <v>138</v>
      </c>
      <c r="E136" s="233" t="s">
        <v>1</v>
      </c>
      <c r="F136" s="234" t="s">
        <v>699</v>
      </c>
      <c r="G136" s="231"/>
      <c r="H136" s="235">
        <v>42.88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138</v>
      </c>
      <c r="AU136" s="241" t="s">
        <v>83</v>
      </c>
      <c r="AV136" s="13" t="s">
        <v>83</v>
      </c>
      <c r="AW136" s="13" t="s">
        <v>31</v>
      </c>
      <c r="AX136" s="13" t="s">
        <v>74</v>
      </c>
      <c r="AY136" s="241" t="s">
        <v>129</v>
      </c>
    </row>
    <row r="137" spans="1:51" s="14" customFormat="1" ht="12">
      <c r="A137" s="14"/>
      <c r="B137" s="242"/>
      <c r="C137" s="243"/>
      <c r="D137" s="232" t="s">
        <v>138</v>
      </c>
      <c r="E137" s="244" t="s">
        <v>1</v>
      </c>
      <c r="F137" s="245" t="s">
        <v>145</v>
      </c>
      <c r="G137" s="243"/>
      <c r="H137" s="246">
        <v>181.52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138</v>
      </c>
      <c r="AU137" s="252" t="s">
        <v>83</v>
      </c>
      <c r="AV137" s="14" t="s">
        <v>136</v>
      </c>
      <c r="AW137" s="14" t="s">
        <v>31</v>
      </c>
      <c r="AX137" s="14" t="s">
        <v>8</v>
      </c>
      <c r="AY137" s="252" t="s">
        <v>129</v>
      </c>
    </row>
    <row r="138" spans="1:65" s="2" customFormat="1" ht="33" customHeight="1">
      <c r="A138" s="38"/>
      <c r="B138" s="39"/>
      <c r="C138" s="218" t="s">
        <v>146</v>
      </c>
      <c r="D138" s="218" t="s">
        <v>131</v>
      </c>
      <c r="E138" s="219" t="s">
        <v>147</v>
      </c>
      <c r="F138" s="220" t="s">
        <v>148</v>
      </c>
      <c r="G138" s="221" t="s">
        <v>134</v>
      </c>
      <c r="H138" s="222">
        <v>1007.8</v>
      </c>
      <c r="I138" s="223"/>
      <c r="J138" s="222">
        <f>ROUND(I138*H138,0)</f>
        <v>0</v>
      </c>
      <c r="K138" s="220" t="s">
        <v>135</v>
      </c>
      <c r="L138" s="44"/>
      <c r="M138" s="224" t="s">
        <v>1</v>
      </c>
      <c r="N138" s="225" t="s">
        <v>39</v>
      </c>
      <c r="O138" s="91"/>
      <c r="P138" s="226">
        <f>O138*H138</f>
        <v>0</v>
      </c>
      <c r="Q138" s="226">
        <v>5E-05</v>
      </c>
      <c r="R138" s="226">
        <f>Q138*H138</f>
        <v>0.05039</v>
      </c>
      <c r="S138" s="226">
        <v>0.115</v>
      </c>
      <c r="T138" s="227">
        <f>S138*H138</f>
        <v>115.897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136</v>
      </c>
      <c r="AT138" s="228" t="s">
        <v>131</v>
      </c>
      <c r="AU138" s="228" t="s">
        <v>83</v>
      </c>
      <c r="AY138" s="17" t="s">
        <v>129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</v>
      </c>
      <c r="BK138" s="229">
        <f>ROUND(I138*H138,0)</f>
        <v>0</v>
      </c>
      <c r="BL138" s="17" t="s">
        <v>136</v>
      </c>
      <c r="BM138" s="228" t="s">
        <v>700</v>
      </c>
    </row>
    <row r="139" spans="1:51" s="13" customFormat="1" ht="12">
      <c r="A139" s="13"/>
      <c r="B139" s="230"/>
      <c r="C139" s="231"/>
      <c r="D139" s="232" t="s">
        <v>138</v>
      </c>
      <c r="E139" s="233" t="s">
        <v>1</v>
      </c>
      <c r="F139" s="234" t="s">
        <v>701</v>
      </c>
      <c r="G139" s="231"/>
      <c r="H139" s="235">
        <v>1007.8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138</v>
      </c>
      <c r="AU139" s="241" t="s">
        <v>83</v>
      </c>
      <c r="AV139" s="13" t="s">
        <v>83</v>
      </c>
      <c r="AW139" s="13" t="s">
        <v>31</v>
      </c>
      <c r="AX139" s="13" t="s">
        <v>8</v>
      </c>
      <c r="AY139" s="241" t="s">
        <v>129</v>
      </c>
    </row>
    <row r="140" spans="1:65" s="2" customFormat="1" ht="24.15" customHeight="1">
      <c r="A140" s="38"/>
      <c r="B140" s="39"/>
      <c r="C140" s="218" t="s">
        <v>136</v>
      </c>
      <c r="D140" s="218" t="s">
        <v>131</v>
      </c>
      <c r="E140" s="219" t="s">
        <v>153</v>
      </c>
      <c r="F140" s="220" t="s">
        <v>154</v>
      </c>
      <c r="G140" s="221" t="s">
        <v>155</v>
      </c>
      <c r="H140" s="222">
        <v>321.45</v>
      </c>
      <c r="I140" s="223"/>
      <c r="J140" s="222">
        <f>ROUND(I140*H140,0)</f>
        <v>0</v>
      </c>
      <c r="K140" s="220" t="s">
        <v>135</v>
      </c>
      <c r="L140" s="44"/>
      <c r="M140" s="224" t="s">
        <v>1</v>
      </c>
      <c r="N140" s="225" t="s">
        <v>39</v>
      </c>
      <c r="O140" s="91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8" t="s">
        <v>136</v>
      </c>
      <c r="AT140" s="228" t="s">
        <v>131</v>
      </c>
      <c r="AU140" s="228" t="s">
        <v>83</v>
      </c>
      <c r="AY140" s="17" t="s">
        <v>129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</v>
      </c>
      <c r="BK140" s="229">
        <f>ROUND(I140*H140,0)</f>
        <v>0</v>
      </c>
      <c r="BL140" s="17" t="s">
        <v>136</v>
      </c>
      <c r="BM140" s="228" t="s">
        <v>702</v>
      </c>
    </row>
    <row r="141" spans="1:65" s="2" customFormat="1" ht="33" customHeight="1">
      <c r="A141" s="38"/>
      <c r="B141" s="39"/>
      <c r="C141" s="218" t="s">
        <v>157</v>
      </c>
      <c r="D141" s="218" t="s">
        <v>131</v>
      </c>
      <c r="E141" s="219" t="s">
        <v>158</v>
      </c>
      <c r="F141" s="220" t="s">
        <v>159</v>
      </c>
      <c r="G141" s="221" t="s">
        <v>155</v>
      </c>
      <c r="H141" s="222">
        <v>321.45</v>
      </c>
      <c r="I141" s="223"/>
      <c r="J141" s="222">
        <f>ROUND(I141*H141,0)</f>
        <v>0</v>
      </c>
      <c r="K141" s="220" t="s">
        <v>135</v>
      </c>
      <c r="L141" s="44"/>
      <c r="M141" s="224" t="s">
        <v>1</v>
      </c>
      <c r="N141" s="225" t="s">
        <v>39</v>
      </c>
      <c r="O141" s="91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8" t="s">
        <v>136</v>
      </c>
      <c r="AT141" s="228" t="s">
        <v>131</v>
      </c>
      <c r="AU141" s="228" t="s">
        <v>83</v>
      </c>
      <c r="AY141" s="17" t="s">
        <v>129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7" t="s">
        <v>8</v>
      </c>
      <c r="BK141" s="229">
        <f>ROUND(I141*H141,0)</f>
        <v>0</v>
      </c>
      <c r="BL141" s="17" t="s">
        <v>136</v>
      </c>
      <c r="BM141" s="228" t="s">
        <v>703</v>
      </c>
    </row>
    <row r="142" spans="1:51" s="15" customFormat="1" ht="12">
      <c r="A142" s="15"/>
      <c r="B142" s="253"/>
      <c r="C142" s="254"/>
      <c r="D142" s="232" t="s">
        <v>138</v>
      </c>
      <c r="E142" s="255" t="s">
        <v>1</v>
      </c>
      <c r="F142" s="256" t="s">
        <v>161</v>
      </c>
      <c r="G142" s="254"/>
      <c r="H142" s="255" t="s">
        <v>1</v>
      </c>
      <c r="I142" s="257"/>
      <c r="J142" s="254"/>
      <c r="K142" s="254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138</v>
      </c>
      <c r="AU142" s="262" t="s">
        <v>83</v>
      </c>
      <c r="AV142" s="15" t="s">
        <v>8</v>
      </c>
      <c r="AW142" s="15" t="s">
        <v>31</v>
      </c>
      <c r="AX142" s="15" t="s">
        <v>74</v>
      </c>
      <c r="AY142" s="262" t="s">
        <v>129</v>
      </c>
    </row>
    <row r="143" spans="1:51" s="13" customFormat="1" ht="12">
      <c r="A143" s="13"/>
      <c r="B143" s="230"/>
      <c r="C143" s="231"/>
      <c r="D143" s="232" t="s">
        <v>138</v>
      </c>
      <c r="E143" s="233" t="s">
        <v>1</v>
      </c>
      <c r="F143" s="234" t="s">
        <v>704</v>
      </c>
      <c r="G143" s="231"/>
      <c r="H143" s="235">
        <v>235.69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138</v>
      </c>
      <c r="AU143" s="241" t="s">
        <v>83</v>
      </c>
      <c r="AV143" s="13" t="s">
        <v>83</v>
      </c>
      <c r="AW143" s="13" t="s">
        <v>31</v>
      </c>
      <c r="AX143" s="13" t="s">
        <v>74</v>
      </c>
      <c r="AY143" s="241" t="s">
        <v>129</v>
      </c>
    </row>
    <row r="144" spans="1:51" s="13" customFormat="1" ht="12">
      <c r="A144" s="13"/>
      <c r="B144" s="230"/>
      <c r="C144" s="231"/>
      <c r="D144" s="232" t="s">
        <v>138</v>
      </c>
      <c r="E144" s="233" t="s">
        <v>1</v>
      </c>
      <c r="F144" s="234" t="s">
        <v>705</v>
      </c>
      <c r="G144" s="231"/>
      <c r="H144" s="235">
        <v>85.76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138</v>
      </c>
      <c r="AU144" s="241" t="s">
        <v>83</v>
      </c>
      <c r="AV144" s="13" t="s">
        <v>83</v>
      </c>
      <c r="AW144" s="13" t="s">
        <v>31</v>
      </c>
      <c r="AX144" s="13" t="s">
        <v>74</v>
      </c>
      <c r="AY144" s="241" t="s">
        <v>129</v>
      </c>
    </row>
    <row r="145" spans="1:51" s="14" customFormat="1" ht="12">
      <c r="A145" s="14"/>
      <c r="B145" s="242"/>
      <c r="C145" s="243"/>
      <c r="D145" s="232" t="s">
        <v>138</v>
      </c>
      <c r="E145" s="244" t="s">
        <v>1</v>
      </c>
      <c r="F145" s="245" t="s">
        <v>145</v>
      </c>
      <c r="G145" s="243"/>
      <c r="H145" s="246">
        <v>321.45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138</v>
      </c>
      <c r="AU145" s="252" t="s">
        <v>83</v>
      </c>
      <c r="AV145" s="14" t="s">
        <v>136</v>
      </c>
      <c r="AW145" s="14" t="s">
        <v>31</v>
      </c>
      <c r="AX145" s="14" t="s">
        <v>8</v>
      </c>
      <c r="AY145" s="252" t="s">
        <v>129</v>
      </c>
    </row>
    <row r="146" spans="1:65" s="2" customFormat="1" ht="21.75" customHeight="1">
      <c r="A146" s="38"/>
      <c r="B146" s="39"/>
      <c r="C146" s="218" t="s">
        <v>164</v>
      </c>
      <c r="D146" s="218" t="s">
        <v>131</v>
      </c>
      <c r="E146" s="219" t="s">
        <v>165</v>
      </c>
      <c r="F146" s="220" t="s">
        <v>166</v>
      </c>
      <c r="G146" s="221" t="s">
        <v>134</v>
      </c>
      <c r="H146" s="222">
        <v>803.62</v>
      </c>
      <c r="I146" s="223"/>
      <c r="J146" s="222">
        <f>ROUND(I146*H146,0)</f>
        <v>0</v>
      </c>
      <c r="K146" s="220" t="s">
        <v>135</v>
      </c>
      <c r="L146" s="44"/>
      <c r="M146" s="224" t="s">
        <v>1</v>
      </c>
      <c r="N146" s="225" t="s">
        <v>39</v>
      </c>
      <c r="O146" s="91"/>
      <c r="P146" s="226">
        <f>O146*H146</f>
        <v>0</v>
      </c>
      <c r="Q146" s="226">
        <v>0.00058136</v>
      </c>
      <c r="R146" s="226">
        <f>Q146*H146</f>
        <v>0.4671925232</v>
      </c>
      <c r="S146" s="226">
        <v>0</v>
      </c>
      <c r="T146" s="22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8" t="s">
        <v>136</v>
      </c>
      <c r="AT146" s="228" t="s">
        <v>131</v>
      </c>
      <c r="AU146" s="228" t="s">
        <v>83</v>
      </c>
      <c r="AY146" s="17" t="s">
        <v>129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</v>
      </c>
      <c r="BK146" s="229">
        <f>ROUND(I146*H146,0)</f>
        <v>0</v>
      </c>
      <c r="BL146" s="17" t="s">
        <v>136</v>
      </c>
      <c r="BM146" s="228" t="s">
        <v>706</v>
      </c>
    </row>
    <row r="147" spans="1:51" s="15" customFormat="1" ht="12">
      <c r="A147" s="15"/>
      <c r="B147" s="253"/>
      <c r="C147" s="254"/>
      <c r="D147" s="232" t="s">
        <v>138</v>
      </c>
      <c r="E147" s="255" t="s">
        <v>1</v>
      </c>
      <c r="F147" s="256" t="s">
        <v>161</v>
      </c>
      <c r="G147" s="254"/>
      <c r="H147" s="255" t="s">
        <v>1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138</v>
      </c>
      <c r="AU147" s="262" t="s">
        <v>83</v>
      </c>
      <c r="AV147" s="15" t="s">
        <v>8</v>
      </c>
      <c r="AW147" s="15" t="s">
        <v>31</v>
      </c>
      <c r="AX147" s="15" t="s">
        <v>74</v>
      </c>
      <c r="AY147" s="262" t="s">
        <v>129</v>
      </c>
    </row>
    <row r="148" spans="1:51" s="13" customFormat="1" ht="12">
      <c r="A148" s="13"/>
      <c r="B148" s="230"/>
      <c r="C148" s="231"/>
      <c r="D148" s="232" t="s">
        <v>138</v>
      </c>
      <c r="E148" s="233" t="s">
        <v>1</v>
      </c>
      <c r="F148" s="234" t="s">
        <v>707</v>
      </c>
      <c r="G148" s="231"/>
      <c r="H148" s="235">
        <v>589.22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138</v>
      </c>
      <c r="AU148" s="241" t="s">
        <v>83</v>
      </c>
      <c r="AV148" s="13" t="s">
        <v>83</v>
      </c>
      <c r="AW148" s="13" t="s">
        <v>31</v>
      </c>
      <c r="AX148" s="13" t="s">
        <v>74</v>
      </c>
      <c r="AY148" s="241" t="s">
        <v>129</v>
      </c>
    </row>
    <row r="149" spans="1:51" s="13" customFormat="1" ht="12">
      <c r="A149" s="13"/>
      <c r="B149" s="230"/>
      <c r="C149" s="231"/>
      <c r="D149" s="232" t="s">
        <v>138</v>
      </c>
      <c r="E149" s="233" t="s">
        <v>1</v>
      </c>
      <c r="F149" s="234" t="s">
        <v>708</v>
      </c>
      <c r="G149" s="231"/>
      <c r="H149" s="235">
        <v>214.4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138</v>
      </c>
      <c r="AU149" s="241" t="s">
        <v>83</v>
      </c>
      <c r="AV149" s="13" t="s">
        <v>83</v>
      </c>
      <c r="AW149" s="13" t="s">
        <v>31</v>
      </c>
      <c r="AX149" s="13" t="s">
        <v>74</v>
      </c>
      <c r="AY149" s="241" t="s">
        <v>129</v>
      </c>
    </row>
    <row r="150" spans="1:51" s="14" customFormat="1" ht="12">
      <c r="A150" s="14"/>
      <c r="B150" s="242"/>
      <c r="C150" s="243"/>
      <c r="D150" s="232" t="s">
        <v>138</v>
      </c>
      <c r="E150" s="244" t="s">
        <v>1</v>
      </c>
      <c r="F150" s="245" t="s">
        <v>145</v>
      </c>
      <c r="G150" s="243"/>
      <c r="H150" s="246">
        <v>803.62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138</v>
      </c>
      <c r="AU150" s="252" t="s">
        <v>83</v>
      </c>
      <c r="AV150" s="14" t="s">
        <v>136</v>
      </c>
      <c r="AW150" s="14" t="s">
        <v>31</v>
      </c>
      <c r="AX150" s="14" t="s">
        <v>8</v>
      </c>
      <c r="AY150" s="252" t="s">
        <v>129</v>
      </c>
    </row>
    <row r="151" spans="1:65" s="2" customFormat="1" ht="21.75" customHeight="1">
      <c r="A151" s="38"/>
      <c r="B151" s="39"/>
      <c r="C151" s="218" t="s">
        <v>170</v>
      </c>
      <c r="D151" s="218" t="s">
        <v>131</v>
      </c>
      <c r="E151" s="219" t="s">
        <v>171</v>
      </c>
      <c r="F151" s="220" t="s">
        <v>172</v>
      </c>
      <c r="G151" s="221" t="s">
        <v>134</v>
      </c>
      <c r="H151" s="222">
        <v>803.62</v>
      </c>
      <c r="I151" s="223"/>
      <c r="J151" s="222">
        <f>ROUND(I151*H151,0)</f>
        <v>0</v>
      </c>
      <c r="K151" s="220" t="s">
        <v>135</v>
      </c>
      <c r="L151" s="44"/>
      <c r="M151" s="224" t="s">
        <v>1</v>
      </c>
      <c r="N151" s="225" t="s">
        <v>39</v>
      </c>
      <c r="O151" s="91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8" t="s">
        <v>136</v>
      </c>
      <c r="AT151" s="228" t="s">
        <v>131</v>
      </c>
      <c r="AU151" s="228" t="s">
        <v>83</v>
      </c>
      <c r="AY151" s="17" t="s">
        <v>129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</v>
      </c>
      <c r="BK151" s="229">
        <f>ROUND(I151*H151,0)</f>
        <v>0</v>
      </c>
      <c r="BL151" s="17" t="s">
        <v>136</v>
      </c>
      <c r="BM151" s="228" t="s">
        <v>709</v>
      </c>
    </row>
    <row r="152" spans="1:65" s="2" customFormat="1" ht="37.8" customHeight="1">
      <c r="A152" s="38"/>
      <c r="B152" s="39"/>
      <c r="C152" s="218" t="s">
        <v>174</v>
      </c>
      <c r="D152" s="218" t="s">
        <v>131</v>
      </c>
      <c r="E152" s="219" t="s">
        <v>175</v>
      </c>
      <c r="F152" s="220" t="s">
        <v>176</v>
      </c>
      <c r="G152" s="221" t="s">
        <v>155</v>
      </c>
      <c r="H152" s="222">
        <v>321.45</v>
      </c>
      <c r="I152" s="223"/>
      <c r="J152" s="222">
        <f>ROUND(I152*H152,0)</f>
        <v>0</v>
      </c>
      <c r="K152" s="220" t="s">
        <v>135</v>
      </c>
      <c r="L152" s="44"/>
      <c r="M152" s="224" t="s">
        <v>1</v>
      </c>
      <c r="N152" s="225" t="s">
        <v>39</v>
      </c>
      <c r="O152" s="91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8" t="s">
        <v>136</v>
      </c>
      <c r="AT152" s="228" t="s">
        <v>131</v>
      </c>
      <c r="AU152" s="228" t="s">
        <v>83</v>
      </c>
      <c r="AY152" s="17" t="s">
        <v>129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</v>
      </c>
      <c r="BK152" s="229">
        <f>ROUND(I152*H152,0)</f>
        <v>0</v>
      </c>
      <c r="BL152" s="17" t="s">
        <v>136</v>
      </c>
      <c r="BM152" s="228" t="s">
        <v>710</v>
      </c>
    </row>
    <row r="153" spans="1:51" s="13" customFormat="1" ht="12">
      <c r="A153" s="13"/>
      <c r="B153" s="230"/>
      <c r="C153" s="231"/>
      <c r="D153" s="232" t="s">
        <v>138</v>
      </c>
      <c r="E153" s="233" t="s">
        <v>1</v>
      </c>
      <c r="F153" s="234" t="s">
        <v>711</v>
      </c>
      <c r="G153" s="231"/>
      <c r="H153" s="235">
        <v>321.45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138</v>
      </c>
      <c r="AU153" s="241" t="s">
        <v>83</v>
      </c>
      <c r="AV153" s="13" t="s">
        <v>83</v>
      </c>
      <c r="AW153" s="13" t="s">
        <v>31</v>
      </c>
      <c r="AX153" s="13" t="s">
        <v>8</v>
      </c>
      <c r="AY153" s="241" t="s">
        <v>129</v>
      </c>
    </row>
    <row r="154" spans="1:65" s="2" customFormat="1" ht="24.15" customHeight="1">
      <c r="A154" s="38"/>
      <c r="B154" s="39"/>
      <c r="C154" s="218" t="s">
        <v>179</v>
      </c>
      <c r="D154" s="218" t="s">
        <v>131</v>
      </c>
      <c r="E154" s="219" t="s">
        <v>180</v>
      </c>
      <c r="F154" s="220" t="s">
        <v>181</v>
      </c>
      <c r="G154" s="221" t="s">
        <v>182</v>
      </c>
      <c r="H154" s="222">
        <v>546.47</v>
      </c>
      <c r="I154" s="223"/>
      <c r="J154" s="222">
        <f>ROUND(I154*H154,0)</f>
        <v>0</v>
      </c>
      <c r="K154" s="220" t="s">
        <v>135</v>
      </c>
      <c r="L154" s="44"/>
      <c r="M154" s="224" t="s">
        <v>1</v>
      </c>
      <c r="N154" s="225" t="s">
        <v>39</v>
      </c>
      <c r="O154" s="91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8" t="s">
        <v>136</v>
      </c>
      <c r="AT154" s="228" t="s">
        <v>131</v>
      </c>
      <c r="AU154" s="228" t="s">
        <v>83</v>
      </c>
      <c r="AY154" s="17" t="s">
        <v>129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7" t="s">
        <v>8</v>
      </c>
      <c r="BK154" s="229">
        <f>ROUND(I154*H154,0)</f>
        <v>0</v>
      </c>
      <c r="BL154" s="17" t="s">
        <v>136</v>
      </c>
      <c r="BM154" s="228" t="s">
        <v>712</v>
      </c>
    </row>
    <row r="155" spans="1:51" s="13" customFormat="1" ht="12">
      <c r="A155" s="13"/>
      <c r="B155" s="230"/>
      <c r="C155" s="231"/>
      <c r="D155" s="232" t="s">
        <v>138</v>
      </c>
      <c r="E155" s="233" t="s">
        <v>1</v>
      </c>
      <c r="F155" s="234" t="s">
        <v>713</v>
      </c>
      <c r="G155" s="231"/>
      <c r="H155" s="235">
        <v>546.47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138</v>
      </c>
      <c r="AU155" s="241" t="s">
        <v>83</v>
      </c>
      <c r="AV155" s="13" t="s">
        <v>83</v>
      </c>
      <c r="AW155" s="13" t="s">
        <v>31</v>
      </c>
      <c r="AX155" s="13" t="s">
        <v>8</v>
      </c>
      <c r="AY155" s="241" t="s">
        <v>129</v>
      </c>
    </row>
    <row r="156" spans="1:65" s="2" customFormat="1" ht="16.5" customHeight="1">
      <c r="A156" s="38"/>
      <c r="B156" s="39"/>
      <c r="C156" s="218" t="s">
        <v>185</v>
      </c>
      <c r="D156" s="218" t="s">
        <v>131</v>
      </c>
      <c r="E156" s="219" t="s">
        <v>186</v>
      </c>
      <c r="F156" s="220" t="s">
        <v>187</v>
      </c>
      <c r="G156" s="221" t="s">
        <v>155</v>
      </c>
      <c r="H156" s="222">
        <v>321.45</v>
      </c>
      <c r="I156" s="223"/>
      <c r="J156" s="222">
        <f>ROUND(I156*H156,0)</f>
        <v>0</v>
      </c>
      <c r="K156" s="220" t="s">
        <v>135</v>
      </c>
      <c r="L156" s="44"/>
      <c r="M156" s="224" t="s">
        <v>1</v>
      </c>
      <c r="N156" s="225" t="s">
        <v>39</v>
      </c>
      <c r="O156" s="91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8" t="s">
        <v>136</v>
      </c>
      <c r="AT156" s="228" t="s">
        <v>131</v>
      </c>
      <c r="AU156" s="228" t="s">
        <v>83</v>
      </c>
      <c r="AY156" s="17" t="s">
        <v>129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7" t="s">
        <v>8</v>
      </c>
      <c r="BK156" s="229">
        <f>ROUND(I156*H156,0)</f>
        <v>0</v>
      </c>
      <c r="BL156" s="17" t="s">
        <v>136</v>
      </c>
      <c r="BM156" s="228" t="s">
        <v>714</v>
      </c>
    </row>
    <row r="157" spans="1:65" s="2" customFormat="1" ht="24.15" customHeight="1">
      <c r="A157" s="38"/>
      <c r="B157" s="39"/>
      <c r="C157" s="218" t="s">
        <v>189</v>
      </c>
      <c r="D157" s="218" t="s">
        <v>131</v>
      </c>
      <c r="E157" s="219" t="s">
        <v>190</v>
      </c>
      <c r="F157" s="220" t="s">
        <v>191</v>
      </c>
      <c r="G157" s="221" t="s">
        <v>155</v>
      </c>
      <c r="H157" s="222">
        <v>225.33</v>
      </c>
      <c r="I157" s="223"/>
      <c r="J157" s="222">
        <f>ROUND(I157*H157,0)</f>
        <v>0</v>
      </c>
      <c r="K157" s="220" t="s">
        <v>135</v>
      </c>
      <c r="L157" s="44"/>
      <c r="M157" s="224" t="s">
        <v>1</v>
      </c>
      <c r="N157" s="225" t="s">
        <v>39</v>
      </c>
      <c r="O157" s="91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8" t="s">
        <v>136</v>
      </c>
      <c r="AT157" s="228" t="s">
        <v>131</v>
      </c>
      <c r="AU157" s="228" t="s">
        <v>83</v>
      </c>
      <c r="AY157" s="17" t="s">
        <v>129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7" t="s">
        <v>8</v>
      </c>
      <c r="BK157" s="229">
        <f>ROUND(I157*H157,0)</f>
        <v>0</v>
      </c>
      <c r="BL157" s="17" t="s">
        <v>136</v>
      </c>
      <c r="BM157" s="228" t="s">
        <v>715</v>
      </c>
    </row>
    <row r="158" spans="1:51" s="13" customFormat="1" ht="12">
      <c r="A158" s="13"/>
      <c r="B158" s="230"/>
      <c r="C158" s="231"/>
      <c r="D158" s="232" t="s">
        <v>138</v>
      </c>
      <c r="E158" s="233" t="s">
        <v>1</v>
      </c>
      <c r="F158" s="234" t="s">
        <v>716</v>
      </c>
      <c r="G158" s="231"/>
      <c r="H158" s="235">
        <v>225.33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138</v>
      </c>
      <c r="AU158" s="241" t="s">
        <v>83</v>
      </c>
      <c r="AV158" s="13" t="s">
        <v>83</v>
      </c>
      <c r="AW158" s="13" t="s">
        <v>31</v>
      </c>
      <c r="AX158" s="13" t="s">
        <v>8</v>
      </c>
      <c r="AY158" s="241" t="s">
        <v>129</v>
      </c>
    </row>
    <row r="159" spans="1:65" s="2" customFormat="1" ht="16.5" customHeight="1">
      <c r="A159" s="38"/>
      <c r="B159" s="39"/>
      <c r="C159" s="263" t="s">
        <v>194</v>
      </c>
      <c r="D159" s="263" t="s">
        <v>195</v>
      </c>
      <c r="E159" s="264" t="s">
        <v>196</v>
      </c>
      <c r="F159" s="265" t="s">
        <v>197</v>
      </c>
      <c r="G159" s="266" t="s">
        <v>182</v>
      </c>
      <c r="H159" s="267">
        <v>395.71</v>
      </c>
      <c r="I159" s="268"/>
      <c r="J159" s="267">
        <f>ROUND(I159*H159,0)</f>
        <v>0</v>
      </c>
      <c r="K159" s="265" t="s">
        <v>135</v>
      </c>
      <c r="L159" s="269"/>
      <c r="M159" s="270" t="s">
        <v>1</v>
      </c>
      <c r="N159" s="271" t="s">
        <v>39</v>
      </c>
      <c r="O159" s="91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8" t="s">
        <v>174</v>
      </c>
      <c r="AT159" s="228" t="s">
        <v>195</v>
      </c>
      <c r="AU159" s="228" t="s">
        <v>83</v>
      </c>
      <c r="AY159" s="17" t="s">
        <v>129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</v>
      </c>
      <c r="BK159" s="229">
        <f>ROUND(I159*H159,0)</f>
        <v>0</v>
      </c>
      <c r="BL159" s="17" t="s">
        <v>136</v>
      </c>
      <c r="BM159" s="228" t="s">
        <v>717</v>
      </c>
    </row>
    <row r="160" spans="1:51" s="13" customFormat="1" ht="12">
      <c r="A160" s="13"/>
      <c r="B160" s="230"/>
      <c r="C160" s="231"/>
      <c r="D160" s="232" t="s">
        <v>138</v>
      </c>
      <c r="E160" s="233" t="s">
        <v>1</v>
      </c>
      <c r="F160" s="234" t="s">
        <v>718</v>
      </c>
      <c r="G160" s="231"/>
      <c r="H160" s="235">
        <v>395.71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138</v>
      </c>
      <c r="AU160" s="241" t="s">
        <v>83</v>
      </c>
      <c r="AV160" s="13" t="s">
        <v>83</v>
      </c>
      <c r="AW160" s="13" t="s">
        <v>31</v>
      </c>
      <c r="AX160" s="13" t="s">
        <v>8</v>
      </c>
      <c r="AY160" s="241" t="s">
        <v>129</v>
      </c>
    </row>
    <row r="161" spans="1:65" s="2" customFormat="1" ht="24.15" customHeight="1">
      <c r="A161" s="38"/>
      <c r="B161" s="39"/>
      <c r="C161" s="218" t="s">
        <v>200</v>
      </c>
      <c r="D161" s="218" t="s">
        <v>131</v>
      </c>
      <c r="E161" s="219" t="s">
        <v>201</v>
      </c>
      <c r="F161" s="220" t="s">
        <v>202</v>
      </c>
      <c r="G161" s="221" t="s">
        <v>155</v>
      </c>
      <c r="H161" s="222">
        <v>76.9</v>
      </c>
      <c r="I161" s="223"/>
      <c r="J161" s="222">
        <f>ROUND(I161*H161,0)</f>
        <v>0</v>
      </c>
      <c r="K161" s="220" t="s">
        <v>135</v>
      </c>
      <c r="L161" s="44"/>
      <c r="M161" s="224" t="s">
        <v>1</v>
      </c>
      <c r="N161" s="225" t="s">
        <v>39</v>
      </c>
      <c r="O161" s="91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8" t="s">
        <v>136</v>
      </c>
      <c r="AT161" s="228" t="s">
        <v>131</v>
      </c>
      <c r="AU161" s="228" t="s">
        <v>83</v>
      </c>
      <c r="AY161" s="17" t="s">
        <v>129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7" t="s">
        <v>8</v>
      </c>
      <c r="BK161" s="229">
        <f>ROUND(I161*H161,0)</f>
        <v>0</v>
      </c>
      <c r="BL161" s="17" t="s">
        <v>136</v>
      </c>
      <c r="BM161" s="228" t="s">
        <v>719</v>
      </c>
    </row>
    <row r="162" spans="1:51" s="15" customFormat="1" ht="12">
      <c r="A162" s="15"/>
      <c r="B162" s="253"/>
      <c r="C162" s="254"/>
      <c r="D162" s="232" t="s">
        <v>138</v>
      </c>
      <c r="E162" s="255" t="s">
        <v>1</v>
      </c>
      <c r="F162" s="256" t="s">
        <v>161</v>
      </c>
      <c r="G162" s="254"/>
      <c r="H162" s="255" t="s">
        <v>1</v>
      </c>
      <c r="I162" s="257"/>
      <c r="J162" s="254"/>
      <c r="K162" s="254"/>
      <c r="L162" s="258"/>
      <c r="M162" s="259"/>
      <c r="N162" s="260"/>
      <c r="O162" s="260"/>
      <c r="P162" s="260"/>
      <c r="Q162" s="260"/>
      <c r="R162" s="260"/>
      <c r="S162" s="260"/>
      <c r="T162" s="26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2" t="s">
        <v>138</v>
      </c>
      <c r="AU162" s="262" t="s">
        <v>83</v>
      </c>
      <c r="AV162" s="15" t="s">
        <v>8</v>
      </c>
      <c r="AW162" s="15" t="s">
        <v>31</v>
      </c>
      <c r="AX162" s="15" t="s">
        <v>74</v>
      </c>
      <c r="AY162" s="262" t="s">
        <v>129</v>
      </c>
    </row>
    <row r="163" spans="1:51" s="13" customFormat="1" ht="12">
      <c r="A163" s="13"/>
      <c r="B163" s="230"/>
      <c r="C163" s="231"/>
      <c r="D163" s="232" t="s">
        <v>138</v>
      </c>
      <c r="E163" s="233" t="s">
        <v>1</v>
      </c>
      <c r="F163" s="234" t="s">
        <v>720</v>
      </c>
      <c r="G163" s="231"/>
      <c r="H163" s="235">
        <v>55.46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138</v>
      </c>
      <c r="AU163" s="241" t="s">
        <v>83</v>
      </c>
      <c r="AV163" s="13" t="s">
        <v>83</v>
      </c>
      <c r="AW163" s="13" t="s">
        <v>31</v>
      </c>
      <c r="AX163" s="13" t="s">
        <v>74</v>
      </c>
      <c r="AY163" s="241" t="s">
        <v>129</v>
      </c>
    </row>
    <row r="164" spans="1:51" s="13" customFormat="1" ht="12">
      <c r="A164" s="13"/>
      <c r="B164" s="230"/>
      <c r="C164" s="231"/>
      <c r="D164" s="232" t="s">
        <v>138</v>
      </c>
      <c r="E164" s="233" t="s">
        <v>1</v>
      </c>
      <c r="F164" s="234" t="s">
        <v>721</v>
      </c>
      <c r="G164" s="231"/>
      <c r="H164" s="235">
        <v>21.44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138</v>
      </c>
      <c r="AU164" s="241" t="s">
        <v>83</v>
      </c>
      <c r="AV164" s="13" t="s">
        <v>83</v>
      </c>
      <c r="AW164" s="13" t="s">
        <v>31</v>
      </c>
      <c r="AX164" s="13" t="s">
        <v>74</v>
      </c>
      <c r="AY164" s="241" t="s">
        <v>129</v>
      </c>
    </row>
    <row r="165" spans="1:51" s="14" customFormat="1" ht="12">
      <c r="A165" s="14"/>
      <c r="B165" s="242"/>
      <c r="C165" s="243"/>
      <c r="D165" s="232" t="s">
        <v>138</v>
      </c>
      <c r="E165" s="244" t="s">
        <v>1</v>
      </c>
      <c r="F165" s="245" t="s">
        <v>145</v>
      </c>
      <c r="G165" s="243"/>
      <c r="H165" s="246">
        <v>76.9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138</v>
      </c>
      <c r="AU165" s="252" t="s">
        <v>83</v>
      </c>
      <c r="AV165" s="14" t="s">
        <v>136</v>
      </c>
      <c r="AW165" s="14" t="s">
        <v>31</v>
      </c>
      <c r="AX165" s="14" t="s">
        <v>8</v>
      </c>
      <c r="AY165" s="252" t="s">
        <v>129</v>
      </c>
    </row>
    <row r="166" spans="1:65" s="2" customFormat="1" ht="16.5" customHeight="1">
      <c r="A166" s="38"/>
      <c r="B166" s="39"/>
      <c r="C166" s="263" t="s">
        <v>206</v>
      </c>
      <c r="D166" s="263" t="s">
        <v>195</v>
      </c>
      <c r="E166" s="264" t="s">
        <v>207</v>
      </c>
      <c r="F166" s="265" t="s">
        <v>208</v>
      </c>
      <c r="G166" s="266" t="s">
        <v>182</v>
      </c>
      <c r="H166" s="267">
        <v>138.42</v>
      </c>
      <c r="I166" s="268"/>
      <c r="J166" s="267">
        <f>ROUND(I166*H166,0)</f>
        <v>0</v>
      </c>
      <c r="K166" s="265" t="s">
        <v>135</v>
      </c>
      <c r="L166" s="269"/>
      <c r="M166" s="270" t="s">
        <v>1</v>
      </c>
      <c r="N166" s="271" t="s">
        <v>39</v>
      </c>
      <c r="O166" s="91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8" t="s">
        <v>174</v>
      </c>
      <c r="AT166" s="228" t="s">
        <v>195</v>
      </c>
      <c r="AU166" s="228" t="s">
        <v>83</v>
      </c>
      <c r="AY166" s="17" t="s">
        <v>129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7" t="s">
        <v>8</v>
      </c>
      <c r="BK166" s="229">
        <f>ROUND(I166*H166,0)</f>
        <v>0</v>
      </c>
      <c r="BL166" s="17" t="s">
        <v>136</v>
      </c>
      <c r="BM166" s="228" t="s">
        <v>722</v>
      </c>
    </row>
    <row r="167" spans="1:51" s="13" customFormat="1" ht="12">
      <c r="A167" s="13"/>
      <c r="B167" s="230"/>
      <c r="C167" s="231"/>
      <c r="D167" s="232" t="s">
        <v>138</v>
      </c>
      <c r="E167" s="233" t="s">
        <v>1</v>
      </c>
      <c r="F167" s="234" t="s">
        <v>723</v>
      </c>
      <c r="G167" s="231"/>
      <c r="H167" s="235">
        <v>138.42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138</v>
      </c>
      <c r="AU167" s="241" t="s">
        <v>83</v>
      </c>
      <c r="AV167" s="13" t="s">
        <v>83</v>
      </c>
      <c r="AW167" s="13" t="s">
        <v>31</v>
      </c>
      <c r="AX167" s="13" t="s">
        <v>8</v>
      </c>
      <c r="AY167" s="241" t="s">
        <v>129</v>
      </c>
    </row>
    <row r="168" spans="1:63" s="12" customFormat="1" ht="22.8" customHeight="1">
      <c r="A168" s="12"/>
      <c r="B168" s="202"/>
      <c r="C168" s="203"/>
      <c r="D168" s="204" t="s">
        <v>73</v>
      </c>
      <c r="E168" s="216" t="s">
        <v>136</v>
      </c>
      <c r="F168" s="216" t="s">
        <v>211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SUM(P169:P177)</f>
        <v>0</v>
      </c>
      <c r="Q168" s="210"/>
      <c r="R168" s="211">
        <f>SUM(R169:R177)</f>
        <v>0.00958896</v>
      </c>
      <c r="S168" s="210"/>
      <c r="T168" s="212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</v>
      </c>
      <c r="AT168" s="214" t="s">
        <v>73</v>
      </c>
      <c r="AU168" s="214" t="s">
        <v>8</v>
      </c>
      <c r="AY168" s="213" t="s">
        <v>129</v>
      </c>
      <c r="BK168" s="215">
        <f>SUM(BK169:BK177)</f>
        <v>0</v>
      </c>
    </row>
    <row r="169" spans="1:65" s="2" customFormat="1" ht="16.5" customHeight="1">
      <c r="A169" s="38"/>
      <c r="B169" s="39"/>
      <c r="C169" s="218" t="s">
        <v>9</v>
      </c>
      <c r="D169" s="218" t="s">
        <v>131</v>
      </c>
      <c r="E169" s="219" t="s">
        <v>212</v>
      </c>
      <c r="F169" s="220" t="s">
        <v>213</v>
      </c>
      <c r="G169" s="221" t="s">
        <v>155</v>
      </c>
      <c r="H169" s="222">
        <v>19.22</v>
      </c>
      <c r="I169" s="223"/>
      <c r="J169" s="222">
        <f>ROUND(I169*H169,0)</f>
        <v>0</v>
      </c>
      <c r="K169" s="220" t="s">
        <v>135</v>
      </c>
      <c r="L169" s="44"/>
      <c r="M169" s="224" t="s">
        <v>1</v>
      </c>
      <c r="N169" s="225" t="s">
        <v>39</v>
      </c>
      <c r="O169" s="91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8" t="s">
        <v>136</v>
      </c>
      <c r="AT169" s="228" t="s">
        <v>131</v>
      </c>
      <c r="AU169" s="228" t="s">
        <v>83</v>
      </c>
      <c r="AY169" s="17" t="s">
        <v>129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</v>
      </c>
      <c r="BK169" s="229">
        <f>ROUND(I169*H169,0)</f>
        <v>0</v>
      </c>
      <c r="BL169" s="17" t="s">
        <v>136</v>
      </c>
      <c r="BM169" s="228" t="s">
        <v>724</v>
      </c>
    </row>
    <row r="170" spans="1:51" s="15" customFormat="1" ht="12">
      <c r="A170" s="15"/>
      <c r="B170" s="253"/>
      <c r="C170" s="254"/>
      <c r="D170" s="232" t="s">
        <v>138</v>
      </c>
      <c r="E170" s="255" t="s">
        <v>1</v>
      </c>
      <c r="F170" s="256" t="s">
        <v>161</v>
      </c>
      <c r="G170" s="254"/>
      <c r="H170" s="255" t="s">
        <v>1</v>
      </c>
      <c r="I170" s="257"/>
      <c r="J170" s="254"/>
      <c r="K170" s="254"/>
      <c r="L170" s="258"/>
      <c r="M170" s="259"/>
      <c r="N170" s="260"/>
      <c r="O170" s="260"/>
      <c r="P170" s="260"/>
      <c r="Q170" s="260"/>
      <c r="R170" s="260"/>
      <c r="S170" s="260"/>
      <c r="T170" s="26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2" t="s">
        <v>138</v>
      </c>
      <c r="AU170" s="262" t="s">
        <v>83</v>
      </c>
      <c r="AV170" s="15" t="s">
        <v>8</v>
      </c>
      <c r="AW170" s="15" t="s">
        <v>31</v>
      </c>
      <c r="AX170" s="15" t="s">
        <v>74</v>
      </c>
      <c r="AY170" s="262" t="s">
        <v>129</v>
      </c>
    </row>
    <row r="171" spans="1:51" s="13" customFormat="1" ht="12">
      <c r="A171" s="13"/>
      <c r="B171" s="230"/>
      <c r="C171" s="231"/>
      <c r="D171" s="232" t="s">
        <v>138</v>
      </c>
      <c r="E171" s="233" t="s">
        <v>1</v>
      </c>
      <c r="F171" s="234" t="s">
        <v>725</v>
      </c>
      <c r="G171" s="231"/>
      <c r="H171" s="235">
        <v>13.86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138</v>
      </c>
      <c r="AU171" s="241" t="s">
        <v>83</v>
      </c>
      <c r="AV171" s="13" t="s">
        <v>83</v>
      </c>
      <c r="AW171" s="13" t="s">
        <v>31</v>
      </c>
      <c r="AX171" s="13" t="s">
        <v>74</v>
      </c>
      <c r="AY171" s="241" t="s">
        <v>129</v>
      </c>
    </row>
    <row r="172" spans="1:51" s="13" customFormat="1" ht="12">
      <c r="A172" s="13"/>
      <c r="B172" s="230"/>
      <c r="C172" s="231"/>
      <c r="D172" s="232" t="s">
        <v>138</v>
      </c>
      <c r="E172" s="233" t="s">
        <v>1</v>
      </c>
      <c r="F172" s="234" t="s">
        <v>726</v>
      </c>
      <c r="G172" s="231"/>
      <c r="H172" s="235">
        <v>5.36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138</v>
      </c>
      <c r="AU172" s="241" t="s">
        <v>83</v>
      </c>
      <c r="AV172" s="13" t="s">
        <v>83</v>
      </c>
      <c r="AW172" s="13" t="s">
        <v>31</v>
      </c>
      <c r="AX172" s="13" t="s">
        <v>74</v>
      </c>
      <c r="AY172" s="241" t="s">
        <v>129</v>
      </c>
    </row>
    <row r="173" spans="1:51" s="14" customFormat="1" ht="12">
      <c r="A173" s="14"/>
      <c r="B173" s="242"/>
      <c r="C173" s="243"/>
      <c r="D173" s="232" t="s">
        <v>138</v>
      </c>
      <c r="E173" s="244" t="s">
        <v>1</v>
      </c>
      <c r="F173" s="245" t="s">
        <v>145</v>
      </c>
      <c r="G173" s="243"/>
      <c r="H173" s="246">
        <v>19.22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138</v>
      </c>
      <c r="AU173" s="252" t="s">
        <v>83</v>
      </c>
      <c r="AV173" s="14" t="s">
        <v>136</v>
      </c>
      <c r="AW173" s="14" t="s">
        <v>31</v>
      </c>
      <c r="AX173" s="14" t="s">
        <v>8</v>
      </c>
      <c r="AY173" s="252" t="s">
        <v>129</v>
      </c>
    </row>
    <row r="174" spans="1:65" s="2" customFormat="1" ht="24.15" customHeight="1">
      <c r="A174" s="38"/>
      <c r="B174" s="39"/>
      <c r="C174" s="218" t="s">
        <v>217</v>
      </c>
      <c r="D174" s="218" t="s">
        <v>131</v>
      </c>
      <c r="E174" s="219" t="s">
        <v>218</v>
      </c>
      <c r="F174" s="220" t="s">
        <v>219</v>
      </c>
      <c r="G174" s="221" t="s">
        <v>155</v>
      </c>
      <c r="H174" s="222">
        <v>0.27</v>
      </c>
      <c r="I174" s="223"/>
      <c r="J174" s="222">
        <f>ROUND(I174*H174,0)</f>
        <v>0</v>
      </c>
      <c r="K174" s="220" t="s">
        <v>135</v>
      </c>
      <c r="L174" s="44"/>
      <c r="M174" s="224" t="s">
        <v>1</v>
      </c>
      <c r="N174" s="225" t="s">
        <v>39</v>
      </c>
      <c r="O174" s="91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8" t="s">
        <v>136</v>
      </c>
      <c r="AT174" s="228" t="s">
        <v>131</v>
      </c>
      <c r="AU174" s="228" t="s">
        <v>83</v>
      </c>
      <c r="AY174" s="17" t="s">
        <v>129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</v>
      </c>
      <c r="BK174" s="229">
        <f>ROUND(I174*H174,0)</f>
        <v>0</v>
      </c>
      <c r="BL174" s="17" t="s">
        <v>136</v>
      </c>
      <c r="BM174" s="228" t="s">
        <v>727</v>
      </c>
    </row>
    <row r="175" spans="1:51" s="13" customFormat="1" ht="12">
      <c r="A175" s="13"/>
      <c r="B175" s="230"/>
      <c r="C175" s="231"/>
      <c r="D175" s="232" t="s">
        <v>138</v>
      </c>
      <c r="E175" s="233" t="s">
        <v>1</v>
      </c>
      <c r="F175" s="234" t="s">
        <v>728</v>
      </c>
      <c r="G175" s="231"/>
      <c r="H175" s="235">
        <v>0.27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138</v>
      </c>
      <c r="AU175" s="241" t="s">
        <v>83</v>
      </c>
      <c r="AV175" s="13" t="s">
        <v>83</v>
      </c>
      <c r="AW175" s="13" t="s">
        <v>31</v>
      </c>
      <c r="AX175" s="13" t="s">
        <v>8</v>
      </c>
      <c r="AY175" s="241" t="s">
        <v>129</v>
      </c>
    </row>
    <row r="176" spans="1:65" s="2" customFormat="1" ht="16.5" customHeight="1">
      <c r="A176" s="38"/>
      <c r="B176" s="39"/>
      <c r="C176" s="218" t="s">
        <v>222</v>
      </c>
      <c r="D176" s="218" t="s">
        <v>131</v>
      </c>
      <c r="E176" s="219" t="s">
        <v>223</v>
      </c>
      <c r="F176" s="220" t="s">
        <v>224</v>
      </c>
      <c r="G176" s="221" t="s">
        <v>134</v>
      </c>
      <c r="H176" s="222">
        <v>1.5</v>
      </c>
      <c r="I176" s="223"/>
      <c r="J176" s="222">
        <f>ROUND(I176*H176,0)</f>
        <v>0</v>
      </c>
      <c r="K176" s="220" t="s">
        <v>135</v>
      </c>
      <c r="L176" s="44"/>
      <c r="M176" s="224" t="s">
        <v>1</v>
      </c>
      <c r="N176" s="225" t="s">
        <v>39</v>
      </c>
      <c r="O176" s="91"/>
      <c r="P176" s="226">
        <f>O176*H176</f>
        <v>0</v>
      </c>
      <c r="Q176" s="226">
        <v>0.00639264</v>
      </c>
      <c r="R176" s="226">
        <f>Q176*H176</f>
        <v>0.00958896</v>
      </c>
      <c r="S176" s="226">
        <v>0</v>
      </c>
      <c r="T176" s="22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8" t="s">
        <v>136</v>
      </c>
      <c r="AT176" s="228" t="s">
        <v>131</v>
      </c>
      <c r="AU176" s="228" t="s">
        <v>83</v>
      </c>
      <c r="AY176" s="17" t="s">
        <v>129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</v>
      </c>
      <c r="BK176" s="229">
        <f>ROUND(I176*H176,0)</f>
        <v>0</v>
      </c>
      <c r="BL176" s="17" t="s">
        <v>136</v>
      </c>
      <c r="BM176" s="228" t="s">
        <v>729</v>
      </c>
    </row>
    <row r="177" spans="1:51" s="13" customFormat="1" ht="12">
      <c r="A177" s="13"/>
      <c r="B177" s="230"/>
      <c r="C177" s="231"/>
      <c r="D177" s="232" t="s">
        <v>138</v>
      </c>
      <c r="E177" s="233" t="s">
        <v>1</v>
      </c>
      <c r="F177" s="234" t="s">
        <v>730</v>
      </c>
      <c r="G177" s="231"/>
      <c r="H177" s="235">
        <v>1.5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138</v>
      </c>
      <c r="AU177" s="241" t="s">
        <v>83</v>
      </c>
      <c r="AV177" s="13" t="s">
        <v>83</v>
      </c>
      <c r="AW177" s="13" t="s">
        <v>31</v>
      </c>
      <c r="AX177" s="13" t="s">
        <v>8</v>
      </c>
      <c r="AY177" s="241" t="s">
        <v>129</v>
      </c>
    </row>
    <row r="178" spans="1:63" s="12" customFormat="1" ht="22.8" customHeight="1">
      <c r="A178" s="12"/>
      <c r="B178" s="202"/>
      <c r="C178" s="203"/>
      <c r="D178" s="204" t="s">
        <v>73</v>
      </c>
      <c r="E178" s="216" t="s">
        <v>157</v>
      </c>
      <c r="F178" s="216" t="s">
        <v>227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SUM(P179:P189)</f>
        <v>0</v>
      </c>
      <c r="Q178" s="210"/>
      <c r="R178" s="211">
        <f>SUM(R179:R189)</f>
        <v>16.322272</v>
      </c>
      <c r="S178" s="210"/>
      <c r="T178" s="212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</v>
      </c>
      <c r="AT178" s="214" t="s">
        <v>73</v>
      </c>
      <c r="AU178" s="214" t="s">
        <v>8</v>
      </c>
      <c r="AY178" s="213" t="s">
        <v>129</v>
      </c>
      <c r="BK178" s="215">
        <f>SUM(BK179:BK189)</f>
        <v>0</v>
      </c>
    </row>
    <row r="179" spans="1:65" s="2" customFormat="1" ht="37.8" customHeight="1">
      <c r="A179" s="38"/>
      <c r="B179" s="39"/>
      <c r="C179" s="218" t="s">
        <v>228</v>
      </c>
      <c r="D179" s="218" t="s">
        <v>131</v>
      </c>
      <c r="E179" s="219" t="s">
        <v>229</v>
      </c>
      <c r="F179" s="220" t="s">
        <v>230</v>
      </c>
      <c r="G179" s="221" t="s">
        <v>134</v>
      </c>
      <c r="H179" s="222">
        <v>455.2</v>
      </c>
      <c r="I179" s="223"/>
      <c r="J179" s="222">
        <f>ROUND(I179*H179,0)</f>
        <v>0</v>
      </c>
      <c r="K179" s="220" t="s">
        <v>135</v>
      </c>
      <c r="L179" s="44"/>
      <c r="M179" s="224" t="s">
        <v>1</v>
      </c>
      <c r="N179" s="225" t="s">
        <v>39</v>
      </c>
      <c r="O179" s="91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8" t="s">
        <v>136</v>
      </c>
      <c r="AT179" s="228" t="s">
        <v>131</v>
      </c>
      <c r="AU179" s="228" t="s">
        <v>83</v>
      </c>
      <c r="AY179" s="17" t="s">
        <v>129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7" t="s">
        <v>8</v>
      </c>
      <c r="BK179" s="229">
        <f>ROUND(I179*H179,0)</f>
        <v>0</v>
      </c>
      <c r="BL179" s="17" t="s">
        <v>136</v>
      </c>
      <c r="BM179" s="228" t="s">
        <v>731</v>
      </c>
    </row>
    <row r="180" spans="1:51" s="13" customFormat="1" ht="12">
      <c r="A180" s="13"/>
      <c r="B180" s="230"/>
      <c r="C180" s="231"/>
      <c r="D180" s="232" t="s">
        <v>138</v>
      </c>
      <c r="E180" s="233" t="s">
        <v>1</v>
      </c>
      <c r="F180" s="234" t="s">
        <v>732</v>
      </c>
      <c r="G180" s="231"/>
      <c r="H180" s="235">
        <v>455.2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138</v>
      </c>
      <c r="AU180" s="241" t="s">
        <v>83</v>
      </c>
      <c r="AV180" s="13" t="s">
        <v>83</v>
      </c>
      <c r="AW180" s="13" t="s">
        <v>31</v>
      </c>
      <c r="AX180" s="13" t="s">
        <v>74</v>
      </c>
      <c r="AY180" s="241" t="s">
        <v>129</v>
      </c>
    </row>
    <row r="181" spans="1:51" s="14" customFormat="1" ht="12">
      <c r="A181" s="14"/>
      <c r="B181" s="242"/>
      <c r="C181" s="243"/>
      <c r="D181" s="232" t="s">
        <v>138</v>
      </c>
      <c r="E181" s="244" t="s">
        <v>1</v>
      </c>
      <c r="F181" s="245" t="s">
        <v>145</v>
      </c>
      <c r="G181" s="243"/>
      <c r="H181" s="246">
        <v>455.2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138</v>
      </c>
      <c r="AU181" s="252" t="s">
        <v>83</v>
      </c>
      <c r="AV181" s="14" t="s">
        <v>136</v>
      </c>
      <c r="AW181" s="14" t="s">
        <v>31</v>
      </c>
      <c r="AX181" s="14" t="s">
        <v>8</v>
      </c>
      <c r="AY181" s="252" t="s">
        <v>129</v>
      </c>
    </row>
    <row r="182" spans="1:65" s="2" customFormat="1" ht="37.8" customHeight="1">
      <c r="A182" s="38"/>
      <c r="B182" s="39"/>
      <c r="C182" s="218" t="s">
        <v>234</v>
      </c>
      <c r="D182" s="218" t="s">
        <v>131</v>
      </c>
      <c r="E182" s="219" t="s">
        <v>235</v>
      </c>
      <c r="F182" s="220" t="s">
        <v>236</v>
      </c>
      <c r="G182" s="221" t="s">
        <v>134</v>
      </c>
      <c r="H182" s="222">
        <v>227.6</v>
      </c>
      <c r="I182" s="223"/>
      <c r="J182" s="222">
        <f>ROUND(I182*H182,0)</f>
        <v>0</v>
      </c>
      <c r="K182" s="220" t="s">
        <v>135</v>
      </c>
      <c r="L182" s="44"/>
      <c r="M182" s="224" t="s">
        <v>1</v>
      </c>
      <c r="N182" s="225" t="s">
        <v>39</v>
      </c>
      <c r="O182" s="91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8" t="s">
        <v>136</v>
      </c>
      <c r="AT182" s="228" t="s">
        <v>131</v>
      </c>
      <c r="AU182" s="228" t="s">
        <v>83</v>
      </c>
      <c r="AY182" s="17" t="s">
        <v>129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7" t="s">
        <v>8</v>
      </c>
      <c r="BK182" s="229">
        <f>ROUND(I182*H182,0)</f>
        <v>0</v>
      </c>
      <c r="BL182" s="17" t="s">
        <v>136</v>
      </c>
      <c r="BM182" s="228" t="s">
        <v>733</v>
      </c>
    </row>
    <row r="183" spans="1:51" s="13" customFormat="1" ht="12">
      <c r="A183" s="13"/>
      <c r="B183" s="230"/>
      <c r="C183" s="231"/>
      <c r="D183" s="232" t="s">
        <v>138</v>
      </c>
      <c r="E183" s="233" t="s">
        <v>1</v>
      </c>
      <c r="F183" s="234" t="s">
        <v>734</v>
      </c>
      <c r="G183" s="231"/>
      <c r="H183" s="235">
        <v>227.6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138</v>
      </c>
      <c r="AU183" s="241" t="s">
        <v>83</v>
      </c>
      <c r="AV183" s="13" t="s">
        <v>83</v>
      </c>
      <c r="AW183" s="13" t="s">
        <v>31</v>
      </c>
      <c r="AX183" s="13" t="s">
        <v>8</v>
      </c>
      <c r="AY183" s="241" t="s">
        <v>129</v>
      </c>
    </row>
    <row r="184" spans="1:65" s="2" customFormat="1" ht="33" customHeight="1">
      <c r="A184" s="38"/>
      <c r="B184" s="39"/>
      <c r="C184" s="218" t="s">
        <v>240</v>
      </c>
      <c r="D184" s="218" t="s">
        <v>131</v>
      </c>
      <c r="E184" s="219" t="s">
        <v>241</v>
      </c>
      <c r="F184" s="220" t="s">
        <v>242</v>
      </c>
      <c r="G184" s="221" t="s">
        <v>134</v>
      </c>
      <c r="H184" s="222">
        <v>569</v>
      </c>
      <c r="I184" s="223"/>
      <c r="J184" s="222">
        <f>ROUND(I184*H184,0)</f>
        <v>0</v>
      </c>
      <c r="K184" s="220" t="s">
        <v>135</v>
      </c>
      <c r="L184" s="44"/>
      <c r="M184" s="224" t="s">
        <v>1</v>
      </c>
      <c r="N184" s="225" t="s">
        <v>39</v>
      </c>
      <c r="O184" s="91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8" t="s">
        <v>136</v>
      </c>
      <c r="AT184" s="228" t="s">
        <v>131</v>
      </c>
      <c r="AU184" s="228" t="s">
        <v>83</v>
      </c>
      <c r="AY184" s="17" t="s">
        <v>129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7" t="s">
        <v>8</v>
      </c>
      <c r="BK184" s="229">
        <f>ROUND(I184*H184,0)</f>
        <v>0</v>
      </c>
      <c r="BL184" s="17" t="s">
        <v>136</v>
      </c>
      <c r="BM184" s="228" t="s">
        <v>735</v>
      </c>
    </row>
    <row r="185" spans="1:51" s="13" customFormat="1" ht="12">
      <c r="A185" s="13"/>
      <c r="B185" s="230"/>
      <c r="C185" s="231"/>
      <c r="D185" s="232" t="s">
        <v>138</v>
      </c>
      <c r="E185" s="233" t="s">
        <v>1</v>
      </c>
      <c r="F185" s="234" t="s">
        <v>736</v>
      </c>
      <c r="G185" s="231"/>
      <c r="H185" s="235">
        <v>569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138</v>
      </c>
      <c r="AU185" s="241" t="s">
        <v>83</v>
      </c>
      <c r="AV185" s="13" t="s">
        <v>83</v>
      </c>
      <c r="AW185" s="13" t="s">
        <v>31</v>
      </c>
      <c r="AX185" s="13" t="s">
        <v>8</v>
      </c>
      <c r="AY185" s="241" t="s">
        <v>129</v>
      </c>
    </row>
    <row r="186" spans="1:65" s="2" customFormat="1" ht="24.15" customHeight="1">
      <c r="A186" s="38"/>
      <c r="B186" s="39"/>
      <c r="C186" s="218" t="s">
        <v>7</v>
      </c>
      <c r="D186" s="218" t="s">
        <v>131</v>
      </c>
      <c r="E186" s="219" t="s">
        <v>245</v>
      </c>
      <c r="F186" s="220" t="s">
        <v>246</v>
      </c>
      <c r="G186" s="221" t="s">
        <v>134</v>
      </c>
      <c r="H186" s="222">
        <v>26.8</v>
      </c>
      <c r="I186" s="223"/>
      <c r="J186" s="222">
        <f>ROUND(I186*H186,0)</f>
        <v>0</v>
      </c>
      <c r="K186" s="220" t="s">
        <v>135</v>
      </c>
      <c r="L186" s="44"/>
      <c r="M186" s="224" t="s">
        <v>1</v>
      </c>
      <c r="N186" s="225" t="s">
        <v>39</v>
      </c>
      <c r="O186" s="91"/>
      <c r="P186" s="226">
        <f>O186*H186</f>
        <v>0</v>
      </c>
      <c r="Q186" s="226">
        <v>0.60904</v>
      </c>
      <c r="R186" s="226">
        <f>Q186*H186</f>
        <v>16.322272</v>
      </c>
      <c r="S186" s="226">
        <v>0</v>
      </c>
      <c r="T186" s="22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8" t="s">
        <v>136</v>
      </c>
      <c r="AT186" s="228" t="s">
        <v>131</v>
      </c>
      <c r="AU186" s="228" t="s">
        <v>83</v>
      </c>
      <c r="AY186" s="17" t="s">
        <v>129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7" t="s">
        <v>8</v>
      </c>
      <c r="BK186" s="229">
        <f>ROUND(I186*H186,0)</f>
        <v>0</v>
      </c>
      <c r="BL186" s="17" t="s">
        <v>136</v>
      </c>
      <c r="BM186" s="228" t="s">
        <v>737</v>
      </c>
    </row>
    <row r="187" spans="1:51" s="13" customFormat="1" ht="12">
      <c r="A187" s="13"/>
      <c r="B187" s="230"/>
      <c r="C187" s="231"/>
      <c r="D187" s="232" t="s">
        <v>138</v>
      </c>
      <c r="E187" s="233" t="s">
        <v>1</v>
      </c>
      <c r="F187" s="234" t="s">
        <v>738</v>
      </c>
      <c r="G187" s="231"/>
      <c r="H187" s="235">
        <v>26.8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138</v>
      </c>
      <c r="AU187" s="241" t="s">
        <v>83</v>
      </c>
      <c r="AV187" s="13" t="s">
        <v>83</v>
      </c>
      <c r="AW187" s="13" t="s">
        <v>31</v>
      </c>
      <c r="AX187" s="13" t="s">
        <v>8</v>
      </c>
      <c r="AY187" s="241" t="s">
        <v>129</v>
      </c>
    </row>
    <row r="188" spans="1:65" s="2" customFormat="1" ht="24.15" customHeight="1">
      <c r="A188" s="38"/>
      <c r="B188" s="39"/>
      <c r="C188" s="218" t="s">
        <v>248</v>
      </c>
      <c r="D188" s="218" t="s">
        <v>131</v>
      </c>
      <c r="E188" s="219" t="s">
        <v>249</v>
      </c>
      <c r="F188" s="220" t="s">
        <v>250</v>
      </c>
      <c r="G188" s="221" t="s">
        <v>134</v>
      </c>
      <c r="H188" s="222">
        <v>1024.2</v>
      </c>
      <c r="I188" s="223"/>
      <c r="J188" s="222">
        <f>ROUND(I188*H188,0)</f>
        <v>0</v>
      </c>
      <c r="K188" s="220" t="s">
        <v>135</v>
      </c>
      <c r="L188" s="44"/>
      <c r="M188" s="224" t="s">
        <v>1</v>
      </c>
      <c r="N188" s="225" t="s">
        <v>39</v>
      </c>
      <c r="O188" s="91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8" t="s">
        <v>136</v>
      </c>
      <c r="AT188" s="228" t="s">
        <v>131</v>
      </c>
      <c r="AU188" s="228" t="s">
        <v>83</v>
      </c>
      <c r="AY188" s="17" t="s">
        <v>129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7" t="s">
        <v>8</v>
      </c>
      <c r="BK188" s="229">
        <f>ROUND(I188*H188,0)</f>
        <v>0</v>
      </c>
      <c r="BL188" s="17" t="s">
        <v>136</v>
      </c>
      <c r="BM188" s="228" t="s">
        <v>739</v>
      </c>
    </row>
    <row r="189" spans="1:51" s="13" customFormat="1" ht="12">
      <c r="A189" s="13"/>
      <c r="B189" s="230"/>
      <c r="C189" s="231"/>
      <c r="D189" s="232" t="s">
        <v>138</v>
      </c>
      <c r="E189" s="233" t="s">
        <v>1</v>
      </c>
      <c r="F189" s="234" t="s">
        <v>740</v>
      </c>
      <c r="G189" s="231"/>
      <c r="H189" s="235">
        <v>1024.2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138</v>
      </c>
      <c r="AU189" s="241" t="s">
        <v>83</v>
      </c>
      <c r="AV189" s="13" t="s">
        <v>83</v>
      </c>
      <c r="AW189" s="13" t="s">
        <v>31</v>
      </c>
      <c r="AX189" s="13" t="s">
        <v>8</v>
      </c>
      <c r="AY189" s="241" t="s">
        <v>129</v>
      </c>
    </row>
    <row r="190" spans="1:63" s="12" customFormat="1" ht="22.8" customHeight="1">
      <c r="A190" s="12"/>
      <c r="B190" s="202"/>
      <c r="C190" s="203"/>
      <c r="D190" s="204" t="s">
        <v>73</v>
      </c>
      <c r="E190" s="216" t="s">
        <v>174</v>
      </c>
      <c r="F190" s="216" t="s">
        <v>257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SUM(P191:P248)</f>
        <v>0</v>
      </c>
      <c r="Q190" s="210"/>
      <c r="R190" s="211">
        <f>SUM(R191:R248)</f>
        <v>5.398309161</v>
      </c>
      <c r="S190" s="210"/>
      <c r="T190" s="212">
        <f>SUM(T191:T248)</f>
        <v>0.15761999999999998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</v>
      </c>
      <c r="AT190" s="214" t="s">
        <v>73</v>
      </c>
      <c r="AU190" s="214" t="s">
        <v>8</v>
      </c>
      <c r="AY190" s="213" t="s">
        <v>129</v>
      </c>
      <c r="BK190" s="215">
        <f>SUM(BK191:BK248)</f>
        <v>0</v>
      </c>
    </row>
    <row r="191" spans="1:65" s="2" customFormat="1" ht="24.15" customHeight="1">
      <c r="A191" s="38"/>
      <c r="B191" s="39"/>
      <c r="C191" s="218" t="s">
        <v>253</v>
      </c>
      <c r="D191" s="218" t="s">
        <v>131</v>
      </c>
      <c r="E191" s="219" t="s">
        <v>565</v>
      </c>
      <c r="F191" s="220" t="s">
        <v>566</v>
      </c>
      <c r="G191" s="221" t="s">
        <v>261</v>
      </c>
      <c r="H191" s="222">
        <v>38</v>
      </c>
      <c r="I191" s="223"/>
      <c r="J191" s="222">
        <f>ROUND(I191*H191,0)</f>
        <v>0</v>
      </c>
      <c r="K191" s="220" t="s">
        <v>135</v>
      </c>
      <c r="L191" s="44"/>
      <c r="M191" s="224" t="s">
        <v>1</v>
      </c>
      <c r="N191" s="225" t="s">
        <v>39</v>
      </c>
      <c r="O191" s="91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8" t="s">
        <v>136</v>
      </c>
      <c r="AT191" s="228" t="s">
        <v>131</v>
      </c>
      <c r="AU191" s="228" t="s">
        <v>83</v>
      </c>
      <c r="AY191" s="17" t="s">
        <v>129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7" t="s">
        <v>8</v>
      </c>
      <c r="BK191" s="229">
        <f>ROUND(I191*H191,0)</f>
        <v>0</v>
      </c>
      <c r="BL191" s="17" t="s">
        <v>136</v>
      </c>
      <c r="BM191" s="228" t="s">
        <v>741</v>
      </c>
    </row>
    <row r="192" spans="1:65" s="2" customFormat="1" ht="24.15" customHeight="1">
      <c r="A192" s="38"/>
      <c r="B192" s="39"/>
      <c r="C192" s="263" t="s">
        <v>258</v>
      </c>
      <c r="D192" s="263" t="s">
        <v>195</v>
      </c>
      <c r="E192" s="264" t="s">
        <v>568</v>
      </c>
      <c r="F192" s="265" t="s">
        <v>742</v>
      </c>
      <c r="G192" s="266" t="s">
        <v>261</v>
      </c>
      <c r="H192" s="267">
        <v>38</v>
      </c>
      <c r="I192" s="268"/>
      <c r="J192" s="267">
        <f>ROUND(I192*H192,0)</f>
        <v>0</v>
      </c>
      <c r="K192" s="265" t="s">
        <v>135</v>
      </c>
      <c r="L192" s="269"/>
      <c r="M192" s="270" t="s">
        <v>1</v>
      </c>
      <c r="N192" s="271" t="s">
        <v>39</v>
      </c>
      <c r="O192" s="91"/>
      <c r="P192" s="226">
        <f>O192*H192</f>
        <v>0</v>
      </c>
      <c r="Q192" s="226">
        <v>0.0145</v>
      </c>
      <c r="R192" s="226">
        <f>Q192*H192</f>
        <v>0.551</v>
      </c>
      <c r="S192" s="226">
        <v>0</v>
      </c>
      <c r="T192" s="22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8" t="s">
        <v>174</v>
      </c>
      <c r="AT192" s="228" t="s">
        <v>195</v>
      </c>
      <c r="AU192" s="228" t="s">
        <v>83</v>
      </c>
      <c r="AY192" s="17" t="s">
        <v>129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7" t="s">
        <v>8</v>
      </c>
      <c r="BK192" s="229">
        <f>ROUND(I192*H192,0)</f>
        <v>0</v>
      </c>
      <c r="BL192" s="17" t="s">
        <v>136</v>
      </c>
      <c r="BM192" s="228" t="s">
        <v>743</v>
      </c>
    </row>
    <row r="193" spans="1:51" s="13" customFormat="1" ht="12">
      <c r="A193" s="13"/>
      <c r="B193" s="230"/>
      <c r="C193" s="231"/>
      <c r="D193" s="232" t="s">
        <v>138</v>
      </c>
      <c r="E193" s="231"/>
      <c r="F193" s="234" t="s">
        <v>744</v>
      </c>
      <c r="G193" s="231"/>
      <c r="H193" s="235">
        <v>38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138</v>
      </c>
      <c r="AU193" s="241" t="s">
        <v>83</v>
      </c>
      <c r="AV193" s="13" t="s">
        <v>83</v>
      </c>
      <c r="AW193" s="13" t="s">
        <v>4</v>
      </c>
      <c r="AX193" s="13" t="s">
        <v>8</v>
      </c>
      <c r="AY193" s="241" t="s">
        <v>129</v>
      </c>
    </row>
    <row r="194" spans="1:65" s="2" customFormat="1" ht="24.15" customHeight="1">
      <c r="A194" s="38"/>
      <c r="B194" s="39"/>
      <c r="C194" s="218" t="s">
        <v>264</v>
      </c>
      <c r="D194" s="218" t="s">
        <v>131</v>
      </c>
      <c r="E194" s="219" t="s">
        <v>259</v>
      </c>
      <c r="F194" s="220" t="s">
        <v>260</v>
      </c>
      <c r="G194" s="221" t="s">
        <v>261</v>
      </c>
      <c r="H194" s="222">
        <v>114.3</v>
      </c>
      <c r="I194" s="223"/>
      <c r="J194" s="222">
        <f>ROUND(I194*H194,0)</f>
        <v>0</v>
      </c>
      <c r="K194" s="220" t="s">
        <v>135</v>
      </c>
      <c r="L194" s="44"/>
      <c r="M194" s="224" t="s">
        <v>1</v>
      </c>
      <c r="N194" s="225" t="s">
        <v>39</v>
      </c>
      <c r="O194" s="91"/>
      <c r="P194" s="226">
        <f>O194*H194</f>
        <v>0</v>
      </c>
      <c r="Q194" s="226">
        <v>4.8E-07</v>
      </c>
      <c r="R194" s="226">
        <f>Q194*H194</f>
        <v>5.4863999999999995E-05</v>
      </c>
      <c r="S194" s="226">
        <v>0</v>
      </c>
      <c r="T194" s="22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8" t="s">
        <v>136</v>
      </c>
      <c r="AT194" s="228" t="s">
        <v>131</v>
      </c>
      <c r="AU194" s="228" t="s">
        <v>83</v>
      </c>
      <c r="AY194" s="17" t="s">
        <v>129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8</v>
      </c>
      <c r="BK194" s="229">
        <f>ROUND(I194*H194,0)</f>
        <v>0</v>
      </c>
      <c r="BL194" s="17" t="s">
        <v>136</v>
      </c>
      <c r="BM194" s="228" t="s">
        <v>745</v>
      </c>
    </row>
    <row r="195" spans="1:51" s="13" customFormat="1" ht="12">
      <c r="A195" s="13"/>
      <c r="B195" s="230"/>
      <c r="C195" s="231"/>
      <c r="D195" s="232" t="s">
        <v>138</v>
      </c>
      <c r="E195" s="233" t="s">
        <v>1</v>
      </c>
      <c r="F195" s="234" t="s">
        <v>746</v>
      </c>
      <c r="G195" s="231"/>
      <c r="H195" s="235">
        <v>114.3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138</v>
      </c>
      <c r="AU195" s="241" t="s">
        <v>83</v>
      </c>
      <c r="AV195" s="13" t="s">
        <v>83</v>
      </c>
      <c r="AW195" s="13" t="s">
        <v>31</v>
      </c>
      <c r="AX195" s="13" t="s">
        <v>8</v>
      </c>
      <c r="AY195" s="241" t="s">
        <v>129</v>
      </c>
    </row>
    <row r="196" spans="1:65" s="2" customFormat="1" ht="24.15" customHeight="1">
      <c r="A196" s="38"/>
      <c r="B196" s="39"/>
      <c r="C196" s="263" t="s">
        <v>269</v>
      </c>
      <c r="D196" s="263" t="s">
        <v>195</v>
      </c>
      <c r="E196" s="264" t="s">
        <v>265</v>
      </c>
      <c r="F196" s="265" t="s">
        <v>747</v>
      </c>
      <c r="G196" s="266" t="s">
        <v>261</v>
      </c>
      <c r="H196" s="267">
        <v>115</v>
      </c>
      <c r="I196" s="268"/>
      <c r="J196" s="267">
        <f>ROUND(I196*H196,0)</f>
        <v>0</v>
      </c>
      <c r="K196" s="265" t="s">
        <v>135</v>
      </c>
      <c r="L196" s="269"/>
      <c r="M196" s="270" t="s">
        <v>1</v>
      </c>
      <c r="N196" s="271" t="s">
        <v>39</v>
      </c>
      <c r="O196" s="91"/>
      <c r="P196" s="226">
        <f>O196*H196</f>
        <v>0</v>
      </c>
      <c r="Q196" s="226">
        <v>0.0199</v>
      </c>
      <c r="R196" s="226">
        <f>Q196*H196</f>
        <v>2.2885</v>
      </c>
      <c r="S196" s="226">
        <v>0</v>
      </c>
      <c r="T196" s="22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8" t="s">
        <v>174</v>
      </c>
      <c r="AT196" s="228" t="s">
        <v>195</v>
      </c>
      <c r="AU196" s="228" t="s">
        <v>83</v>
      </c>
      <c r="AY196" s="17" t="s">
        <v>129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7" t="s">
        <v>8</v>
      </c>
      <c r="BK196" s="229">
        <f>ROUND(I196*H196,0)</f>
        <v>0</v>
      </c>
      <c r="BL196" s="17" t="s">
        <v>136</v>
      </c>
      <c r="BM196" s="228" t="s">
        <v>748</v>
      </c>
    </row>
    <row r="197" spans="1:51" s="13" customFormat="1" ht="12">
      <c r="A197" s="13"/>
      <c r="B197" s="230"/>
      <c r="C197" s="231"/>
      <c r="D197" s="232" t="s">
        <v>138</v>
      </c>
      <c r="E197" s="233" t="s">
        <v>1</v>
      </c>
      <c r="F197" s="234" t="s">
        <v>749</v>
      </c>
      <c r="G197" s="231"/>
      <c r="H197" s="235">
        <v>115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138</v>
      </c>
      <c r="AU197" s="241" t="s">
        <v>83</v>
      </c>
      <c r="AV197" s="13" t="s">
        <v>83</v>
      </c>
      <c r="AW197" s="13" t="s">
        <v>31</v>
      </c>
      <c r="AX197" s="13" t="s">
        <v>8</v>
      </c>
      <c r="AY197" s="241" t="s">
        <v>129</v>
      </c>
    </row>
    <row r="198" spans="1:65" s="2" customFormat="1" ht="24.15" customHeight="1">
      <c r="A198" s="38"/>
      <c r="B198" s="39"/>
      <c r="C198" s="218" t="s">
        <v>273</v>
      </c>
      <c r="D198" s="218" t="s">
        <v>131</v>
      </c>
      <c r="E198" s="219" t="s">
        <v>572</v>
      </c>
      <c r="F198" s="220" t="s">
        <v>573</v>
      </c>
      <c r="G198" s="221" t="s">
        <v>280</v>
      </c>
      <c r="H198" s="222">
        <v>10</v>
      </c>
      <c r="I198" s="223"/>
      <c r="J198" s="222">
        <f>ROUND(I198*H198,0)</f>
        <v>0</v>
      </c>
      <c r="K198" s="220" t="s">
        <v>135</v>
      </c>
      <c r="L198" s="44"/>
      <c r="M198" s="224" t="s">
        <v>1</v>
      </c>
      <c r="N198" s="225" t="s">
        <v>39</v>
      </c>
      <c r="O198" s="91"/>
      <c r="P198" s="226">
        <f>O198*H198</f>
        <v>0</v>
      </c>
      <c r="Q198" s="226">
        <v>0</v>
      </c>
      <c r="R198" s="226">
        <f>Q198*H198</f>
        <v>0</v>
      </c>
      <c r="S198" s="226">
        <v>0.008</v>
      </c>
      <c r="T198" s="227">
        <f>S198*H198</f>
        <v>0.08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8" t="s">
        <v>136</v>
      </c>
      <c r="AT198" s="228" t="s">
        <v>131</v>
      </c>
      <c r="AU198" s="228" t="s">
        <v>83</v>
      </c>
      <c r="AY198" s="17" t="s">
        <v>129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</v>
      </c>
      <c r="BK198" s="229">
        <f>ROUND(I198*H198,0)</f>
        <v>0</v>
      </c>
      <c r="BL198" s="17" t="s">
        <v>136</v>
      </c>
      <c r="BM198" s="228" t="s">
        <v>750</v>
      </c>
    </row>
    <row r="199" spans="1:65" s="2" customFormat="1" ht="24.15" customHeight="1">
      <c r="A199" s="38"/>
      <c r="B199" s="39"/>
      <c r="C199" s="263" t="s">
        <v>277</v>
      </c>
      <c r="D199" s="263" t="s">
        <v>195</v>
      </c>
      <c r="E199" s="264" t="s">
        <v>751</v>
      </c>
      <c r="F199" s="265" t="s">
        <v>752</v>
      </c>
      <c r="G199" s="266" t="s">
        <v>280</v>
      </c>
      <c r="H199" s="267">
        <v>1</v>
      </c>
      <c r="I199" s="268"/>
      <c r="J199" s="267">
        <f>ROUND(I199*H199,0)</f>
        <v>0</v>
      </c>
      <c r="K199" s="265" t="s">
        <v>135</v>
      </c>
      <c r="L199" s="269"/>
      <c r="M199" s="270" t="s">
        <v>1</v>
      </c>
      <c r="N199" s="271" t="s">
        <v>39</v>
      </c>
      <c r="O199" s="91"/>
      <c r="P199" s="226">
        <f>O199*H199</f>
        <v>0</v>
      </c>
      <c r="Q199" s="226">
        <v>0.0077</v>
      </c>
      <c r="R199" s="226">
        <f>Q199*H199</f>
        <v>0.0077</v>
      </c>
      <c r="S199" s="226">
        <v>0</v>
      </c>
      <c r="T199" s="22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8" t="s">
        <v>174</v>
      </c>
      <c r="AT199" s="228" t="s">
        <v>195</v>
      </c>
      <c r="AU199" s="228" t="s">
        <v>83</v>
      </c>
      <c r="AY199" s="17" t="s">
        <v>129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7" t="s">
        <v>8</v>
      </c>
      <c r="BK199" s="229">
        <f>ROUND(I199*H199,0)</f>
        <v>0</v>
      </c>
      <c r="BL199" s="17" t="s">
        <v>136</v>
      </c>
      <c r="BM199" s="228" t="s">
        <v>753</v>
      </c>
    </row>
    <row r="200" spans="1:65" s="2" customFormat="1" ht="33" customHeight="1">
      <c r="A200" s="38"/>
      <c r="B200" s="39"/>
      <c r="C200" s="263" t="s">
        <v>282</v>
      </c>
      <c r="D200" s="263" t="s">
        <v>195</v>
      </c>
      <c r="E200" s="264" t="s">
        <v>578</v>
      </c>
      <c r="F200" s="265" t="s">
        <v>579</v>
      </c>
      <c r="G200" s="266" t="s">
        <v>280</v>
      </c>
      <c r="H200" s="267">
        <v>1</v>
      </c>
      <c r="I200" s="268"/>
      <c r="J200" s="267">
        <f>ROUND(I200*H200,0)</f>
        <v>0</v>
      </c>
      <c r="K200" s="265" t="s">
        <v>135</v>
      </c>
      <c r="L200" s="269"/>
      <c r="M200" s="270" t="s">
        <v>1</v>
      </c>
      <c r="N200" s="271" t="s">
        <v>39</v>
      </c>
      <c r="O200" s="91"/>
      <c r="P200" s="226">
        <f>O200*H200</f>
        <v>0</v>
      </c>
      <c r="Q200" s="226">
        <v>0.0069</v>
      </c>
      <c r="R200" s="226">
        <f>Q200*H200</f>
        <v>0.0069</v>
      </c>
      <c r="S200" s="226">
        <v>0</v>
      </c>
      <c r="T200" s="22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8" t="s">
        <v>174</v>
      </c>
      <c r="AT200" s="228" t="s">
        <v>195</v>
      </c>
      <c r="AU200" s="228" t="s">
        <v>83</v>
      </c>
      <c r="AY200" s="17" t="s">
        <v>129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7" t="s">
        <v>8</v>
      </c>
      <c r="BK200" s="229">
        <f>ROUND(I200*H200,0)</f>
        <v>0</v>
      </c>
      <c r="BL200" s="17" t="s">
        <v>136</v>
      </c>
      <c r="BM200" s="228" t="s">
        <v>754</v>
      </c>
    </row>
    <row r="201" spans="1:65" s="2" customFormat="1" ht="24.15" customHeight="1">
      <c r="A201" s="38"/>
      <c r="B201" s="39"/>
      <c r="C201" s="263" t="s">
        <v>286</v>
      </c>
      <c r="D201" s="263" t="s">
        <v>195</v>
      </c>
      <c r="E201" s="264" t="s">
        <v>755</v>
      </c>
      <c r="F201" s="265" t="s">
        <v>756</v>
      </c>
      <c r="G201" s="266" t="s">
        <v>280</v>
      </c>
      <c r="H201" s="267">
        <v>4</v>
      </c>
      <c r="I201" s="268"/>
      <c r="J201" s="267">
        <f>ROUND(I201*H201,0)</f>
        <v>0</v>
      </c>
      <c r="K201" s="265" t="s">
        <v>135</v>
      </c>
      <c r="L201" s="269"/>
      <c r="M201" s="270" t="s">
        <v>1</v>
      </c>
      <c r="N201" s="271" t="s">
        <v>39</v>
      </c>
      <c r="O201" s="91"/>
      <c r="P201" s="226">
        <f>O201*H201</f>
        <v>0</v>
      </c>
      <c r="Q201" s="226">
        <v>0.0178</v>
      </c>
      <c r="R201" s="226">
        <f>Q201*H201</f>
        <v>0.0712</v>
      </c>
      <c r="S201" s="226">
        <v>0</v>
      </c>
      <c r="T201" s="22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8" t="s">
        <v>174</v>
      </c>
      <c r="AT201" s="228" t="s">
        <v>195</v>
      </c>
      <c r="AU201" s="228" t="s">
        <v>83</v>
      </c>
      <c r="AY201" s="17" t="s">
        <v>129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7" t="s">
        <v>8</v>
      </c>
      <c r="BK201" s="229">
        <f>ROUND(I201*H201,0)</f>
        <v>0</v>
      </c>
      <c r="BL201" s="17" t="s">
        <v>136</v>
      </c>
      <c r="BM201" s="228" t="s">
        <v>757</v>
      </c>
    </row>
    <row r="202" spans="1:65" s="2" customFormat="1" ht="24.15" customHeight="1">
      <c r="A202" s="38"/>
      <c r="B202" s="39"/>
      <c r="C202" s="263" t="s">
        <v>290</v>
      </c>
      <c r="D202" s="263" t="s">
        <v>195</v>
      </c>
      <c r="E202" s="264" t="s">
        <v>758</v>
      </c>
      <c r="F202" s="265" t="s">
        <v>759</v>
      </c>
      <c r="G202" s="266" t="s">
        <v>280</v>
      </c>
      <c r="H202" s="267">
        <v>1</v>
      </c>
      <c r="I202" s="268"/>
      <c r="J202" s="267">
        <f>ROUND(I202*H202,0)</f>
        <v>0</v>
      </c>
      <c r="K202" s="265" t="s">
        <v>135</v>
      </c>
      <c r="L202" s="269"/>
      <c r="M202" s="270" t="s">
        <v>1</v>
      </c>
      <c r="N202" s="271" t="s">
        <v>39</v>
      </c>
      <c r="O202" s="91"/>
      <c r="P202" s="226">
        <f>O202*H202</f>
        <v>0</v>
      </c>
      <c r="Q202" s="226">
        <v>0.0122</v>
      </c>
      <c r="R202" s="226">
        <f>Q202*H202</f>
        <v>0.0122</v>
      </c>
      <c r="S202" s="226">
        <v>0</v>
      </c>
      <c r="T202" s="22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8" t="s">
        <v>174</v>
      </c>
      <c r="AT202" s="228" t="s">
        <v>195</v>
      </c>
      <c r="AU202" s="228" t="s">
        <v>83</v>
      </c>
      <c r="AY202" s="17" t="s">
        <v>129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7" t="s">
        <v>8</v>
      </c>
      <c r="BK202" s="229">
        <f>ROUND(I202*H202,0)</f>
        <v>0</v>
      </c>
      <c r="BL202" s="17" t="s">
        <v>136</v>
      </c>
      <c r="BM202" s="228" t="s">
        <v>760</v>
      </c>
    </row>
    <row r="203" spans="1:65" s="2" customFormat="1" ht="21.75" customHeight="1">
      <c r="A203" s="38"/>
      <c r="B203" s="39"/>
      <c r="C203" s="263" t="s">
        <v>294</v>
      </c>
      <c r="D203" s="263" t="s">
        <v>195</v>
      </c>
      <c r="E203" s="264" t="s">
        <v>761</v>
      </c>
      <c r="F203" s="265" t="s">
        <v>762</v>
      </c>
      <c r="G203" s="266" t="s">
        <v>280</v>
      </c>
      <c r="H203" s="267">
        <v>1</v>
      </c>
      <c r="I203" s="268"/>
      <c r="J203" s="267">
        <f>ROUND(I203*H203,0)</f>
        <v>0</v>
      </c>
      <c r="K203" s="265" t="s">
        <v>135</v>
      </c>
      <c r="L203" s="269"/>
      <c r="M203" s="270" t="s">
        <v>1</v>
      </c>
      <c r="N203" s="271" t="s">
        <v>39</v>
      </c>
      <c r="O203" s="91"/>
      <c r="P203" s="226">
        <f>O203*H203</f>
        <v>0</v>
      </c>
      <c r="Q203" s="226">
        <v>0.00016</v>
      </c>
      <c r="R203" s="226">
        <f>Q203*H203</f>
        <v>0.00016</v>
      </c>
      <c r="S203" s="226">
        <v>0</v>
      </c>
      <c r="T203" s="22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8" t="s">
        <v>174</v>
      </c>
      <c r="AT203" s="228" t="s">
        <v>195</v>
      </c>
      <c r="AU203" s="228" t="s">
        <v>83</v>
      </c>
      <c r="AY203" s="17" t="s">
        <v>129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7" t="s">
        <v>8</v>
      </c>
      <c r="BK203" s="229">
        <f>ROUND(I203*H203,0)</f>
        <v>0</v>
      </c>
      <c r="BL203" s="17" t="s">
        <v>136</v>
      </c>
      <c r="BM203" s="228" t="s">
        <v>763</v>
      </c>
    </row>
    <row r="204" spans="1:65" s="2" customFormat="1" ht="16.5" customHeight="1">
      <c r="A204" s="38"/>
      <c r="B204" s="39"/>
      <c r="C204" s="263" t="s">
        <v>298</v>
      </c>
      <c r="D204" s="263" t="s">
        <v>195</v>
      </c>
      <c r="E204" s="264" t="s">
        <v>764</v>
      </c>
      <c r="F204" s="265" t="s">
        <v>765</v>
      </c>
      <c r="G204" s="266" t="s">
        <v>280</v>
      </c>
      <c r="H204" s="267">
        <v>1</v>
      </c>
      <c r="I204" s="268"/>
      <c r="J204" s="267">
        <f>ROUND(I204*H204,0)</f>
        <v>0</v>
      </c>
      <c r="K204" s="265" t="s">
        <v>135</v>
      </c>
      <c r="L204" s="269"/>
      <c r="M204" s="270" t="s">
        <v>1</v>
      </c>
      <c r="N204" s="271" t="s">
        <v>39</v>
      </c>
      <c r="O204" s="91"/>
      <c r="P204" s="226">
        <f>O204*H204</f>
        <v>0</v>
      </c>
      <c r="Q204" s="226">
        <v>0.00094</v>
      </c>
      <c r="R204" s="226">
        <f>Q204*H204</f>
        <v>0.00094</v>
      </c>
      <c r="S204" s="226">
        <v>0</v>
      </c>
      <c r="T204" s="22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8" t="s">
        <v>174</v>
      </c>
      <c r="AT204" s="228" t="s">
        <v>195</v>
      </c>
      <c r="AU204" s="228" t="s">
        <v>83</v>
      </c>
      <c r="AY204" s="17" t="s">
        <v>129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7" t="s">
        <v>8</v>
      </c>
      <c r="BK204" s="229">
        <f>ROUND(I204*H204,0)</f>
        <v>0</v>
      </c>
      <c r="BL204" s="17" t="s">
        <v>136</v>
      </c>
      <c r="BM204" s="228" t="s">
        <v>766</v>
      </c>
    </row>
    <row r="205" spans="1:65" s="2" customFormat="1" ht="24.15" customHeight="1">
      <c r="A205" s="38"/>
      <c r="B205" s="39"/>
      <c r="C205" s="218" t="s">
        <v>302</v>
      </c>
      <c r="D205" s="218" t="s">
        <v>131</v>
      </c>
      <c r="E205" s="219" t="s">
        <v>767</v>
      </c>
      <c r="F205" s="220" t="s">
        <v>768</v>
      </c>
      <c r="G205" s="221" t="s">
        <v>280</v>
      </c>
      <c r="H205" s="222">
        <v>1</v>
      </c>
      <c r="I205" s="223"/>
      <c r="J205" s="222">
        <f>ROUND(I205*H205,0)</f>
        <v>0</v>
      </c>
      <c r="K205" s="220" t="s">
        <v>135</v>
      </c>
      <c r="L205" s="44"/>
      <c r="M205" s="224" t="s">
        <v>1</v>
      </c>
      <c r="N205" s="225" t="s">
        <v>39</v>
      </c>
      <c r="O205" s="91"/>
      <c r="P205" s="226">
        <f>O205*H205</f>
        <v>0</v>
      </c>
      <c r="Q205" s="226">
        <v>0.0001</v>
      </c>
      <c r="R205" s="226">
        <f>Q205*H205</f>
        <v>0.0001</v>
      </c>
      <c r="S205" s="226">
        <v>0.0056</v>
      </c>
      <c r="T205" s="227">
        <f>S205*H205</f>
        <v>0.0056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8" t="s">
        <v>136</v>
      </c>
      <c r="AT205" s="228" t="s">
        <v>131</v>
      </c>
      <c r="AU205" s="228" t="s">
        <v>83</v>
      </c>
      <c r="AY205" s="17" t="s">
        <v>129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7" t="s">
        <v>8</v>
      </c>
      <c r="BK205" s="229">
        <f>ROUND(I205*H205,0)</f>
        <v>0</v>
      </c>
      <c r="BL205" s="17" t="s">
        <v>136</v>
      </c>
      <c r="BM205" s="228" t="s">
        <v>769</v>
      </c>
    </row>
    <row r="206" spans="1:65" s="2" customFormat="1" ht="24.15" customHeight="1">
      <c r="A206" s="38"/>
      <c r="B206" s="39"/>
      <c r="C206" s="263" t="s">
        <v>306</v>
      </c>
      <c r="D206" s="263" t="s">
        <v>195</v>
      </c>
      <c r="E206" s="264" t="s">
        <v>770</v>
      </c>
      <c r="F206" s="265" t="s">
        <v>771</v>
      </c>
      <c r="G206" s="266" t="s">
        <v>280</v>
      </c>
      <c r="H206" s="267">
        <v>1</v>
      </c>
      <c r="I206" s="268"/>
      <c r="J206" s="267">
        <f>ROUND(I206*H206,0)</f>
        <v>0</v>
      </c>
      <c r="K206" s="265" t="s">
        <v>135</v>
      </c>
      <c r="L206" s="269"/>
      <c r="M206" s="270" t="s">
        <v>1</v>
      </c>
      <c r="N206" s="271" t="s">
        <v>39</v>
      </c>
      <c r="O206" s="91"/>
      <c r="P206" s="226">
        <f>O206*H206</f>
        <v>0</v>
      </c>
      <c r="Q206" s="226">
        <v>0.0088</v>
      </c>
      <c r="R206" s="226">
        <f>Q206*H206</f>
        <v>0.0088</v>
      </c>
      <c r="S206" s="226">
        <v>0</v>
      </c>
      <c r="T206" s="22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8" t="s">
        <v>174</v>
      </c>
      <c r="AT206" s="228" t="s">
        <v>195</v>
      </c>
      <c r="AU206" s="228" t="s">
        <v>83</v>
      </c>
      <c r="AY206" s="17" t="s">
        <v>129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7" t="s">
        <v>8</v>
      </c>
      <c r="BK206" s="229">
        <f>ROUND(I206*H206,0)</f>
        <v>0</v>
      </c>
      <c r="BL206" s="17" t="s">
        <v>136</v>
      </c>
      <c r="BM206" s="228" t="s">
        <v>772</v>
      </c>
    </row>
    <row r="207" spans="1:65" s="2" customFormat="1" ht="24.15" customHeight="1">
      <c r="A207" s="38"/>
      <c r="B207" s="39"/>
      <c r="C207" s="218" t="s">
        <v>310</v>
      </c>
      <c r="D207" s="218" t="s">
        <v>131</v>
      </c>
      <c r="E207" s="219" t="s">
        <v>773</v>
      </c>
      <c r="F207" s="220" t="s">
        <v>774</v>
      </c>
      <c r="G207" s="221" t="s">
        <v>280</v>
      </c>
      <c r="H207" s="222">
        <v>2</v>
      </c>
      <c r="I207" s="223"/>
      <c r="J207" s="222">
        <f>ROUND(I207*H207,0)</f>
        <v>0</v>
      </c>
      <c r="K207" s="220" t="s">
        <v>135</v>
      </c>
      <c r="L207" s="44"/>
      <c r="M207" s="224" t="s">
        <v>1</v>
      </c>
      <c r="N207" s="225" t="s">
        <v>39</v>
      </c>
      <c r="O207" s="91"/>
      <c r="P207" s="226">
        <f>O207*H207</f>
        <v>0</v>
      </c>
      <c r="Q207" s="226">
        <v>0.00021</v>
      </c>
      <c r="R207" s="226">
        <f>Q207*H207</f>
        <v>0.00042</v>
      </c>
      <c r="S207" s="226">
        <v>0.00701</v>
      </c>
      <c r="T207" s="227">
        <f>S207*H207</f>
        <v>0.01402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8" t="s">
        <v>136</v>
      </c>
      <c r="AT207" s="228" t="s">
        <v>131</v>
      </c>
      <c r="AU207" s="228" t="s">
        <v>83</v>
      </c>
      <c r="AY207" s="17" t="s">
        <v>129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7" t="s">
        <v>8</v>
      </c>
      <c r="BK207" s="229">
        <f>ROUND(I207*H207,0)</f>
        <v>0</v>
      </c>
      <c r="BL207" s="17" t="s">
        <v>136</v>
      </c>
      <c r="BM207" s="228" t="s">
        <v>775</v>
      </c>
    </row>
    <row r="208" spans="1:65" s="2" customFormat="1" ht="24.15" customHeight="1">
      <c r="A208" s="38"/>
      <c r="B208" s="39"/>
      <c r="C208" s="263" t="s">
        <v>314</v>
      </c>
      <c r="D208" s="263" t="s">
        <v>195</v>
      </c>
      <c r="E208" s="264" t="s">
        <v>776</v>
      </c>
      <c r="F208" s="265" t="s">
        <v>777</v>
      </c>
      <c r="G208" s="266" t="s">
        <v>280</v>
      </c>
      <c r="H208" s="267">
        <v>1</v>
      </c>
      <c r="I208" s="268"/>
      <c r="J208" s="267">
        <f>ROUND(I208*H208,0)</f>
        <v>0</v>
      </c>
      <c r="K208" s="265" t="s">
        <v>135</v>
      </c>
      <c r="L208" s="269"/>
      <c r="M208" s="270" t="s">
        <v>1</v>
      </c>
      <c r="N208" s="271" t="s">
        <v>39</v>
      </c>
      <c r="O208" s="91"/>
      <c r="P208" s="226">
        <f>O208*H208</f>
        <v>0</v>
      </c>
      <c r="Q208" s="226">
        <v>0.019</v>
      </c>
      <c r="R208" s="226">
        <f>Q208*H208</f>
        <v>0.019</v>
      </c>
      <c r="S208" s="226">
        <v>0</v>
      </c>
      <c r="T208" s="22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8" t="s">
        <v>174</v>
      </c>
      <c r="AT208" s="228" t="s">
        <v>195</v>
      </c>
      <c r="AU208" s="228" t="s">
        <v>83</v>
      </c>
      <c r="AY208" s="17" t="s">
        <v>129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7" t="s">
        <v>8</v>
      </c>
      <c r="BK208" s="229">
        <f>ROUND(I208*H208,0)</f>
        <v>0</v>
      </c>
      <c r="BL208" s="17" t="s">
        <v>136</v>
      </c>
      <c r="BM208" s="228" t="s">
        <v>778</v>
      </c>
    </row>
    <row r="209" spans="1:65" s="2" customFormat="1" ht="24.15" customHeight="1">
      <c r="A209" s="38"/>
      <c r="B209" s="39"/>
      <c r="C209" s="263" t="s">
        <v>318</v>
      </c>
      <c r="D209" s="263" t="s">
        <v>195</v>
      </c>
      <c r="E209" s="264" t="s">
        <v>779</v>
      </c>
      <c r="F209" s="265" t="s">
        <v>780</v>
      </c>
      <c r="G209" s="266" t="s">
        <v>280</v>
      </c>
      <c r="H209" s="267">
        <v>1</v>
      </c>
      <c r="I209" s="268"/>
      <c r="J209" s="267">
        <f>ROUND(I209*H209,0)</f>
        <v>0</v>
      </c>
      <c r="K209" s="265" t="s">
        <v>135</v>
      </c>
      <c r="L209" s="269"/>
      <c r="M209" s="270" t="s">
        <v>1</v>
      </c>
      <c r="N209" s="271" t="s">
        <v>39</v>
      </c>
      <c r="O209" s="91"/>
      <c r="P209" s="226">
        <f>O209*H209</f>
        <v>0</v>
      </c>
      <c r="Q209" s="226">
        <v>0.0153</v>
      </c>
      <c r="R209" s="226">
        <f>Q209*H209</f>
        <v>0.0153</v>
      </c>
      <c r="S209" s="226">
        <v>0</v>
      </c>
      <c r="T209" s="22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8" t="s">
        <v>174</v>
      </c>
      <c r="AT209" s="228" t="s">
        <v>195</v>
      </c>
      <c r="AU209" s="228" t="s">
        <v>83</v>
      </c>
      <c r="AY209" s="17" t="s">
        <v>129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</v>
      </c>
      <c r="BK209" s="229">
        <f>ROUND(I209*H209,0)</f>
        <v>0</v>
      </c>
      <c r="BL209" s="17" t="s">
        <v>136</v>
      </c>
      <c r="BM209" s="228" t="s">
        <v>781</v>
      </c>
    </row>
    <row r="210" spans="1:65" s="2" customFormat="1" ht="24.15" customHeight="1">
      <c r="A210" s="38"/>
      <c r="B210" s="39"/>
      <c r="C210" s="218" t="s">
        <v>322</v>
      </c>
      <c r="D210" s="218" t="s">
        <v>131</v>
      </c>
      <c r="E210" s="219" t="s">
        <v>278</v>
      </c>
      <c r="F210" s="220" t="s">
        <v>279</v>
      </c>
      <c r="G210" s="221" t="s">
        <v>280</v>
      </c>
      <c r="H210" s="222">
        <v>5</v>
      </c>
      <c r="I210" s="223"/>
      <c r="J210" s="222">
        <f>ROUND(I210*H210,0)</f>
        <v>0</v>
      </c>
      <c r="K210" s="220" t="s">
        <v>135</v>
      </c>
      <c r="L210" s="44"/>
      <c r="M210" s="224" t="s">
        <v>1</v>
      </c>
      <c r="N210" s="225" t="s">
        <v>39</v>
      </c>
      <c r="O210" s="91"/>
      <c r="P210" s="226">
        <f>O210*H210</f>
        <v>0</v>
      </c>
      <c r="Q210" s="226">
        <v>0</v>
      </c>
      <c r="R210" s="226">
        <f>Q210*H210</f>
        <v>0</v>
      </c>
      <c r="S210" s="226">
        <v>0.0116</v>
      </c>
      <c r="T210" s="227">
        <f>S210*H210</f>
        <v>0.057999999999999996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8" t="s">
        <v>136</v>
      </c>
      <c r="AT210" s="228" t="s">
        <v>131</v>
      </c>
      <c r="AU210" s="228" t="s">
        <v>83</v>
      </c>
      <c r="AY210" s="17" t="s">
        <v>129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7" t="s">
        <v>8</v>
      </c>
      <c r="BK210" s="229">
        <f>ROUND(I210*H210,0)</f>
        <v>0</v>
      </c>
      <c r="BL210" s="17" t="s">
        <v>136</v>
      </c>
      <c r="BM210" s="228" t="s">
        <v>782</v>
      </c>
    </row>
    <row r="211" spans="1:65" s="2" customFormat="1" ht="24.15" customHeight="1">
      <c r="A211" s="38"/>
      <c r="B211" s="39"/>
      <c r="C211" s="263" t="s">
        <v>326</v>
      </c>
      <c r="D211" s="263" t="s">
        <v>195</v>
      </c>
      <c r="E211" s="264" t="s">
        <v>299</v>
      </c>
      <c r="F211" s="265" t="s">
        <v>300</v>
      </c>
      <c r="G211" s="266" t="s">
        <v>280</v>
      </c>
      <c r="H211" s="267">
        <v>2</v>
      </c>
      <c r="I211" s="268"/>
      <c r="J211" s="267">
        <f>ROUND(I211*H211,0)</f>
        <v>0</v>
      </c>
      <c r="K211" s="265" t="s">
        <v>135</v>
      </c>
      <c r="L211" s="269"/>
      <c r="M211" s="270" t="s">
        <v>1</v>
      </c>
      <c r="N211" s="271" t="s">
        <v>39</v>
      </c>
      <c r="O211" s="91"/>
      <c r="P211" s="226">
        <f>O211*H211</f>
        <v>0</v>
      </c>
      <c r="Q211" s="226">
        <v>0.0135</v>
      </c>
      <c r="R211" s="226">
        <f>Q211*H211</f>
        <v>0.027</v>
      </c>
      <c r="S211" s="226">
        <v>0</v>
      </c>
      <c r="T211" s="22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8" t="s">
        <v>174</v>
      </c>
      <c r="AT211" s="228" t="s">
        <v>195</v>
      </c>
      <c r="AU211" s="228" t="s">
        <v>83</v>
      </c>
      <c r="AY211" s="17" t="s">
        <v>129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7" t="s">
        <v>8</v>
      </c>
      <c r="BK211" s="229">
        <f>ROUND(I211*H211,0)</f>
        <v>0</v>
      </c>
      <c r="BL211" s="17" t="s">
        <v>136</v>
      </c>
      <c r="BM211" s="228" t="s">
        <v>783</v>
      </c>
    </row>
    <row r="212" spans="1:65" s="2" customFormat="1" ht="16.5" customHeight="1">
      <c r="A212" s="38"/>
      <c r="B212" s="39"/>
      <c r="C212" s="263" t="s">
        <v>330</v>
      </c>
      <c r="D212" s="263" t="s">
        <v>195</v>
      </c>
      <c r="E212" s="264" t="s">
        <v>784</v>
      </c>
      <c r="F212" s="265" t="s">
        <v>785</v>
      </c>
      <c r="G212" s="266" t="s">
        <v>280</v>
      </c>
      <c r="H212" s="267">
        <v>1</v>
      </c>
      <c r="I212" s="268"/>
      <c r="J212" s="267">
        <f>ROUND(I212*H212,0)</f>
        <v>0</v>
      </c>
      <c r="K212" s="265" t="s">
        <v>1</v>
      </c>
      <c r="L212" s="269"/>
      <c r="M212" s="270" t="s">
        <v>1</v>
      </c>
      <c r="N212" s="271" t="s">
        <v>39</v>
      </c>
      <c r="O212" s="91"/>
      <c r="P212" s="226">
        <f>O212*H212</f>
        <v>0</v>
      </c>
      <c r="Q212" s="226">
        <v>0.0049</v>
      </c>
      <c r="R212" s="226">
        <f>Q212*H212</f>
        <v>0.0049</v>
      </c>
      <c r="S212" s="226">
        <v>0</v>
      </c>
      <c r="T212" s="22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174</v>
      </c>
      <c r="AT212" s="228" t="s">
        <v>195</v>
      </c>
      <c r="AU212" s="228" t="s">
        <v>83</v>
      </c>
      <c r="AY212" s="17" t="s">
        <v>129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</v>
      </c>
      <c r="BK212" s="229">
        <f>ROUND(I212*H212,0)</f>
        <v>0</v>
      </c>
      <c r="BL212" s="17" t="s">
        <v>136</v>
      </c>
      <c r="BM212" s="228" t="s">
        <v>786</v>
      </c>
    </row>
    <row r="213" spans="1:65" s="2" customFormat="1" ht="33" customHeight="1">
      <c r="A213" s="38"/>
      <c r="B213" s="39"/>
      <c r="C213" s="263" t="s">
        <v>334</v>
      </c>
      <c r="D213" s="263" t="s">
        <v>195</v>
      </c>
      <c r="E213" s="264" t="s">
        <v>295</v>
      </c>
      <c r="F213" s="265" t="s">
        <v>296</v>
      </c>
      <c r="G213" s="266" t="s">
        <v>280</v>
      </c>
      <c r="H213" s="267">
        <v>2</v>
      </c>
      <c r="I213" s="268"/>
      <c r="J213" s="267">
        <f>ROUND(I213*H213,0)</f>
        <v>0</v>
      </c>
      <c r="K213" s="265" t="s">
        <v>135</v>
      </c>
      <c r="L213" s="269"/>
      <c r="M213" s="270" t="s">
        <v>1</v>
      </c>
      <c r="N213" s="271" t="s">
        <v>39</v>
      </c>
      <c r="O213" s="91"/>
      <c r="P213" s="226">
        <f>O213*H213</f>
        <v>0</v>
      </c>
      <c r="Q213" s="226">
        <v>0.0088</v>
      </c>
      <c r="R213" s="226">
        <f>Q213*H213</f>
        <v>0.0176</v>
      </c>
      <c r="S213" s="226">
        <v>0</v>
      </c>
      <c r="T213" s="22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8" t="s">
        <v>174</v>
      </c>
      <c r="AT213" s="228" t="s">
        <v>195</v>
      </c>
      <c r="AU213" s="228" t="s">
        <v>83</v>
      </c>
      <c r="AY213" s="17" t="s">
        <v>129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7" t="s">
        <v>8</v>
      </c>
      <c r="BK213" s="229">
        <f>ROUND(I213*H213,0)</f>
        <v>0</v>
      </c>
      <c r="BL213" s="17" t="s">
        <v>136</v>
      </c>
      <c r="BM213" s="228" t="s">
        <v>787</v>
      </c>
    </row>
    <row r="214" spans="1:65" s="2" customFormat="1" ht="24.15" customHeight="1">
      <c r="A214" s="38"/>
      <c r="B214" s="39"/>
      <c r="C214" s="218" t="s">
        <v>339</v>
      </c>
      <c r="D214" s="218" t="s">
        <v>131</v>
      </c>
      <c r="E214" s="219" t="s">
        <v>331</v>
      </c>
      <c r="F214" s="220" t="s">
        <v>332</v>
      </c>
      <c r="G214" s="221" t="s">
        <v>261</v>
      </c>
      <c r="H214" s="222">
        <v>54</v>
      </c>
      <c r="I214" s="223"/>
      <c r="J214" s="222">
        <f>ROUND(I214*H214,0)</f>
        <v>0</v>
      </c>
      <c r="K214" s="220" t="s">
        <v>135</v>
      </c>
      <c r="L214" s="44"/>
      <c r="M214" s="224" t="s">
        <v>1</v>
      </c>
      <c r="N214" s="225" t="s">
        <v>39</v>
      </c>
      <c r="O214" s="91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8" t="s">
        <v>136</v>
      </c>
      <c r="AT214" s="228" t="s">
        <v>131</v>
      </c>
      <c r="AU214" s="228" t="s">
        <v>83</v>
      </c>
      <c r="AY214" s="17" t="s">
        <v>129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7" t="s">
        <v>8</v>
      </c>
      <c r="BK214" s="229">
        <f>ROUND(I214*H214,0)</f>
        <v>0</v>
      </c>
      <c r="BL214" s="17" t="s">
        <v>136</v>
      </c>
      <c r="BM214" s="228" t="s">
        <v>788</v>
      </c>
    </row>
    <row r="215" spans="1:65" s="2" customFormat="1" ht="24.15" customHeight="1">
      <c r="A215" s="38"/>
      <c r="B215" s="39"/>
      <c r="C215" s="263" t="s">
        <v>343</v>
      </c>
      <c r="D215" s="263" t="s">
        <v>195</v>
      </c>
      <c r="E215" s="264" t="s">
        <v>335</v>
      </c>
      <c r="F215" s="265" t="s">
        <v>336</v>
      </c>
      <c r="G215" s="266" t="s">
        <v>261</v>
      </c>
      <c r="H215" s="267">
        <v>55</v>
      </c>
      <c r="I215" s="268"/>
      <c r="J215" s="267">
        <f>ROUND(I215*H215,0)</f>
        <v>0</v>
      </c>
      <c r="K215" s="265" t="s">
        <v>135</v>
      </c>
      <c r="L215" s="269"/>
      <c r="M215" s="270" t="s">
        <v>1</v>
      </c>
      <c r="N215" s="271" t="s">
        <v>39</v>
      </c>
      <c r="O215" s="91"/>
      <c r="P215" s="226">
        <f>O215*H215</f>
        <v>0</v>
      </c>
      <c r="Q215" s="226">
        <v>0.00028</v>
      </c>
      <c r="R215" s="226">
        <f>Q215*H215</f>
        <v>0.015399999999999999</v>
      </c>
      <c r="S215" s="226">
        <v>0</v>
      </c>
      <c r="T215" s="22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8" t="s">
        <v>174</v>
      </c>
      <c r="AT215" s="228" t="s">
        <v>195</v>
      </c>
      <c r="AU215" s="228" t="s">
        <v>83</v>
      </c>
      <c r="AY215" s="17" t="s">
        <v>129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7" t="s">
        <v>8</v>
      </c>
      <c r="BK215" s="229">
        <f>ROUND(I215*H215,0)</f>
        <v>0</v>
      </c>
      <c r="BL215" s="17" t="s">
        <v>136</v>
      </c>
      <c r="BM215" s="228" t="s">
        <v>789</v>
      </c>
    </row>
    <row r="216" spans="1:51" s="13" customFormat="1" ht="12">
      <c r="A216" s="13"/>
      <c r="B216" s="230"/>
      <c r="C216" s="231"/>
      <c r="D216" s="232" t="s">
        <v>138</v>
      </c>
      <c r="E216" s="231"/>
      <c r="F216" s="234" t="s">
        <v>790</v>
      </c>
      <c r="G216" s="231"/>
      <c r="H216" s="235">
        <v>55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138</v>
      </c>
      <c r="AU216" s="241" t="s">
        <v>83</v>
      </c>
      <c r="AV216" s="13" t="s">
        <v>83</v>
      </c>
      <c r="AW216" s="13" t="s">
        <v>4</v>
      </c>
      <c r="AX216" s="13" t="s">
        <v>8</v>
      </c>
      <c r="AY216" s="241" t="s">
        <v>129</v>
      </c>
    </row>
    <row r="217" spans="1:65" s="2" customFormat="1" ht="24.15" customHeight="1">
      <c r="A217" s="38"/>
      <c r="B217" s="39"/>
      <c r="C217" s="218" t="s">
        <v>348</v>
      </c>
      <c r="D217" s="218" t="s">
        <v>131</v>
      </c>
      <c r="E217" s="219" t="s">
        <v>340</v>
      </c>
      <c r="F217" s="220" t="s">
        <v>341</v>
      </c>
      <c r="G217" s="221" t="s">
        <v>261</v>
      </c>
      <c r="H217" s="222">
        <v>23</v>
      </c>
      <c r="I217" s="223"/>
      <c r="J217" s="222">
        <f>ROUND(I217*H217,0)</f>
        <v>0</v>
      </c>
      <c r="K217" s="220" t="s">
        <v>135</v>
      </c>
      <c r="L217" s="44"/>
      <c r="M217" s="224" t="s">
        <v>1</v>
      </c>
      <c r="N217" s="225" t="s">
        <v>39</v>
      </c>
      <c r="O217" s="91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8" t="s">
        <v>136</v>
      </c>
      <c r="AT217" s="228" t="s">
        <v>131</v>
      </c>
      <c r="AU217" s="228" t="s">
        <v>83</v>
      </c>
      <c r="AY217" s="17" t="s">
        <v>129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7" t="s">
        <v>8</v>
      </c>
      <c r="BK217" s="229">
        <f>ROUND(I217*H217,0)</f>
        <v>0</v>
      </c>
      <c r="BL217" s="17" t="s">
        <v>136</v>
      </c>
      <c r="BM217" s="228" t="s">
        <v>791</v>
      </c>
    </row>
    <row r="218" spans="1:51" s="13" customFormat="1" ht="12">
      <c r="A218" s="13"/>
      <c r="B218" s="230"/>
      <c r="C218" s="231"/>
      <c r="D218" s="232" t="s">
        <v>138</v>
      </c>
      <c r="E218" s="233" t="s">
        <v>1</v>
      </c>
      <c r="F218" s="234" t="s">
        <v>792</v>
      </c>
      <c r="G218" s="231"/>
      <c r="H218" s="235">
        <v>23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138</v>
      </c>
      <c r="AU218" s="241" t="s">
        <v>83</v>
      </c>
      <c r="AV218" s="13" t="s">
        <v>83</v>
      </c>
      <c r="AW218" s="13" t="s">
        <v>31</v>
      </c>
      <c r="AX218" s="13" t="s">
        <v>8</v>
      </c>
      <c r="AY218" s="241" t="s">
        <v>129</v>
      </c>
    </row>
    <row r="219" spans="1:65" s="2" customFormat="1" ht="24.15" customHeight="1">
      <c r="A219" s="38"/>
      <c r="B219" s="39"/>
      <c r="C219" s="263" t="s">
        <v>352</v>
      </c>
      <c r="D219" s="263" t="s">
        <v>195</v>
      </c>
      <c r="E219" s="264" t="s">
        <v>344</v>
      </c>
      <c r="F219" s="265" t="s">
        <v>345</v>
      </c>
      <c r="G219" s="266" t="s">
        <v>261</v>
      </c>
      <c r="H219" s="267">
        <v>24</v>
      </c>
      <c r="I219" s="268"/>
      <c r="J219" s="267">
        <f>ROUND(I219*H219,0)</f>
        <v>0</v>
      </c>
      <c r="K219" s="265" t="s">
        <v>135</v>
      </c>
      <c r="L219" s="269"/>
      <c r="M219" s="270" t="s">
        <v>1</v>
      </c>
      <c r="N219" s="271" t="s">
        <v>39</v>
      </c>
      <c r="O219" s="91"/>
      <c r="P219" s="226">
        <f>O219*H219</f>
        <v>0</v>
      </c>
      <c r="Q219" s="226">
        <v>0.00043</v>
      </c>
      <c r="R219" s="226">
        <f>Q219*H219</f>
        <v>0.01032</v>
      </c>
      <c r="S219" s="226">
        <v>0</v>
      </c>
      <c r="T219" s="22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8" t="s">
        <v>174</v>
      </c>
      <c r="AT219" s="228" t="s">
        <v>195</v>
      </c>
      <c r="AU219" s="228" t="s">
        <v>83</v>
      </c>
      <c r="AY219" s="17" t="s">
        <v>129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7" t="s">
        <v>8</v>
      </c>
      <c r="BK219" s="229">
        <f>ROUND(I219*H219,0)</f>
        <v>0</v>
      </c>
      <c r="BL219" s="17" t="s">
        <v>136</v>
      </c>
      <c r="BM219" s="228" t="s">
        <v>793</v>
      </c>
    </row>
    <row r="220" spans="1:51" s="13" customFormat="1" ht="12">
      <c r="A220" s="13"/>
      <c r="B220" s="230"/>
      <c r="C220" s="231"/>
      <c r="D220" s="232" t="s">
        <v>138</v>
      </c>
      <c r="E220" s="231"/>
      <c r="F220" s="234" t="s">
        <v>794</v>
      </c>
      <c r="G220" s="231"/>
      <c r="H220" s="235">
        <v>24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138</v>
      </c>
      <c r="AU220" s="241" t="s">
        <v>83</v>
      </c>
      <c r="AV220" s="13" t="s">
        <v>83</v>
      </c>
      <c r="AW220" s="13" t="s">
        <v>4</v>
      </c>
      <c r="AX220" s="13" t="s">
        <v>8</v>
      </c>
      <c r="AY220" s="241" t="s">
        <v>129</v>
      </c>
    </row>
    <row r="221" spans="1:65" s="2" customFormat="1" ht="24.15" customHeight="1">
      <c r="A221" s="38"/>
      <c r="B221" s="39"/>
      <c r="C221" s="218" t="s">
        <v>356</v>
      </c>
      <c r="D221" s="218" t="s">
        <v>131</v>
      </c>
      <c r="E221" s="219" t="s">
        <v>349</v>
      </c>
      <c r="F221" s="220" t="s">
        <v>350</v>
      </c>
      <c r="G221" s="221" t="s">
        <v>261</v>
      </c>
      <c r="H221" s="222">
        <v>1.2</v>
      </c>
      <c r="I221" s="223"/>
      <c r="J221" s="222">
        <f>ROUND(I221*H221,0)</f>
        <v>0</v>
      </c>
      <c r="K221" s="220" t="s">
        <v>135</v>
      </c>
      <c r="L221" s="44"/>
      <c r="M221" s="224" t="s">
        <v>1</v>
      </c>
      <c r="N221" s="225" t="s">
        <v>39</v>
      </c>
      <c r="O221" s="91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8" t="s">
        <v>136</v>
      </c>
      <c r="AT221" s="228" t="s">
        <v>131</v>
      </c>
      <c r="AU221" s="228" t="s">
        <v>83</v>
      </c>
      <c r="AY221" s="17" t="s">
        <v>129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7" t="s">
        <v>8</v>
      </c>
      <c r="BK221" s="229">
        <f>ROUND(I221*H221,0)</f>
        <v>0</v>
      </c>
      <c r="BL221" s="17" t="s">
        <v>136</v>
      </c>
      <c r="BM221" s="228" t="s">
        <v>795</v>
      </c>
    </row>
    <row r="222" spans="1:65" s="2" customFormat="1" ht="24.15" customHeight="1">
      <c r="A222" s="38"/>
      <c r="B222" s="39"/>
      <c r="C222" s="263" t="s">
        <v>360</v>
      </c>
      <c r="D222" s="263" t="s">
        <v>195</v>
      </c>
      <c r="E222" s="264" t="s">
        <v>353</v>
      </c>
      <c r="F222" s="265" t="s">
        <v>354</v>
      </c>
      <c r="G222" s="266" t="s">
        <v>261</v>
      </c>
      <c r="H222" s="267">
        <v>1.2</v>
      </c>
      <c r="I222" s="268"/>
      <c r="J222" s="267">
        <f>ROUND(I222*H222,0)</f>
        <v>0</v>
      </c>
      <c r="K222" s="265" t="s">
        <v>135</v>
      </c>
      <c r="L222" s="269"/>
      <c r="M222" s="270" t="s">
        <v>1</v>
      </c>
      <c r="N222" s="271" t="s">
        <v>39</v>
      </c>
      <c r="O222" s="91"/>
      <c r="P222" s="226">
        <f>O222*H222</f>
        <v>0</v>
      </c>
      <c r="Q222" s="226">
        <v>0.00067</v>
      </c>
      <c r="R222" s="226">
        <f>Q222*H222</f>
        <v>0.000804</v>
      </c>
      <c r="S222" s="226">
        <v>0</v>
      </c>
      <c r="T222" s="22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8" t="s">
        <v>174</v>
      </c>
      <c r="AT222" s="228" t="s">
        <v>195</v>
      </c>
      <c r="AU222" s="228" t="s">
        <v>83</v>
      </c>
      <c r="AY222" s="17" t="s">
        <v>129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7" t="s">
        <v>8</v>
      </c>
      <c r="BK222" s="229">
        <f>ROUND(I222*H222,0)</f>
        <v>0</v>
      </c>
      <c r="BL222" s="17" t="s">
        <v>136</v>
      </c>
      <c r="BM222" s="228" t="s">
        <v>796</v>
      </c>
    </row>
    <row r="223" spans="1:65" s="2" customFormat="1" ht="21.75" customHeight="1">
      <c r="A223" s="38"/>
      <c r="B223" s="39"/>
      <c r="C223" s="218" t="s">
        <v>365</v>
      </c>
      <c r="D223" s="218" t="s">
        <v>131</v>
      </c>
      <c r="E223" s="219" t="s">
        <v>366</v>
      </c>
      <c r="F223" s="220" t="s">
        <v>367</v>
      </c>
      <c r="G223" s="221" t="s">
        <v>280</v>
      </c>
      <c r="H223" s="222">
        <v>10</v>
      </c>
      <c r="I223" s="223"/>
      <c r="J223" s="222">
        <f>ROUND(I223*H223,0)</f>
        <v>0</v>
      </c>
      <c r="K223" s="220" t="s">
        <v>135</v>
      </c>
      <c r="L223" s="44"/>
      <c r="M223" s="224" t="s">
        <v>1</v>
      </c>
      <c r="N223" s="225" t="s">
        <v>39</v>
      </c>
      <c r="O223" s="91"/>
      <c r="P223" s="226">
        <f>O223*H223</f>
        <v>0</v>
      </c>
      <c r="Q223" s="226">
        <v>0.00071872</v>
      </c>
      <c r="R223" s="226">
        <f>Q223*H223</f>
        <v>0.0071871999999999995</v>
      </c>
      <c r="S223" s="226">
        <v>0</v>
      </c>
      <c r="T223" s="22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8" t="s">
        <v>136</v>
      </c>
      <c r="AT223" s="228" t="s">
        <v>131</v>
      </c>
      <c r="AU223" s="228" t="s">
        <v>83</v>
      </c>
      <c r="AY223" s="17" t="s">
        <v>129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7" t="s">
        <v>8</v>
      </c>
      <c r="BK223" s="229">
        <f>ROUND(I223*H223,0)</f>
        <v>0</v>
      </c>
      <c r="BL223" s="17" t="s">
        <v>136</v>
      </c>
      <c r="BM223" s="228" t="s">
        <v>797</v>
      </c>
    </row>
    <row r="224" spans="1:51" s="13" customFormat="1" ht="12">
      <c r="A224" s="13"/>
      <c r="B224" s="230"/>
      <c r="C224" s="231"/>
      <c r="D224" s="232" t="s">
        <v>138</v>
      </c>
      <c r="E224" s="233" t="s">
        <v>1</v>
      </c>
      <c r="F224" s="234" t="s">
        <v>798</v>
      </c>
      <c r="G224" s="231"/>
      <c r="H224" s="235">
        <v>10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138</v>
      </c>
      <c r="AU224" s="241" t="s">
        <v>83</v>
      </c>
      <c r="AV224" s="13" t="s">
        <v>83</v>
      </c>
      <c r="AW224" s="13" t="s">
        <v>31</v>
      </c>
      <c r="AX224" s="13" t="s">
        <v>8</v>
      </c>
      <c r="AY224" s="241" t="s">
        <v>129</v>
      </c>
    </row>
    <row r="225" spans="1:65" s="2" customFormat="1" ht="24.15" customHeight="1">
      <c r="A225" s="38"/>
      <c r="B225" s="39"/>
      <c r="C225" s="263" t="s">
        <v>370</v>
      </c>
      <c r="D225" s="263" t="s">
        <v>195</v>
      </c>
      <c r="E225" s="264" t="s">
        <v>371</v>
      </c>
      <c r="F225" s="265" t="s">
        <v>591</v>
      </c>
      <c r="G225" s="266" t="s">
        <v>280</v>
      </c>
      <c r="H225" s="267">
        <v>10</v>
      </c>
      <c r="I225" s="268"/>
      <c r="J225" s="267">
        <f>ROUND(I225*H225,0)</f>
        <v>0</v>
      </c>
      <c r="K225" s="265" t="s">
        <v>135</v>
      </c>
      <c r="L225" s="269"/>
      <c r="M225" s="270" t="s">
        <v>1</v>
      </c>
      <c r="N225" s="271" t="s">
        <v>39</v>
      </c>
      <c r="O225" s="91"/>
      <c r="P225" s="226">
        <f>O225*H225</f>
        <v>0</v>
      </c>
      <c r="Q225" s="226">
        <v>0.011</v>
      </c>
      <c r="R225" s="226">
        <f>Q225*H225</f>
        <v>0.10999999999999999</v>
      </c>
      <c r="S225" s="226">
        <v>0</v>
      </c>
      <c r="T225" s="22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8" t="s">
        <v>174</v>
      </c>
      <c r="AT225" s="228" t="s">
        <v>195</v>
      </c>
      <c r="AU225" s="228" t="s">
        <v>83</v>
      </c>
      <c r="AY225" s="17" t="s">
        <v>129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7" t="s">
        <v>8</v>
      </c>
      <c r="BK225" s="229">
        <f>ROUND(I225*H225,0)</f>
        <v>0</v>
      </c>
      <c r="BL225" s="17" t="s">
        <v>136</v>
      </c>
      <c r="BM225" s="228" t="s">
        <v>799</v>
      </c>
    </row>
    <row r="226" spans="1:65" s="2" customFormat="1" ht="24.15" customHeight="1">
      <c r="A226" s="38"/>
      <c r="B226" s="39"/>
      <c r="C226" s="263" t="s">
        <v>382</v>
      </c>
      <c r="D226" s="263" t="s">
        <v>195</v>
      </c>
      <c r="E226" s="264" t="s">
        <v>383</v>
      </c>
      <c r="F226" s="265" t="s">
        <v>384</v>
      </c>
      <c r="G226" s="266" t="s">
        <v>280</v>
      </c>
      <c r="H226" s="267">
        <v>13</v>
      </c>
      <c r="I226" s="268"/>
      <c r="J226" s="267">
        <f>ROUND(I226*H226,0)</f>
        <v>0</v>
      </c>
      <c r="K226" s="265" t="s">
        <v>135</v>
      </c>
      <c r="L226" s="269"/>
      <c r="M226" s="270" t="s">
        <v>1</v>
      </c>
      <c r="N226" s="271" t="s">
        <v>39</v>
      </c>
      <c r="O226" s="91"/>
      <c r="P226" s="226">
        <f>O226*H226</f>
        <v>0</v>
      </c>
      <c r="Q226" s="226">
        <v>0.0133</v>
      </c>
      <c r="R226" s="226">
        <f>Q226*H226</f>
        <v>0.1729</v>
      </c>
      <c r="S226" s="226">
        <v>0</v>
      </c>
      <c r="T226" s="22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8" t="s">
        <v>174</v>
      </c>
      <c r="AT226" s="228" t="s">
        <v>195</v>
      </c>
      <c r="AU226" s="228" t="s">
        <v>83</v>
      </c>
      <c r="AY226" s="17" t="s">
        <v>129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7" t="s">
        <v>8</v>
      </c>
      <c r="BK226" s="229">
        <f>ROUND(I226*H226,0)</f>
        <v>0</v>
      </c>
      <c r="BL226" s="17" t="s">
        <v>136</v>
      </c>
      <c r="BM226" s="228" t="s">
        <v>800</v>
      </c>
    </row>
    <row r="227" spans="1:51" s="13" customFormat="1" ht="12">
      <c r="A227" s="13"/>
      <c r="B227" s="230"/>
      <c r="C227" s="231"/>
      <c r="D227" s="232" t="s">
        <v>138</v>
      </c>
      <c r="E227" s="233" t="s">
        <v>1</v>
      </c>
      <c r="F227" s="234" t="s">
        <v>801</v>
      </c>
      <c r="G227" s="231"/>
      <c r="H227" s="235">
        <v>13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138</v>
      </c>
      <c r="AU227" s="241" t="s">
        <v>83</v>
      </c>
      <c r="AV227" s="13" t="s">
        <v>83</v>
      </c>
      <c r="AW227" s="13" t="s">
        <v>31</v>
      </c>
      <c r="AX227" s="13" t="s">
        <v>8</v>
      </c>
      <c r="AY227" s="241" t="s">
        <v>129</v>
      </c>
    </row>
    <row r="228" spans="1:65" s="2" customFormat="1" ht="21.75" customHeight="1">
      <c r="A228" s="38"/>
      <c r="B228" s="39"/>
      <c r="C228" s="218" t="s">
        <v>378</v>
      </c>
      <c r="D228" s="218" t="s">
        <v>131</v>
      </c>
      <c r="E228" s="219" t="s">
        <v>594</v>
      </c>
      <c r="F228" s="220" t="s">
        <v>595</v>
      </c>
      <c r="G228" s="221" t="s">
        <v>280</v>
      </c>
      <c r="H228" s="222">
        <v>2</v>
      </c>
      <c r="I228" s="223"/>
      <c r="J228" s="222">
        <f>ROUND(I228*H228,0)</f>
        <v>0</v>
      </c>
      <c r="K228" s="220" t="s">
        <v>135</v>
      </c>
      <c r="L228" s="44"/>
      <c r="M228" s="224" t="s">
        <v>1</v>
      </c>
      <c r="N228" s="225" t="s">
        <v>39</v>
      </c>
      <c r="O228" s="91"/>
      <c r="P228" s="226">
        <f>O228*H228</f>
        <v>0</v>
      </c>
      <c r="Q228" s="226">
        <v>0.00162</v>
      </c>
      <c r="R228" s="226">
        <f>Q228*H228</f>
        <v>0.00324</v>
      </c>
      <c r="S228" s="226">
        <v>0</v>
      </c>
      <c r="T228" s="22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8" t="s">
        <v>136</v>
      </c>
      <c r="AT228" s="228" t="s">
        <v>131</v>
      </c>
      <c r="AU228" s="228" t="s">
        <v>83</v>
      </c>
      <c r="AY228" s="17" t="s">
        <v>129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7" t="s">
        <v>8</v>
      </c>
      <c r="BK228" s="229">
        <f>ROUND(I228*H228,0)</f>
        <v>0</v>
      </c>
      <c r="BL228" s="17" t="s">
        <v>136</v>
      </c>
      <c r="BM228" s="228" t="s">
        <v>802</v>
      </c>
    </row>
    <row r="229" spans="1:65" s="2" customFormat="1" ht="24.15" customHeight="1">
      <c r="A229" s="38"/>
      <c r="B229" s="39"/>
      <c r="C229" s="263" t="s">
        <v>386</v>
      </c>
      <c r="D229" s="263" t="s">
        <v>195</v>
      </c>
      <c r="E229" s="264" t="s">
        <v>597</v>
      </c>
      <c r="F229" s="265" t="s">
        <v>598</v>
      </c>
      <c r="G229" s="266" t="s">
        <v>280</v>
      </c>
      <c r="H229" s="267">
        <v>2</v>
      </c>
      <c r="I229" s="268"/>
      <c r="J229" s="267">
        <f>ROUND(I229*H229,0)</f>
        <v>0</v>
      </c>
      <c r="K229" s="265" t="s">
        <v>135</v>
      </c>
      <c r="L229" s="269"/>
      <c r="M229" s="270" t="s">
        <v>1</v>
      </c>
      <c r="N229" s="271" t="s">
        <v>39</v>
      </c>
      <c r="O229" s="91"/>
      <c r="P229" s="226">
        <f>O229*H229</f>
        <v>0</v>
      </c>
      <c r="Q229" s="226">
        <v>0.018</v>
      </c>
      <c r="R229" s="226">
        <f>Q229*H229</f>
        <v>0.036</v>
      </c>
      <c r="S229" s="226">
        <v>0</v>
      </c>
      <c r="T229" s="22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8" t="s">
        <v>174</v>
      </c>
      <c r="AT229" s="228" t="s">
        <v>195</v>
      </c>
      <c r="AU229" s="228" t="s">
        <v>83</v>
      </c>
      <c r="AY229" s="17" t="s">
        <v>129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7" t="s">
        <v>8</v>
      </c>
      <c r="BK229" s="229">
        <f>ROUND(I229*H229,0)</f>
        <v>0</v>
      </c>
      <c r="BL229" s="17" t="s">
        <v>136</v>
      </c>
      <c r="BM229" s="228" t="s">
        <v>803</v>
      </c>
    </row>
    <row r="230" spans="1:65" s="2" customFormat="1" ht="16.5" customHeight="1">
      <c r="A230" s="38"/>
      <c r="B230" s="39"/>
      <c r="C230" s="218" t="s">
        <v>394</v>
      </c>
      <c r="D230" s="218" t="s">
        <v>131</v>
      </c>
      <c r="E230" s="219" t="s">
        <v>804</v>
      </c>
      <c r="F230" s="220" t="s">
        <v>805</v>
      </c>
      <c r="G230" s="221" t="s">
        <v>280</v>
      </c>
      <c r="H230" s="222">
        <v>1</v>
      </c>
      <c r="I230" s="223"/>
      <c r="J230" s="222">
        <f>ROUND(I230*H230,0)</f>
        <v>0</v>
      </c>
      <c r="K230" s="220" t="s">
        <v>135</v>
      </c>
      <c r="L230" s="44"/>
      <c r="M230" s="224" t="s">
        <v>1</v>
      </c>
      <c r="N230" s="225" t="s">
        <v>39</v>
      </c>
      <c r="O230" s="91"/>
      <c r="P230" s="226">
        <f>O230*H230</f>
        <v>0</v>
      </c>
      <c r="Q230" s="226">
        <v>0.00136</v>
      </c>
      <c r="R230" s="226">
        <f>Q230*H230</f>
        <v>0.00136</v>
      </c>
      <c r="S230" s="226">
        <v>0</v>
      </c>
      <c r="T230" s="22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8" t="s">
        <v>136</v>
      </c>
      <c r="AT230" s="228" t="s">
        <v>131</v>
      </c>
      <c r="AU230" s="228" t="s">
        <v>83</v>
      </c>
      <c r="AY230" s="17" t="s">
        <v>129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7" t="s">
        <v>8</v>
      </c>
      <c r="BK230" s="229">
        <f>ROUND(I230*H230,0)</f>
        <v>0</v>
      </c>
      <c r="BL230" s="17" t="s">
        <v>136</v>
      </c>
      <c r="BM230" s="228" t="s">
        <v>806</v>
      </c>
    </row>
    <row r="231" spans="1:65" s="2" customFormat="1" ht="24.15" customHeight="1">
      <c r="A231" s="38"/>
      <c r="B231" s="39"/>
      <c r="C231" s="263" t="s">
        <v>398</v>
      </c>
      <c r="D231" s="263" t="s">
        <v>195</v>
      </c>
      <c r="E231" s="264" t="s">
        <v>807</v>
      </c>
      <c r="F231" s="265" t="s">
        <v>808</v>
      </c>
      <c r="G231" s="266" t="s">
        <v>280</v>
      </c>
      <c r="H231" s="267">
        <v>1</v>
      </c>
      <c r="I231" s="268"/>
      <c r="J231" s="267">
        <f>ROUND(I231*H231,0)</f>
        <v>0</v>
      </c>
      <c r="K231" s="265" t="s">
        <v>135</v>
      </c>
      <c r="L231" s="269"/>
      <c r="M231" s="270" t="s">
        <v>1</v>
      </c>
      <c r="N231" s="271" t="s">
        <v>39</v>
      </c>
      <c r="O231" s="91"/>
      <c r="P231" s="226">
        <f>O231*H231</f>
        <v>0</v>
      </c>
      <c r="Q231" s="226">
        <v>0.068</v>
      </c>
      <c r="R231" s="226">
        <f>Q231*H231</f>
        <v>0.068</v>
      </c>
      <c r="S231" s="226">
        <v>0</v>
      </c>
      <c r="T231" s="22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8" t="s">
        <v>174</v>
      </c>
      <c r="AT231" s="228" t="s">
        <v>195</v>
      </c>
      <c r="AU231" s="228" t="s">
        <v>83</v>
      </c>
      <c r="AY231" s="17" t="s">
        <v>129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7" t="s">
        <v>8</v>
      </c>
      <c r="BK231" s="229">
        <f>ROUND(I231*H231,0)</f>
        <v>0</v>
      </c>
      <c r="BL231" s="17" t="s">
        <v>136</v>
      </c>
      <c r="BM231" s="228" t="s">
        <v>809</v>
      </c>
    </row>
    <row r="232" spans="1:65" s="2" customFormat="1" ht="21.75" customHeight="1">
      <c r="A232" s="38"/>
      <c r="B232" s="39"/>
      <c r="C232" s="218" t="s">
        <v>515</v>
      </c>
      <c r="D232" s="218" t="s">
        <v>131</v>
      </c>
      <c r="E232" s="219" t="s">
        <v>387</v>
      </c>
      <c r="F232" s="220" t="s">
        <v>388</v>
      </c>
      <c r="G232" s="221" t="s">
        <v>280</v>
      </c>
      <c r="H232" s="222">
        <v>1</v>
      </c>
      <c r="I232" s="223"/>
      <c r="J232" s="222">
        <f>ROUND(I232*H232,0)</f>
        <v>0</v>
      </c>
      <c r="K232" s="220" t="s">
        <v>135</v>
      </c>
      <c r="L232" s="44"/>
      <c r="M232" s="224" t="s">
        <v>1</v>
      </c>
      <c r="N232" s="225" t="s">
        <v>39</v>
      </c>
      <c r="O232" s="91"/>
      <c r="P232" s="226">
        <f>O232*H232</f>
        <v>0</v>
      </c>
      <c r="Q232" s="226">
        <v>0.00165</v>
      </c>
      <c r="R232" s="226">
        <f>Q232*H232</f>
        <v>0.00165</v>
      </c>
      <c r="S232" s="226">
        <v>0</v>
      </c>
      <c r="T232" s="22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8" t="s">
        <v>136</v>
      </c>
      <c r="AT232" s="228" t="s">
        <v>131</v>
      </c>
      <c r="AU232" s="228" t="s">
        <v>83</v>
      </c>
      <c r="AY232" s="17" t="s">
        <v>129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7" t="s">
        <v>8</v>
      </c>
      <c r="BK232" s="229">
        <f>ROUND(I232*H232,0)</f>
        <v>0</v>
      </c>
      <c r="BL232" s="17" t="s">
        <v>136</v>
      </c>
      <c r="BM232" s="228" t="s">
        <v>810</v>
      </c>
    </row>
    <row r="233" spans="1:65" s="2" customFormat="1" ht="24.15" customHeight="1">
      <c r="A233" s="38"/>
      <c r="B233" s="39"/>
      <c r="C233" s="263" t="s">
        <v>374</v>
      </c>
      <c r="D233" s="263" t="s">
        <v>195</v>
      </c>
      <c r="E233" s="264" t="s">
        <v>391</v>
      </c>
      <c r="F233" s="265" t="s">
        <v>392</v>
      </c>
      <c r="G233" s="266" t="s">
        <v>280</v>
      </c>
      <c r="H233" s="267">
        <v>1</v>
      </c>
      <c r="I233" s="268"/>
      <c r="J233" s="267">
        <f>ROUND(I233*H233,0)</f>
        <v>0</v>
      </c>
      <c r="K233" s="265" t="s">
        <v>135</v>
      </c>
      <c r="L233" s="269"/>
      <c r="M233" s="270" t="s">
        <v>1</v>
      </c>
      <c r="N233" s="271" t="s">
        <v>39</v>
      </c>
      <c r="O233" s="91"/>
      <c r="P233" s="226">
        <f>O233*H233</f>
        <v>0</v>
      </c>
      <c r="Q233" s="226">
        <v>0.023</v>
      </c>
      <c r="R233" s="226">
        <f>Q233*H233</f>
        <v>0.023</v>
      </c>
      <c r="S233" s="226">
        <v>0</v>
      </c>
      <c r="T233" s="22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8" t="s">
        <v>174</v>
      </c>
      <c r="AT233" s="228" t="s">
        <v>195</v>
      </c>
      <c r="AU233" s="228" t="s">
        <v>83</v>
      </c>
      <c r="AY233" s="17" t="s">
        <v>129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</v>
      </c>
      <c r="BK233" s="229">
        <f>ROUND(I233*H233,0)</f>
        <v>0</v>
      </c>
      <c r="BL233" s="17" t="s">
        <v>136</v>
      </c>
      <c r="BM233" s="228" t="s">
        <v>811</v>
      </c>
    </row>
    <row r="234" spans="1:65" s="2" customFormat="1" ht="24.15" customHeight="1">
      <c r="A234" s="38"/>
      <c r="B234" s="39"/>
      <c r="C234" s="218" t="s">
        <v>410</v>
      </c>
      <c r="D234" s="218" t="s">
        <v>131</v>
      </c>
      <c r="E234" s="219" t="s">
        <v>395</v>
      </c>
      <c r="F234" s="220" t="s">
        <v>396</v>
      </c>
      <c r="G234" s="221" t="s">
        <v>280</v>
      </c>
      <c r="H234" s="222">
        <v>8</v>
      </c>
      <c r="I234" s="223"/>
      <c r="J234" s="222">
        <f>ROUND(I234*H234,0)</f>
        <v>0</v>
      </c>
      <c r="K234" s="220" t="s">
        <v>135</v>
      </c>
      <c r="L234" s="44"/>
      <c r="M234" s="224" t="s">
        <v>1</v>
      </c>
      <c r="N234" s="225" t="s">
        <v>39</v>
      </c>
      <c r="O234" s="91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8" t="s">
        <v>136</v>
      </c>
      <c r="AT234" s="228" t="s">
        <v>131</v>
      </c>
      <c r="AU234" s="228" t="s">
        <v>83</v>
      </c>
      <c r="AY234" s="17" t="s">
        <v>129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7" t="s">
        <v>8</v>
      </c>
      <c r="BK234" s="229">
        <f>ROUND(I234*H234,0)</f>
        <v>0</v>
      </c>
      <c r="BL234" s="17" t="s">
        <v>136</v>
      </c>
      <c r="BM234" s="228" t="s">
        <v>812</v>
      </c>
    </row>
    <row r="235" spans="1:51" s="13" customFormat="1" ht="12">
      <c r="A235" s="13"/>
      <c r="B235" s="230"/>
      <c r="C235" s="231"/>
      <c r="D235" s="232" t="s">
        <v>138</v>
      </c>
      <c r="E235" s="233" t="s">
        <v>1</v>
      </c>
      <c r="F235" s="234" t="s">
        <v>813</v>
      </c>
      <c r="G235" s="231"/>
      <c r="H235" s="235">
        <v>8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138</v>
      </c>
      <c r="AU235" s="241" t="s">
        <v>83</v>
      </c>
      <c r="AV235" s="13" t="s">
        <v>83</v>
      </c>
      <c r="AW235" s="13" t="s">
        <v>31</v>
      </c>
      <c r="AX235" s="13" t="s">
        <v>8</v>
      </c>
      <c r="AY235" s="241" t="s">
        <v>129</v>
      </c>
    </row>
    <row r="236" spans="1:65" s="2" customFormat="1" ht="33" customHeight="1">
      <c r="A236" s="38"/>
      <c r="B236" s="39"/>
      <c r="C236" s="263" t="s">
        <v>414</v>
      </c>
      <c r="D236" s="263" t="s">
        <v>195</v>
      </c>
      <c r="E236" s="264" t="s">
        <v>399</v>
      </c>
      <c r="F236" s="265" t="s">
        <v>400</v>
      </c>
      <c r="G236" s="266" t="s">
        <v>280</v>
      </c>
      <c r="H236" s="267">
        <v>8</v>
      </c>
      <c r="I236" s="268"/>
      <c r="J236" s="267">
        <f>ROUND(I236*H236,0)</f>
        <v>0</v>
      </c>
      <c r="K236" s="265" t="s">
        <v>135</v>
      </c>
      <c r="L236" s="269"/>
      <c r="M236" s="270" t="s">
        <v>1</v>
      </c>
      <c r="N236" s="271" t="s">
        <v>39</v>
      </c>
      <c r="O236" s="91"/>
      <c r="P236" s="226">
        <f>O236*H236</f>
        <v>0</v>
      </c>
      <c r="Q236" s="226">
        <v>0.0019</v>
      </c>
      <c r="R236" s="226">
        <f>Q236*H236</f>
        <v>0.0152</v>
      </c>
      <c r="S236" s="226">
        <v>0</v>
      </c>
      <c r="T236" s="22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8" t="s">
        <v>174</v>
      </c>
      <c r="AT236" s="228" t="s">
        <v>195</v>
      </c>
      <c r="AU236" s="228" t="s">
        <v>83</v>
      </c>
      <c r="AY236" s="17" t="s">
        <v>129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7" t="s">
        <v>8</v>
      </c>
      <c r="BK236" s="229">
        <f>ROUND(I236*H236,0)</f>
        <v>0</v>
      </c>
      <c r="BL236" s="17" t="s">
        <v>136</v>
      </c>
      <c r="BM236" s="228" t="s">
        <v>814</v>
      </c>
    </row>
    <row r="237" spans="1:65" s="2" customFormat="1" ht="16.5" customHeight="1">
      <c r="A237" s="38"/>
      <c r="B237" s="39"/>
      <c r="C237" s="218" t="s">
        <v>418</v>
      </c>
      <c r="D237" s="218" t="s">
        <v>131</v>
      </c>
      <c r="E237" s="219" t="s">
        <v>606</v>
      </c>
      <c r="F237" s="220" t="s">
        <v>607</v>
      </c>
      <c r="G237" s="221" t="s">
        <v>261</v>
      </c>
      <c r="H237" s="222">
        <v>58.3</v>
      </c>
      <c r="I237" s="223"/>
      <c r="J237" s="222">
        <f>ROUND(I237*H237,0)</f>
        <v>0</v>
      </c>
      <c r="K237" s="220" t="s">
        <v>135</v>
      </c>
      <c r="L237" s="44"/>
      <c r="M237" s="224" t="s">
        <v>1</v>
      </c>
      <c r="N237" s="225" t="s">
        <v>39</v>
      </c>
      <c r="O237" s="91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8" t="s">
        <v>136</v>
      </c>
      <c r="AT237" s="228" t="s">
        <v>131</v>
      </c>
      <c r="AU237" s="228" t="s">
        <v>83</v>
      </c>
      <c r="AY237" s="17" t="s">
        <v>129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7" t="s">
        <v>8</v>
      </c>
      <c r="BK237" s="229">
        <f>ROUND(I237*H237,0)</f>
        <v>0</v>
      </c>
      <c r="BL237" s="17" t="s">
        <v>136</v>
      </c>
      <c r="BM237" s="228" t="s">
        <v>815</v>
      </c>
    </row>
    <row r="238" spans="1:51" s="13" customFormat="1" ht="12">
      <c r="A238" s="13"/>
      <c r="B238" s="230"/>
      <c r="C238" s="231"/>
      <c r="D238" s="232" t="s">
        <v>138</v>
      </c>
      <c r="E238" s="233" t="s">
        <v>1</v>
      </c>
      <c r="F238" s="234" t="s">
        <v>816</v>
      </c>
      <c r="G238" s="231"/>
      <c r="H238" s="235">
        <v>58.3</v>
      </c>
      <c r="I238" s="236"/>
      <c r="J238" s="231"/>
      <c r="K238" s="231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138</v>
      </c>
      <c r="AU238" s="241" t="s">
        <v>83</v>
      </c>
      <c r="AV238" s="13" t="s">
        <v>83</v>
      </c>
      <c r="AW238" s="13" t="s">
        <v>31</v>
      </c>
      <c r="AX238" s="13" t="s">
        <v>8</v>
      </c>
      <c r="AY238" s="241" t="s">
        <v>129</v>
      </c>
    </row>
    <row r="239" spans="1:65" s="2" customFormat="1" ht="21.75" customHeight="1">
      <c r="A239" s="38"/>
      <c r="B239" s="39"/>
      <c r="C239" s="218" t="s">
        <v>422</v>
      </c>
      <c r="D239" s="218" t="s">
        <v>131</v>
      </c>
      <c r="E239" s="219" t="s">
        <v>411</v>
      </c>
      <c r="F239" s="220" t="s">
        <v>412</v>
      </c>
      <c r="G239" s="221" t="s">
        <v>261</v>
      </c>
      <c r="H239" s="222">
        <v>115</v>
      </c>
      <c r="I239" s="223"/>
      <c r="J239" s="222">
        <f>ROUND(I239*H239,0)</f>
        <v>0</v>
      </c>
      <c r="K239" s="220" t="s">
        <v>135</v>
      </c>
      <c r="L239" s="44"/>
      <c r="M239" s="224" t="s">
        <v>1</v>
      </c>
      <c r="N239" s="225" t="s">
        <v>39</v>
      </c>
      <c r="O239" s="91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8" t="s">
        <v>136</v>
      </c>
      <c r="AT239" s="228" t="s">
        <v>131</v>
      </c>
      <c r="AU239" s="228" t="s">
        <v>83</v>
      </c>
      <c r="AY239" s="17" t="s">
        <v>129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</v>
      </c>
      <c r="BK239" s="229">
        <f>ROUND(I239*H239,0)</f>
        <v>0</v>
      </c>
      <c r="BL239" s="17" t="s">
        <v>136</v>
      </c>
      <c r="BM239" s="228" t="s">
        <v>817</v>
      </c>
    </row>
    <row r="240" spans="1:51" s="13" customFormat="1" ht="12">
      <c r="A240" s="13"/>
      <c r="B240" s="230"/>
      <c r="C240" s="231"/>
      <c r="D240" s="232" t="s">
        <v>138</v>
      </c>
      <c r="E240" s="233" t="s">
        <v>1</v>
      </c>
      <c r="F240" s="234" t="s">
        <v>818</v>
      </c>
      <c r="G240" s="231"/>
      <c r="H240" s="235">
        <v>115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138</v>
      </c>
      <c r="AU240" s="241" t="s">
        <v>83</v>
      </c>
      <c r="AV240" s="13" t="s">
        <v>83</v>
      </c>
      <c r="AW240" s="13" t="s">
        <v>31</v>
      </c>
      <c r="AX240" s="13" t="s">
        <v>8</v>
      </c>
      <c r="AY240" s="241" t="s">
        <v>129</v>
      </c>
    </row>
    <row r="241" spans="1:65" s="2" customFormat="1" ht="24.15" customHeight="1">
      <c r="A241" s="38"/>
      <c r="B241" s="39"/>
      <c r="C241" s="218" t="s">
        <v>426</v>
      </c>
      <c r="D241" s="218" t="s">
        <v>131</v>
      </c>
      <c r="E241" s="219" t="s">
        <v>415</v>
      </c>
      <c r="F241" s="220" t="s">
        <v>416</v>
      </c>
      <c r="G241" s="221" t="s">
        <v>261</v>
      </c>
      <c r="H241" s="222">
        <v>173.3</v>
      </c>
      <c r="I241" s="223"/>
      <c r="J241" s="222">
        <f>ROUND(I241*H241,0)</f>
        <v>0</v>
      </c>
      <c r="K241" s="220" t="s">
        <v>135</v>
      </c>
      <c r="L241" s="44"/>
      <c r="M241" s="224" t="s">
        <v>1</v>
      </c>
      <c r="N241" s="225" t="s">
        <v>39</v>
      </c>
      <c r="O241" s="91"/>
      <c r="P241" s="226">
        <f>O241*H241</f>
        <v>0</v>
      </c>
      <c r="Q241" s="226">
        <v>5.5E-07</v>
      </c>
      <c r="R241" s="226">
        <f>Q241*H241</f>
        <v>9.5315E-05</v>
      </c>
      <c r="S241" s="226">
        <v>0</v>
      </c>
      <c r="T241" s="22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8" t="s">
        <v>136</v>
      </c>
      <c r="AT241" s="228" t="s">
        <v>131</v>
      </c>
      <c r="AU241" s="228" t="s">
        <v>83</v>
      </c>
      <c r="AY241" s="17" t="s">
        <v>129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7" t="s">
        <v>8</v>
      </c>
      <c r="BK241" s="229">
        <f>ROUND(I241*H241,0)</f>
        <v>0</v>
      </c>
      <c r="BL241" s="17" t="s">
        <v>136</v>
      </c>
      <c r="BM241" s="228" t="s">
        <v>819</v>
      </c>
    </row>
    <row r="242" spans="1:51" s="13" customFormat="1" ht="12">
      <c r="A242" s="13"/>
      <c r="B242" s="230"/>
      <c r="C242" s="231"/>
      <c r="D242" s="232" t="s">
        <v>138</v>
      </c>
      <c r="E242" s="233" t="s">
        <v>1</v>
      </c>
      <c r="F242" s="234" t="s">
        <v>820</v>
      </c>
      <c r="G242" s="231"/>
      <c r="H242" s="235">
        <v>173.3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138</v>
      </c>
      <c r="AU242" s="241" t="s">
        <v>83</v>
      </c>
      <c r="AV242" s="13" t="s">
        <v>83</v>
      </c>
      <c r="AW242" s="13" t="s">
        <v>31</v>
      </c>
      <c r="AX242" s="13" t="s">
        <v>8</v>
      </c>
      <c r="AY242" s="241" t="s">
        <v>129</v>
      </c>
    </row>
    <row r="243" spans="1:65" s="2" customFormat="1" ht="24.15" customHeight="1">
      <c r="A243" s="38"/>
      <c r="B243" s="39"/>
      <c r="C243" s="218" t="s">
        <v>430</v>
      </c>
      <c r="D243" s="218" t="s">
        <v>131</v>
      </c>
      <c r="E243" s="219" t="s">
        <v>427</v>
      </c>
      <c r="F243" s="220" t="s">
        <v>428</v>
      </c>
      <c r="G243" s="221" t="s">
        <v>280</v>
      </c>
      <c r="H243" s="222">
        <v>4</v>
      </c>
      <c r="I243" s="223"/>
      <c r="J243" s="222">
        <f>ROUND(I243*H243,0)</f>
        <v>0</v>
      </c>
      <c r="K243" s="220" t="s">
        <v>135</v>
      </c>
      <c r="L243" s="44"/>
      <c r="M243" s="224" t="s">
        <v>1</v>
      </c>
      <c r="N243" s="225" t="s">
        <v>39</v>
      </c>
      <c r="O243" s="91"/>
      <c r="P243" s="226">
        <f>O243*H243</f>
        <v>0</v>
      </c>
      <c r="Q243" s="226">
        <v>0.459372906</v>
      </c>
      <c r="R243" s="226">
        <f>Q243*H243</f>
        <v>1.837491624</v>
      </c>
      <c r="S243" s="226">
        <v>0</v>
      </c>
      <c r="T243" s="22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8" t="s">
        <v>136</v>
      </c>
      <c r="AT243" s="228" t="s">
        <v>131</v>
      </c>
      <c r="AU243" s="228" t="s">
        <v>83</v>
      </c>
      <c r="AY243" s="17" t="s">
        <v>129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7" t="s">
        <v>8</v>
      </c>
      <c r="BK243" s="229">
        <f>ROUND(I243*H243,0)</f>
        <v>0</v>
      </c>
      <c r="BL243" s="17" t="s">
        <v>136</v>
      </c>
      <c r="BM243" s="228" t="s">
        <v>821</v>
      </c>
    </row>
    <row r="244" spans="1:65" s="2" customFormat="1" ht="16.5" customHeight="1">
      <c r="A244" s="38"/>
      <c r="B244" s="39"/>
      <c r="C244" s="218" t="s">
        <v>435</v>
      </c>
      <c r="D244" s="218" t="s">
        <v>131</v>
      </c>
      <c r="E244" s="219" t="s">
        <v>431</v>
      </c>
      <c r="F244" s="220" t="s">
        <v>432</v>
      </c>
      <c r="G244" s="221" t="s">
        <v>261</v>
      </c>
      <c r="H244" s="222">
        <v>240.3</v>
      </c>
      <c r="I244" s="223"/>
      <c r="J244" s="222">
        <f>ROUND(I244*H244,0)</f>
        <v>0</v>
      </c>
      <c r="K244" s="220" t="s">
        <v>135</v>
      </c>
      <c r="L244" s="44"/>
      <c r="M244" s="224" t="s">
        <v>1</v>
      </c>
      <c r="N244" s="225" t="s">
        <v>39</v>
      </c>
      <c r="O244" s="91"/>
      <c r="P244" s="226">
        <f>O244*H244</f>
        <v>0</v>
      </c>
      <c r="Q244" s="226">
        <v>0.00019236</v>
      </c>
      <c r="R244" s="226">
        <f>Q244*H244</f>
        <v>0.04622410800000001</v>
      </c>
      <c r="S244" s="226">
        <v>0</v>
      </c>
      <c r="T244" s="22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8" t="s">
        <v>136</v>
      </c>
      <c r="AT244" s="228" t="s">
        <v>131</v>
      </c>
      <c r="AU244" s="228" t="s">
        <v>83</v>
      </c>
      <c r="AY244" s="17" t="s">
        <v>129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7" t="s">
        <v>8</v>
      </c>
      <c r="BK244" s="229">
        <f>ROUND(I244*H244,0)</f>
        <v>0</v>
      </c>
      <c r="BL244" s="17" t="s">
        <v>136</v>
      </c>
      <c r="BM244" s="228" t="s">
        <v>822</v>
      </c>
    </row>
    <row r="245" spans="1:51" s="13" customFormat="1" ht="12">
      <c r="A245" s="13"/>
      <c r="B245" s="230"/>
      <c r="C245" s="231"/>
      <c r="D245" s="232" t="s">
        <v>138</v>
      </c>
      <c r="E245" s="233" t="s">
        <v>1</v>
      </c>
      <c r="F245" s="234" t="s">
        <v>823</v>
      </c>
      <c r="G245" s="231"/>
      <c r="H245" s="235">
        <v>173.3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138</v>
      </c>
      <c r="AU245" s="241" t="s">
        <v>83</v>
      </c>
      <c r="AV245" s="13" t="s">
        <v>83</v>
      </c>
      <c r="AW245" s="13" t="s">
        <v>31</v>
      </c>
      <c r="AX245" s="13" t="s">
        <v>74</v>
      </c>
      <c r="AY245" s="241" t="s">
        <v>129</v>
      </c>
    </row>
    <row r="246" spans="1:51" s="13" customFormat="1" ht="12">
      <c r="A246" s="13"/>
      <c r="B246" s="230"/>
      <c r="C246" s="231"/>
      <c r="D246" s="232" t="s">
        <v>138</v>
      </c>
      <c r="E246" s="233" t="s">
        <v>1</v>
      </c>
      <c r="F246" s="234" t="s">
        <v>824</v>
      </c>
      <c r="G246" s="231"/>
      <c r="H246" s="235">
        <v>67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138</v>
      </c>
      <c r="AU246" s="241" t="s">
        <v>83</v>
      </c>
      <c r="AV246" s="13" t="s">
        <v>83</v>
      </c>
      <c r="AW246" s="13" t="s">
        <v>31</v>
      </c>
      <c r="AX246" s="13" t="s">
        <v>74</v>
      </c>
      <c r="AY246" s="241" t="s">
        <v>129</v>
      </c>
    </row>
    <row r="247" spans="1:51" s="14" customFormat="1" ht="12">
      <c r="A247" s="14"/>
      <c r="B247" s="242"/>
      <c r="C247" s="243"/>
      <c r="D247" s="232" t="s">
        <v>138</v>
      </c>
      <c r="E247" s="244" t="s">
        <v>1</v>
      </c>
      <c r="F247" s="245" t="s">
        <v>145</v>
      </c>
      <c r="G247" s="243"/>
      <c r="H247" s="246">
        <v>240.3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138</v>
      </c>
      <c r="AU247" s="252" t="s">
        <v>83</v>
      </c>
      <c r="AV247" s="14" t="s">
        <v>136</v>
      </c>
      <c r="AW247" s="14" t="s">
        <v>31</v>
      </c>
      <c r="AX247" s="14" t="s">
        <v>8</v>
      </c>
      <c r="AY247" s="252" t="s">
        <v>129</v>
      </c>
    </row>
    <row r="248" spans="1:65" s="2" customFormat="1" ht="21.75" customHeight="1">
      <c r="A248" s="38"/>
      <c r="B248" s="39"/>
      <c r="C248" s="218" t="s">
        <v>439</v>
      </c>
      <c r="D248" s="218" t="s">
        <v>131</v>
      </c>
      <c r="E248" s="219" t="s">
        <v>436</v>
      </c>
      <c r="F248" s="220" t="s">
        <v>437</v>
      </c>
      <c r="G248" s="221" t="s">
        <v>261</v>
      </c>
      <c r="H248" s="222">
        <v>240.3</v>
      </c>
      <c r="I248" s="223"/>
      <c r="J248" s="222">
        <f>ROUND(I248*H248,0)</f>
        <v>0</v>
      </c>
      <c r="K248" s="220" t="s">
        <v>135</v>
      </c>
      <c r="L248" s="44"/>
      <c r="M248" s="224" t="s">
        <v>1</v>
      </c>
      <c r="N248" s="225" t="s">
        <v>39</v>
      </c>
      <c r="O248" s="91"/>
      <c r="P248" s="226">
        <f>O248*H248</f>
        <v>0</v>
      </c>
      <c r="Q248" s="226">
        <v>7.35E-05</v>
      </c>
      <c r="R248" s="226">
        <f>Q248*H248</f>
        <v>0.01766205</v>
      </c>
      <c r="S248" s="226">
        <v>0</v>
      </c>
      <c r="T248" s="22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8" t="s">
        <v>136</v>
      </c>
      <c r="AT248" s="228" t="s">
        <v>131</v>
      </c>
      <c r="AU248" s="228" t="s">
        <v>83</v>
      </c>
      <c r="AY248" s="17" t="s">
        <v>129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</v>
      </c>
      <c r="BK248" s="229">
        <f>ROUND(I248*H248,0)</f>
        <v>0</v>
      </c>
      <c r="BL248" s="17" t="s">
        <v>136</v>
      </c>
      <c r="BM248" s="228" t="s">
        <v>825</v>
      </c>
    </row>
    <row r="249" spans="1:63" s="12" customFormat="1" ht="22.8" customHeight="1">
      <c r="A249" s="12"/>
      <c r="B249" s="202"/>
      <c r="C249" s="203"/>
      <c r="D249" s="204" t="s">
        <v>73</v>
      </c>
      <c r="E249" s="216" t="s">
        <v>179</v>
      </c>
      <c r="F249" s="216" t="s">
        <v>447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SUM(P250:P257)</f>
        <v>0</v>
      </c>
      <c r="Q249" s="210"/>
      <c r="R249" s="211">
        <f>SUM(R250:R257)</f>
        <v>0.284904241</v>
      </c>
      <c r="S249" s="210"/>
      <c r="T249" s="212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3" t="s">
        <v>8</v>
      </c>
      <c r="AT249" s="214" t="s">
        <v>73</v>
      </c>
      <c r="AU249" s="214" t="s">
        <v>8</v>
      </c>
      <c r="AY249" s="213" t="s">
        <v>129</v>
      </c>
      <c r="BK249" s="215">
        <f>SUM(BK250:BK257)</f>
        <v>0</v>
      </c>
    </row>
    <row r="250" spans="1:65" s="2" customFormat="1" ht="33" customHeight="1">
      <c r="A250" s="38"/>
      <c r="B250" s="39"/>
      <c r="C250" s="218" t="s">
        <v>443</v>
      </c>
      <c r="D250" s="218" t="s">
        <v>131</v>
      </c>
      <c r="E250" s="219" t="s">
        <v>449</v>
      </c>
      <c r="F250" s="220" t="s">
        <v>450</v>
      </c>
      <c r="G250" s="221" t="s">
        <v>261</v>
      </c>
      <c r="H250" s="222">
        <v>465.8</v>
      </c>
      <c r="I250" s="223"/>
      <c r="J250" s="222">
        <f>ROUND(I250*H250,0)</f>
        <v>0</v>
      </c>
      <c r="K250" s="220" t="s">
        <v>135</v>
      </c>
      <c r="L250" s="44"/>
      <c r="M250" s="224" t="s">
        <v>1</v>
      </c>
      <c r="N250" s="225" t="s">
        <v>39</v>
      </c>
      <c r="O250" s="91"/>
      <c r="P250" s="226">
        <f>O250*H250</f>
        <v>0</v>
      </c>
      <c r="Q250" s="226">
        <v>0.00061</v>
      </c>
      <c r="R250" s="226">
        <f>Q250*H250</f>
        <v>0.284138</v>
      </c>
      <c r="S250" s="226">
        <v>0</v>
      </c>
      <c r="T250" s="22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8" t="s">
        <v>136</v>
      </c>
      <c r="AT250" s="228" t="s">
        <v>131</v>
      </c>
      <c r="AU250" s="228" t="s">
        <v>83</v>
      </c>
      <c r="AY250" s="17" t="s">
        <v>129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7" t="s">
        <v>8</v>
      </c>
      <c r="BK250" s="229">
        <f>ROUND(I250*H250,0)</f>
        <v>0</v>
      </c>
      <c r="BL250" s="17" t="s">
        <v>136</v>
      </c>
      <c r="BM250" s="228" t="s">
        <v>826</v>
      </c>
    </row>
    <row r="251" spans="1:51" s="13" customFormat="1" ht="12">
      <c r="A251" s="13"/>
      <c r="B251" s="230"/>
      <c r="C251" s="231"/>
      <c r="D251" s="232" t="s">
        <v>138</v>
      </c>
      <c r="E251" s="233" t="s">
        <v>1</v>
      </c>
      <c r="F251" s="234" t="s">
        <v>827</v>
      </c>
      <c r="G251" s="231"/>
      <c r="H251" s="235">
        <v>350.6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138</v>
      </c>
      <c r="AU251" s="241" t="s">
        <v>83</v>
      </c>
      <c r="AV251" s="13" t="s">
        <v>83</v>
      </c>
      <c r="AW251" s="13" t="s">
        <v>31</v>
      </c>
      <c r="AX251" s="13" t="s">
        <v>74</v>
      </c>
      <c r="AY251" s="241" t="s">
        <v>129</v>
      </c>
    </row>
    <row r="252" spans="1:51" s="13" customFormat="1" ht="12">
      <c r="A252" s="13"/>
      <c r="B252" s="230"/>
      <c r="C252" s="231"/>
      <c r="D252" s="232" t="s">
        <v>138</v>
      </c>
      <c r="E252" s="233" t="s">
        <v>1</v>
      </c>
      <c r="F252" s="234" t="s">
        <v>828</v>
      </c>
      <c r="G252" s="231"/>
      <c r="H252" s="235">
        <v>115.2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138</v>
      </c>
      <c r="AU252" s="241" t="s">
        <v>83</v>
      </c>
      <c r="AV252" s="13" t="s">
        <v>83</v>
      </c>
      <c r="AW252" s="13" t="s">
        <v>31</v>
      </c>
      <c r="AX252" s="13" t="s">
        <v>74</v>
      </c>
      <c r="AY252" s="241" t="s">
        <v>129</v>
      </c>
    </row>
    <row r="253" spans="1:51" s="14" customFormat="1" ht="12">
      <c r="A253" s="14"/>
      <c r="B253" s="242"/>
      <c r="C253" s="243"/>
      <c r="D253" s="232" t="s">
        <v>138</v>
      </c>
      <c r="E253" s="244" t="s">
        <v>1</v>
      </c>
      <c r="F253" s="245" t="s">
        <v>145</v>
      </c>
      <c r="G253" s="243"/>
      <c r="H253" s="246">
        <v>465.8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138</v>
      </c>
      <c r="AU253" s="252" t="s">
        <v>83</v>
      </c>
      <c r="AV253" s="14" t="s">
        <v>136</v>
      </c>
      <c r="AW253" s="14" t="s">
        <v>31</v>
      </c>
      <c r="AX253" s="14" t="s">
        <v>8</v>
      </c>
      <c r="AY253" s="252" t="s">
        <v>129</v>
      </c>
    </row>
    <row r="254" spans="1:65" s="2" customFormat="1" ht="24.15" customHeight="1">
      <c r="A254" s="38"/>
      <c r="B254" s="39"/>
      <c r="C254" s="218" t="s">
        <v>448</v>
      </c>
      <c r="D254" s="218" t="s">
        <v>131</v>
      </c>
      <c r="E254" s="219" t="s">
        <v>455</v>
      </c>
      <c r="F254" s="220" t="s">
        <v>456</v>
      </c>
      <c r="G254" s="221" t="s">
        <v>261</v>
      </c>
      <c r="H254" s="222">
        <v>465.8</v>
      </c>
      <c r="I254" s="223"/>
      <c r="J254" s="222">
        <f>ROUND(I254*H254,0)</f>
        <v>0</v>
      </c>
      <c r="K254" s="220" t="s">
        <v>135</v>
      </c>
      <c r="L254" s="44"/>
      <c r="M254" s="224" t="s">
        <v>1</v>
      </c>
      <c r="N254" s="225" t="s">
        <v>39</v>
      </c>
      <c r="O254" s="91"/>
      <c r="P254" s="226">
        <f>O254*H254</f>
        <v>0</v>
      </c>
      <c r="Q254" s="226">
        <v>1.645E-06</v>
      </c>
      <c r="R254" s="226">
        <f>Q254*H254</f>
        <v>0.000766241</v>
      </c>
      <c r="S254" s="226">
        <v>0</v>
      </c>
      <c r="T254" s="22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8" t="s">
        <v>136</v>
      </c>
      <c r="AT254" s="228" t="s">
        <v>131</v>
      </c>
      <c r="AU254" s="228" t="s">
        <v>83</v>
      </c>
      <c r="AY254" s="17" t="s">
        <v>129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7" t="s">
        <v>8</v>
      </c>
      <c r="BK254" s="229">
        <f>ROUND(I254*H254,0)</f>
        <v>0</v>
      </c>
      <c r="BL254" s="17" t="s">
        <v>136</v>
      </c>
      <c r="BM254" s="228" t="s">
        <v>829</v>
      </c>
    </row>
    <row r="255" spans="1:51" s="13" customFormat="1" ht="12">
      <c r="A255" s="13"/>
      <c r="B255" s="230"/>
      <c r="C255" s="231"/>
      <c r="D255" s="232" t="s">
        <v>138</v>
      </c>
      <c r="E255" s="233" t="s">
        <v>1</v>
      </c>
      <c r="F255" s="234" t="s">
        <v>827</v>
      </c>
      <c r="G255" s="231"/>
      <c r="H255" s="235">
        <v>350.6</v>
      </c>
      <c r="I255" s="236"/>
      <c r="J255" s="231"/>
      <c r="K255" s="231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138</v>
      </c>
      <c r="AU255" s="241" t="s">
        <v>83</v>
      </c>
      <c r="AV255" s="13" t="s">
        <v>83</v>
      </c>
      <c r="AW255" s="13" t="s">
        <v>31</v>
      </c>
      <c r="AX255" s="13" t="s">
        <v>74</v>
      </c>
      <c r="AY255" s="241" t="s">
        <v>129</v>
      </c>
    </row>
    <row r="256" spans="1:51" s="13" customFormat="1" ht="12">
      <c r="A256" s="13"/>
      <c r="B256" s="230"/>
      <c r="C256" s="231"/>
      <c r="D256" s="232" t="s">
        <v>138</v>
      </c>
      <c r="E256" s="233" t="s">
        <v>1</v>
      </c>
      <c r="F256" s="234" t="s">
        <v>828</v>
      </c>
      <c r="G256" s="231"/>
      <c r="H256" s="235">
        <v>115.2</v>
      </c>
      <c r="I256" s="236"/>
      <c r="J256" s="231"/>
      <c r="K256" s="231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138</v>
      </c>
      <c r="AU256" s="241" t="s">
        <v>83</v>
      </c>
      <c r="AV256" s="13" t="s">
        <v>83</v>
      </c>
      <c r="AW256" s="13" t="s">
        <v>31</v>
      </c>
      <c r="AX256" s="13" t="s">
        <v>74</v>
      </c>
      <c r="AY256" s="241" t="s">
        <v>129</v>
      </c>
    </row>
    <row r="257" spans="1:51" s="14" customFormat="1" ht="12">
      <c r="A257" s="14"/>
      <c r="B257" s="242"/>
      <c r="C257" s="243"/>
      <c r="D257" s="232" t="s">
        <v>138</v>
      </c>
      <c r="E257" s="244" t="s">
        <v>1</v>
      </c>
      <c r="F257" s="245" t="s">
        <v>145</v>
      </c>
      <c r="G257" s="243"/>
      <c r="H257" s="246">
        <v>465.8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138</v>
      </c>
      <c r="AU257" s="252" t="s">
        <v>83</v>
      </c>
      <c r="AV257" s="14" t="s">
        <v>136</v>
      </c>
      <c r="AW257" s="14" t="s">
        <v>31</v>
      </c>
      <c r="AX257" s="14" t="s">
        <v>8</v>
      </c>
      <c r="AY257" s="252" t="s">
        <v>129</v>
      </c>
    </row>
    <row r="258" spans="1:63" s="12" customFormat="1" ht="22.8" customHeight="1">
      <c r="A258" s="12"/>
      <c r="B258" s="202"/>
      <c r="C258" s="203"/>
      <c r="D258" s="204" t="s">
        <v>73</v>
      </c>
      <c r="E258" s="216" t="s">
        <v>461</v>
      </c>
      <c r="F258" s="216" t="s">
        <v>462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SUM(P259:P261)</f>
        <v>0</v>
      </c>
      <c r="Q258" s="210"/>
      <c r="R258" s="211">
        <f>SUM(R259:R261)</f>
        <v>0</v>
      </c>
      <c r="S258" s="210"/>
      <c r="T258" s="212">
        <f>SUM(T259:T261)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</v>
      </c>
      <c r="AT258" s="214" t="s">
        <v>73</v>
      </c>
      <c r="AU258" s="214" t="s">
        <v>8</v>
      </c>
      <c r="AY258" s="213" t="s">
        <v>129</v>
      </c>
      <c r="BK258" s="215">
        <f>SUM(BK259:BK261)</f>
        <v>0</v>
      </c>
    </row>
    <row r="259" spans="1:65" s="2" customFormat="1" ht="33" customHeight="1">
      <c r="A259" s="38"/>
      <c r="B259" s="39"/>
      <c r="C259" s="218" t="s">
        <v>454</v>
      </c>
      <c r="D259" s="218" t="s">
        <v>131</v>
      </c>
      <c r="E259" s="219" t="s">
        <v>464</v>
      </c>
      <c r="F259" s="220" t="s">
        <v>465</v>
      </c>
      <c r="G259" s="221" t="s">
        <v>182</v>
      </c>
      <c r="H259" s="222">
        <v>180.38</v>
      </c>
      <c r="I259" s="223"/>
      <c r="J259" s="222">
        <f>ROUND(I259*H259,0)</f>
        <v>0</v>
      </c>
      <c r="K259" s="220" t="s">
        <v>135</v>
      </c>
      <c r="L259" s="44"/>
      <c r="M259" s="224" t="s">
        <v>1</v>
      </c>
      <c r="N259" s="225" t="s">
        <v>39</v>
      </c>
      <c r="O259" s="91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8" t="s">
        <v>136</v>
      </c>
      <c r="AT259" s="228" t="s">
        <v>131</v>
      </c>
      <c r="AU259" s="228" t="s">
        <v>83</v>
      </c>
      <c r="AY259" s="17" t="s">
        <v>129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7" t="s">
        <v>8</v>
      </c>
      <c r="BK259" s="229">
        <f>ROUND(I259*H259,0)</f>
        <v>0</v>
      </c>
      <c r="BL259" s="17" t="s">
        <v>136</v>
      </c>
      <c r="BM259" s="228" t="s">
        <v>830</v>
      </c>
    </row>
    <row r="260" spans="1:65" s="2" customFormat="1" ht="24.15" customHeight="1">
      <c r="A260" s="38"/>
      <c r="B260" s="39"/>
      <c r="C260" s="218" t="s">
        <v>463</v>
      </c>
      <c r="D260" s="218" t="s">
        <v>131</v>
      </c>
      <c r="E260" s="219" t="s">
        <v>468</v>
      </c>
      <c r="F260" s="220" t="s">
        <v>469</v>
      </c>
      <c r="G260" s="221" t="s">
        <v>182</v>
      </c>
      <c r="H260" s="222">
        <v>721.52</v>
      </c>
      <c r="I260" s="223"/>
      <c r="J260" s="222">
        <f>ROUND(I260*H260,0)</f>
        <v>0</v>
      </c>
      <c r="K260" s="220" t="s">
        <v>135</v>
      </c>
      <c r="L260" s="44"/>
      <c r="M260" s="224" t="s">
        <v>1</v>
      </c>
      <c r="N260" s="225" t="s">
        <v>39</v>
      </c>
      <c r="O260" s="91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8" t="s">
        <v>136</v>
      </c>
      <c r="AT260" s="228" t="s">
        <v>131</v>
      </c>
      <c r="AU260" s="228" t="s">
        <v>83</v>
      </c>
      <c r="AY260" s="17" t="s">
        <v>129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7" t="s">
        <v>8</v>
      </c>
      <c r="BK260" s="229">
        <f>ROUND(I260*H260,0)</f>
        <v>0</v>
      </c>
      <c r="BL260" s="17" t="s">
        <v>136</v>
      </c>
      <c r="BM260" s="228" t="s">
        <v>831</v>
      </c>
    </row>
    <row r="261" spans="1:51" s="13" customFormat="1" ht="12">
      <c r="A261" s="13"/>
      <c r="B261" s="230"/>
      <c r="C261" s="231"/>
      <c r="D261" s="232" t="s">
        <v>138</v>
      </c>
      <c r="E261" s="231"/>
      <c r="F261" s="234" t="s">
        <v>832</v>
      </c>
      <c r="G261" s="231"/>
      <c r="H261" s="235">
        <v>721.52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138</v>
      </c>
      <c r="AU261" s="241" t="s">
        <v>83</v>
      </c>
      <c r="AV261" s="13" t="s">
        <v>83</v>
      </c>
      <c r="AW261" s="13" t="s">
        <v>4</v>
      </c>
      <c r="AX261" s="13" t="s">
        <v>8</v>
      </c>
      <c r="AY261" s="241" t="s">
        <v>129</v>
      </c>
    </row>
    <row r="262" spans="1:63" s="12" customFormat="1" ht="22.8" customHeight="1">
      <c r="A262" s="12"/>
      <c r="B262" s="202"/>
      <c r="C262" s="203"/>
      <c r="D262" s="204" t="s">
        <v>73</v>
      </c>
      <c r="E262" s="216" t="s">
        <v>472</v>
      </c>
      <c r="F262" s="216" t="s">
        <v>473</v>
      </c>
      <c r="G262" s="203"/>
      <c r="H262" s="203"/>
      <c r="I262" s="206"/>
      <c r="J262" s="217">
        <f>BK262</f>
        <v>0</v>
      </c>
      <c r="K262" s="203"/>
      <c r="L262" s="208"/>
      <c r="M262" s="209"/>
      <c r="N262" s="210"/>
      <c r="O262" s="210"/>
      <c r="P262" s="211">
        <f>P263</f>
        <v>0</v>
      </c>
      <c r="Q262" s="210"/>
      <c r="R262" s="211">
        <f>R263</f>
        <v>0</v>
      </c>
      <c r="S262" s="210"/>
      <c r="T262" s="212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8</v>
      </c>
      <c r="AT262" s="214" t="s">
        <v>73</v>
      </c>
      <c r="AU262" s="214" t="s">
        <v>8</v>
      </c>
      <c r="AY262" s="213" t="s">
        <v>129</v>
      </c>
      <c r="BK262" s="215">
        <f>BK263</f>
        <v>0</v>
      </c>
    </row>
    <row r="263" spans="1:65" s="2" customFormat="1" ht="24.15" customHeight="1">
      <c r="A263" s="38"/>
      <c r="B263" s="39"/>
      <c r="C263" s="218" t="s">
        <v>467</v>
      </c>
      <c r="D263" s="218" t="s">
        <v>131</v>
      </c>
      <c r="E263" s="219" t="s">
        <v>475</v>
      </c>
      <c r="F263" s="220" t="s">
        <v>476</v>
      </c>
      <c r="G263" s="221" t="s">
        <v>182</v>
      </c>
      <c r="H263" s="222">
        <v>22.53</v>
      </c>
      <c r="I263" s="223"/>
      <c r="J263" s="222">
        <f>ROUND(I263*H263,0)</f>
        <v>0</v>
      </c>
      <c r="K263" s="220" t="s">
        <v>135</v>
      </c>
      <c r="L263" s="44"/>
      <c r="M263" s="224" t="s">
        <v>1</v>
      </c>
      <c r="N263" s="225" t="s">
        <v>39</v>
      </c>
      <c r="O263" s="91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8" t="s">
        <v>136</v>
      </c>
      <c r="AT263" s="228" t="s">
        <v>131</v>
      </c>
      <c r="AU263" s="228" t="s">
        <v>83</v>
      </c>
      <c r="AY263" s="17" t="s">
        <v>129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7" t="s">
        <v>8</v>
      </c>
      <c r="BK263" s="229">
        <f>ROUND(I263*H263,0)</f>
        <v>0</v>
      </c>
      <c r="BL263" s="17" t="s">
        <v>136</v>
      </c>
      <c r="BM263" s="228" t="s">
        <v>833</v>
      </c>
    </row>
    <row r="264" spans="1:63" s="12" customFormat="1" ht="25.9" customHeight="1">
      <c r="A264" s="12"/>
      <c r="B264" s="202"/>
      <c r="C264" s="203"/>
      <c r="D264" s="204" t="s">
        <v>73</v>
      </c>
      <c r="E264" s="205" t="s">
        <v>478</v>
      </c>
      <c r="F264" s="205" t="s">
        <v>479</v>
      </c>
      <c r="G264" s="203"/>
      <c r="H264" s="203"/>
      <c r="I264" s="206"/>
      <c r="J264" s="207">
        <f>BK264</f>
        <v>0</v>
      </c>
      <c r="K264" s="203"/>
      <c r="L264" s="208"/>
      <c r="M264" s="209"/>
      <c r="N264" s="210"/>
      <c r="O264" s="210"/>
      <c r="P264" s="211">
        <f>P265+P270+P272+P274</f>
        <v>0</v>
      </c>
      <c r="Q264" s="210"/>
      <c r="R264" s="211">
        <f>R265+R270+R272+R274</f>
        <v>0</v>
      </c>
      <c r="S264" s="210"/>
      <c r="T264" s="212">
        <f>T265+T270+T272+T274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3" t="s">
        <v>157</v>
      </c>
      <c r="AT264" s="214" t="s">
        <v>73</v>
      </c>
      <c r="AU264" s="214" t="s">
        <v>74</v>
      </c>
      <c r="AY264" s="213" t="s">
        <v>129</v>
      </c>
      <c r="BK264" s="215">
        <f>BK265+BK270+BK272+BK274</f>
        <v>0</v>
      </c>
    </row>
    <row r="265" spans="1:63" s="12" customFormat="1" ht="22.8" customHeight="1">
      <c r="A265" s="12"/>
      <c r="B265" s="202"/>
      <c r="C265" s="203"/>
      <c r="D265" s="204" t="s">
        <v>73</v>
      </c>
      <c r="E265" s="216" t="s">
        <v>480</v>
      </c>
      <c r="F265" s="216" t="s">
        <v>481</v>
      </c>
      <c r="G265" s="203"/>
      <c r="H265" s="203"/>
      <c r="I265" s="206"/>
      <c r="J265" s="217">
        <f>BK265</f>
        <v>0</v>
      </c>
      <c r="K265" s="203"/>
      <c r="L265" s="208"/>
      <c r="M265" s="209"/>
      <c r="N265" s="210"/>
      <c r="O265" s="210"/>
      <c r="P265" s="211">
        <f>SUM(P266:P269)</f>
        <v>0</v>
      </c>
      <c r="Q265" s="210"/>
      <c r="R265" s="211">
        <f>SUM(R266:R269)</f>
        <v>0</v>
      </c>
      <c r="S265" s="210"/>
      <c r="T265" s="212">
        <f>SUM(T266:T269)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3" t="s">
        <v>157</v>
      </c>
      <c r="AT265" s="214" t="s">
        <v>73</v>
      </c>
      <c r="AU265" s="214" t="s">
        <v>8</v>
      </c>
      <c r="AY265" s="213" t="s">
        <v>129</v>
      </c>
      <c r="BK265" s="215">
        <f>SUM(BK266:BK269)</f>
        <v>0</v>
      </c>
    </row>
    <row r="266" spans="1:65" s="2" customFormat="1" ht="16.5" customHeight="1">
      <c r="A266" s="38"/>
      <c r="B266" s="39"/>
      <c r="C266" s="218" t="s">
        <v>474</v>
      </c>
      <c r="D266" s="218" t="s">
        <v>131</v>
      </c>
      <c r="E266" s="219" t="s">
        <v>483</v>
      </c>
      <c r="F266" s="220" t="s">
        <v>484</v>
      </c>
      <c r="G266" s="221" t="s">
        <v>485</v>
      </c>
      <c r="H266" s="222">
        <v>1</v>
      </c>
      <c r="I266" s="223"/>
      <c r="J266" s="222">
        <f>ROUND(I266*H266,0)</f>
        <v>0</v>
      </c>
      <c r="K266" s="220" t="s">
        <v>486</v>
      </c>
      <c r="L266" s="44"/>
      <c r="M266" s="224" t="s">
        <v>1</v>
      </c>
      <c r="N266" s="225" t="s">
        <v>39</v>
      </c>
      <c r="O266" s="91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8" t="s">
        <v>487</v>
      </c>
      <c r="AT266" s="228" t="s">
        <v>131</v>
      </c>
      <c r="AU266" s="228" t="s">
        <v>83</v>
      </c>
      <c r="AY266" s="17" t="s">
        <v>129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7" t="s">
        <v>8</v>
      </c>
      <c r="BK266" s="229">
        <f>ROUND(I266*H266,0)</f>
        <v>0</v>
      </c>
      <c r="BL266" s="17" t="s">
        <v>487</v>
      </c>
      <c r="BM266" s="228" t="s">
        <v>834</v>
      </c>
    </row>
    <row r="267" spans="1:65" s="2" customFormat="1" ht="16.5" customHeight="1">
      <c r="A267" s="38"/>
      <c r="B267" s="39"/>
      <c r="C267" s="218" t="s">
        <v>482</v>
      </c>
      <c r="D267" s="218" t="s">
        <v>131</v>
      </c>
      <c r="E267" s="219" t="s">
        <v>490</v>
      </c>
      <c r="F267" s="220" t="s">
        <v>491</v>
      </c>
      <c r="G267" s="221" t="s">
        <v>485</v>
      </c>
      <c r="H267" s="222">
        <v>1</v>
      </c>
      <c r="I267" s="223"/>
      <c r="J267" s="222">
        <f>ROUND(I267*H267,0)</f>
        <v>0</v>
      </c>
      <c r="K267" s="220" t="s">
        <v>486</v>
      </c>
      <c r="L267" s="44"/>
      <c r="M267" s="224" t="s">
        <v>1</v>
      </c>
      <c r="N267" s="225" t="s">
        <v>39</v>
      </c>
      <c r="O267" s="91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8" t="s">
        <v>487</v>
      </c>
      <c r="AT267" s="228" t="s">
        <v>131</v>
      </c>
      <c r="AU267" s="228" t="s">
        <v>83</v>
      </c>
      <c r="AY267" s="17" t="s">
        <v>129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7" t="s">
        <v>8</v>
      </c>
      <c r="BK267" s="229">
        <f>ROUND(I267*H267,0)</f>
        <v>0</v>
      </c>
      <c r="BL267" s="17" t="s">
        <v>487</v>
      </c>
      <c r="BM267" s="228" t="s">
        <v>835</v>
      </c>
    </row>
    <row r="268" spans="1:65" s="2" customFormat="1" ht="16.5" customHeight="1">
      <c r="A268" s="38"/>
      <c r="B268" s="39"/>
      <c r="C268" s="218" t="s">
        <v>489</v>
      </c>
      <c r="D268" s="218" t="s">
        <v>131</v>
      </c>
      <c r="E268" s="219" t="s">
        <v>494</v>
      </c>
      <c r="F268" s="220" t="s">
        <v>495</v>
      </c>
      <c r="G268" s="221" t="s">
        <v>485</v>
      </c>
      <c r="H268" s="222">
        <v>1</v>
      </c>
      <c r="I268" s="223"/>
      <c r="J268" s="222">
        <f>ROUND(I268*H268,0)</f>
        <v>0</v>
      </c>
      <c r="K268" s="220" t="s">
        <v>486</v>
      </c>
      <c r="L268" s="44"/>
      <c r="M268" s="224" t="s">
        <v>1</v>
      </c>
      <c r="N268" s="225" t="s">
        <v>39</v>
      </c>
      <c r="O268" s="91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8" t="s">
        <v>487</v>
      </c>
      <c r="AT268" s="228" t="s">
        <v>131</v>
      </c>
      <c r="AU268" s="228" t="s">
        <v>83</v>
      </c>
      <c r="AY268" s="17" t="s">
        <v>129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7" t="s">
        <v>8</v>
      </c>
      <c r="BK268" s="229">
        <f>ROUND(I268*H268,0)</f>
        <v>0</v>
      </c>
      <c r="BL268" s="17" t="s">
        <v>487</v>
      </c>
      <c r="BM268" s="228" t="s">
        <v>836</v>
      </c>
    </row>
    <row r="269" spans="1:65" s="2" customFormat="1" ht="16.5" customHeight="1">
      <c r="A269" s="38"/>
      <c r="B269" s="39"/>
      <c r="C269" s="218" t="s">
        <v>493</v>
      </c>
      <c r="D269" s="218" t="s">
        <v>131</v>
      </c>
      <c r="E269" s="219" t="s">
        <v>498</v>
      </c>
      <c r="F269" s="220" t="s">
        <v>499</v>
      </c>
      <c r="G269" s="221" t="s">
        <v>485</v>
      </c>
      <c r="H269" s="222">
        <v>1</v>
      </c>
      <c r="I269" s="223"/>
      <c r="J269" s="222">
        <f>ROUND(I269*H269,0)</f>
        <v>0</v>
      </c>
      <c r="K269" s="220" t="s">
        <v>486</v>
      </c>
      <c r="L269" s="44"/>
      <c r="M269" s="224" t="s">
        <v>1</v>
      </c>
      <c r="N269" s="225" t="s">
        <v>39</v>
      </c>
      <c r="O269" s="91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8" t="s">
        <v>487</v>
      </c>
      <c r="AT269" s="228" t="s">
        <v>131</v>
      </c>
      <c r="AU269" s="228" t="s">
        <v>83</v>
      </c>
      <c r="AY269" s="17" t="s">
        <v>129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7" t="s">
        <v>8</v>
      </c>
      <c r="BK269" s="229">
        <f>ROUND(I269*H269,0)</f>
        <v>0</v>
      </c>
      <c r="BL269" s="17" t="s">
        <v>487</v>
      </c>
      <c r="BM269" s="228" t="s">
        <v>837</v>
      </c>
    </row>
    <row r="270" spans="1:63" s="12" customFormat="1" ht="22.8" customHeight="1">
      <c r="A270" s="12"/>
      <c r="B270" s="202"/>
      <c r="C270" s="203"/>
      <c r="D270" s="204" t="s">
        <v>73</v>
      </c>
      <c r="E270" s="216" t="s">
        <v>501</v>
      </c>
      <c r="F270" s="216" t="s">
        <v>502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P271</f>
        <v>0</v>
      </c>
      <c r="Q270" s="210"/>
      <c r="R270" s="211">
        <f>R271</f>
        <v>0</v>
      </c>
      <c r="S270" s="210"/>
      <c r="T270" s="212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3" t="s">
        <v>157</v>
      </c>
      <c r="AT270" s="214" t="s">
        <v>73</v>
      </c>
      <c r="AU270" s="214" t="s">
        <v>8</v>
      </c>
      <c r="AY270" s="213" t="s">
        <v>129</v>
      </c>
      <c r="BK270" s="215">
        <f>BK271</f>
        <v>0</v>
      </c>
    </row>
    <row r="271" spans="1:65" s="2" customFormat="1" ht="16.5" customHeight="1">
      <c r="A271" s="38"/>
      <c r="B271" s="39"/>
      <c r="C271" s="218" t="s">
        <v>497</v>
      </c>
      <c r="D271" s="218" t="s">
        <v>131</v>
      </c>
      <c r="E271" s="219" t="s">
        <v>504</v>
      </c>
      <c r="F271" s="220" t="s">
        <v>505</v>
      </c>
      <c r="G271" s="221" t="s">
        <v>485</v>
      </c>
      <c r="H271" s="222">
        <v>1</v>
      </c>
      <c r="I271" s="223"/>
      <c r="J271" s="222">
        <f>ROUND(I271*H271,0)</f>
        <v>0</v>
      </c>
      <c r="K271" s="220" t="s">
        <v>486</v>
      </c>
      <c r="L271" s="44"/>
      <c r="M271" s="224" t="s">
        <v>1</v>
      </c>
      <c r="N271" s="225" t="s">
        <v>39</v>
      </c>
      <c r="O271" s="91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8" t="s">
        <v>487</v>
      </c>
      <c r="AT271" s="228" t="s">
        <v>131</v>
      </c>
      <c r="AU271" s="228" t="s">
        <v>83</v>
      </c>
      <c r="AY271" s="17" t="s">
        <v>129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7" t="s">
        <v>8</v>
      </c>
      <c r="BK271" s="229">
        <f>ROUND(I271*H271,0)</f>
        <v>0</v>
      </c>
      <c r="BL271" s="17" t="s">
        <v>487</v>
      </c>
      <c r="BM271" s="228" t="s">
        <v>838</v>
      </c>
    </row>
    <row r="272" spans="1:63" s="12" customFormat="1" ht="22.8" customHeight="1">
      <c r="A272" s="12"/>
      <c r="B272" s="202"/>
      <c r="C272" s="203"/>
      <c r="D272" s="204" t="s">
        <v>73</v>
      </c>
      <c r="E272" s="216" t="s">
        <v>507</v>
      </c>
      <c r="F272" s="216" t="s">
        <v>508</v>
      </c>
      <c r="G272" s="203"/>
      <c r="H272" s="203"/>
      <c r="I272" s="206"/>
      <c r="J272" s="217">
        <f>BK272</f>
        <v>0</v>
      </c>
      <c r="K272" s="203"/>
      <c r="L272" s="208"/>
      <c r="M272" s="209"/>
      <c r="N272" s="210"/>
      <c r="O272" s="210"/>
      <c r="P272" s="211">
        <f>P273</f>
        <v>0</v>
      </c>
      <c r="Q272" s="210"/>
      <c r="R272" s="211">
        <f>R273</f>
        <v>0</v>
      </c>
      <c r="S272" s="210"/>
      <c r="T272" s="212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3" t="s">
        <v>157</v>
      </c>
      <c r="AT272" s="214" t="s">
        <v>73</v>
      </c>
      <c r="AU272" s="214" t="s">
        <v>8</v>
      </c>
      <c r="AY272" s="213" t="s">
        <v>129</v>
      </c>
      <c r="BK272" s="215">
        <f>BK273</f>
        <v>0</v>
      </c>
    </row>
    <row r="273" spans="1:65" s="2" customFormat="1" ht="16.5" customHeight="1">
      <c r="A273" s="38"/>
      <c r="B273" s="39"/>
      <c r="C273" s="218" t="s">
        <v>503</v>
      </c>
      <c r="D273" s="218" t="s">
        <v>131</v>
      </c>
      <c r="E273" s="219" t="s">
        <v>510</v>
      </c>
      <c r="F273" s="220" t="s">
        <v>511</v>
      </c>
      <c r="G273" s="221" t="s">
        <v>280</v>
      </c>
      <c r="H273" s="222">
        <v>7</v>
      </c>
      <c r="I273" s="223"/>
      <c r="J273" s="222">
        <f>ROUND(I273*H273,0)</f>
        <v>0</v>
      </c>
      <c r="K273" s="220" t="s">
        <v>135</v>
      </c>
      <c r="L273" s="44"/>
      <c r="M273" s="224" t="s">
        <v>1</v>
      </c>
      <c r="N273" s="225" t="s">
        <v>39</v>
      </c>
      <c r="O273" s="91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8" t="s">
        <v>487</v>
      </c>
      <c r="AT273" s="228" t="s">
        <v>131</v>
      </c>
      <c r="AU273" s="228" t="s">
        <v>83</v>
      </c>
      <c r="AY273" s="17" t="s">
        <v>129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7" t="s">
        <v>8</v>
      </c>
      <c r="BK273" s="229">
        <f>ROUND(I273*H273,0)</f>
        <v>0</v>
      </c>
      <c r="BL273" s="17" t="s">
        <v>487</v>
      </c>
      <c r="BM273" s="228" t="s">
        <v>839</v>
      </c>
    </row>
    <row r="274" spans="1:63" s="12" customFormat="1" ht="22.8" customHeight="1">
      <c r="A274" s="12"/>
      <c r="B274" s="202"/>
      <c r="C274" s="203"/>
      <c r="D274" s="204" t="s">
        <v>73</v>
      </c>
      <c r="E274" s="216" t="s">
        <v>513</v>
      </c>
      <c r="F274" s="216" t="s">
        <v>514</v>
      </c>
      <c r="G274" s="203"/>
      <c r="H274" s="203"/>
      <c r="I274" s="206"/>
      <c r="J274" s="217">
        <f>BK274</f>
        <v>0</v>
      </c>
      <c r="K274" s="203"/>
      <c r="L274" s="208"/>
      <c r="M274" s="209"/>
      <c r="N274" s="210"/>
      <c r="O274" s="210"/>
      <c r="P274" s="211">
        <f>P275</f>
        <v>0</v>
      </c>
      <c r="Q274" s="210"/>
      <c r="R274" s="211">
        <f>R275</f>
        <v>0</v>
      </c>
      <c r="S274" s="210"/>
      <c r="T274" s="212">
        <f>T275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3" t="s">
        <v>157</v>
      </c>
      <c r="AT274" s="214" t="s">
        <v>73</v>
      </c>
      <c r="AU274" s="214" t="s">
        <v>8</v>
      </c>
      <c r="AY274" s="213" t="s">
        <v>129</v>
      </c>
      <c r="BK274" s="215">
        <f>BK275</f>
        <v>0</v>
      </c>
    </row>
    <row r="275" spans="1:65" s="2" customFormat="1" ht="24.15" customHeight="1">
      <c r="A275" s="38"/>
      <c r="B275" s="39"/>
      <c r="C275" s="218" t="s">
        <v>509</v>
      </c>
      <c r="D275" s="218" t="s">
        <v>131</v>
      </c>
      <c r="E275" s="219" t="s">
        <v>516</v>
      </c>
      <c r="F275" s="220" t="s">
        <v>517</v>
      </c>
      <c r="G275" s="221" t="s">
        <v>485</v>
      </c>
      <c r="H275" s="222">
        <v>1</v>
      </c>
      <c r="I275" s="223"/>
      <c r="J275" s="222">
        <f>ROUND(I275*H275,0)</f>
        <v>0</v>
      </c>
      <c r="K275" s="220" t="s">
        <v>486</v>
      </c>
      <c r="L275" s="44"/>
      <c r="M275" s="272" t="s">
        <v>1</v>
      </c>
      <c r="N275" s="273" t="s">
        <v>39</v>
      </c>
      <c r="O275" s="274"/>
      <c r="P275" s="275">
        <f>O275*H275</f>
        <v>0</v>
      </c>
      <c r="Q275" s="275">
        <v>0</v>
      </c>
      <c r="R275" s="275">
        <f>Q275*H275</f>
        <v>0</v>
      </c>
      <c r="S275" s="275">
        <v>0</v>
      </c>
      <c r="T275" s="27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8" t="s">
        <v>487</v>
      </c>
      <c r="AT275" s="228" t="s">
        <v>131</v>
      </c>
      <c r="AU275" s="228" t="s">
        <v>83</v>
      </c>
      <c r="AY275" s="17" t="s">
        <v>129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7" t="s">
        <v>8</v>
      </c>
      <c r="BK275" s="229">
        <f>ROUND(I275*H275,0)</f>
        <v>0</v>
      </c>
      <c r="BL275" s="17" t="s">
        <v>487</v>
      </c>
      <c r="BM275" s="228" t="s">
        <v>840</v>
      </c>
    </row>
    <row r="276" spans="1:31" s="2" customFormat="1" ht="6.95" customHeight="1">
      <c r="A276" s="38"/>
      <c r="B276" s="66"/>
      <c r="C276" s="67"/>
      <c r="D276" s="67"/>
      <c r="E276" s="67"/>
      <c r="F276" s="67"/>
      <c r="G276" s="67"/>
      <c r="H276" s="67"/>
      <c r="I276" s="67"/>
      <c r="J276" s="67"/>
      <c r="K276" s="67"/>
      <c r="L276" s="44"/>
      <c r="M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</row>
  </sheetData>
  <sheetProtection password="CC35" sheet="1" objects="1" scenarios="1" formatColumns="0" formatRows="0" autoFilter="0"/>
  <autoFilter ref="C128:K27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2022-01-26T14:28:47Z</dcterms:created>
  <dcterms:modified xsi:type="dcterms:W3CDTF">2022-01-26T14:28:54Z</dcterms:modified>
  <cp:category/>
  <cp:version/>
  <cp:contentType/>
  <cp:contentStatus/>
</cp:coreProperties>
</file>